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CONTRATO 268-16\6TO.INFORME CONT.268-16\INDICADORES\"/>
    </mc:Choice>
  </mc:AlternateContent>
  <bookViews>
    <workbookView xWindow="0" yWindow="0" windowWidth="24000" windowHeight="11025" tabRatio="604" firstSheet="2" activeTab="2"/>
  </bookViews>
  <sheets>
    <sheet name="Plan de Acción Metas Ciudad" sheetId="7" state="hidden" r:id="rId1"/>
    <sheet name="Plan de Acción 2016 - 2020" sheetId="15" state="hidden" r:id="rId2"/>
    <sheet name="Indicadores" sheetId="14" r:id="rId3"/>
    <sheet name="PMR" sheetId="8" state="hidden" r:id="rId4"/>
    <sheet name="Plan de Acción 2012 - 2016 (3)" sheetId="11" state="hidden" r:id="rId5"/>
    <sheet name="Hoja3" sheetId="13" state="hidden" r:id="rId6"/>
  </sheets>
  <definedNames>
    <definedName name="_xlnm._FilterDatabase" localSheetId="4" hidden="1">'Plan de Acción 2012 - 2016 (3)'!$A$4:$G$81</definedName>
    <definedName name="_xlnm._FilterDatabase" localSheetId="1" hidden="1">'Plan de Acción 2016 - 2020'!$E$7:$FA$36</definedName>
    <definedName name="_xlnm.Print_Area" localSheetId="4">'Plan de Acción 2012 - 2016 (3)'!$A$1:$G$81</definedName>
    <definedName name="_xlnm.Print_Area" localSheetId="1">'Plan de Acción 2016 - 2020'!$A$1:$EU$39</definedName>
    <definedName name="_xlnm.Print_Titles" localSheetId="4">'Plan de Acción 2012 - 2016 (3)'!$1:$6</definedName>
    <definedName name="_xlnm.Print_Titles" localSheetId="1">'Plan de Acción 2016 - 2020'!$1:$9</definedName>
    <definedName name="_xlnm.Print_Titles" localSheetId="0">'Plan de Acción Metas Ciudad'!$1:$6</definedName>
  </definedNames>
  <calcPr calcId="152511"/>
  <fileRecoveryPr repairLoad="1"/>
</workbook>
</file>

<file path=xl/calcChain.xml><?xml version="1.0" encoding="utf-8"?>
<calcChain xmlns="http://schemas.openxmlformats.org/spreadsheetml/2006/main">
  <c r="DX39" i="15" l="1"/>
  <c r="ET36" i="15"/>
  <c r="ES36" i="15"/>
  <c r="CB36" i="15"/>
  <c r="CA36" i="15"/>
  <c r="ET35" i="15"/>
  <c r="ES35" i="15"/>
  <c r="CB35" i="15"/>
  <c r="CA35" i="15"/>
  <c r="ET34" i="15"/>
  <c r="ET32" i="15" s="1"/>
  <c r="ES34" i="15"/>
  <c r="CB34" i="15"/>
  <c r="CA34" i="15"/>
  <c r="ET33" i="15"/>
  <c r="ES33" i="15"/>
  <c r="CB33" i="15"/>
  <c r="CA33" i="15"/>
  <c r="ES32" i="15"/>
  <c r="ER32" i="15"/>
  <c r="EQ32" i="15"/>
  <c r="EP32" i="15"/>
  <c r="EO32" i="15"/>
  <c r="EN32" i="15"/>
  <c r="EM32" i="15"/>
  <c r="EL32" i="15"/>
  <c r="EK32" i="15"/>
  <c r="EJ32" i="15"/>
  <c r="EI32" i="15"/>
  <c r="EH32" i="15"/>
  <c r="EG32" i="15"/>
  <c r="EF32" i="15"/>
  <c r="EE32" i="15"/>
  <c r="ED32" i="15"/>
  <c r="EC32" i="15"/>
  <c r="EB32" i="15"/>
  <c r="EA32" i="15"/>
  <c r="DZ32" i="15"/>
  <c r="DY32" i="15"/>
  <c r="DX32" i="15"/>
  <c r="DW32" i="15"/>
  <c r="DV32" i="15"/>
  <c r="DU32" i="15"/>
  <c r="DT32" i="15"/>
  <c r="DS32" i="15"/>
  <c r="DR32" i="15"/>
  <c r="DQ32" i="15"/>
  <c r="DP32" i="15"/>
  <c r="DO32" i="15"/>
  <c r="DN32" i="15"/>
  <c r="DM32" i="15"/>
  <c r="DL32" i="15"/>
  <c r="DK32" i="15"/>
  <c r="DJ32" i="15"/>
  <c r="DI32" i="15"/>
  <c r="DH32" i="15"/>
  <c r="DG32" i="15"/>
  <c r="DF32" i="15"/>
  <c r="DE32" i="15"/>
  <c r="DD32" i="15"/>
  <c r="DC32" i="15"/>
  <c r="DB32" i="15"/>
  <c r="DA32" i="15"/>
  <c r="CZ32" i="15"/>
  <c r="CY32" i="15"/>
  <c r="CX32" i="15"/>
  <c r="CW32" i="15"/>
  <c r="CV32" i="15"/>
  <c r="CU32" i="15"/>
  <c r="CT32" i="15"/>
  <c r="CS32" i="15"/>
  <c r="CR32" i="15"/>
  <c r="CQ32" i="15"/>
  <c r="CP32" i="15"/>
  <c r="CO32" i="15"/>
  <c r="CN32" i="15"/>
  <c r="CM32" i="15"/>
  <c r="CL32" i="15"/>
  <c r="CK32" i="15"/>
  <c r="CJ32" i="15"/>
  <c r="CI32" i="15"/>
  <c r="CH32" i="15"/>
  <c r="CG32" i="15"/>
  <c r="CF32" i="15"/>
  <c r="CE32" i="15"/>
  <c r="CD32" i="15"/>
  <c r="AG32" i="15"/>
  <c r="AF32" i="15"/>
  <c r="ET30" i="15"/>
  <c r="ES30" i="15"/>
  <c r="CB30" i="15"/>
  <c r="CA30" i="15"/>
  <c r="ET29" i="15"/>
  <c r="ES29" i="15"/>
  <c r="CB29" i="15"/>
  <c r="CA29" i="15"/>
  <c r="ET28" i="15"/>
  <c r="ES28" i="15"/>
  <c r="CB28" i="15"/>
  <c r="CA28" i="15"/>
  <c r="ET27" i="15"/>
  <c r="ES27" i="15"/>
  <c r="CB27" i="15"/>
  <c r="CA27" i="15"/>
  <c r="ET26" i="15"/>
  <c r="ES26" i="15"/>
  <c r="ES24" i="15" s="1"/>
  <c r="CB26" i="15"/>
  <c r="CA26" i="15"/>
  <c r="ET25" i="15"/>
  <c r="ET24" i="15" s="1"/>
  <c r="ES25" i="15"/>
  <c r="CB25" i="15"/>
  <c r="CA25" i="15"/>
  <c r="ER24" i="15"/>
  <c r="EQ24" i="15"/>
  <c r="EP24" i="15"/>
  <c r="EO24" i="15"/>
  <c r="EN24" i="15"/>
  <c r="EM24" i="15"/>
  <c r="EL24" i="15"/>
  <c r="EK24" i="15"/>
  <c r="EJ24" i="15"/>
  <c r="EI24" i="15"/>
  <c r="EH24" i="15"/>
  <c r="EG24" i="15"/>
  <c r="EF24" i="15"/>
  <c r="EE24" i="15"/>
  <c r="ED24" i="15"/>
  <c r="EC24" i="15"/>
  <c r="EB24" i="15"/>
  <c r="EA24" i="15"/>
  <c r="DZ24" i="15"/>
  <c r="DY24" i="15"/>
  <c r="DX24" i="15"/>
  <c r="DW24" i="15"/>
  <c r="DV24" i="15"/>
  <c r="DU24" i="15"/>
  <c r="DT24" i="15"/>
  <c r="DS24" i="15"/>
  <c r="DR24" i="15"/>
  <c r="DQ24" i="15"/>
  <c r="DP24" i="15"/>
  <c r="DO24" i="15"/>
  <c r="DN24" i="15"/>
  <c r="DM24" i="15"/>
  <c r="DL24" i="15"/>
  <c r="DK24" i="15"/>
  <c r="DJ24" i="15"/>
  <c r="DI24" i="15"/>
  <c r="DH24" i="15"/>
  <c r="DG24" i="15"/>
  <c r="DF24" i="15"/>
  <c r="DE24" i="15"/>
  <c r="DD24" i="15"/>
  <c r="DC24" i="15"/>
  <c r="DB24" i="15"/>
  <c r="DA24" i="15"/>
  <c r="CZ24" i="15"/>
  <c r="CY24" i="15"/>
  <c r="CX24" i="15"/>
  <c r="CW24" i="15"/>
  <c r="CV24" i="15"/>
  <c r="CU24" i="15"/>
  <c r="CT24" i="15"/>
  <c r="CS24" i="15"/>
  <c r="CR24" i="15"/>
  <c r="CQ24" i="15"/>
  <c r="CP24" i="15"/>
  <c r="CO24" i="15"/>
  <c r="CN24" i="15"/>
  <c r="CM24" i="15"/>
  <c r="CL24" i="15"/>
  <c r="CK24" i="15"/>
  <c r="CJ24" i="15"/>
  <c r="CI24" i="15"/>
  <c r="CH24" i="15"/>
  <c r="CG24" i="15"/>
  <c r="CF24" i="15"/>
  <c r="CE24" i="15"/>
  <c r="CD24" i="15"/>
  <c r="AG24" i="15"/>
  <c r="AF24" i="15"/>
  <c r="ET22" i="15"/>
  <c r="ES22" i="15"/>
  <c r="CB22" i="15"/>
  <c r="CA22" i="15"/>
  <c r="AG22" i="15"/>
  <c r="AF22" i="15"/>
  <c r="ET21" i="15"/>
  <c r="ES21" i="15"/>
  <c r="CF21" i="15"/>
  <c r="CB21" i="15"/>
  <c r="CA21" i="15"/>
  <c r="AG21" i="15"/>
  <c r="AF21" i="15"/>
  <c r="ET20" i="15"/>
  <c r="ET18" i="15" s="1"/>
  <c r="ES20" i="15"/>
  <c r="AG20" i="15"/>
  <c r="AF20" i="15"/>
  <c r="ET19" i="15"/>
  <c r="EK19" i="15"/>
  <c r="DS19" i="15"/>
  <c r="CZ19" i="15"/>
  <c r="CZ18" i="15" s="1"/>
  <c r="CK19" i="15"/>
  <c r="CD19" i="15"/>
  <c r="CD18" i="15" s="1"/>
  <c r="CB19" i="15"/>
  <c r="CA19" i="15"/>
  <c r="ER18" i="15"/>
  <c r="EQ18" i="15"/>
  <c r="EP18" i="15"/>
  <c r="EO18" i="15"/>
  <c r="EN18" i="15"/>
  <c r="EM18" i="15"/>
  <c r="EL18" i="15"/>
  <c r="EK18" i="15"/>
  <c r="EJ18" i="15"/>
  <c r="EI18" i="15"/>
  <c r="EH18" i="15"/>
  <c r="EG18" i="15"/>
  <c r="EF18" i="15"/>
  <c r="EE18" i="15"/>
  <c r="ED18" i="15"/>
  <c r="EC18" i="15"/>
  <c r="EB18" i="15"/>
  <c r="EA18" i="15"/>
  <c r="DZ18" i="15"/>
  <c r="DY18" i="15"/>
  <c r="DX18" i="15"/>
  <c r="DW18" i="15"/>
  <c r="DV18" i="15"/>
  <c r="DU18" i="15"/>
  <c r="DT18" i="15"/>
  <c r="DS18" i="15"/>
  <c r="DR18" i="15"/>
  <c r="DQ18" i="15"/>
  <c r="DP18" i="15"/>
  <c r="DO18" i="15"/>
  <c r="DN18" i="15"/>
  <c r="DM18" i="15"/>
  <c r="DL18" i="15"/>
  <c r="DK18" i="15"/>
  <c r="DJ18" i="15"/>
  <c r="DI18" i="15"/>
  <c r="DH18" i="15"/>
  <c r="DG18" i="15"/>
  <c r="DF18" i="15"/>
  <c r="DE18" i="15"/>
  <c r="DD18" i="15"/>
  <c r="DC18" i="15"/>
  <c r="DB18" i="15"/>
  <c r="DA18" i="15"/>
  <c r="CY18" i="15"/>
  <c r="CX18" i="15"/>
  <c r="CW18" i="15"/>
  <c r="CV18" i="15"/>
  <c r="CU18" i="15"/>
  <c r="CT18" i="15"/>
  <c r="CS18" i="15"/>
  <c r="CR18" i="15"/>
  <c r="CQ18" i="15"/>
  <c r="CP18" i="15"/>
  <c r="CO18" i="15"/>
  <c r="CN18" i="15"/>
  <c r="CM18" i="15"/>
  <c r="CL18" i="15"/>
  <c r="CK18" i="15"/>
  <c r="CJ18" i="15"/>
  <c r="CI18" i="15"/>
  <c r="CH18" i="15"/>
  <c r="CG18" i="15"/>
  <c r="CF18" i="15"/>
  <c r="CE18" i="15"/>
  <c r="ET16" i="15"/>
  <c r="ES16" i="15"/>
  <c r="CB16" i="15"/>
  <c r="CA16" i="15"/>
  <c r="ET15" i="15"/>
  <c r="ES15" i="15"/>
  <c r="CB15" i="15"/>
  <c r="CA15" i="15"/>
  <c r="ET14" i="15"/>
  <c r="ES14" i="15"/>
  <c r="CB14" i="15"/>
  <c r="CA14" i="15"/>
  <c r="ET13" i="15"/>
  <c r="ES13" i="15"/>
  <c r="ES11" i="15" s="1"/>
  <c r="CB13" i="15"/>
  <c r="CA13" i="15"/>
  <c r="ET12" i="15"/>
  <c r="ES12" i="15"/>
  <c r="CB12" i="15"/>
  <c r="CA12" i="15"/>
  <c r="AG12" i="15"/>
  <c r="AF12" i="15"/>
  <c r="ET11" i="15"/>
  <c r="ET38" i="15" s="1"/>
  <c r="ER11" i="15"/>
  <c r="ER38" i="15" s="1"/>
  <c r="EQ11" i="15"/>
  <c r="EQ38" i="15" s="1"/>
  <c r="EP11" i="15"/>
  <c r="EP38" i="15" s="1"/>
  <c r="EO11" i="15"/>
  <c r="EO38" i="15" s="1"/>
  <c r="EN11" i="15"/>
  <c r="EN38" i="15" s="1"/>
  <c r="EM11" i="15"/>
  <c r="EM38" i="15" s="1"/>
  <c r="EL11" i="15"/>
  <c r="EL38" i="15" s="1"/>
  <c r="EK11" i="15"/>
  <c r="EK38" i="15" s="1"/>
  <c r="EJ11" i="15"/>
  <c r="EJ38" i="15" s="1"/>
  <c r="EI11" i="15"/>
  <c r="EI38" i="15" s="1"/>
  <c r="EH11" i="15"/>
  <c r="EH38" i="15" s="1"/>
  <c r="EG11" i="15"/>
  <c r="EG38" i="15" s="1"/>
  <c r="EF11" i="15"/>
  <c r="EF38" i="15" s="1"/>
  <c r="EE11" i="15"/>
  <c r="EE38" i="15" s="1"/>
  <c r="ED11" i="15"/>
  <c r="ED38" i="15" s="1"/>
  <c r="EC11" i="15"/>
  <c r="EC38" i="15" s="1"/>
  <c r="EB11" i="15"/>
  <c r="EB38" i="15" s="1"/>
  <c r="EA11" i="15"/>
  <c r="EA38" i="15" s="1"/>
  <c r="DZ11" i="15"/>
  <c r="DZ38" i="15" s="1"/>
  <c r="DY11" i="15"/>
  <c r="DY38" i="15" s="1"/>
  <c r="DX11" i="15"/>
  <c r="DX38" i="15" s="1"/>
  <c r="DW11" i="15"/>
  <c r="DW38" i="15" s="1"/>
  <c r="DV11" i="15"/>
  <c r="DV38" i="15" s="1"/>
  <c r="DU11" i="15"/>
  <c r="DU38" i="15" s="1"/>
  <c r="DT11" i="15"/>
  <c r="DT38" i="15" s="1"/>
  <c r="DS11" i="15"/>
  <c r="DS38" i="15" s="1"/>
  <c r="DR11" i="15"/>
  <c r="DR38" i="15" s="1"/>
  <c r="DQ11" i="15"/>
  <c r="DQ38" i="15" s="1"/>
  <c r="DP11" i="15"/>
  <c r="DP38" i="15" s="1"/>
  <c r="DO11" i="15"/>
  <c r="DO38" i="15" s="1"/>
  <c r="DN11" i="15"/>
  <c r="DN38" i="15" s="1"/>
  <c r="DM11" i="15"/>
  <c r="DM38" i="15" s="1"/>
  <c r="DL11" i="15"/>
  <c r="DL38" i="15" s="1"/>
  <c r="DK11" i="15"/>
  <c r="DK38" i="15" s="1"/>
  <c r="DJ11" i="15"/>
  <c r="DJ38" i="15" s="1"/>
  <c r="DI11" i="15"/>
  <c r="DI38" i="15" s="1"/>
  <c r="DH11" i="15"/>
  <c r="DH38" i="15" s="1"/>
  <c r="DG11" i="15"/>
  <c r="DG38" i="15" s="1"/>
  <c r="DF11" i="15"/>
  <c r="DF38" i="15" s="1"/>
  <c r="DE11" i="15"/>
  <c r="DE38" i="15" s="1"/>
  <c r="DD11" i="15"/>
  <c r="DD38" i="15" s="1"/>
  <c r="DC11" i="15"/>
  <c r="DC38" i="15" s="1"/>
  <c r="DB11" i="15"/>
  <c r="DB38" i="15" s="1"/>
  <c r="DA11" i="15"/>
  <c r="DA38" i="15" s="1"/>
  <c r="CZ11" i="15"/>
  <c r="CY11" i="15"/>
  <c r="CY38" i="15" s="1"/>
  <c r="CX11" i="15"/>
  <c r="CX38" i="15" s="1"/>
  <c r="CW11" i="15"/>
  <c r="CW38" i="15" s="1"/>
  <c r="CV11" i="15"/>
  <c r="CV38" i="15" s="1"/>
  <c r="CU11" i="15"/>
  <c r="CU38" i="15" s="1"/>
  <c r="CT11" i="15"/>
  <c r="CT38" i="15" s="1"/>
  <c r="CS11" i="15"/>
  <c r="CS38" i="15" s="1"/>
  <c r="CR11" i="15"/>
  <c r="CR38" i="15" s="1"/>
  <c r="CQ11" i="15"/>
  <c r="CQ38" i="15" s="1"/>
  <c r="CP11" i="15"/>
  <c r="CP38" i="15" s="1"/>
  <c r="CO11" i="15"/>
  <c r="CO38" i="15" s="1"/>
  <c r="CN11" i="15"/>
  <c r="CN38" i="15" s="1"/>
  <c r="CM11" i="15"/>
  <c r="CM38" i="15" s="1"/>
  <c r="CL11" i="15"/>
  <c r="CL38" i="15" s="1"/>
  <c r="CK11" i="15"/>
  <c r="CK38" i="15" s="1"/>
  <c r="CJ11" i="15"/>
  <c r="CJ38" i="15" s="1"/>
  <c r="CI11" i="15"/>
  <c r="CI38" i="15" s="1"/>
  <c r="CH11" i="15"/>
  <c r="CH38" i="15" s="1"/>
  <c r="CG11" i="15"/>
  <c r="CG38" i="15" s="1"/>
  <c r="CF11" i="15"/>
  <c r="CF38" i="15" s="1"/>
  <c r="CE11" i="15"/>
  <c r="CE38" i="15" s="1"/>
  <c r="CD11" i="15"/>
  <c r="CD38" i="15" s="1"/>
  <c r="F27" i="14"/>
  <c r="F28" i="14"/>
  <c r="F29" i="14"/>
  <c r="F30" i="14"/>
  <c r="ES38" i="15" l="1"/>
  <c r="CZ38" i="15"/>
  <c r="ES19" i="15"/>
  <c r="ES18" i="15" s="1"/>
  <c r="H103" i="13" l="1"/>
  <c r="F83" i="11"/>
  <c r="H81" i="11"/>
  <c r="E81" i="11"/>
  <c r="H80" i="11"/>
  <c r="E80" i="11"/>
  <c r="H79" i="11"/>
  <c r="E79" i="11"/>
  <c r="H78" i="11"/>
  <c r="E78" i="11"/>
  <c r="H77" i="11"/>
  <c r="E77" i="11"/>
  <c r="H76" i="11"/>
  <c r="E76" i="11"/>
  <c r="H75" i="11"/>
  <c r="E75" i="11"/>
  <c r="H74" i="11"/>
  <c r="E74" i="11"/>
  <c r="H73" i="11"/>
  <c r="G73" i="11"/>
  <c r="F73" i="11"/>
  <c r="E73" i="11"/>
  <c r="H72" i="11"/>
  <c r="H71" i="11"/>
  <c r="E71" i="11"/>
  <c r="H70" i="11"/>
  <c r="H69" i="11"/>
  <c r="E69" i="11"/>
  <c r="H68" i="11"/>
  <c r="E68" i="11"/>
  <c r="B68" i="11"/>
  <c r="H67" i="11"/>
  <c r="G67" i="11"/>
  <c r="F67" i="11"/>
  <c r="H66" i="11"/>
  <c r="H65" i="11"/>
  <c r="G65" i="11"/>
  <c r="F65" i="11"/>
  <c r="H64" i="11"/>
  <c r="E64" i="11"/>
  <c r="H63" i="11"/>
  <c r="E63" i="11"/>
  <c r="H62" i="11"/>
  <c r="E62" i="11"/>
  <c r="H61" i="11"/>
  <c r="E61" i="11"/>
  <c r="H60" i="11"/>
  <c r="E60" i="11"/>
  <c r="H59" i="11"/>
  <c r="E59" i="11"/>
  <c r="H58" i="11"/>
  <c r="E58" i="11"/>
  <c r="H57" i="11"/>
  <c r="E57" i="11"/>
  <c r="H56" i="11"/>
  <c r="E56" i="11"/>
  <c r="H55" i="11"/>
  <c r="G55" i="11"/>
  <c r="F55" i="11"/>
  <c r="H54" i="11"/>
  <c r="E54" i="11"/>
  <c r="H53" i="11"/>
  <c r="E53" i="11"/>
  <c r="H52" i="11"/>
  <c r="E52" i="11"/>
  <c r="H51" i="11"/>
  <c r="E51" i="11"/>
  <c r="H50" i="11"/>
  <c r="E50" i="11"/>
  <c r="H49" i="11"/>
  <c r="E49" i="11"/>
  <c r="H48" i="11"/>
  <c r="E48" i="11"/>
  <c r="H47" i="11"/>
  <c r="G47" i="11"/>
  <c r="F47" i="11"/>
  <c r="H46" i="11"/>
  <c r="E46" i="11"/>
  <c r="H45" i="11"/>
  <c r="E45" i="11"/>
  <c r="H44" i="11"/>
  <c r="E44" i="11"/>
  <c r="H43" i="11"/>
  <c r="E43" i="11"/>
  <c r="H42" i="11"/>
  <c r="E42" i="11"/>
  <c r="H41" i="11"/>
  <c r="G41" i="11"/>
  <c r="F41" i="11"/>
  <c r="H40" i="11"/>
  <c r="E40" i="11"/>
  <c r="H39" i="11"/>
  <c r="E39" i="11"/>
  <c r="H38" i="11"/>
  <c r="E38" i="11"/>
  <c r="H37" i="11"/>
  <c r="E37" i="11"/>
  <c r="H36" i="11"/>
  <c r="E36" i="11"/>
  <c r="H35" i="11"/>
  <c r="E35" i="11"/>
  <c r="H34" i="11"/>
  <c r="E34" i="11"/>
  <c r="H33" i="11"/>
  <c r="E33" i="11"/>
  <c r="H32" i="11"/>
  <c r="G32" i="11"/>
  <c r="F32" i="11"/>
  <c r="E32" i="11"/>
  <c r="H31" i="11"/>
  <c r="E31" i="11"/>
  <c r="H30" i="11"/>
  <c r="E30" i="11"/>
  <c r="H29" i="11"/>
  <c r="E29" i="11"/>
  <c r="H28" i="11"/>
  <c r="E28" i="11"/>
  <c r="H27" i="11"/>
  <c r="E27" i="11"/>
  <c r="H26" i="11"/>
  <c r="E26" i="11"/>
  <c r="H25" i="11"/>
  <c r="G25" i="11"/>
  <c r="F25" i="11"/>
  <c r="H24" i="11"/>
  <c r="E24" i="11"/>
  <c r="H23" i="11"/>
  <c r="E23" i="11"/>
  <c r="B23" i="11"/>
  <c r="H22" i="11"/>
  <c r="E22" i="11"/>
  <c r="H21" i="11"/>
  <c r="E21" i="11"/>
  <c r="B21" i="11"/>
  <c r="H20" i="11"/>
  <c r="E20" i="11"/>
  <c r="B20" i="11"/>
  <c r="H19" i="11"/>
  <c r="E19" i="11"/>
  <c r="H18" i="11"/>
  <c r="E18" i="11"/>
  <c r="H17" i="11"/>
  <c r="E17" i="11"/>
  <c r="H16" i="11"/>
  <c r="E16" i="11"/>
  <c r="B16" i="11"/>
  <c r="H15" i="11"/>
  <c r="E15" i="11"/>
  <c r="H14" i="11"/>
  <c r="G14" i="11"/>
  <c r="F14" i="11"/>
  <c r="H13" i="11"/>
  <c r="E13" i="11"/>
  <c r="H12" i="11"/>
  <c r="E12" i="11"/>
  <c r="H11" i="11"/>
  <c r="E11" i="11"/>
  <c r="H10" i="11"/>
  <c r="E10" i="11"/>
  <c r="H9" i="11"/>
  <c r="E9" i="11"/>
  <c r="H8" i="11"/>
  <c r="E8" i="11"/>
  <c r="H7" i="11"/>
  <c r="G7" i="11"/>
  <c r="F7" i="11"/>
  <c r="F23" i="14"/>
  <c r="F22" i="14"/>
  <c r="F21" i="14"/>
  <c r="F20" i="14"/>
  <c r="F19" i="14"/>
  <c r="F18" i="14"/>
  <c r="F14" i="14"/>
  <c r="F13" i="14"/>
  <c r="F12" i="14"/>
  <c r="F11" i="14"/>
  <c r="F10" i="14"/>
  <c r="F6" i="14"/>
  <c r="F5" i="14"/>
  <c r="F4" i="14"/>
  <c r="J9" i="7"/>
</calcChain>
</file>

<file path=xl/comments1.xml><?xml version="1.0" encoding="utf-8"?>
<comments xmlns="http://schemas.openxmlformats.org/spreadsheetml/2006/main">
  <authors>
    <author>FOPAE10</author>
    <author>Diana Marcela Reyes Toledo</author>
    <author>Elsa Lucia Trujillo</author>
  </authors>
  <commentList>
    <comment ref="M32" authorId="0" shapeId="0">
      <text>
        <r>
          <rPr>
            <b/>
            <sz val="9"/>
            <color indexed="81"/>
            <rFont val="Tahoma"/>
            <family val="2"/>
          </rPr>
          <t>FOPAE10:</t>
        </r>
        <r>
          <rPr>
            <sz val="9"/>
            <color indexed="81"/>
            <rFont val="Tahoma"/>
            <family val="2"/>
          </rPr>
          <t xml:space="preserve">
Se reportó acumulado por ser creciente 26</t>
        </r>
      </text>
    </comment>
    <comment ref="N32" authorId="1" shapeId="0">
      <text>
        <r>
          <rPr>
            <b/>
            <sz val="9"/>
            <color indexed="81"/>
            <rFont val="Tahoma"/>
            <family val="2"/>
          </rPr>
          <t>Diana Marcela Reyes Toledo:</t>
        </r>
        <r>
          <rPr>
            <sz val="9"/>
            <color indexed="81"/>
            <rFont val="Tahoma"/>
            <family val="2"/>
          </rPr>
          <t xml:space="preserve">
26 SEGPLAN</t>
        </r>
      </text>
    </comment>
    <comment ref="O32" authorId="1" shapeId="0">
      <text>
        <r>
          <rPr>
            <b/>
            <sz val="9"/>
            <color indexed="81"/>
            <rFont val="Tahoma"/>
            <family val="2"/>
          </rPr>
          <t>Diana Marcela Reyes Toledo:</t>
        </r>
        <r>
          <rPr>
            <sz val="9"/>
            <color indexed="81"/>
            <rFont val="Tahoma"/>
            <family val="2"/>
          </rPr>
          <t xml:space="preserve">
32 SEGPLAN</t>
        </r>
      </text>
    </comment>
    <comment ref="P32" authorId="2" shapeId="0">
      <text>
        <r>
          <rPr>
            <b/>
            <sz val="9"/>
            <color indexed="81"/>
            <rFont val="Tahoma"/>
            <family val="2"/>
          </rPr>
          <t>Elsa Lucia Trujillo:</t>
        </r>
        <r>
          <rPr>
            <sz val="9"/>
            <color indexed="81"/>
            <rFont val="Tahoma"/>
            <family val="2"/>
          </rPr>
          <t xml:space="preserve">
Ppor ser una meta creciente, en el SEGPLAN se debe reportar en forma acumulada 
año 2012      15%
Sep. 2013    24%
total avance 39%</t>
        </r>
      </text>
    </comment>
    <comment ref="Q32" authorId="2" shapeId="0">
      <text>
        <r>
          <rPr>
            <b/>
            <sz val="9"/>
            <color indexed="81"/>
            <rFont val="Tahoma"/>
            <family val="2"/>
          </rPr>
          <t>Elsa Lucia Trujillo:</t>
        </r>
        <r>
          <rPr>
            <sz val="9"/>
            <color indexed="81"/>
            <rFont val="Tahoma"/>
            <family val="2"/>
          </rPr>
          <t xml:space="preserve">
Ppor ser una meta creciente, en el SEGPLAN se debe reportar en forma acumulada 
año 2012      15%
Sep. 2013    24%
total avance 39%
en segplan 47</t>
        </r>
      </text>
    </comment>
    <comment ref="T32" authorId="0" shapeId="0">
      <text>
        <r>
          <rPr>
            <b/>
            <sz val="9"/>
            <color indexed="81"/>
            <rFont val="Tahoma"/>
            <family val="2"/>
          </rPr>
          <t>FOPAE10:</t>
        </r>
        <r>
          <rPr>
            <sz val="9"/>
            <color indexed="81"/>
            <rFont val="Tahoma"/>
            <family val="2"/>
          </rPr>
          <t xml:space="preserve">
Se reportó acumulado por ser creciente 2 en el trimestre</t>
        </r>
      </text>
    </comment>
    <comment ref="U32" authorId="0" shapeId="0">
      <text>
        <r>
          <rPr>
            <b/>
            <sz val="9"/>
            <color indexed="81"/>
            <rFont val="Tahoma"/>
            <family val="2"/>
          </rPr>
          <t>FOPAE10:</t>
        </r>
        <r>
          <rPr>
            <sz val="9"/>
            <color indexed="81"/>
            <rFont val="Tahoma"/>
            <family val="2"/>
          </rPr>
          <t xml:space="preserve">
Se reportó acumulado por ser creciente 3 en el trimestre</t>
        </r>
      </text>
    </comment>
  </commentList>
</comments>
</file>

<file path=xl/comments2.xml><?xml version="1.0" encoding="utf-8"?>
<comments xmlns="http://schemas.openxmlformats.org/spreadsheetml/2006/main">
  <authors>
    <author>FOPAE10</author>
    <author>Elsa Lucia Trujillo</author>
    <author>Elsa Lucia Trujillo Romero</author>
    <author>Diana Marcela Reyes Toledo</author>
  </authors>
  <commentList>
    <comment ref="B12" authorId="0" shapeId="0">
      <text>
        <r>
          <rPr>
            <b/>
            <sz val="9"/>
            <color indexed="81"/>
            <rFont val="Tahoma"/>
            <family val="2"/>
          </rPr>
          <t>FOPAE10:</t>
        </r>
        <r>
          <rPr>
            <sz val="9"/>
            <color indexed="81"/>
            <rFont val="Tahoma"/>
            <family val="2"/>
          </rPr>
          <t xml:space="preserve">
Reserva 1
Vigencia 1</t>
        </r>
      </text>
    </comment>
    <comment ref="B13" authorId="0" shapeId="0">
      <text>
        <r>
          <rPr>
            <b/>
            <sz val="9"/>
            <color indexed="81"/>
            <rFont val="Tahoma"/>
            <family val="2"/>
          </rPr>
          <t>FOPAE10:</t>
        </r>
        <r>
          <rPr>
            <sz val="9"/>
            <color indexed="81"/>
            <rFont val="Tahoma"/>
            <family val="2"/>
          </rPr>
          <t xml:space="preserve">
Reserva 1
Vigencia 1</t>
        </r>
      </text>
    </comment>
    <comment ref="A17" authorId="0" shapeId="0">
      <text>
        <r>
          <rPr>
            <b/>
            <sz val="9"/>
            <color indexed="81"/>
            <rFont val="Tahoma"/>
            <family val="2"/>
          </rPr>
          <t>FOPAE10:</t>
        </r>
        <r>
          <rPr>
            <sz val="9"/>
            <color indexed="81"/>
            <rFont val="Tahoma"/>
            <family val="2"/>
          </rPr>
          <t xml:space="preserve">
En el SEGPLAN el número de la meta es 10 pero en el informe PMR está programada como 11 </t>
        </r>
      </text>
    </comment>
    <comment ref="A20" authorId="0" shapeId="0">
      <text>
        <r>
          <rPr>
            <b/>
            <sz val="12"/>
            <color indexed="81"/>
            <rFont val="Tahoma"/>
            <family val="2"/>
          </rPr>
          <t>FOPAE10:</t>
        </r>
        <r>
          <rPr>
            <sz val="12"/>
            <color indexed="81"/>
            <rFont val="Tahoma"/>
            <family val="2"/>
          </rPr>
          <t xml:space="preserve">
revisar con Angélica</t>
        </r>
      </text>
    </comment>
    <comment ref="B20" authorId="0" shapeId="0">
      <text>
        <r>
          <rPr>
            <b/>
            <sz val="9"/>
            <color indexed="81"/>
            <rFont val="Tahoma"/>
            <family val="2"/>
          </rPr>
          <t>FOPAE10:</t>
        </r>
        <r>
          <rPr>
            <sz val="9"/>
            <color indexed="81"/>
            <rFont val="Tahoma"/>
            <family val="2"/>
          </rPr>
          <t xml:space="preserve">
Reserva. 2
Vigencia: 2 
PREGUNTAR CLAUDIA</t>
        </r>
      </text>
    </comment>
    <comment ref="B21" authorId="0" shapeId="0">
      <text>
        <r>
          <rPr>
            <b/>
            <sz val="9"/>
            <color indexed="81"/>
            <rFont val="Tahoma"/>
            <family val="2"/>
          </rPr>
          <t>FOPAE10:</t>
        </r>
        <r>
          <rPr>
            <sz val="9"/>
            <color indexed="81"/>
            <rFont val="Tahoma"/>
            <family val="2"/>
          </rPr>
          <t xml:space="preserve">
Reserva: 2
Vigencia 3</t>
        </r>
      </text>
    </comment>
    <comment ref="B23" authorId="0" shapeId="0">
      <text>
        <r>
          <rPr>
            <b/>
            <sz val="9"/>
            <color indexed="81"/>
            <rFont val="Tahoma"/>
            <family val="2"/>
          </rPr>
          <t>FOPAE10:</t>
        </r>
        <r>
          <rPr>
            <sz val="9"/>
            <color indexed="81"/>
            <rFont val="Tahoma"/>
            <family val="2"/>
          </rPr>
          <t xml:space="preserve">
Reserva: 1
Vigencia: 1</t>
        </r>
      </text>
    </comment>
    <comment ref="A24" authorId="0" shapeId="0">
      <text>
        <r>
          <rPr>
            <b/>
            <sz val="9"/>
            <color indexed="81"/>
            <rFont val="Tahoma"/>
            <family val="2"/>
          </rPr>
          <t>FOPAE10:</t>
        </r>
        <r>
          <rPr>
            <sz val="9"/>
            <color indexed="81"/>
            <rFont val="Tahoma"/>
            <family val="2"/>
          </rPr>
          <t xml:space="preserve">
OJO revisar con MABEL </t>
        </r>
      </text>
    </comment>
    <comment ref="B30" authorId="0" shapeId="0">
      <text>
        <r>
          <rPr>
            <b/>
            <sz val="12"/>
            <color indexed="81"/>
            <rFont val="Tahoma"/>
            <family val="2"/>
          </rPr>
          <t>FOPAE10:</t>
        </r>
        <r>
          <rPr>
            <sz val="12"/>
            <color indexed="81"/>
            <rFont val="Tahoma"/>
            <family val="2"/>
          </rPr>
          <t xml:space="preserve">
Reserva 1
Vigencia 9 
Se programó de acuerdo con la ficha de inversión</t>
        </r>
      </text>
    </comment>
    <comment ref="B36" authorId="0" shapeId="0">
      <text>
        <r>
          <rPr>
            <b/>
            <sz val="10"/>
            <color indexed="81"/>
            <rFont val="Tahoma"/>
            <family val="2"/>
          </rPr>
          <t>FOPAE10:</t>
        </r>
        <r>
          <rPr>
            <sz val="10"/>
            <color indexed="81"/>
            <rFont val="Tahoma"/>
            <family val="2"/>
          </rPr>
          <t xml:space="preserve">
Se realizó la reprogramación con Melisabel Mayo 24/13
Vigencia 4</t>
        </r>
      </text>
    </comment>
    <comment ref="B38" authorId="0" shapeId="0">
      <text>
        <r>
          <rPr>
            <b/>
            <sz val="9"/>
            <color indexed="81"/>
            <rFont val="Tahoma"/>
            <family val="2"/>
          </rPr>
          <t>FOPAE10:</t>
        </r>
        <r>
          <rPr>
            <sz val="9"/>
            <color indexed="81"/>
            <rFont val="Tahoma"/>
            <family val="2"/>
          </rPr>
          <t xml:space="preserve">
Reserva 20
Vigencia 2000</t>
        </r>
      </text>
    </comment>
    <comment ref="A44" authorId="1" shapeId="0">
      <text>
        <r>
          <rPr>
            <b/>
            <sz val="9"/>
            <color indexed="81"/>
            <rFont val="Tahoma"/>
            <family val="2"/>
          </rPr>
          <t>Elsa Lucia Trujillo:</t>
        </r>
        <r>
          <rPr>
            <sz val="9"/>
            <color indexed="81"/>
            <rFont val="Tahoma"/>
            <family val="2"/>
          </rPr>
          <t xml:space="preserve">
Se ajustó la magnitud de la meta de acuerdo con la solicitud de traslado presupuestal de 3.232 a 5.805 </t>
        </r>
      </text>
    </comment>
    <comment ref="B44" authorId="1" shapeId="0">
      <text>
        <r>
          <rPr>
            <b/>
            <sz val="9"/>
            <color indexed="81"/>
            <rFont val="Tahoma"/>
            <family val="2"/>
          </rPr>
          <t>Elsa Lucia Trujillo:</t>
        </r>
        <r>
          <rPr>
            <sz val="9"/>
            <color indexed="81"/>
            <rFont val="Tahoma"/>
            <family val="2"/>
          </rPr>
          <t xml:space="preserve">
Se ajustó la magnitud, de acuerdo con la solicitud de traslado presupuestal  de 800 a 3.174</t>
        </r>
      </text>
    </comment>
    <comment ref="A46" authorId="1" shapeId="0">
      <text>
        <r>
          <rPr>
            <b/>
            <sz val="9"/>
            <color indexed="81"/>
            <rFont val="Tahoma"/>
            <family val="2"/>
          </rPr>
          <t>Elsa Lucia Trujillo:</t>
        </r>
        <r>
          <rPr>
            <sz val="9"/>
            <color indexed="81"/>
            <rFont val="Tahoma"/>
            <family val="2"/>
          </rPr>
          <t xml:space="preserve">
Se ajustó la magnitud de la meta de acuerdo con la solicitud de traslado presupuestal de 4.985 a 4.952 </t>
        </r>
      </text>
    </comment>
    <comment ref="B46" authorId="0" shapeId="0">
      <text>
        <r>
          <rPr>
            <b/>
            <sz val="9"/>
            <color indexed="81"/>
            <rFont val="Tahoma"/>
            <family val="2"/>
          </rPr>
          <t>FOPAE10:</t>
        </r>
        <r>
          <rPr>
            <sz val="9"/>
            <color indexed="81"/>
            <rFont val="Tahoma"/>
            <family val="2"/>
          </rPr>
          <t xml:space="preserve">
1. Se reprogramó la meta de acuerdo con lo conversado con Constanza Ardila Mayo 23/13
2. Oct. 16/13 Se ajustó la magnitud de acuerdo con la solicitud de traslado presupuestal de 1.046 a 1.135</t>
        </r>
      </text>
    </comment>
    <comment ref="C51" authorId="2" shapeId="0">
      <text>
        <r>
          <rPr>
            <b/>
            <sz val="9"/>
            <color indexed="81"/>
            <rFont val="Tahoma"/>
            <family val="2"/>
          </rPr>
          <t>Elsa Lucia Trujillo Romero:</t>
        </r>
        <r>
          <rPr>
            <sz val="9"/>
            <color indexed="81"/>
            <rFont val="Tahoma"/>
            <family val="2"/>
          </rPr>
          <t xml:space="preserve">
OJO Revisar, porque en el reporte realizado en septiembre fue 0,60, si hay error, se debe enviar correo a planeación (Laura Torres) para que ajusten con el valor correcto </t>
        </r>
      </text>
    </comment>
    <comment ref="B52" authorId="0" shapeId="0">
      <text>
        <r>
          <rPr>
            <b/>
            <sz val="9"/>
            <color indexed="81"/>
            <rFont val="Tahoma"/>
            <family val="2"/>
          </rPr>
          <t>FOPAE10:</t>
        </r>
        <r>
          <rPr>
            <sz val="9"/>
            <color indexed="81"/>
            <rFont val="Tahoma"/>
            <family val="2"/>
          </rPr>
          <t xml:space="preserve">
Reserva 1
Vigencia 1</t>
        </r>
      </text>
    </comment>
    <comment ref="D57" authorId="3" shapeId="0">
      <text>
        <r>
          <rPr>
            <b/>
            <sz val="9"/>
            <color indexed="81"/>
            <rFont val="Tahoma"/>
            <family val="2"/>
          </rPr>
          <t>Diana Marcela Reyes Toledo:</t>
        </r>
        <r>
          <rPr>
            <sz val="9"/>
            <color indexed="81"/>
            <rFont val="Tahoma"/>
            <family val="2"/>
          </rPr>
          <t xml:space="preserve">
la ejecución del año corresponde a 15 en el informe de gestión y 5 en compromiso</t>
        </r>
      </text>
    </comment>
    <comment ref="D59" authorId="3" shapeId="0">
      <text>
        <r>
          <rPr>
            <b/>
            <sz val="9"/>
            <color indexed="81"/>
            <rFont val="Tahoma"/>
            <family val="2"/>
          </rPr>
          <t>Diana Marcela Reyes Toledo:</t>
        </r>
        <r>
          <rPr>
            <sz val="9"/>
            <color indexed="81"/>
            <rFont val="Tahoma"/>
            <family val="2"/>
          </rPr>
          <t xml:space="preserve">
por meta del periodo aparece un registro de 50</t>
        </r>
      </text>
    </comment>
    <comment ref="D60" authorId="3" shapeId="0">
      <text>
        <r>
          <rPr>
            <b/>
            <sz val="9"/>
            <color indexed="81"/>
            <rFont val="Tahoma"/>
            <family val="2"/>
          </rPr>
          <t>Diana Marcela Reyes Toledo:</t>
        </r>
        <r>
          <rPr>
            <sz val="9"/>
            <color indexed="81"/>
            <rFont val="Tahoma"/>
            <family val="2"/>
          </rPr>
          <t xml:space="preserve">
acumulado es0,5</t>
        </r>
      </text>
    </comment>
    <comment ref="B68" authorId="0" shapeId="0">
      <text>
        <r>
          <rPr>
            <b/>
            <sz val="9"/>
            <color indexed="81"/>
            <rFont val="Tahoma"/>
            <family val="2"/>
          </rPr>
          <t>FOPAE10:</t>
        </r>
        <r>
          <rPr>
            <sz val="9"/>
            <color indexed="81"/>
            <rFont val="Tahoma"/>
            <family val="2"/>
          </rPr>
          <t xml:space="preserve">
Vigencia: 5
Reserva:1</t>
        </r>
      </text>
    </comment>
    <comment ref="C69" authorId="2" shapeId="0">
      <text>
        <r>
          <rPr>
            <b/>
            <sz val="9"/>
            <color indexed="81"/>
            <rFont val="Tahoma"/>
            <family val="2"/>
          </rPr>
          <t>Elsa Lucia Trujillo Romero:</t>
        </r>
        <r>
          <rPr>
            <sz val="9"/>
            <color indexed="81"/>
            <rFont val="Tahoma"/>
            <family val="2"/>
          </rPr>
          <t xml:space="preserve">
Kata, por favor revisas en el ITS porque en el reporte que envío Angélica está en cero, pero esta meta tiene reporte de 20% con corte septiembre de 2013</t>
        </r>
      </text>
    </comment>
    <comment ref="C74" authorId="2" shapeId="0">
      <text>
        <r>
          <rPr>
            <b/>
            <sz val="9"/>
            <color indexed="81"/>
            <rFont val="Tahoma"/>
            <family val="2"/>
          </rPr>
          <t>Elsa Lucia Trujillo Romero:</t>
        </r>
        <r>
          <rPr>
            <sz val="9"/>
            <color indexed="81"/>
            <rFont val="Tahoma"/>
            <family val="2"/>
          </rPr>
          <t xml:space="preserve">
En ITS no aparece reporte, están pendientes por subir los informes que ha enviado Mariela, el inconveniente ha sido que falta un encargado por parte de la subdirección para subir el reporte. 
Mariela ha consolidado los informes de sep, oct, nov, pero no están en ITS</t>
        </r>
      </text>
    </comment>
    <comment ref="B79" authorId="2" shapeId="0">
      <text>
        <r>
          <rPr>
            <b/>
            <sz val="9"/>
            <color indexed="81"/>
            <rFont val="Tahoma"/>
            <family val="2"/>
          </rPr>
          <t>Elsa Lucia Trujillo Romero:</t>
        </r>
        <r>
          <rPr>
            <sz val="9"/>
            <color indexed="81"/>
            <rFont val="Tahoma"/>
            <family val="2"/>
          </rPr>
          <t xml:space="preserve">
En el SEGPLAN esta meta es creciente por lo tanto se debe programar por lo menos dos vigenicas, de acuerdo con lo acordado con el jefe Ariel, 
se programó en el SEGPLAN 
2013 - 4 
2014 - 5
 </t>
        </r>
      </text>
    </comment>
  </commentList>
</comments>
</file>

<file path=xl/sharedStrings.xml><?xml version="1.0" encoding="utf-8"?>
<sst xmlns="http://schemas.openxmlformats.org/spreadsheetml/2006/main" count="1164" uniqueCount="415">
  <si>
    <t>Años</t>
  </si>
  <si>
    <t>Metas Plan de Desarrollo</t>
  </si>
  <si>
    <t xml:space="preserve">Años </t>
  </si>
  <si>
    <t>Anualización Magnitudes</t>
  </si>
  <si>
    <t>Total</t>
  </si>
  <si>
    <t xml:space="preserve">Recursos programados por vigencia y por meta </t>
  </si>
  <si>
    <t xml:space="preserve">Anualización metas </t>
  </si>
  <si>
    <t>Proyectos de Inversión / Metas proyecto</t>
  </si>
  <si>
    <t xml:space="preserve">Indicadores en SEGPLAN </t>
  </si>
  <si>
    <t>EJEC. 2008</t>
  </si>
  <si>
    <t>BOGOTÁ POSITIVA: PARA VIVIR MEJOR 2008 - 2012</t>
  </si>
  <si>
    <t>METAS CIUDAD</t>
  </si>
  <si>
    <t>Metas Ciudad</t>
  </si>
  <si>
    <t>Indicadores</t>
  </si>
  <si>
    <t>Línea Base</t>
  </si>
  <si>
    <t>Fuente</t>
  </si>
  <si>
    <t>Mantener la calificación AAA del riesgo crediticio</t>
  </si>
  <si>
    <t xml:space="preserve">Calificación dada por agencias calificadoras de riesgos a nivel local </t>
  </si>
  <si>
    <t>AAA</t>
  </si>
  <si>
    <t>Duff &amp; Phelps de Colombia y BRC Investor Services - 2007</t>
  </si>
  <si>
    <t xml:space="preserve">Reducir a 5% las reservas presupuestales </t>
  </si>
  <si>
    <t>% de reservas presupuestales</t>
  </si>
  <si>
    <t>DDP - SDH 2007</t>
  </si>
  <si>
    <t>Aumentar a  $2.06 billones el recaudo tributario producto del control a la evasión, la elusión y la morosidad</t>
  </si>
  <si>
    <t>Recaudo tributario producto del control a la evasión, la elusión y la morosidad (predial, vehículos, ICA, delineación urbana y espectáculos públicos)</t>
  </si>
  <si>
    <t>$1.12 billones</t>
  </si>
  <si>
    <t>DDI - SDH
2004-2007</t>
  </si>
  <si>
    <t>Aumentar al 90% el cumplimiento oportuno de las obligaciones tributarias para los impuestos predial y de vehículos</t>
  </si>
  <si>
    <t>% de cumplimiento oportuno de las obligaciones tributarias para los impuestos predial y de vehículos</t>
  </si>
  <si>
    <t>DDI - SDH
2007</t>
  </si>
  <si>
    <t>Tipo de Anualización</t>
  </si>
  <si>
    <t>EJEC. 2009</t>
  </si>
  <si>
    <t>TOTAL</t>
  </si>
  <si>
    <t>EJEC. 2010</t>
  </si>
  <si>
    <t>N.D.</t>
  </si>
  <si>
    <t>EJEC. JUNIO 2011</t>
  </si>
  <si>
    <t>PROGRAMADO 
2013</t>
  </si>
  <si>
    <t>Programas</t>
  </si>
  <si>
    <t>Constante</t>
  </si>
  <si>
    <t>Suma</t>
  </si>
  <si>
    <t>Tipo de Agregación</t>
  </si>
  <si>
    <t>No agrega</t>
  </si>
  <si>
    <t>Componentes proyectos de inversión</t>
  </si>
  <si>
    <t>780 - Mitigación y manejo de zonas de alto riesgo para la recuperación e integración al espacio urbano y rural</t>
  </si>
  <si>
    <t>729 - Generación y actualización del conocimiento en el marco de la gestión del riesgo</t>
  </si>
  <si>
    <t>Indicadores meta proyecto</t>
  </si>
  <si>
    <t>Fórmula del indicador</t>
  </si>
  <si>
    <t>1. Emitir 7.000 Diagnósticos y respuestas a requerimientos relacionados con asistencia técnica y apoyo a situaciones de emergencia de manera oportuna.</t>
  </si>
  <si>
    <t>2. Elaborar  10 Diseños de obras menores de emergencia para el restablecimiento temporal de las condiciones del sector afectado.</t>
  </si>
  <si>
    <t>3. Establecer un  marco de actuación  para la evaluación cualitativa y cuantitativa de las condiciones de estabilidad de sectores afectados por procesos de remoción en masa en situaciones de emergencias.</t>
  </si>
  <si>
    <t>5. Elaborar y/o ajustar  10 Estudios y diseños de obras para la intervención integral de sitios prioritarios.</t>
  </si>
  <si>
    <t>6. Ejecutar  18 obras en sitios críticos de manera integral para la reducción del riesgo.</t>
  </si>
  <si>
    <t>8. Promover para 21 Sitios críticos de quebradas y zonas aluviales para garantizar la intervención  integral como estrategia de mitigación de riesgos.</t>
  </si>
  <si>
    <t>812 - Recuperación de la zona declarada suelo de protección por riesgo en el sector Altos de la Estancia de la localidad de Ciudad Bolívar.</t>
  </si>
  <si>
    <t>1. Gestionar que 560 familias ocupantes del sector de Altos de la Estancia sean relocalizadas fuera del polígono de suelo de protección por riesgo.</t>
  </si>
  <si>
    <t>2. Implementar  10 Acciones para evitar la reocupación del polígono declarado como suelo de protección por riesgo</t>
  </si>
  <si>
    <t>3. Realizar  30 Campañas de Monitoreo de la zona aledaña al polígono.</t>
  </si>
  <si>
    <t>5. Sanear y adquirir 73 hectáreas ubicadas dentro del polígono declarado como suelo de protección por riesgo.</t>
  </si>
  <si>
    <t>6. Gestionar  20 Acciones de recuperación en las instituciones Distritales   para el sector de altos de la estancia y sus alrededores.</t>
  </si>
  <si>
    <t>790 - Fortalecimiento de capacidades sociales, sectoriales y comunitarias para la gestión integral del riesgo</t>
  </si>
  <si>
    <t>1. Promover  20 iniciativas  con participación social y comunitaria para la gestión de riesgos a nivel local</t>
  </si>
  <si>
    <t>7. Fortalecer  las 20 localidades para generar capacidades institucionales,   sectoriales, sociales y comunitarias en gestión de riesgos</t>
  </si>
  <si>
    <t>2. Vincular 90.000 personas a procesos de organización y de participación</t>
  </si>
  <si>
    <t>3. Producir 5  instrumentos pedagógicos para la capacitación en Gestión de Riesgos</t>
  </si>
  <si>
    <t>4. Capacitar a 10.000 Personas de procesos sectoriales, sociales y comunitarios en Gestión de Riesgos</t>
  </si>
  <si>
    <t>5. Capacitar a 10.500 Personas del sector educativo e institucional del distrito en Gestión de Riesgos.</t>
  </si>
  <si>
    <t>6. Sensibilizar 2.500.000 personas a través de distintos medios sobre Gestión del Riesgo</t>
  </si>
  <si>
    <t>788 - Reducción y manejo integral del riesgo de familias localizadas en zonas de alto riesgo no mitigable</t>
  </si>
  <si>
    <t>1. Generar  4  instrumentos para garantizar el reasentamiento efectivo y oportuno de familias en alto riesgo no mitigable.</t>
  </si>
  <si>
    <t>5. Atender  985  Familias evacuadas de manera integral,  a través de procesos de orientación y sensibilización a los afectados, de  manera que se garantice el derecho de la población al acceso a las ayudas humanitarias disponibles por el FOPAE.</t>
  </si>
  <si>
    <t>4. Realizar y actualizar  1  inventario de familias ubicadas en zonas de riesgo de acuerdo con lineamientos establecidos por FOPAE y hacer Entrega de  la documentación e instrumentos de registro  derivados del levantamiento de dicha Información.</t>
  </si>
  <si>
    <t>793 - Consolidar el Sistema Distrital de Gestión del Riesgo - SDGR</t>
  </si>
  <si>
    <t>4. Ajustar el 1 Plan Distrital de Gestión de Riesgos como un instrumento fundamental para garantizar el cumplimiento de los objetivos del Sistema Distrital de Gestión de Riesgos</t>
  </si>
  <si>
    <t>9. Implementar  1 Observatorio de Gestión de riesgos para fortalecer el seguimiento y evaluación del Sistema Distrital de Gestión de Riesgos</t>
  </si>
  <si>
    <t>1.  Reglamentar el 1 Sistema Distrital de Gestión del Riesgo. de forma articulada institucional y territorialmente bajo los principios de la participación, desconcentración y descentralización</t>
  </si>
  <si>
    <t>3. Reglamentar el 1 Fondo Distrital de Gestión de Riesgos para financiar el Sistema Distrital de Gestión del Riesgo</t>
  </si>
  <si>
    <t>5. Incorporar en los 5 Instrumentos de planificación territorial el componente de Gestión de Riesgos</t>
  </si>
  <si>
    <t>8. Elaborar  9 Lineamientos de Gestión Sectorial de riesgos para fortalecer la corresponsabilidad pública, privada y ciudadana frente a la Gestión de Riesgos</t>
  </si>
  <si>
    <t>6. Establecer  5 mecanismos  de cooperación a nivel regional, nacional e internacional para complementar estrategias de Gestión de Riesgos e intercambio de experiencias y buenas practica</t>
  </si>
  <si>
    <t>785 - Optimización de la capacidad del Sistema Distrital de Gestión del Riesgo en el manejo de emergencias y desastres.</t>
  </si>
  <si>
    <t>389 - Porcentaje de personas afectadas por incidentes, emergencias y desastres con respuesta integral y coordinada</t>
  </si>
  <si>
    <t>1. Asesorar a 45 Entidades Distritales en la formulación e implementación de los PIRE, y/o Plan Integral de Gestión del Riesgo.</t>
  </si>
  <si>
    <t>2. Realizar  50 Cursos especializados para el fortalecimiento del SDGR en el manejo de emergencias y desastres.</t>
  </si>
  <si>
    <t>3. Desarrollar  11 Simulacros Distritales de actuación frente a un evento de gran magnitud y escenarios específicos.</t>
  </si>
  <si>
    <t>4. Garantizar el 100 % del suministro de equipos, herramientas, accesorios y ayudas humanitarias no pecuniarias requeridas para la atención oportuna de eventos, incidentes, emergencias y desastres que requieran el soporte logístico</t>
  </si>
  <si>
    <t>Porcentaje de personas afectadas por emergencias y desastres, atendidas con respuesta integral y coordinada del SDGR</t>
  </si>
  <si>
    <t>5. Atender 100% de las personas afectadas por emergencias y desastres con respuesta integral y coordinada del SDGR</t>
  </si>
  <si>
    <t xml:space="preserve">6. Vincular a 4 grupos de respuesta para  situaciones especificas de emergencia presentadas en Bogotá </t>
  </si>
  <si>
    <t>7. Evaluar 4308 Planes de emergencia y contingencia para aglomeraciones de Público en el Distrito Capital</t>
  </si>
  <si>
    <t>8. Generar  16 guías y planes tipo para la elaboración e implementación de Planes de Emergencia y Contingencia de Agremiaciones, entidades y comunidad en el Distrito Capital.</t>
  </si>
  <si>
    <t>7240 - Atención de emergencias en el distrito Capital</t>
  </si>
  <si>
    <t>Apoyar el 100% de las acciones de atención inmediata de emergencias que se requieran en el Distrito.</t>
  </si>
  <si>
    <t>789 -  Fortalecimiento del sistema de información de gestión del riesgo - SIRE para la toma de decisiones del Sistema Distrital de Gestión del Riesgo.</t>
  </si>
  <si>
    <t>1. Desarrollar e implementar los 12 Módulos del SIRE para garantizar el fortalecimiento del Sistema de información de riesgos y emergencias SIRE como fuente única y oficial para la toma de decisiones del SDGR.</t>
  </si>
  <si>
    <t>2. Mejorar  al 100 % la plataforma Tecnológica que permita soportar la operación de la entidad, logrando una alta disponibilidad de la información con planes de continuidad de la operación e interoperabilidad con las entidades del sistema Distrital de Gestión del Riesgo</t>
  </si>
  <si>
    <t>3. Fortalecer y posicionar   1 SIRE como fuente única y oficial del Sistema Distrital de Gestión de Riesgo</t>
  </si>
  <si>
    <t>4. Operar y administrar el 100 % de la red distrital de Telecomunicaciones para activar las entidades del Sistema Distrital de Gestión del Riesgo competentes de la atención de emergencias de acuerdo con los protocolos distritales de atención de emergencias.</t>
  </si>
  <si>
    <t>5. Ampliar y mejorar  1 Red Distrital de Telecomunicaciones de  Emergencia que permita la interoperabilidad de las entidades conectadas  y su interconexión con el NUSE.</t>
  </si>
  <si>
    <t>906 - Fortalecimiento institucional del FOPAE para la gestión del riesgo</t>
  </si>
  <si>
    <t xml:space="preserve">1. Garantizar el 100 % de los productos por grupos de apoyo administrativo y financiero de la entidad </t>
  </si>
  <si>
    <t>2. Ajustar y mantener  1 Sistema integrado de gestión del FOPAE acorde con el nuevo SDGR y la reestructuración de la entidad</t>
  </si>
  <si>
    <t>3. Planear y controlar los 21 Procesos estratégicos y misionales del SDGR y el FOPAE</t>
  </si>
  <si>
    <t>4. Garantizar  100 % de funcionamiento de la red tecnológica del FOPAE.</t>
  </si>
  <si>
    <t xml:space="preserve">5. Garantizar  100 % eficiencia en la provisión de bienes y servicios de soporte a  todas las áreas que conforman la Entidad  </t>
  </si>
  <si>
    <t>6. Implementar las 5 Fases de la Reestructuración del FOPAE, para la laborización acorde con la normatividad vigente, presupuesto y el nuevo modelo del SDGR</t>
  </si>
  <si>
    <t>7. Ajustar y controlar el 100 % de los mapas de riesgos de los procesos del FOPAE, como estrategia de lucha contra la corrupción y atención al ciudadano</t>
  </si>
  <si>
    <t>8. Evaluar los 21 Procesos estratégicos, misionales y apoyo para implementar acciones preventivas y correctivas para el mejoramiento continuo del FOPAE .</t>
  </si>
  <si>
    <t>4. Emitir 2000 conceptos tecnicos de riesgo para la planificación sectorial y territorial</t>
  </si>
  <si>
    <t>5. Elaborar 3 mapas de zonificación de riesgos para el manejo de microcuencas en el Distrito Capital</t>
  </si>
  <si>
    <t>6. Elaborar 3 mapas de zonificación de riesgos para la planificación e intervenciones estratégicas del Distrito Capital</t>
  </si>
  <si>
    <t>11. Suministrar para 10 sectores afectados materiales y suministros para la ejecución de obras de emergencia</t>
  </si>
  <si>
    <t>4. Rediseñar un aplicativo  para el seguimiento de las recomendaciones de los diagnósticos y conceptos técnicos</t>
  </si>
  <si>
    <t>1.  Mantener el 100% de las redes de monitoreo operando en condiciones óptimas.</t>
  </si>
  <si>
    <t>2. Diseñar 3  modelos de evaluación de daños para  Bogotá y la región.</t>
  </si>
  <si>
    <t>3. Definir para 5 sectores estructurantes los lineamientos para la evaluación de la vulnerabilidad funcional del Distrito - Capital</t>
  </si>
  <si>
    <t>8. Realizar  3 procesos culturales que contribuyan a generar hábitos, comportamientos y manifestaciones de Gestión de Riesgo</t>
  </si>
  <si>
    <t>4. Intervenir  73 hectáreas del polígono declarado como Suelo de Protección por Riesgo del Sector de Altos de la Estancia y áreas adyacentes, mediante la gestión o implementación de obras mitigación y manejo del riesgo.</t>
  </si>
  <si>
    <t>9. Diseñar e Implementar  1 Sistema distrital de centros de reserva para garantizar el soporte logístico para el manejo de emergencias y desastres</t>
  </si>
  <si>
    <t>7. Coordinar para 114 Sitios críticos de ladera la gestión interinstitucional para la intervención integral como estrategia de mitigación de riesgos.</t>
  </si>
  <si>
    <t xml:space="preserve">9. Gestionar la recuperación  de 5 Sectores afectados por procesos de remoción en masa e inundación. </t>
  </si>
  <si>
    <t>2. Promover que 5.805 Familias ubicadas en zonas de riesgo sean reasentadas en forma definitiva</t>
  </si>
  <si>
    <t>3. Garantizar a 4.952  Familias evacuadas el pago inmediato de las ayudas humanitarias de carácter pecuniario</t>
  </si>
  <si>
    <t>EJE. NOV. 30/13</t>
  </si>
  <si>
    <t>EJE. DIC. 30/13</t>
  </si>
  <si>
    <t>COSTEO DICIEMBRE 2013- BOGOTÁ HUMANA</t>
  </si>
  <si>
    <t>COSTEO A DICIEMBRE 2013- BOGOTÁ HUMANA</t>
  </si>
  <si>
    <t>VIGENCIA BOGOTÁ HUMANA</t>
  </si>
  <si>
    <t>RESERVAS BOGOTÁ HUMANA</t>
  </si>
  <si>
    <t>PROYECTO</t>
  </si>
  <si>
    <t>META PROYECTO DE INVERSIÓN</t>
  </si>
  <si>
    <t>APROPIACIÓN</t>
  </si>
  <si>
    <t>EJECUCIÓN</t>
  </si>
  <si>
    <t>GIROS</t>
  </si>
  <si>
    <t>729 - Generación  y actualización del conocimiento en el marco de la gestión del riesgo</t>
  </si>
  <si>
    <t>780  - Mitigación y manejo de zonas de alto riesgo para su recuperación e integración al espacio urbano y rural</t>
  </si>
  <si>
    <t>789 - Fortalecimiento del sistema de información de Gestión del Riesgo - SIRE, para la toma de decisiones del Sistema Distrital de Gestión del Riesgo</t>
  </si>
  <si>
    <t>790 -  Fortalecimiento de capacidades sociales, sectoriales  y comunitarias para la gestión integral del riesgo</t>
  </si>
  <si>
    <t xml:space="preserve"> 812 -  Recuperación de la zona declarada suelo de protecciónpor riesgo en el sector Altos de la Estancia. Localidad de Ciudad Bolivar</t>
  </si>
  <si>
    <t xml:space="preserve"> 906 - Fortalecimiento institucional del FOPAE para la gestión del riesgo</t>
  </si>
  <si>
    <t xml:space="preserve">7240 -  Atención de Emergencias en el Distrito Capital </t>
  </si>
  <si>
    <t>3-3-7-99 ASIGNACION NO DISTRIBUIDA</t>
  </si>
  <si>
    <t xml:space="preserve">3-3-4 PASIVOS EXIGIBLES </t>
  </si>
  <si>
    <t>3-1-5 PASIVOS EXIGIBLES FUNCIONAMIENTO</t>
  </si>
  <si>
    <t>APROPIACIÓN "BOGOTÁ HUMANA"</t>
  </si>
  <si>
    <t>RESERVAS B HUMANA</t>
  </si>
  <si>
    <t xml:space="preserve">RESERVAS B POSITIVA </t>
  </si>
  <si>
    <t>3-3-4 PASIVOS EXIGIBLES</t>
  </si>
  <si>
    <t>TOTAL PRESUPUESTO</t>
  </si>
  <si>
    <t>En revisión</t>
  </si>
  <si>
    <t>%</t>
  </si>
  <si>
    <t>No Reporto</t>
  </si>
  <si>
    <t>PROGRAMADO</t>
  </si>
  <si>
    <r>
      <t xml:space="preserve">0 </t>
    </r>
    <r>
      <rPr>
        <sz val="8"/>
        <color indexed="10"/>
        <rFont val="Century Gothic"/>
        <family val="2"/>
      </rPr>
      <t>/ Sin reporte en el sistema durante todo el año</t>
    </r>
  </si>
  <si>
    <t>0 / Sin reporte en el sistema durante todo el año</t>
  </si>
  <si>
    <t>PROG.</t>
  </si>
  <si>
    <t>Ponderación</t>
  </si>
  <si>
    <t>Tipo Anualización</t>
  </si>
  <si>
    <t xml:space="preserve"> </t>
  </si>
  <si>
    <t>1158 - Reducción del riesgo y adaptación al cambio climático</t>
  </si>
  <si>
    <t>1172 - Conocimiento del riesgo y efectos del cambio climático</t>
  </si>
  <si>
    <t>1178 - Fortalecimiento del manejo de emergencias y desastres</t>
  </si>
  <si>
    <t>1166 - Consolidación de la gestión pública eficiente del IDIGER, como entidad coordinadora del SDGR - CC</t>
  </si>
  <si>
    <t>1. Formular e implementar el 100 % de los planes de trabajo definidos para el fortalecimiento de la función administrativa y el desarrollo institucional.</t>
  </si>
  <si>
    <t>2. Implementar y mantener el 100 % la provisión de bienes y servicios de soporte a todas las áreas que conforman la entidad.</t>
  </si>
  <si>
    <t>EJE. DIC. 31/16</t>
  </si>
  <si>
    <t xml:space="preserve">Visitas de verificación realizadas a sistemas de transporte vertical y puertas eléctricas en el Distrito </t>
  </si>
  <si>
    <t>Implementación de la Estrategia Distrital de Respuesta a Emergencias</t>
  </si>
  <si>
    <t xml:space="preserve">Personas capacitadas para el manejo de emergencias </t>
  </si>
  <si>
    <t>1. Desarrollar e implementar 100% de la  Estrategia Distrital de Respuesta a Emergencias mediante la elaboración de documentos herramientas, instrumentos y guías para el manejo de emergencias y asesorando al 100% de las entidades del marco de actuación en los procesos de formulación, implementación y actualización de las Estrategias Institucionales de Respuesta. (EIR)</t>
  </si>
  <si>
    <t>2. Capacitar 30.000 personas en acciones para el manejo de emergencias (Preparativos y respuesta)</t>
  </si>
  <si>
    <t>3. Implementar y operar 1 Centro Distrital Logístico y de Reserva y la  Central de información y telecomunicaciones del IDIGER (CITEL)</t>
  </si>
  <si>
    <t>4. Asesorar y/o conceptuar 6.000 Planes de Contingencia para aglomeraciones de público de media y alta complejidad.</t>
  </si>
  <si>
    <t>5. Realizar 12.000 Visitas de verificación de sistemas de transporte vertical y puertas eléctricas.</t>
  </si>
  <si>
    <t>6. Garantizar la coordinación del  100% de las emergencias en el marco de la Estrategia Distrital de Respuesta a Emergencias.</t>
  </si>
  <si>
    <t>Planes de Contingencia para aglomeraciones de público de media y alta complejidad asesorados y/o conceptuados</t>
  </si>
  <si>
    <t>Centro Distrital Logístico y de Reserva y la  Central de información y telecomunicaciones implmentado y  Operando</t>
  </si>
  <si>
    <t>1. Reasentar  286 familias localizadas en zonas de riesgo no mitigable</t>
  </si>
  <si>
    <t xml:space="preserve">Predios Adquiridos </t>
  </si>
  <si>
    <t>Obras de mitigación, adecuación y recuperación para la reducción del riesgo.</t>
  </si>
  <si>
    <t>3. Promover para 2.500.000 habitantes la gestión en riesgo y adaptación al cambio climático a través de acciones de comunicación, educación y participación.</t>
  </si>
  <si>
    <t>Personas beneficiadas en gestión del riesgo y la adaptación al cambio climático.</t>
  </si>
  <si>
    <t>2. Construir  16 obras de mitigación, adecuación y recuperación para la reducción del riesgo.</t>
  </si>
  <si>
    <t>Mantener 6 escenarios actualizados que contribuyan a fortalecer el conocimiento de riesgo y efectos del cambio climático en el Distrito Capital.</t>
  </si>
  <si>
    <t>1. Mantener 6 escenarios actualizados que contribuyan a fortalecer el conocimiento de riesgo y efectos del cambio climático en el Distrito Capital.</t>
  </si>
  <si>
    <t xml:space="preserve">2. Actualizar  4 planos normativos con la  zonificación de amenazas para el Plan de Ordenamiento Territorial </t>
  </si>
  <si>
    <t xml:space="preserve">Caracterizaciones de Escenarios de riesgos actualizados </t>
  </si>
  <si>
    <t>Mapa normativo actualizado</t>
  </si>
  <si>
    <t xml:space="preserve">3. Elaborar  9 documentos de estudios y/o diseños  de obras de Reducción de Riesgo para el Distrito Capital </t>
  </si>
  <si>
    <t>Estudios y/o Diseños Elaborados</t>
  </si>
  <si>
    <t xml:space="preserve">4. Emitir  2500 documentos técnicos de amenaza y/o riesgo  a través de conceptos  y/o diagnósticos técnicos </t>
  </si>
  <si>
    <t xml:space="preserve">Documentos técnicos de amenaza y/o riesgo emitidos </t>
  </si>
  <si>
    <t>5. Diseñar, instrumentar y administrar 1 sistema de alerta que aborden condiciones meteorológicas, hidrológicas y geotécnicas.</t>
  </si>
  <si>
    <t xml:space="preserve">Sistema de Alerta </t>
  </si>
  <si>
    <t>Fomulación e implementación de los planes de trabajo para el fortalecimiento de la función administrativa y el desarrollo institucional.</t>
  </si>
  <si>
    <t>Eficacia en la provisión de bienes y servicios.</t>
  </si>
  <si>
    <t>3. Implementar y mantener el  Sistema Integrado de Gestión del IDIGER.</t>
  </si>
  <si>
    <t>Porcentaje de sostenibilidad del Sistema Integrado de Gestión.</t>
  </si>
  <si>
    <t>04. Mantener al 100% del funcionamiento y seguridad de los servicios y sistemas de información, infraestructura de T.I., instrumentación y telecomunicaciones de la entidad.</t>
  </si>
  <si>
    <t>Funcionamiento y seguridad de los sistemas de información,  infraestructura de T.I., instrumentación y telecomunicaciones de la entidad.</t>
  </si>
  <si>
    <t>Plan de Acción - Magnitudes Metas Plan de Desarrollo 2016-2020</t>
  </si>
  <si>
    <t>Plan de Acción - Magnitudes Metas Proyecto 2016 - 2020</t>
  </si>
  <si>
    <t xml:space="preserve">Plan de Acción - Seguimiento Financiero proyectos de Inversión </t>
  </si>
  <si>
    <t>Pilar o Eje</t>
  </si>
  <si>
    <t>Proyecto Estrategico</t>
  </si>
  <si>
    <t>Total avance Acum. Plan Desarrollo</t>
  </si>
  <si>
    <t>Total Programado</t>
  </si>
  <si>
    <t>No Meta</t>
  </si>
  <si>
    <t>PROG.
2016</t>
  </si>
  <si>
    <t>EJEC. DIC. 31/16</t>
  </si>
  <si>
    <t>PROG. 
2017</t>
  </si>
  <si>
    <t>REPROG. 2017</t>
  </si>
  <si>
    <t>EJEC. MARZO 31/17</t>
  </si>
  <si>
    <t>EJEC. JUNIO 30/17</t>
  </si>
  <si>
    <t>EJEC. AGTO. 30/17</t>
  </si>
  <si>
    <t>EJEC. SEP. 30/17</t>
  </si>
  <si>
    <t>EJEC. NOV. 30/17</t>
  </si>
  <si>
    <t>EJEC. DIC. 30/17</t>
  </si>
  <si>
    <t>PROG. 
2018</t>
  </si>
  <si>
    <t>EJEC. MARZO 31/18</t>
  </si>
  <si>
    <t>EJEC. JUNIO30/18</t>
  </si>
  <si>
    <t>EJEC.SEPT 30/18</t>
  </si>
  <si>
    <t>EJEC.DIC 30/18</t>
  </si>
  <si>
    <t>PROG. 2019</t>
  </si>
  <si>
    <t>EJEC. A MARZO 31/19</t>
  </si>
  <si>
    <t>EJEC. A JUNIO 30/19</t>
  </si>
  <si>
    <t>EJEC. A SEPTIEMBRE 30/19</t>
  </si>
  <si>
    <t>EJEC. A DICIEMBRE 31/19</t>
  </si>
  <si>
    <t>PROG. 2020</t>
  </si>
  <si>
    <t>EJEC. A MARZO 31/20</t>
  </si>
  <si>
    <t>EJEC. A MAYO
31/20</t>
  </si>
  <si>
    <t>EJEC. SEP. 31/16</t>
  </si>
  <si>
    <t>PROG. 
2017 Reserva</t>
  </si>
  <si>
    <t>EJE. MZO. 31/17</t>
  </si>
  <si>
    <t>EJE. JUNIO 30/17</t>
  </si>
  <si>
    <t>EJE. SEP. 30/17</t>
  </si>
  <si>
    <t>EJE. NOV. 30/17</t>
  </si>
  <si>
    <t>EJE. DIC. 31/17
Vigencia</t>
  </si>
  <si>
    <t>EJE. DIC. 31/17
Reserva</t>
  </si>
  <si>
    <t>REPROG. 2018</t>
  </si>
  <si>
    <t>PROG. 
2018 Reserva</t>
  </si>
  <si>
    <t>EJE. MZO. 31/18</t>
  </si>
  <si>
    <t>EJE. JUNIO 30/18</t>
  </si>
  <si>
    <t>EJE. SEPT 30/18</t>
  </si>
  <si>
    <t>EJE. OCT          30/18</t>
  </si>
  <si>
    <t>EJE. DIC. 31/18
vigencia</t>
  </si>
  <si>
    <t>EJE. DIC. 31/18 Reserva</t>
  </si>
  <si>
    <t>REPROG. 2019</t>
  </si>
  <si>
    <t>PROG. 2019
Reserva</t>
  </si>
  <si>
    <t>EJE A MAR          31/19</t>
  </si>
  <si>
    <t>EJE A JUN 30/19</t>
  </si>
  <si>
    <t>EJE A SEP 30/19</t>
  </si>
  <si>
    <t xml:space="preserve">EJE A DIC 31/19
Vigencia </t>
  </si>
  <si>
    <t>EJE.A DIC 31/19  Reserva</t>
  </si>
  <si>
    <t>REPROG. 2020</t>
  </si>
  <si>
    <t>PROG. 2020
Reserva</t>
  </si>
  <si>
    <t>EJE A MAR          31/20</t>
  </si>
  <si>
    <t>EJE A JUN 30/20</t>
  </si>
  <si>
    <t>EJE A SEP 30/20</t>
  </si>
  <si>
    <t xml:space="preserve">EJE A DIC 31/20
Vigencia </t>
  </si>
  <si>
    <t>EJE.A DIC 31/20 Reserva</t>
  </si>
  <si>
    <t>PROGRA.TOTAL</t>
  </si>
  <si>
    <t>EJECUTADO A 2016</t>
  </si>
  <si>
    <t>PROGRAMADO INICIAL
2016</t>
  </si>
  <si>
    <t>PROGRAMADO septiembre 
2016</t>
  </si>
  <si>
    <t>PROGRAMADO Noviembre 
2016</t>
  </si>
  <si>
    <t>PROGRAMADO Diciembre 2016</t>
  </si>
  <si>
    <t>EJEC. OCT. 30/16</t>
  </si>
  <si>
    <t>EJEC. DIC. 30/16</t>
  </si>
  <si>
    <t>PROGRAMADO 
2017</t>
  </si>
  <si>
    <t>REPROGRAMADO 2017</t>
  </si>
  <si>
    <t>EJE. MARZO 31/17</t>
  </si>
  <si>
    <t>EJE. AGTO. 31/17</t>
  </si>
  <si>
    <t>EJE. DIC. 30/17</t>
  </si>
  <si>
    <t>RESERVAS PROGRAMADAS 2017</t>
  </si>
  <si>
    <t>RESERVAS EJE. MARZO 31/17</t>
  </si>
  <si>
    <t>RESERVAS EJE. JUNIO 30/17</t>
  </si>
  <si>
    <t>RESERVAS EJE. AGTO. 31/17</t>
  </si>
  <si>
    <t>RESERVAS EJE. SEP. 30/17</t>
  </si>
  <si>
    <t>RESERVAS EJE. NOV. 30/17</t>
  </si>
  <si>
    <t>RESERVAS EJE. DIC. 30/17</t>
  </si>
  <si>
    <t>PROGRAMADO 
2018</t>
  </si>
  <si>
    <t>REPROGRAMADO A JUNIO DE 2018</t>
  </si>
  <si>
    <t>REPROGRAMADO A SEPTIEMBRE DE 2018</t>
  </si>
  <si>
    <t>REPROGRAMADO A OCTUBRE DE 2018</t>
  </si>
  <si>
    <t>REPROGRAMADO A DICIEMBRE DE 2018</t>
  </si>
  <si>
    <t>EJE. FEBRERO 28/18</t>
  </si>
  <si>
    <t>EJE. MARZO 31/18</t>
  </si>
  <si>
    <t>EJE. ABRIL 30/18</t>
  </si>
  <si>
    <t>EJE. JUNIO 31/18</t>
  </si>
  <si>
    <t>EJE. SEP. 30/18</t>
  </si>
  <si>
    <t>EJE. OCT. 30/18</t>
  </si>
  <si>
    <t>EJE. DIC. 30/18</t>
  </si>
  <si>
    <t>RESERVAS 2018 PROGRAMADAS A JUNIO</t>
  </si>
  <si>
    <t>RESERVAS 2018 PROGRAMADAS A SEPTIEMBRE</t>
  </si>
  <si>
    <t>RESERVAS 2018 PROGRAMADAS A DICIEMBRE</t>
  </si>
  <si>
    <t>RESERVAS EJE. MARZO 31/18</t>
  </si>
  <si>
    <t>RESERVAS EJE. JUNIO/18</t>
  </si>
  <si>
    <t>RESERVAS EJE. SEPTIEMBRE/18</t>
  </si>
  <si>
    <t>RESERVAS EJE.  DICIEMBRE /18</t>
  </si>
  <si>
    <t>PROGRAMADO 2019</t>
  </si>
  <si>
    <t>REPROGRAMADO A MARZO DE 2019</t>
  </si>
  <si>
    <t>REPROGRAMADO A JUNIO DE 2019</t>
  </si>
  <si>
    <t>REPROGRAMADO A SEPTIEMBRE DE 2019</t>
  </si>
  <si>
    <t>REPROGRAMADO A DICIEMBRE DE 2019</t>
  </si>
  <si>
    <t>EJE. MARZO 31/19</t>
  </si>
  <si>
    <t>EJE. JUNIO 30/19</t>
  </si>
  <si>
    <t>EJE. SEPTIEMBRE 30/19</t>
  </si>
  <si>
    <t>EJE. DICIEMBRE 31/19</t>
  </si>
  <si>
    <t>RESERVAS PROGRAMADAS 2019</t>
  </si>
  <si>
    <t>RESERVAS 2019 PROGRAMADAS A MARZO</t>
  </si>
  <si>
    <t>RESERVAS 2019 PROGRAMADAS A JUNIO</t>
  </si>
  <si>
    <t>RESERVAS 2019 PROGRAMADAS A SEPTIEMBRE</t>
  </si>
  <si>
    <t>RESERVAS 2019 PROGRAMADAS A DICIEMBRE</t>
  </si>
  <si>
    <t>RESERVAS EJE. MARZO /19</t>
  </si>
  <si>
    <t>RESERVAS EJE. JUNIO /19</t>
  </si>
  <si>
    <t>RESERVAS EJE. SEPTIEMBRE /19</t>
  </si>
  <si>
    <t>RESERVAS EJE. DICIEMBRE /19</t>
  </si>
  <si>
    <t>PROGRAMADO 2020</t>
  </si>
  <si>
    <t>REPROGRAMADO 2020</t>
  </si>
  <si>
    <t>REPROGRAMADO MAYO 2020</t>
  </si>
  <si>
    <t>EJECUTADO MARZO 2020</t>
  </si>
  <si>
    <t>RESERVAS 2020 PROGRAMADAS A MARZO</t>
  </si>
  <si>
    <t>RESERVAS EJE. 
MARZO  /20</t>
  </si>
  <si>
    <t>EJECUTADO MAYO 2020</t>
  </si>
  <si>
    <t>RESERVAS EJE. 
MAYO  /20</t>
  </si>
  <si>
    <t>TOTAL PROGRAMADO POR META 
2016 - 2020</t>
  </si>
  <si>
    <t>TOTAL EJECUTADO POR META 
2016 - 2020</t>
  </si>
  <si>
    <t>01. Proyecto 1172 Conocimiento del riesgo y efectos del cambio climático</t>
  </si>
  <si>
    <t>01 - Igualdad de calidad de vida</t>
  </si>
  <si>
    <t>04- Familias protegidas y adaptadas al cambio climático</t>
  </si>
  <si>
    <t>110 - Reducción de condiciones de amenaza y vulnerabilidad de los ciudadanos</t>
  </si>
  <si>
    <t>Reasentar a 4286 familias localizadas en zonas de riesgo no mitigable (286 a cargo del IDIGER)</t>
  </si>
  <si>
    <t>Número de familias reasentadas definitivamente</t>
  </si>
  <si>
    <t>Agregada</t>
  </si>
  <si>
    <t>-</t>
  </si>
  <si>
    <t>1. Caracterización de Escenarios de riesgo</t>
  </si>
  <si>
    <t>1172-1</t>
  </si>
  <si>
    <t xml:space="preserve">Número de caracterizaciones actaulizadas </t>
  </si>
  <si>
    <t xml:space="preserve">Constante </t>
  </si>
  <si>
    <t>2. Análisis de Riesgo</t>
  </si>
  <si>
    <t>1172-2</t>
  </si>
  <si>
    <t>Actualizar 4 Planos normativos con la zonificación de amenazas para el Plan de Ordenamiento Territorial.</t>
  </si>
  <si>
    <t>Número de mapas normativos actualizados / Número de mapas normativos programados</t>
  </si>
  <si>
    <t>1172-3</t>
  </si>
  <si>
    <t>Elaborar 9 documentos de estudios y/o diseños de obras de Reducción de Riesgo para el Distrito Capital.</t>
  </si>
  <si>
    <t>Número de Estudios y/o diseños ejecutados / Número de Estudios y/o diseños programados</t>
  </si>
  <si>
    <t>1172-4</t>
  </si>
  <si>
    <t>Emitir 2,500 documentos técnicos de amenaza y/o riesgo a través de conceptos y/o diagnósticos técnicos.</t>
  </si>
  <si>
    <t>(Número de conceptos técnicos emitidos+
Número de Diagnósticos Técnicos emitidos + Número de conceptos técnicos de amenaza ruina emitidos) / 
(Numero de conceptos técnicos programados+Numero de Diagnósticos Técnicos solicitados+ Numero de conceptos técnicos de amenaza ruina solicitados)</t>
  </si>
  <si>
    <t>3. Monitoreo del Riesgo</t>
  </si>
  <si>
    <t>1172-5</t>
  </si>
  <si>
    <t>Diseñar, instrumentar y administrar 1 sistema de alerta que aborden condiciones meteorológicas, hidrológicas y geotécnicas.</t>
  </si>
  <si>
    <t>Sistema de Alerta diseñado/
Sistema de Alerta Programado</t>
  </si>
  <si>
    <t>02. Proyecto No 1158 Reducción del riesgo y adaptación al cambio climático</t>
  </si>
  <si>
    <t>01. Reasentamiento de familias localizadas en alto riesgo no mitigable</t>
  </si>
  <si>
    <t>1158-1</t>
  </si>
  <si>
    <t>Reasentar 286 familias localizadas en zonas de riesgo no mitigable.</t>
  </si>
  <si>
    <t>Número de predios adquiridos localizados en zonas de alto riesgo no  mitigable</t>
  </si>
  <si>
    <t>Formular una política de reasentamiento</t>
  </si>
  <si>
    <t>Una política de reasentamiento formulada</t>
  </si>
  <si>
    <t>Construcción de 16 obras de mitigación</t>
  </si>
  <si>
    <t xml:space="preserve">Número de obras de mitigación construidas Incluido en el Acuerdo 645 de 2016  </t>
  </si>
  <si>
    <t>No Agrega</t>
  </si>
  <si>
    <t>02. Construcción de Obras de Mitigación y adecuación</t>
  </si>
  <si>
    <t>1158-2</t>
  </si>
  <si>
    <t>Construir 16 Obras de mitigación, adecuación y recuperación para la reducción del riesgo.</t>
  </si>
  <si>
    <t xml:space="preserve">Número de obras ejecutadas  / 
Número de obras programadas </t>
  </si>
  <si>
    <t>Incentivar y promover el cumplimiento de la norma de sismo resistencia y el reforzamiento estructural</t>
  </si>
  <si>
    <t>Número de eventos realizados para incentivar y promover el cumplimiento de normas Sismo resistente en el Distrito Capital</t>
  </si>
  <si>
    <t>03. Fortalecimiento de Capacidades para la gestión del riesgo y la adaptación al cambio climático</t>
  </si>
  <si>
    <t>1158-3</t>
  </si>
  <si>
    <t>Promover para 2.500.000 habitantes la gestión en riesgo y adaptación al cambio climático a través de acciones de comunicación, educación y participación.</t>
  </si>
  <si>
    <t>(Personas capacitadas provenientes del sector productivo y comunitario + Personas capacitadas de las entidades del SDGR CC+ Personas capacitadas en instituciones del Sector Educativo+ Personas informadas a través de divulgación y difusión de información sobre Gestión de Riesgo + Personas beneficiadas a través de los Consejos Locales de Gestión de Riesgo)</t>
  </si>
  <si>
    <t>Atender al 100% de la población afectada por emergencias y desastres con respuesta integral y coordinada del SDGR-CC.</t>
  </si>
  <si>
    <t>03. Proyecto No 1178 Fortalecimiento del manejo de emergencias y desastres.</t>
  </si>
  <si>
    <t>01. Estrategia Distrital de Respuesta</t>
  </si>
  <si>
    <t>1178-1</t>
  </si>
  <si>
    <t xml:space="preserve">
0.1(% de avance del Marco de Actuación)+0.1(% de avance de Guía de elaboración EIR)+0.8(Entidades asesoradas/Total de entidades del MA)x0.8</t>
  </si>
  <si>
    <t>02. Capacitaciòn  y Entrenamiento</t>
  </si>
  <si>
    <t>1178-2</t>
  </si>
  <si>
    <t>Personas Capacitadas para el manejo de Emergencias.</t>
  </si>
  <si>
    <t>Número de capacitaciones realizadas para el manejo de emergencias</t>
  </si>
  <si>
    <t>03. Centro Distrital Logistico y de Reserva</t>
  </si>
  <si>
    <t>1178-3</t>
  </si>
  <si>
    <t>0.5 (% de avance en la implementación y operación del Centro Distrital Logístico y de Reserva)+0.5 (% de avance en la implementación y operación de la Central de información y telecomunicaciones (CITEL))</t>
  </si>
  <si>
    <t>04. Aglomeraciones de publico</t>
  </si>
  <si>
    <t>1178-4</t>
  </si>
  <si>
    <t>Número de Planes de emergencia y contingencia para Aglomeraciones de Público de media y alta complejidad evaluados o conceptuados más el número de asesorías realizadas para la elaboración de planes de emergencias y contingencias</t>
  </si>
  <si>
    <t>05. Transporte Vertical</t>
  </si>
  <si>
    <t>1178-5</t>
  </si>
  <si>
    <t>Visitas de verificación a sistemas de transporte vertical.</t>
  </si>
  <si>
    <t xml:space="preserve">Numero de visitas de verificación realizadas a sistemas de transporte vertical </t>
  </si>
  <si>
    <t>06- Respuesta a emergencias</t>
  </si>
  <si>
    <t>1178-6</t>
  </si>
  <si>
    <t>(Numero de personas atendidas por incidentes, emergenias y desastres con respuesta integral y coordinada / Numero de Personas afectadas por inidentes emergencias y desastres) * 100</t>
  </si>
  <si>
    <t>07 -Eje transversal Gobierno legítimo, fortalecimiento local y eficiencia</t>
  </si>
  <si>
    <t>42 - Transparencia, gestión pública y servicio a la ciudadanía</t>
  </si>
  <si>
    <t>186 - Fortalecimiento a la gestión pública efectiva y eficiente</t>
  </si>
  <si>
    <t>Incrementar a un 90% la sostenibilidad del SIG en el Gobierno Distrital</t>
  </si>
  <si>
    <t>Porcentaje de sostenibilidad del Sistema Integrado de Gestión en el Gobierno Distrital Incluido en el Acuerdo 645 de 2016.</t>
  </si>
  <si>
    <t>04. Proyecto No 1166 - Consolidación de la gestión pública eficiente del IDIGER, como entidad coordinadora del SDGR-CC</t>
  </si>
  <si>
    <t>01. Administración y Desarrollo Institucional</t>
  </si>
  <si>
    <t>1166-1</t>
  </si>
  <si>
    <t>01. Formular e implementar el 100% de los planes de trabajo definidos para el fortalecimiento de la función administrativa y el desarrollo institucional.</t>
  </si>
  <si>
    <t>% de avance del Plan de Acción</t>
  </si>
  <si>
    <t>1166-2</t>
  </si>
  <si>
    <t>02. Implementar y mantener el 100%  la provisión de bienes y servicios de soporte a todas las áreas que conforman la Entidad.</t>
  </si>
  <si>
    <t>(Total de Compromisos - Recursos de Gastos Generales)*/
Total de recursos programados de Funcionamiento - Gastos Generales)*100</t>
  </si>
  <si>
    <t>02. Sistema Integrado de Gestión</t>
  </si>
  <si>
    <t>1166-3</t>
  </si>
  <si>
    <t>03. Implementar y mantener el Sistema Integrado de Gestión del IDIGER.</t>
  </si>
  <si>
    <t>% de avance del Plan de Acción del Sistema Integrado de Gestión</t>
  </si>
  <si>
    <t>03. Tecnologías de la Información y las Comunicaciones</t>
  </si>
  <si>
    <t>1166-4</t>
  </si>
  <si>
    <t>(Porcentaje de avance de los cronogramas de la red hidrometeorológica y acelerógrafos+ Porcentaje de disponibilidad de servicios y sistemas de información, infraestructura de T.I. (Horas disponibles /Horas del periodo evaluado)/2*100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</si>
</sst>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 #,##0_);[Red]\(&quot;$&quot;\ #,##0\)"/>
    <numFmt numFmtId="44" formatCode="_(&quot;$&quot;\ * #,##0.00_);_(&quot;$&quot;\ * \(#,##0.00\);_(&quot;$&quot;\ * &quot;-&quot;??_);_(@_)"/>
    <numFmt numFmtId="164" formatCode="_ * #,##0.00_ ;_ * \-#,##0.00_ ;_ * &quot;-&quot;??_ ;_ @_ "/>
    <numFmt numFmtId="165" formatCode="#,##0.0"/>
    <numFmt numFmtId="166" formatCode="&quot;$&quot;\ #,##0"/>
    <numFmt numFmtId="167" formatCode="0.0"/>
    <numFmt numFmtId="168" formatCode="0.0%"/>
    <numFmt numFmtId="169" formatCode="_ * #,##0_ ;_ * \-#,##0_ ;_ * &quot;-&quot;??_ ;_ @_ "/>
    <numFmt numFmtId="171" formatCode="0.0&quot;%&quot;"/>
    <numFmt numFmtId="174" formatCode="0&quot;%&quot;"/>
    <numFmt numFmtId="175" formatCode="_(&quot;$&quot;\ * #,##0_);_(&quot;$&quot;\ * \(#,##0\);_(&quot;$&quot;\ * &quot;-&quot;??_);_(@_)"/>
  </numFmts>
  <fonts count="60" x14ac:knownFonts="1">
    <font>
      <sz val="10"/>
      <name val="Arial"/>
    </font>
    <font>
      <sz val="10"/>
      <name val="Arial"/>
      <family val="2"/>
    </font>
    <font>
      <b/>
      <sz val="10"/>
      <name val="Arial"/>
      <family val="2"/>
    </font>
    <font>
      <sz val="12"/>
      <name val="Arial"/>
      <family val="2"/>
    </font>
    <font>
      <sz val="10"/>
      <color indexed="8"/>
      <name val="Arial"/>
      <family val="2"/>
    </font>
    <font>
      <sz val="10"/>
      <name val="Arial"/>
      <family val="2"/>
    </font>
    <font>
      <b/>
      <sz val="12"/>
      <name val="Arial"/>
      <family val="2"/>
    </font>
    <font>
      <b/>
      <sz val="12"/>
      <name val="Arial Black"/>
      <family val="2"/>
    </font>
    <font>
      <sz val="11"/>
      <name val="Arial"/>
      <family val="2"/>
    </font>
    <font>
      <b/>
      <sz val="14"/>
      <name val="Arial"/>
      <family val="2"/>
    </font>
    <font>
      <b/>
      <sz val="16"/>
      <name val="Arial Black"/>
      <family val="2"/>
    </font>
    <font>
      <b/>
      <sz val="11"/>
      <name val="Arial"/>
      <family val="2"/>
    </font>
    <font>
      <b/>
      <sz val="16"/>
      <name val="Arial"/>
      <family val="2"/>
    </font>
    <font>
      <sz val="10"/>
      <name val="Arial"/>
      <family val="2"/>
    </font>
    <font>
      <sz val="8"/>
      <name val="Arial"/>
      <family val="2"/>
    </font>
    <font>
      <sz val="9"/>
      <color indexed="81"/>
      <name val="Tahoma"/>
      <family val="2"/>
    </font>
    <font>
      <b/>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sz val="9"/>
      <name val="Arial"/>
      <family val="2"/>
    </font>
    <font>
      <b/>
      <sz val="10"/>
      <color indexed="8"/>
      <name val="Arial"/>
      <family val="2"/>
    </font>
    <font>
      <b/>
      <sz val="10"/>
      <color indexed="12"/>
      <name val="Arial"/>
      <family val="2"/>
    </font>
    <font>
      <sz val="18"/>
      <name val="Arial"/>
      <family val="2"/>
    </font>
    <font>
      <sz val="8"/>
      <color indexed="10"/>
      <name val="Century Gothic"/>
      <family val="2"/>
    </font>
    <font>
      <sz val="11"/>
      <color theme="1"/>
      <name val="Calibri"/>
      <family val="2"/>
      <scheme val="minor"/>
    </font>
    <font>
      <sz val="10"/>
      <color theme="1"/>
      <name val="Arial"/>
      <family val="2"/>
    </font>
    <font>
      <b/>
      <sz val="10"/>
      <color rgb="FFFF0000"/>
      <name val="Arial"/>
      <family val="2"/>
    </font>
    <font>
      <sz val="10"/>
      <color rgb="FFFF0000"/>
      <name val="Arial"/>
      <family val="2"/>
    </font>
    <font>
      <b/>
      <sz val="10.5"/>
      <color rgb="FF000000"/>
      <name val="Century Gothic"/>
      <family val="2"/>
    </font>
    <font>
      <sz val="12"/>
      <color rgb="FF000000"/>
      <name val="Century Gothic"/>
      <family val="2"/>
    </font>
    <font>
      <b/>
      <sz val="10"/>
      <color rgb="FF000000"/>
      <name val="Century Gothic"/>
      <family val="2"/>
    </font>
    <font>
      <sz val="10"/>
      <color rgb="FF000000"/>
      <name val="Century Gothic"/>
      <family val="2"/>
    </font>
    <font>
      <b/>
      <sz val="12"/>
      <color rgb="FF000000"/>
      <name val="Century Gothic"/>
      <family val="2"/>
    </font>
    <font>
      <sz val="12"/>
      <color rgb="FFFF0000"/>
      <name val="Century Gothic"/>
      <family val="2"/>
    </font>
    <font>
      <b/>
      <sz val="11"/>
      <color rgb="FF000000"/>
      <name val="Century Gothic"/>
      <family val="2"/>
    </font>
    <font>
      <sz val="11"/>
      <color rgb="FF000000"/>
      <name val="Century Gothic"/>
      <family val="2"/>
    </font>
    <font>
      <sz val="10.5"/>
      <color rgb="FF000000"/>
      <name val="Century Gothic"/>
      <family val="2"/>
    </font>
    <font>
      <sz val="10"/>
      <color rgb="FFFF0000"/>
      <name val="Century Gothic"/>
      <family val="2"/>
    </font>
    <font>
      <sz val="14"/>
      <color rgb="FF000000"/>
      <name val="Century Gothic"/>
      <family val="2"/>
    </font>
    <font>
      <sz val="12"/>
      <color rgb="FF000000"/>
      <name val="Arial"/>
      <family val="2"/>
    </font>
    <font>
      <sz val="16"/>
      <color rgb="FF000000"/>
      <name val="Century Gothic"/>
      <family val="2"/>
    </font>
    <font>
      <sz val="10.5"/>
      <color rgb="FFFF0000"/>
      <name val="Century Gothic"/>
      <family val="2"/>
    </font>
    <font>
      <b/>
      <sz val="10"/>
      <color theme="1"/>
      <name val="Arial"/>
      <family val="2"/>
    </font>
    <font>
      <b/>
      <sz val="12"/>
      <color theme="1"/>
      <name val="Arial"/>
      <family val="2"/>
    </font>
    <font>
      <b/>
      <sz val="14"/>
      <color rgb="FF000000"/>
      <name val="Century Gothic"/>
      <family val="2"/>
    </font>
    <font>
      <sz val="12"/>
      <name val="Century Gothic"/>
      <family val="2"/>
    </font>
    <font>
      <sz val="10"/>
      <color theme="0" tint="-0.14999847407452621"/>
      <name val="Arial"/>
      <family val="2"/>
    </font>
    <font>
      <b/>
      <sz val="24"/>
      <name val="Arial Black"/>
      <family val="2"/>
    </font>
    <font>
      <b/>
      <sz val="22"/>
      <name val="Arial Black"/>
      <family val="2"/>
    </font>
    <font>
      <b/>
      <sz val="14"/>
      <color theme="1"/>
      <name val="Arial"/>
      <family val="2"/>
    </font>
    <font>
      <b/>
      <sz val="10"/>
      <color theme="0"/>
      <name val="Arial"/>
      <family val="2"/>
    </font>
    <font>
      <sz val="14"/>
      <color theme="1"/>
      <name val="Arial"/>
      <family val="2"/>
    </font>
    <font>
      <sz val="14"/>
      <name val="Arial"/>
      <family val="2"/>
    </font>
    <font>
      <b/>
      <sz val="10"/>
      <color theme="8" tint="-0.499984740745262"/>
      <name val="Arial"/>
      <family val="2"/>
    </font>
    <font>
      <sz val="10"/>
      <color rgb="FF7030A0"/>
      <name val="Arial"/>
      <family val="2"/>
    </font>
    <font>
      <b/>
      <sz val="12"/>
      <color rgb="FF002060"/>
      <name val="Arial"/>
      <family val="2"/>
    </font>
    <font>
      <sz val="10"/>
      <color rgb="FF000000"/>
      <name val="Arial"/>
      <family val="2"/>
    </font>
    <font>
      <b/>
      <sz val="18"/>
      <color rgb="FF000000"/>
      <name val="Century Gothic"/>
      <family val="2"/>
    </font>
  </fonts>
  <fills count="1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A53010"/>
        <bgColor indexed="64"/>
      </patternFill>
    </fill>
    <fill>
      <patternFill patternType="solid">
        <fgColor rgb="FFC3DED3"/>
        <bgColor indexed="64"/>
      </patternFill>
    </fill>
    <fill>
      <patternFill patternType="solid">
        <fgColor rgb="FFEEF1E9"/>
        <bgColor indexed="64"/>
      </patternFill>
    </fill>
    <fill>
      <patternFill patternType="solid">
        <fgColor rgb="FFF0E8E7"/>
        <bgColor indexed="64"/>
      </patternFill>
    </fill>
    <fill>
      <patternFill patternType="solid">
        <fgColor theme="6" tint="0.59999389629810485"/>
        <bgColor indexed="64"/>
      </patternFill>
    </fill>
    <fill>
      <patternFill patternType="solid">
        <fgColor rgb="FF00B0F0"/>
        <bgColor indexed="64"/>
      </patternFill>
    </fill>
    <fill>
      <patternFill patternType="solid">
        <fgColor theme="4" tint="0.79998168889431442"/>
        <bgColor indexed="64"/>
      </patternFill>
    </fill>
    <fill>
      <patternFill patternType="solid">
        <fgColor theme="4" tint="-0.249977111117893"/>
        <bgColor theme="4"/>
      </patternFill>
    </fill>
    <fill>
      <patternFill patternType="solid">
        <fgColor theme="4"/>
        <bgColor indexed="64"/>
      </patternFill>
    </fill>
    <fill>
      <patternFill patternType="solid">
        <fgColor theme="4" tint="0.79998168889431442"/>
        <bgColor theme="4" tint="0.79998168889431442"/>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top/>
      <bottom style="thin">
        <color theme="4" tint="-0.249977111117893"/>
      </bottom>
      <diagonal/>
    </border>
    <border>
      <left/>
      <right/>
      <top style="thin">
        <color theme="4" tint="-0.249977111117893"/>
      </top>
      <bottom/>
      <diagonal/>
    </border>
    <border>
      <left/>
      <right/>
      <top style="thin">
        <color theme="4" tint="-0.249977111117893"/>
      </top>
      <bottom style="thin">
        <color theme="4" tint="-0.249977111117893"/>
      </bottom>
      <diagonal/>
    </border>
    <border>
      <left/>
      <right/>
      <top/>
      <bottom style="thin">
        <color theme="4"/>
      </bottom>
      <diagonal/>
    </border>
    <border>
      <left/>
      <right/>
      <top style="thin">
        <color theme="4" tint="-0.249977111117893"/>
      </top>
      <bottom style="thin">
        <color theme="4"/>
      </bottom>
      <diagonal/>
    </border>
    <border>
      <left/>
      <right/>
      <top style="thin">
        <color theme="4"/>
      </top>
      <bottom style="thin">
        <color theme="4"/>
      </bottom>
      <diagonal/>
    </border>
    <border>
      <left/>
      <right/>
      <top style="thin">
        <color theme="4"/>
      </top>
      <bottom/>
      <diagonal/>
    </border>
    <border>
      <left style="thin">
        <color theme="4"/>
      </left>
      <right/>
      <top style="thin">
        <color theme="4" tint="-0.249977111117893"/>
      </top>
      <bottom/>
      <diagonal/>
    </border>
    <border>
      <left/>
      <right/>
      <top/>
      <bottom style="thin">
        <color theme="3" tint="0.79998168889431442"/>
      </bottom>
      <diagonal/>
    </border>
    <border>
      <left style="thin">
        <color theme="4" tint="-0.249977111117893"/>
      </left>
      <right/>
      <top/>
      <bottom/>
      <diagonal/>
    </border>
    <border>
      <left style="thin">
        <color theme="4"/>
      </left>
      <right/>
      <top/>
      <bottom/>
      <diagonal/>
    </border>
    <border>
      <left/>
      <right/>
      <top style="thin">
        <color theme="3" tint="0.79998168889431442"/>
      </top>
      <bottom/>
      <diagonal/>
    </border>
    <border>
      <left style="thin">
        <color theme="4" tint="-0.249977111117893"/>
      </left>
      <right/>
      <top/>
      <bottom style="thin">
        <color theme="4"/>
      </bottom>
      <diagonal/>
    </border>
    <border>
      <left/>
      <right style="thin">
        <color indexed="64"/>
      </right>
      <top style="thin">
        <color theme="4" tint="-0.249977111117893"/>
      </top>
      <bottom/>
      <diagonal/>
    </border>
    <border>
      <left style="thin">
        <color theme="4"/>
      </left>
      <right/>
      <top/>
      <bottom style="thin">
        <color theme="4" tint="-0.249977111117893"/>
      </bottom>
      <diagonal/>
    </border>
    <border>
      <left style="thin">
        <color theme="4"/>
      </left>
      <right/>
      <top style="thin">
        <color theme="4" tint="-0.249977111117893"/>
      </top>
      <bottom style="thin">
        <color theme="4"/>
      </bottom>
      <diagonal/>
    </border>
    <border>
      <left style="thin">
        <color theme="4"/>
      </left>
      <right/>
      <top style="thin">
        <color theme="4"/>
      </top>
      <bottom style="thin">
        <color theme="4"/>
      </bottom>
      <diagonal/>
    </border>
    <border>
      <left style="thin">
        <color theme="4"/>
      </left>
      <right/>
      <top/>
      <bottom style="thin">
        <color theme="4"/>
      </bottom>
      <diagonal/>
    </border>
    <border>
      <left/>
      <right style="thin">
        <color indexed="64"/>
      </right>
      <top style="thin">
        <color theme="4" tint="-0.249977111117893"/>
      </top>
      <bottom style="thin">
        <color theme="4"/>
      </bottom>
      <diagonal/>
    </border>
    <border>
      <left/>
      <right/>
      <top/>
      <bottom style="thin">
        <color indexed="64"/>
      </bottom>
      <diagonal/>
    </border>
    <border>
      <left style="thin">
        <color theme="4" tint="-0.249977111117893"/>
      </left>
      <right/>
      <top/>
      <bottom style="thin">
        <color indexed="64"/>
      </bottom>
      <diagonal/>
    </border>
    <border>
      <left/>
      <right/>
      <top style="thin">
        <color indexed="64"/>
      </top>
      <bottom style="thin">
        <color indexed="64"/>
      </bottom>
      <diagonal/>
    </border>
  </borders>
  <cellStyleXfs count="10">
    <xf numFmtId="0" fontId="0" fillId="0" borderId="0"/>
    <xf numFmtId="164" fontId="1" fillId="0" borderId="0" applyFont="0" applyFill="0" applyBorder="0" applyAlignment="0" applyProtection="0"/>
    <xf numFmtId="164" fontId="13" fillId="0" borderId="0" applyFont="0" applyFill="0" applyBorder="0" applyAlignment="0" applyProtection="0"/>
    <xf numFmtId="0" fontId="5" fillId="0" borderId="0"/>
    <xf numFmtId="0" fontId="26" fillId="0" borderId="0"/>
    <xf numFmtId="9" fontId="1" fillId="0" borderId="0" applyFont="0" applyFill="0" applyBorder="0" applyAlignment="0" applyProtection="0"/>
    <xf numFmtId="9" fontId="13" fillId="0" borderId="0" applyFont="0" applyFill="0" applyBorder="0" applyAlignment="0" applyProtection="0"/>
    <xf numFmtId="0" fontId="1" fillId="0" borderId="0"/>
    <xf numFmtId="0" fontId="1" fillId="0" borderId="0"/>
    <xf numFmtId="44" fontId="1" fillId="0" borderId="0" applyFont="0" applyFill="0" applyBorder="0" applyAlignment="0" applyProtection="0"/>
  </cellStyleXfs>
  <cellXfs count="724">
    <xf numFmtId="0" fontId="0" fillId="0" borderId="0" xfId="0"/>
    <xf numFmtId="0" fontId="3" fillId="0" borderId="0" xfId="0" applyFont="1" applyAlignment="1">
      <alignment vertical="center" wrapText="1"/>
    </xf>
    <xf numFmtId="0" fontId="5" fillId="0" borderId="0" xfId="0" applyFont="1" applyAlignment="1">
      <alignment vertical="center" wrapText="1"/>
    </xf>
    <xf numFmtId="0" fontId="5" fillId="0" borderId="1" xfId="0" applyFont="1" applyFill="1" applyBorder="1" applyAlignment="1">
      <alignmen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9"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3" fontId="5" fillId="0" borderId="1" xfId="0" applyNumberFormat="1" applyFont="1" applyFill="1" applyBorder="1" applyAlignment="1">
      <alignment vertical="center" wrapText="1"/>
    </xf>
    <xf numFmtId="10" fontId="5" fillId="0" borderId="5" xfId="0" applyNumberFormat="1" applyFont="1" applyFill="1" applyBorder="1" applyAlignment="1">
      <alignment horizontal="center" vertical="center" wrapText="1"/>
    </xf>
    <xf numFmtId="0" fontId="5" fillId="0" borderId="6" xfId="0" applyFont="1" applyBorder="1" applyAlignment="1">
      <alignment vertical="center" wrapText="1"/>
    </xf>
    <xf numFmtId="3" fontId="5" fillId="0" borderId="6" xfId="0" applyNumberFormat="1" applyFont="1" applyBorder="1" applyAlignment="1">
      <alignment vertical="center" wrapText="1"/>
    </xf>
    <xf numFmtId="9" fontId="5" fillId="0" borderId="7" xfId="0" applyNumberFormat="1" applyFont="1" applyBorder="1" applyAlignment="1">
      <alignment horizontal="center" vertical="center" wrapText="1"/>
    </xf>
    <xf numFmtId="0" fontId="5" fillId="0" borderId="8" xfId="0" applyFont="1" applyFill="1" applyBorder="1" applyAlignment="1">
      <alignment vertical="center" wrapText="1"/>
    </xf>
    <xf numFmtId="0" fontId="5" fillId="0" borderId="9" xfId="0" applyFont="1" applyBorder="1" applyAlignment="1">
      <alignment vertical="center" wrapText="1"/>
    </xf>
    <xf numFmtId="0" fontId="8" fillId="0" borderId="0" xfId="0" applyFont="1" applyAlignment="1">
      <alignment vertical="center" wrapText="1"/>
    </xf>
    <xf numFmtId="0" fontId="11"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5" fillId="5" borderId="2" xfId="0"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10" fontId="5" fillId="5" borderId="5" xfId="0" applyNumberFormat="1" applyFont="1" applyFill="1" applyBorder="1" applyAlignment="1">
      <alignment horizontal="center" vertical="center" wrapText="1"/>
    </xf>
    <xf numFmtId="3" fontId="5" fillId="0" borderId="0" xfId="0" applyNumberFormat="1" applyFont="1" applyAlignment="1">
      <alignment vertical="center" wrapText="1"/>
    </xf>
    <xf numFmtId="9" fontId="5" fillId="0" borderId="0" xfId="5" applyNumberFormat="1" applyFont="1" applyAlignment="1">
      <alignment vertical="center" wrapText="1"/>
    </xf>
    <xf numFmtId="166" fontId="5" fillId="0" borderId="0" xfId="0" applyNumberFormat="1" applyFont="1" applyAlignment="1">
      <alignment vertical="center" wrapText="1"/>
    </xf>
    <xf numFmtId="0" fontId="5" fillId="0" borderId="0" xfId="0" applyFont="1" applyFill="1" applyAlignment="1">
      <alignment vertical="center" wrapText="1"/>
    </xf>
    <xf numFmtId="3" fontId="5" fillId="0" borderId="1" xfId="0" applyNumberFormat="1" applyFont="1" applyFill="1" applyBorder="1" applyAlignment="1">
      <alignment horizontal="center" vertical="center" wrapText="1"/>
    </xf>
    <xf numFmtId="9" fontId="5" fillId="0" borderId="1" xfId="5" applyFont="1" applyFill="1" applyBorder="1" applyAlignment="1">
      <alignment horizontal="center" vertical="center" wrapText="1"/>
    </xf>
    <xf numFmtId="0" fontId="4" fillId="0" borderId="1" xfId="0" applyFont="1" applyFill="1" applyBorder="1" applyAlignment="1">
      <alignment horizontal="justify" vertical="center" wrapText="1"/>
    </xf>
    <xf numFmtId="10"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166" fontId="5" fillId="0" borderId="0" xfId="0" applyNumberFormat="1" applyFont="1" applyFill="1" applyAlignment="1">
      <alignment vertical="center" wrapText="1"/>
    </xf>
    <xf numFmtId="0" fontId="5" fillId="0" borderId="0" xfId="0" applyFont="1" applyAlignment="1">
      <alignment horizontal="justify" vertical="center" wrapText="1"/>
    </xf>
    <xf numFmtId="0" fontId="5" fillId="0" borderId="1" xfId="0" applyFont="1" applyFill="1" applyBorder="1" applyAlignment="1">
      <alignment horizontal="justify" vertical="center" wrapText="1"/>
    </xf>
    <xf numFmtId="169" fontId="5" fillId="0" borderId="1" xfId="1" applyNumberFormat="1" applyFont="1" applyFill="1" applyBorder="1" applyAlignment="1">
      <alignment horizontal="center" vertical="center" wrapText="1"/>
    </xf>
    <xf numFmtId="0" fontId="26" fillId="0" borderId="0" xfId="4"/>
    <xf numFmtId="0" fontId="22" fillId="2" borderId="10" xfId="4" applyFont="1" applyFill="1" applyBorder="1" applyAlignment="1">
      <alignment horizontal="center" vertical="center" wrapText="1"/>
    </xf>
    <xf numFmtId="0" fontId="22" fillId="2" borderId="11" xfId="4" applyFont="1" applyFill="1" applyBorder="1" applyAlignment="1">
      <alignment horizontal="center" vertical="center" wrapText="1"/>
    </xf>
    <xf numFmtId="0" fontId="22" fillId="2" borderId="12" xfId="4" applyFont="1" applyFill="1" applyBorder="1" applyAlignment="1">
      <alignment horizontal="center" vertical="center" wrapText="1"/>
    </xf>
    <xf numFmtId="0" fontId="22" fillId="2" borderId="13" xfId="4" applyFont="1" applyFill="1" applyBorder="1" applyAlignment="1">
      <alignment horizontal="center" vertical="center" wrapText="1"/>
    </xf>
    <xf numFmtId="0" fontId="23" fillId="0" borderId="14" xfId="4" applyFont="1" applyBorder="1" applyAlignment="1">
      <alignment horizontal="center" vertical="center" wrapText="1"/>
    </xf>
    <xf numFmtId="4" fontId="5" fillId="0" borderId="15" xfId="4" applyNumberFormat="1" applyFont="1" applyFill="1" applyBorder="1" applyAlignment="1">
      <alignment vertical="center" wrapText="1"/>
    </xf>
    <xf numFmtId="4" fontId="5" fillId="0" borderId="15" xfId="4" applyNumberFormat="1" applyFont="1" applyBorder="1" applyAlignment="1">
      <alignment vertical="center" wrapText="1"/>
    </xf>
    <xf numFmtId="0" fontId="23" fillId="0" borderId="16" xfId="4" applyFont="1" applyBorder="1" applyAlignment="1">
      <alignment horizontal="center" vertical="center" wrapText="1"/>
    </xf>
    <xf numFmtId="4" fontId="5" fillId="0" borderId="1" xfId="4" applyNumberFormat="1" applyFont="1" applyFill="1" applyBorder="1" applyAlignment="1">
      <alignment vertical="center" wrapText="1"/>
    </xf>
    <xf numFmtId="4" fontId="5" fillId="0" borderId="1" xfId="4" applyNumberFormat="1" applyFont="1" applyBorder="1" applyAlignment="1">
      <alignment vertical="center" wrapText="1"/>
    </xf>
    <xf numFmtId="0" fontId="23" fillId="0" borderId="17" xfId="4" applyFont="1" applyBorder="1" applyAlignment="1">
      <alignment horizontal="center" vertical="center" wrapText="1"/>
    </xf>
    <xf numFmtId="4" fontId="5" fillId="0" borderId="18" xfId="4" applyNumberFormat="1" applyFont="1" applyFill="1" applyBorder="1" applyAlignment="1">
      <alignment vertical="center" wrapText="1"/>
    </xf>
    <xf numFmtId="4" fontId="5" fillId="0" borderId="18" xfId="4" applyNumberFormat="1" applyFont="1" applyBorder="1" applyAlignment="1">
      <alignment vertical="center" wrapText="1"/>
    </xf>
    <xf numFmtId="0" fontId="23" fillId="3" borderId="19" xfId="4" applyFont="1" applyFill="1" applyBorder="1" applyAlignment="1">
      <alignment horizontal="center" vertical="center" wrapText="1"/>
    </xf>
    <xf numFmtId="4" fontId="2" fillId="0" borderId="20" xfId="4" applyNumberFormat="1" applyFont="1" applyBorder="1" applyAlignment="1">
      <alignment vertical="center" wrapText="1"/>
    </xf>
    <xf numFmtId="4" fontId="5" fillId="0" borderId="10" xfId="4" applyNumberFormat="1" applyFont="1" applyBorder="1" applyAlignment="1">
      <alignment vertical="center" wrapText="1"/>
    </xf>
    <xf numFmtId="0" fontId="23" fillId="0" borderId="0" xfId="4" applyFont="1" applyBorder="1" applyAlignment="1">
      <alignment horizontal="center" vertical="center" wrapText="1"/>
    </xf>
    <xf numFmtId="4" fontId="5" fillId="0" borderId="0" xfId="4" applyNumberFormat="1" applyFont="1" applyBorder="1" applyAlignment="1">
      <alignment vertical="center" wrapText="1"/>
    </xf>
    <xf numFmtId="4" fontId="5" fillId="0" borderId="21" xfId="4" applyNumberFormat="1" applyFont="1" applyBorder="1" applyAlignment="1">
      <alignment vertical="center" wrapText="1"/>
    </xf>
    <xf numFmtId="4" fontId="2" fillId="0" borderId="20" xfId="4" applyNumberFormat="1" applyFont="1" applyFill="1" applyBorder="1" applyAlignment="1">
      <alignment vertical="center" wrapText="1"/>
    </xf>
    <xf numFmtId="4" fontId="5" fillId="0" borderId="22" xfId="4" applyNumberFormat="1" applyFont="1" applyBorder="1" applyAlignment="1">
      <alignment vertical="center" wrapText="1"/>
    </xf>
    <xf numFmtId="0" fontId="23" fillId="0" borderId="1" xfId="4" applyFont="1" applyBorder="1" applyAlignment="1">
      <alignment horizontal="center" vertical="center" wrapText="1"/>
    </xf>
    <xf numFmtId="4" fontId="26" fillId="0" borderId="1" xfId="4" applyNumberFormat="1" applyFont="1" applyFill="1" applyBorder="1" applyAlignment="1">
      <alignment vertical="center" wrapText="1"/>
    </xf>
    <xf numFmtId="0" fontId="23" fillId="0" borderId="2" xfId="4" applyFont="1" applyBorder="1" applyAlignment="1">
      <alignment horizontal="center" vertical="center" wrapText="1"/>
    </xf>
    <xf numFmtId="0" fontId="23" fillId="0" borderId="5" xfId="4" applyFont="1" applyBorder="1" applyAlignment="1">
      <alignment horizontal="center" vertical="center" wrapText="1"/>
    </xf>
    <xf numFmtId="0" fontId="23" fillId="3" borderId="23" xfId="4" applyFont="1" applyFill="1" applyBorder="1" applyAlignment="1">
      <alignment horizontal="center" vertical="center" wrapText="1"/>
    </xf>
    <xf numFmtId="4" fontId="5" fillId="0" borderId="2" xfId="4" applyNumberFormat="1" applyFont="1" applyFill="1" applyBorder="1" applyAlignment="1">
      <alignment vertical="center" wrapText="1"/>
    </xf>
    <xf numFmtId="4" fontId="5" fillId="0" borderId="24" xfId="4" applyNumberFormat="1" applyFont="1" applyBorder="1" applyAlignment="1">
      <alignment vertical="center" wrapText="1"/>
    </xf>
    <xf numFmtId="0" fontId="23" fillId="0" borderId="15" xfId="4" applyFont="1" applyBorder="1" applyAlignment="1">
      <alignment horizontal="center" vertical="center" wrapText="1"/>
    </xf>
    <xf numFmtId="4" fontId="5" fillId="0" borderId="25" xfId="4" applyNumberFormat="1" applyFont="1" applyFill="1" applyBorder="1" applyAlignment="1">
      <alignment vertical="center" wrapText="1"/>
    </xf>
    <xf numFmtId="0" fontId="23" fillId="0" borderId="26" xfId="4" applyFont="1" applyBorder="1" applyAlignment="1">
      <alignment horizontal="center" vertical="center" wrapText="1"/>
    </xf>
    <xf numFmtId="0" fontId="23" fillId="0" borderId="27" xfId="4" applyFont="1" applyBorder="1" applyAlignment="1">
      <alignment horizontal="center" vertical="center" wrapText="1"/>
    </xf>
    <xf numFmtId="4" fontId="2" fillId="0" borderId="28" xfId="4" applyNumberFormat="1" applyFont="1" applyBorder="1" applyAlignment="1">
      <alignment vertical="center" wrapText="1"/>
    </xf>
    <xf numFmtId="0" fontId="23" fillId="0" borderId="18" xfId="4" applyFont="1" applyBorder="1" applyAlignment="1">
      <alignment horizontal="center" vertical="center" wrapText="1"/>
    </xf>
    <xf numFmtId="0" fontId="23" fillId="0" borderId="10" xfId="4" applyNumberFormat="1" applyFont="1" applyBorder="1" applyAlignment="1">
      <alignment vertical="center" wrapText="1"/>
    </xf>
    <xf numFmtId="4" fontId="5" fillId="0" borderId="21" xfId="4" applyNumberFormat="1" applyFont="1" applyFill="1" applyBorder="1" applyAlignment="1">
      <alignment vertical="center" wrapText="1"/>
    </xf>
    <xf numFmtId="0" fontId="23" fillId="0" borderId="12" xfId="4" applyFont="1" applyBorder="1" applyAlignment="1">
      <alignment horizontal="center" vertical="center" wrapText="1"/>
    </xf>
    <xf numFmtId="4" fontId="5" fillId="0" borderId="12" xfId="4" applyNumberFormat="1" applyFont="1" applyBorder="1" applyAlignment="1">
      <alignment vertical="center" wrapText="1"/>
    </xf>
    <xf numFmtId="4" fontId="2" fillId="2" borderId="20" xfId="4" applyNumberFormat="1" applyFont="1" applyFill="1" applyBorder="1" applyAlignment="1">
      <alignment vertical="center" wrapText="1"/>
    </xf>
    <xf numFmtId="4" fontId="2" fillId="0" borderId="10" xfId="4" applyNumberFormat="1" applyFont="1" applyFill="1" applyBorder="1" applyAlignment="1">
      <alignment horizontal="center" vertical="center" wrapText="1"/>
    </xf>
    <xf numFmtId="4" fontId="2" fillId="0" borderId="0" xfId="4" applyNumberFormat="1" applyFont="1" applyFill="1" applyBorder="1" applyAlignment="1">
      <alignment horizontal="center" vertical="center" wrapText="1"/>
    </xf>
    <xf numFmtId="4" fontId="2" fillId="0" borderId="0" xfId="4" applyNumberFormat="1" applyFont="1" applyFill="1" applyBorder="1" applyAlignment="1">
      <alignment vertical="center" wrapText="1"/>
    </xf>
    <xf numFmtId="4" fontId="2" fillId="0" borderId="21" xfId="4" applyNumberFormat="1" applyFont="1" applyFill="1" applyBorder="1" applyAlignment="1">
      <alignment vertical="center" wrapText="1"/>
    </xf>
    <xf numFmtId="4" fontId="2" fillId="2" borderId="28" xfId="4" applyNumberFormat="1" applyFont="1" applyFill="1" applyBorder="1" applyAlignment="1">
      <alignment vertical="center" wrapText="1"/>
    </xf>
    <xf numFmtId="4" fontId="2" fillId="5" borderId="0" xfId="4" applyNumberFormat="1" applyFont="1" applyFill="1" applyBorder="1" applyAlignment="1">
      <alignment vertical="center" wrapText="1"/>
    </xf>
    <xf numFmtId="4" fontId="2" fillId="5" borderId="21" xfId="4" applyNumberFormat="1" applyFont="1" applyFill="1" applyBorder="1" applyAlignment="1">
      <alignment vertical="center" wrapText="1"/>
    </xf>
    <xf numFmtId="4" fontId="5" fillId="0" borderId="29" xfId="4" applyNumberFormat="1" applyFont="1" applyBorder="1" applyAlignment="1">
      <alignment vertical="center" wrapText="1"/>
    </xf>
    <xf numFmtId="4" fontId="5" fillId="0" borderId="6" xfId="4" applyNumberFormat="1" applyFont="1" applyBorder="1" applyAlignment="1">
      <alignment vertical="center" wrapText="1"/>
    </xf>
    <xf numFmtId="4" fontId="5" fillId="0" borderId="5" xfId="4" applyNumberFormat="1" applyFont="1" applyBorder="1" applyAlignment="1">
      <alignment vertical="center" wrapText="1"/>
    </xf>
    <xf numFmtId="4" fontId="5" fillId="0" borderId="7" xfId="4" applyNumberFormat="1" applyFont="1" applyBorder="1" applyAlignment="1">
      <alignment vertical="center" wrapText="1"/>
    </xf>
    <xf numFmtId="4" fontId="29" fillId="0" borderId="30" xfId="4" applyNumberFormat="1" applyFont="1" applyBorder="1" applyAlignment="1">
      <alignment vertical="center" wrapText="1"/>
    </xf>
    <xf numFmtId="4" fontId="29" fillId="0" borderId="31" xfId="4" applyNumberFormat="1" applyFont="1" applyBorder="1" applyAlignment="1">
      <alignment vertical="center" wrapText="1"/>
    </xf>
    <xf numFmtId="4" fontId="2" fillId="4" borderId="20" xfId="4" applyNumberFormat="1" applyFont="1" applyFill="1" applyBorder="1" applyAlignment="1">
      <alignment vertical="center" wrapText="1"/>
    </xf>
    <xf numFmtId="4" fontId="2" fillId="4" borderId="28" xfId="4"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9" fontId="5" fillId="0" borderId="1" xfId="5" applyFont="1" applyFill="1" applyBorder="1" applyAlignment="1">
      <alignment vertical="center" wrapText="1"/>
    </xf>
    <xf numFmtId="166" fontId="2"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right" vertical="center" wrapText="1"/>
    </xf>
    <xf numFmtId="2"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5" fillId="0" borderId="1" xfId="5" applyNumberFormat="1" applyFont="1" applyFill="1" applyBorder="1" applyAlignment="1">
      <alignment horizontal="center" vertical="center" wrapText="1"/>
    </xf>
    <xf numFmtId="2" fontId="5" fillId="0" borderId="1" xfId="5" applyNumberFormat="1"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3" fontId="21" fillId="0" borderId="1" xfId="1" applyNumberFormat="1" applyFont="1" applyFill="1" applyBorder="1" applyAlignment="1">
      <alignment horizontal="center" vertical="center" wrapText="1"/>
    </xf>
    <xf numFmtId="166" fontId="27"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justify" vertical="center" wrapText="1"/>
    </xf>
    <xf numFmtId="3" fontId="29" fillId="0" borderId="1" xfId="0" applyNumberFormat="1" applyFont="1" applyFill="1" applyBorder="1" applyAlignment="1">
      <alignment horizontal="center" vertical="center" wrapText="1"/>
    </xf>
    <xf numFmtId="0" fontId="30" fillId="8" borderId="46" xfId="0" applyFont="1" applyFill="1" applyBorder="1" applyAlignment="1">
      <alignment horizontal="center" vertical="center" wrapText="1" readingOrder="1"/>
    </xf>
    <xf numFmtId="0" fontId="30" fillId="8" borderId="47" xfId="0" applyFont="1" applyFill="1" applyBorder="1" applyAlignment="1">
      <alignment horizontal="center" vertical="center" wrapText="1" readingOrder="1"/>
    </xf>
    <xf numFmtId="6" fontId="31" fillId="9" borderId="48" xfId="0" applyNumberFormat="1" applyFont="1" applyFill="1" applyBorder="1" applyAlignment="1">
      <alignment horizontal="center" vertical="center" wrapText="1" readingOrder="1"/>
    </xf>
    <xf numFmtId="9" fontId="31" fillId="9" borderId="48" xfId="0" applyNumberFormat="1" applyFont="1" applyFill="1" applyBorder="1" applyAlignment="1">
      <alignment horizontal="right" vertical="center" wrapText="1" readingOrder="1"/>
    </xf>
    <xf numFmtId="0" fontId="31" fillId="10" borderId="48" xfId="0" applyFont="1" applyFill="1" applyBorder="1" applyAlignment="1">
      <alignment horizontal="justify" vertical="center" wrapText="1" readingOrder="1"/>
    </xf>
    <xf numFmtId="9" fontId="31" fillId="10" borderId="48" xfId="0" applyNumberFormat="1" applyFont="1" applyFill="1" applyBorder="1" applyAlignment="1">
      <alignment horizontal="center" vertical="center" wrapText="1" readingOrder="1"/>
    </xf>
    <xf numFmtId="10" fontId="31" fillId="10" borderId="48" xfId="0" applyNumberFormat="1" applyFont="1" applyFill="1" applyBorder="1" applyAlignment="1">
      <alignment horizontal="center" vertical="center" wrapText="1" readingOrder="1"/>
    </xf>
    <xf numFmtId="9" fontId="31" fillId="10" borderId="48" xfId="0" applyNumberFormat="1" applyFont="1" applyFill="1" applyBorder="1" applyAlignment="1">
      <alignment horizontal="right" vertical="center" wrapText="1" readingOrder="1"/>
    </xf>
    <xf numFmtId="6" fontId="31" fillId="10" borderId="48" xfId="0" applyNumberFormat="1" applyFont="1" applyFill="1" applyBorder="1" applyAlignment="1">
      <alignment horizontal="right" vertical="center" wrapText="1" readingOrder="1"/>
    </xf>
    <xf numFmtId="0" fontId="31" fillId="10" borderId="48" xfId="0" applyFont="1" applyFill="1" applyBorder="1" applyAlignment="1">
      <alignment horizontal="center" vertical="center" wrapText="1" readingOrder="1"/>
    </xf>
    <xf numFmtId="0" fontId="32" fillId="8" borderId="46" xfId="0" applyFont="1" applyFill="1" applyBorder="1" applyAlignment="1">
      <alignment horizontal="center" vertical="center" wrapText="1" readingOrder="1"/>
    </xf>
    <xf numFmtId="0" fontId="32" fillId="8" borderId="47" xfId="0" applyFont="1" applyFill="1" applyBorder="1" applyAlignment="1">
      <alignment horizontal="center" vertical="center" wrapText="1" readingOrder="1"/>
    </xf>
    <xf numFmtId="6" fontId="33" fillId="9" borderId="48" xfId="0" applyNumberFormat="1" applyFont="1" applyFill="1" applyBorder="1" applyAlignment="1">
      <alignment horizontal="center" vertical="center" wrapText="1" readingOrder="1"/>
    </xf>
    <xf numFmtId="9" fontId="33" fillId="9" borderId="48" xfId="0" applyNumberFormat="1" applyFont="1" applyFill="1" applyBorder="1" applyAlignment="1">
      <alignment horizontal="right" vertical="center" wrapText="1" readingOrder="1"/>
    </xf>
    <xf numFmtId="0" fontId="33" fillId="10" borderId="48" xfId="0" applyFont="1" applyFill="1" applyBorder="1" applyAlignment="1">
      <alignment horizontal="justify" vertical="center" wrapText="1" readingOrder="1"/>
    </xf>
    <xf numFmtId="3" fontId="33" fillId="10" borderId="48" xfId="0" applyNumberFormat="1" applyFont="1" applyFill="1" applyBorder="1" applyAlignment="1">
      <alignment horizontal="center" vertical="center" wrapText="1" readingOrder="1"/>
    </xf>
    <xf numFmtId="9" fontId="33" fillId="10" borderId="48" xfId="0" applyNumberFormat="1" applyFont="1" applyFill="1" applyBorder="1" applyAlignment="1">
      <alignment horizontal="right" vertical="center" wrapText="1" readingOrder="1"/>
    </xf>
    <xf numFmtId="6" fontId="33" fillId="10" borderId="48" xfId="0" applyNumberFormat="1" applyFont="1" applyFill="1" applyBorder="1" applyAlignment="1">
      <alignment horizontal="center" vertical="center" wrapText="1" readingOrder="1"/>
    </xf>
    <xf numFmtId="0" fontId="33" fillId="10" borderId="48" xfId="0" applyFont="1" applyFill="1" applyBorder="1" applyAlignment="1">
      <alignment horizontal="center" vertical="center" wrapText="1" readingOrder="1"/>
    </xf>
    <xf numFmtId="6" fontId="34" fillId="9" borderId="48" xfId="0" applyNumberFormat="1" applyFont="1" applyFill="1" applyBorder="1" applyAlignment="1">
      <alignment horizontal="center" vertical="center" wrapText="1" readingOrder="1"/>
    </xf>
    <xf numFmtId="9" fontId="34" fillId="9" borderId="48" xfId="0" applyNumberFormat="1" applyFont="1" applyFill="1" applyBorder="1" applyAlignment="1">
      <alignment horizontal="right" vertical="center" wrapText="1" readingOrder="1"/>
    </xf>
    <xf numFmtId="6" fontId="31" fillId="10" borderId="48" xfId="0" applyNumberFormat="1" applyFont="1" applyFill="1" applyBorder="1" applyAlignment="1">
      <alignment horizontal="center" vertical="center" wrapText="1" readingOrder="1"/>
    </xf>
    <xf numFmtId="0" fontId="35" fillId="10" borderId="48" xfId="0" applyFont="1" applyFill="1" applyBorder="1" applyAlignment="1">
      <alignment horizontal="center" vertical="center" wrapText="1" readingOrder="1"/>
    </xf>
    <xf numFmtId="0" fontId="36" fillId="8" borderId="46" xfId="0" applyFont="1" applyFill="1" applyBorder="1" applyAlignment="1">
      <alignment horizontal="center" vertical="center" wrapText="1" readingOrder="1"/>
    </xf>
    <xf numFmtId="0" fontId="36" fillId="8" borderId="47" xfId="0" applyFont="1" applyFill="1" applyBorder="1" applyAlignment="1">
      <alignment horizontal="center" vertical="center" wrapText="1" readingOrder="1"/>
    </xf>
    <xf numFmtId="0" fontId="24" fillId="9" borderId="48" xfId="0" applyFont="1" applyFill="1" applyBorder="1" applyAlignment="1">
      <alignment vertical="center" wrapText="1"/>
    </xf>
    <xf numFmtId="6" fontId="37" fillId="9" borderId="48" xfId="0" applyNumberFormat="1" applyFont="1" applyFill="1" applyBorder="1" applyAlignment="1">
      <alignment horizontal="center" vertical="center" wrapText="1" readingOrder="1"/>
    </xf>
    <xf numFmtId="9" fontId="37" fillId="9" borderId="48" xfId="0" applyNumberFormat="1" applyFont="1" applyFill="1" applyBorder="1" applyAlignment="1">
      <alignment horizontal="right" vertical="center" wrapText="1" readingOrder="1"/>
    </xf>
    <xf numFmtId="0" fontId="37" fillId="10" borderId="48" xfId="0" applyFont="1" applyFill="1" applyBorder="1" applyAlignment="1">
      <alignment horizontal="justify" vertical="center" wrapText="1" readingOrder="1"/>
    </xf>
    <xf numFmtId="0" fontId="37" fillId="10" borderId="48" xfId="0" applyFont="1" applyFill="1" applyBorder="1" applyAlignment="1">
      <alignment horizontal="center" vertical="center" wrapText="1" readingOrder="1"/>
    </xf>
    <xf numFmtId="9" fontId="37" fillId="10" borderId="48" xfId="0" applyNumberFormat="1" applyFont="1" applyFill="1" applyBorder="1" applyAlignment="1">
      <alignment horizontal="right" vertical="center" wrapText="1" readingOrder="1"/>
    </xf>
    <xf numFmtId="6" fontId="37" fillId="10" borderId="48" xfId="0" applyNumberFormat="1" applyFont="1" applyFill="1" applyBorder="1" applyAlignment="1">
      <alignment horizontal="center" vertical="center" wrapText="1" readingOrder="1"/>
    </xf>
    <xf numFmtId="3" fontId="37" fillId="10" borderId="48" xfId="0" applyNumberFormat="1" applyFont="1" applyFill="1" applyBorder="1" applyAlignment="1">
      <alignment horizontal="center" vertical="center" wrapText="1" readingOrder="1"/>
    </xf>
    <xf numFmtId="6" fontId="38" fillId="9" borderId="48" xfId="0" applyNumberFormat="1" applyFont="1" applyFill="1" applyBorder="1" applyAlignment="1">
      <alignment horizontal="center" vertical="center" wrapText="1" readingOrder="1"/>
    </xf>
    <xf numFmtId="9" fontId="38" fillId="9" borderId="48" xfId="0" applyNumberFormat="1" applyFont="1" applyFill="1" applyBorder="1" applyAlignment="1">
      <alignment horizontal="right" vertical="center" wrapText="1" readingOrder="1"/>
    </xf>
    <xf numFmtId="0" fontId="38" fillId="10" borderId="48" xfId="0" applyFont="1" applyFill="1" applyBorder="1" applyAlignment="1">
      <alignment horizontal="justify" vertical="center" wrapText="1" readingOrder="1"/>
    </xf>
    <xf numFmtId="0" fontId="38" fillId="10" borderId="48" xfId="0" applyFont="1" applyFill="1" applyBorder="1" applyAlignment="1">
      <alignment horizontal="center" vertical="center" wrapText="1" readingOrder="1"/>
    </xf>
    <xf numFmtId="9" fontId="38" fillId="10" borderId="48" xfId="0" applyNumberFormat="1" applyFont="1" applyFill="1" applyBorder="1" applyAlignment="1">
      <alignment horizontal="right" vertical="center" wrapText="1" readingOrder="1"/>
    </xf>
    <xf numFmtId="6" fontId="38" fillId="10" borderId="48" xfId="0" applyNumberFormat="1" applyFont="1" applyFill="1" applyBorder="1" applyAlignment="1">
      <alignment horizontal="center" vertical="center" wrapText="1" readingOrder="1"/>
    </xf>
    <xf numFmtId="0" fontId="37" fillId="11" borderId="48" xfId="0" applyFont="1" applyFill="1" applyBorder="1" applyAlignment="1">
      <alignment horizontal="justify" vertical="center" wrapText="1" readingOrder="1"/>
    </xf>
    <xf numFmtId="0" fontId="37" fillId="11" borderId="48" xfId="0" applyFont="1" applyFill="1" applyBorder="1" applyAlignment="1">
      <alignment horizontal="center" vertical="center" wrapText="1" readingOrder="1"/>
    </xf>
    <xf numFmtId="9" fontId="37" fillId="11" borderId="48" xfId="0" applyNumberFormat="1" applyFont="1" applyFill="1" applyBorder="1" applyAlignment="1">
      <alignment horizontal="right" vertical="center" wrapText="1" readingOrder="1"/>
    </xf>
    <xf numFmtId="6" fontId="37" fillId="11" borderId="48" xfId="0" applyNumberFormat="1" applyFont="1" applyFill="1" applyBorder="1" applyAlignment="1">
      <alignment horizontal="center" vertical="center" wrapText="1" readingOrder="1"/>
    </xf>
    <xf numFmtId="9" fontId="37" fillId="11" borderId="48" xfId="0" applyNumberFormat="1" applyFont="1" applyFill="1" applyBorder="1" applyAlignment="1">
      <alignment horizontal="center" vertical="center" wrapText="1" readingOrder="1"/>
    </xf>
    <xf numFmtId="0" fontId="37" fillId="11" borderId="48" xfId="0" applyFont="1" applyFill="1" applyBorder="1" applyAlignment="1">
      <alignment horizontal="left" vertical="center" wrapText="1" readingOrder="1"/>
    </xf>
    <xf numFmtId="0" fontId="33" fillId="8" borderId="46" xfId="0" applyFont="1" applyFill="1" applyBorder="1" applyAlignment="1">
      <alignment horizontal="center" vertical="center" wrapText="1" readingOrder="1"/>
    </xf>
    <xf numFmtId="0" fontId="33" fillId="8" borderId="47" xfId="0" applyFont="1" applyFill="1" applyBorder="1" applyAlignment="1">
      <alignment horizontal="center" vertical="center" wrapText="1" readingOrder="1"/>
    </xf>
    <xf numFmtId="9" fontId="33" fillId="10" borderId="48" xfId="0" applyNumberFormat="1" applyFont="1" applyFill="1" applyBorder="1" applyAlignment="1">
      <alignment horizontal="center" vertical="center" wrapText="1" readingOrder="1"/>
    </xf>
    <xf numFmtId="0" fontId="39" fillId="10" borderId="48" xfId="0" applyFont="1" applyFill="1" applyBorder="1" applyAlignment="1">
      <alignment horizontal="center" vertical="center" wrapText="1" readingOrder="1"/>
    </xf>
    <xf numFmtId="0" fontId="31" fillId="8" borderId="46" xfId="0" applyFont="1" applyFill="1" applyBorder="1" applyAlignment="1">
      <alignment horizontal="center" vertical="center" wrapText="1" readingOrder="1"/>
    </xf>
    <xf numFmtId="0" fontId="31" fillId="8" borderId="47" xfId="0" applyFont="1" applyFill="1" applyBorder="1" applyAlignment="1">
      <alignment horizontal="center" vertical="center" wrapText="1" readingOrder="1"/>
    </xf>
    <xf numFmtId="0" fontId="31" fillId="10" borderId="48" xfId="0" applyFont="1" applyFill="1" applyBorder="1" applyAlignment="1">
      <alignment horizontal="left" vertical="center" wrapText="1" readingOrder="1"/>
    </xf>
    <xf numFmtId="0" fontId="36" fillId="8" borderId="46" xfId="0" applyFont="1" applyFill="1" applyBorder="1" applyAlignment="1">
      <alignment horizontal="center" vertical="center" wrapText="1" readingOrder="1"/>
    </xf>
    <xf numFmtId="0" fontId="36" fillId="8" borderId="47" xfId="0" applyFont="1" applyFill="1" applyBorder="1" applyAlignment="1">
      <alignment horizontal="center" vertical="center" wrapText="1" readingOrder="1"/>
    </xf>
    <xf numFmtId="0" fontId="40" fillId="9" borderId="49" xfId="0" applyFont="1" applyFill="1" applyBorder="1" applyAlignment="1">
      <alignment horizontal="center" vertical="center" wrapText="1" readingOrder="1"/>
    </xf>
    <xf numFmtId="0" fontId="30" fillId="8" borderId="46" xfId="0" applyFont="1" applyFill="1" applyBorder="1" applyAlignment="1">
      <alignment horizontal="center" vertical="center" wrapText="1" readingOrder="1"/>
    </xf>
    <xf numFmtId="0" fontId="30" fillId="8" borderId="47" xfId="0" applyFont="1" applyFill="1" applyBorder="1" applyAlignment="1">
      <alignment horizontal="center" vertical="center" wrapText="1" readingOrder="1"/>
    </xf>
    <xf numFmtId="0" fontId="37" fillId="9" borderId="49" xfId="0" applyFont="1" applyFill="1" applyBorder="1" applyAlignment="1">
      <alignment horizontal="center" vertical="center" wrapText="1" readingOrder="1"/>
    </xf>
    <xf numFmtId="0" fontId="33" fillId="8" borderId="46" xfId="0" applyFont="1" applyFill="1" applyBorder="1" applyAlignment="1">
      <alignment horizontal="center" vertical="center" wrapText="1" readingOrder="1"/>
    </xf>
    <xf numFmtId="0" fontId="33" fillId="8" borderId="47" xfId="0" applyFont="1" applyFill="1" applyBorder="1" applyAlignment="1">
      <alignment horizontal="center" vertical="center" wrapText="1" readingOrder="1"/>
    </xf>
    <xf numFmtId="0" fontId="31" fillId="8" borderId="46" xfId="0" applyFont="1" applyFill="1" applyBorder="1" applyAlignment="1">
      <alignment horizontal="center" vertical="center" wrapText="1" readingOrder="1"/>
    </xf>
    <xf numFmtId="0" fontId="31" fillId="8" borderId="47" xfId="0" applyFont="1" applyFill="1" applyBorder="1" applyAlignment="1">
      <alignment horizontal="center" vertical="center" wrapText="1" readingOrder="1"/>
    </xf>
    <xf numFmtId="3" fontId="31" fillId="10" borderId="49" xfId="0" applyNumberFormat="1" applyFont="1" applyFill="1" applyBorder="1" applyAlignment="1">
      <alignment horizontal="center" vertical="center" wrapText="1" readingOrder="1"/>
    </xf>
    <xf numFmtId="3" fontId="37" fillId="10" borderId="49" xfId="0" applyNumberFormat="1" applyFont="1" applyFill="1" applyBorder="1" applyAlignment="1">
      <alignment horizontal="center" vertical="center" wrapText="1" readingOrder="1"/>
    </xf>
    <xf numFmtId="0" fontId="31" fillId="10" borderId="49" xfId="0" applyFont="1" applyFill="1" applyBorder="1" applyAlignment="1">
      <alignment horizontal="center" vertical="center" wrapText="1" readingOrder="1"/>
    </xf>
    <xf numFmtId="0" fontId="39" fillId="10" borderId="49" xfId="0" applyFont="1" applyFill="1" applyBorder="1" applyAlignment="1">
      <alignment horizontal="center" vertical="center" wrapText="1" readingOrder="1"/>
    </xf>
    <xf numFmtId="0" fontId="41" fillId="10" borderId="49" xfId="0" applyFont="1" applyFill="1" applyBorder="1" applyAlignment="1">
      <alignment horizontal="center" vertical="center" wrapText="1" readingOrder="1"/>
    </xf>
    <xf numFmtId="0" fontId="42" fillId="9" borderId="49" xfId="0" applyFont="1" applyFill="1" applyBorder="1" applyAlignment="1">
      <alignment horizontal="center" vertical="center" wrapText="1" readingOrder="1"/>
    </xf>
    <xf numFmtId="0" fontId="32" fillId="8" borderId="46" xfId="0" applyFont="1" applyFill="1" applyBorder="1" applyAlignment="1">
      <alignment horizontal="center" vertical="center" wrapText="1" readingOrder="1"/>
    </xf>
    <xf numFmtId="0" fontId="32" fillId="8" borderId="47" xfId="0" applyFont="1" applyFill="1" applyBorder="1" applyAlignment="1">
      <alignment horizontal="center" vertical="center" wrapText="1" readingOrder="1"/>
    </xf>
    <xf numFmtId="0" fontId="31" fillId="9" borderId="48" xfId="0" applyNumberFormat="1" applyFont="1" applyFill="1" applyBorder="1" applyAlignment="1">
      <alignment horizontal="center" vertical="center" wrapText="1" readingOrder="1"/>
    </xf>
    <xf numFmtId="0" fontId="43" fillId="10" borderId="50" xfId="0" applyFont="1" applyFill="1" applyBorder="1" applyAlignment="1">
      <alignment vertical="center" wrapText="1" readingOrder="1"/>
    </xf>
    <xf numFmtId="0" fontId="43" fillId="10" borderId="51" xfId="0" applyFont="1" applyFill="1" applyBorder="1" applyAlignment="1">
      <alignment vertical="center" wrapText="1" readingOrder="1"/>
    </xf>
    <xf numFmtId="0" fontId="43" fillId="10" borderId="49" xfId="0" applyFont="1" applyFill="1" applyBorder="1" applyAlignment="1">
      <alignment vertical="center" wrapText="1" readingOrder="1"/>
    </xf>
    <xf numFmtId="0" fontId="38" fillId="9" borderId="48" xfId="0" applyNumberFormat="1" applyFont="1" applyFill="1" applyBorder="1" applyAlignment="1">
      <alignment horizontal="center" vertical="center" wrapText="1" readingOrder="1"/>
    </xf>
    <xf numFmtId="0" fontId="33" fillId="10" borderId="48" xfId="0" applyNumberFormat="1" applyFont="1" applyFill="1" applyBorder="1" applyAlignment="1">
      <alignment horizontal="center" vertical="center" wrapText="1" readingOrder="1"/>
    </xf>
    <xf numFmtId="0" fontId="5" fillId="0" borderId="15" xfId="4" applyNumberFormat="1" applyFont="1" applyFill="1" applyBorder="1" applyAlignment="1">
      <alignment vertical="center" wrapText="1"/>
    </xf>
    <xf numFmtId="0" fontId="5" fillId="0" borderId="1" xfId="4" applyNumberFormat="1" applyFont="1" applyFill="1" applyBorder="1" applyAlignment="1">
      <alignment vertical="center" wrapText="1"/>
    </xf>
    <xf numFmtId="0" fontId="5" fillId="0" borderId="2" xfId="4" applyNumberFormat="1" applyFont="1" applyFill="1" applyBorder="1" applyAlignment="1">
      <alignment vertical="center" wrapText="1"/>
    </xf>
    <xf numFmtId="0" fontId="5" fillId="0" borderId="18" xfId="4" applyNumberFormat="1" applyFont="1" applyFill="1" applyBorder="1" applyAlignment="1">
      <alignment vertical="center" wrapText="1"/>
    </xf>
    <xf numFmtId="0" fontId="5" fillId="0" borderId="25" xfId="4" applyNumberFormat="1" applyFont="1" applyFill="1" applyBorder="1" applyAlignment="1">
      <alignment vertical="center" wrapText="1"/>
    </xf>
    <xf numFmtId="164" fontId="0" fillId="0" borderId="0" xfId="1" applyFont="1"/>
    <xf numFmtId="0" fontId="5" fillId="0" borderId="0" xfId="3"/>
    <xf numFmtId="0" fontId="5" fillId="0" borderId="0" xfId="3" applyFont="1"/>
    <xf numFmtId="0" fontId="5" fillId="0" borderId="0" xfId="3" applyAlignment="1">
      <alignment horizontal="center" vertical="center"/>
    </xf>
    <xf numFmtId="0" fontId="30" fillId="13" borderId="46" xfId="3" applyFont="1" applyFill="1" applyBorder="1" applyAlignment="1">
      <alignment horizontal="center" vertical="center" wrapText="1" readingOrder="1"/>
    </xf>
    <xf numFmtId="0" fontId="30" fillId="13" borderId="47" xfId="3" applyFont="1" applyFill="1" applyBorder="1" applyAlignment="1">
      <alignment horizontal="center" vertical="center" wrapText="1" readingOrder="1"/>
    </xf>
    <xf numFmtId="0" fontId="32" fillId="13" borderId="46" xfId="3" applyFont="1" applyFill="1" applyBorder="1" applyAlignment="1">
      <alignment horizontal="center" vertical="center" wrapText="1" readingOrder="1"/>
    </xf>
    <xf numFmtId="0" fontId="32" fillId="13" borderId="47" xfId="3" applyFont="1" applyFill="1" applyBorder="1" applyAlignment="1">
      <alignment horizontal="center" vertical="center" wrapText="1" readingOrder="1"/>
    </xf>
    <xf numFmtId="0" fontId="7" fillId="0" borderId="0" xfId="0" applyFont="1" applyAlignment="1">
      <alignment horizontal="center" vertical="center" wrapText="1"/>
    </xf>
    <xf numFmtId="0" fontId="7" fillId="6" borderId="33" xfId="0" applyFont="1" applyFill="1" applyBorder="1" applyAlignment="1">
      <alignment horizontal="center" vertical="center" wrapText="1"/>
    </xf>
    <xf numFmtId="0" fontId="7" fillId="6" borderId="3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0" fillId="0" borderId="0" xfId="0" applyFont="1" applyAlignment="1">
      <alignment horizontal="center" vertical="center" wrapText="1"/>
    </xf>
    <xf numFmtId="0" fontId="30" fillId="13" borderId="46" xfId="3" applyFont="1" applyFill="1" applyBorder="1" applyAlignment="1">
      <alignment horizontal="center" vertical="center" wrapText="1" readingOrder="1"/>
    </xf>
    <xf numFmtId="0" fontId="30" fillId="13" borderId="47" xfId="3" applyFont="1" applyFill="1" applyBorder="1" applyAlignment="1">
      <alignment horizontal="center" vertical="center" wrapText="1" readingOrder="1"/>
    </xf>
    <xf numFmtId="0" fontId="32" fillId="13" borderId="46" xfId="3" applyFont="1" applyFill="1" applyBorder="1" applyAlignment="1">
      <alignment horizontal="center" vertical="center" wrapText="1" readingOrder="1"/>
    </xf>
    <xf numFmtId="0" fontId="32" fillId="13" borderId="47" xfId="3" applyFont="1" applyFill="1" applyBorder="1" applyAlignment="1">
      <alignment horizontal="center" vertical="center" wrapText="1" readingOrder="1"/>
    </xf>
    <xf numFmtId="0" fontId="5" fillId="0" borderId="4" xfId="4" applyFont="1" applyBorder="1" applyAlignment="1">
      <alignment horizontal="center" vertical="center" wrapText="1"/>
    </xf>
    <xf numFmtId="0" fontId="5" fillId="0" borderId="5" xfId="4" applyFont="1" applyBorder="1" applyAlignment="1">
      <alignment horizontal="center" vertical="center" wrapText="1"/>
    </xf>
    <xf numFmtId="14" fontId="29" fillId="0" borderId="39" xfId="4" applyNumberFormat="1" applyFont="1" applyBorder="1" applyAlignment="1">
      <alignment horizontal="center" vertical="center" wrapText="1"/>
    </xf>
    <xf numFmtId="0" fontId="29" fillId="0" borderId="30" xfId="4" applyFont="1" applyBorder="1" applyAlignment="1">
      <alignment horizontal="center" vertical="center" wrapText="1"/>
    </xf>
    <xf numFmtId="0" fontId="2" fillId="4" borderId="23" xfId="4" applyFont="1" applyFill="1" applyBorder="1" applyAlignment="1">
      <alignment horizontal="center" vertical="center" wrapText="1"/>
    </xf>
    <xf numFmtId="0" fontId="2" fillId="4" borderId="20" xfId="4" applyFont="1" applyFill="1" applyBorder="1" applyAlignment="1">
      <alignment horizontal="center" vertical="center" wrapText="1"/>
    </xf>
    <xf numFmtId="4" fontId="2" fillId="2" borderId="33" xfId="4" applyNumberFormat="1" applyFont="1" applyFill="1" applyBorder="1" applyAlignment="1">
      <alignment horizontal="center" vertical="center" wrapText="1"/>
    </xf>
    <xf numFmtId="4" fontId="2" fillId="2" borderId="19" xfId="4" applyNumberFormat="1" applyFont="1" applyFill="1" applyBorder="1" applyAlignment="1">
      <alignment horizontal="center" vertical="center" wrapText="1"/>
    </xf>
    <xf numFmtId="4" fontId="2" fillId="5" borderId="10" xfId="4" applyNumberFormat="1" applyFont="1" applyFill="1" applyBorder="1" applyAlignment="1">
      <alignment horizontal="center" vertical="center" wrapText="1"/>
    </xf>
    <xf numFmtId="4" fontId="2" fillId="5" borderId="0" xfId="4" applyNumberFormat="1" applyFont="1" applyFill="1" applyBorder="1" applyAlignment="1">
      <alignment horizontal="center" vertical="center" wrapText="1"/>
    </xf>
    <xf numFmtId="0" fontId="5" fillId="0" borderId="36"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40"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3" xfId="4" applyFont="1" applyBorder="1" applyAlignment="1">
      <alignment horizontal="center" vertical="center" wrapText="1"/>
    </xf>
    <xf numFmtId="0" fontId="5" fillId="0" borderId="1" xfId="4" applyFont="1" applyBorder="1" applyAlignment="1">
      <alignment horizontal="center" vertical="center" wrapText="1"/>
    </xf>
    <xf numFmtId="0" fontId="23" fillId="0" borderId="11" xfId="4" applyNumberFormat="1" applyFont="1" applyBorder="1" applyAlignment="1">
      <alignment horizontal="center" vertical="center" wrapText="1"/>
    </xf>
    <xf numFmtId="0" fontId="23" fillId="0" borderId="38" xfId="4" applyNumberFormat="1" applyFont="1" applyBorder="1" applyAlignment="1">
      <alignment horizontal="center" vertical="center" wrapText="1"/>
    </xf>
    <xf numFmtId="0" fontId="23" fillId="0" borderId="22" xfId="4" applyNumberFormat="1" applyFont="1" applyBorder="1" applyAlignment="1">
      <alignment horizontal="center" vertical="center" wrapText="1"/>
    </xf>
    <xf numFmtId="0" fontId="23" fillId="0" borderId="36" xfId="4" applyNumberFormat="1" applyFont="1" applyBorder="1" applyAlignment="1">
      <alignment horizontal="center" vertical="center" wrapText="1"/>
    </xf>
    <xf numFmtId="0" fontId="23" fillId="0" borderId="3" xfId="4" applyNumberFormat="1" applyFont="1" applyBorder="1" applyAlignment="1">
      <alignment horizontal="center" vertical="center" wrapText="1"/>
    </xf>
    <xf numFmtId="0" fontId="23" fillId="0" borderId="41" xfId="4" applyNumberFormat="1" applyFont="1" applyBorder="1" applyAlignment="1">
      <alignment horizontal="center" vertical="center" wrapText="1"/>
    </xf>
    <xf numFmtId="0" fontId="23" fillId="0" borderId="10" xfId="4" applyNumberFormat="1" applyFont="1" applyBorder="1" applyAlignment="1">
      <alignment horizontal="center" vertical="center" wrapText="1"/>
    </xf>
    <xf numFmtId="0" fontId="23" fillId="0" borderId="24" xfId="4" applyNumberFormat="1" applyFont="1" applyBorder="1" applyAlignment="1">
      <alignment horizontal="center" vertical="center" wrapText="1"/>
    </xf>
    <xf numFmtId="0" fontId="23" fillId="0" borderId="42" xfId="4" applyNumberFormat="1" applyFont="1" applyBorder="1" applyAlignment="1">
      <alignment horizontal="center" vertical="center" wrapText="1"/>
    </xf>
    <xf numFmtId="0" fontId="23" fillId="0" borderId="43" xfId="4" applyNumberFormat="1" applyFont="1" applyBorder="1" applyAlignment="1">
      <alignment horizontal="center" vertical="center" wrapText="1"/>
    </xf>
    <xf numFmtId="0" fontId="23" fillId="0" borderId="44" xfId="4" applyNumberFormat="1" applyFont="1" applyBorder="1" applyAlignment="1">
      <alignment horizontal="center" vertical="center" wrapText="1"/>
    </xf>
    <xf numFmtId="0" fontId="23" fillId="0" borderId="45" xfId="4" applyNumberFormat="1" applyFont="1" applyBorder="1" applyAlignment="1">
      <alignment horizontal="center" vertical="center" wrapText="1"/>
    </xf>
    <xf numFmtId="0" fontId="6" fillId="0" borderId="24" xfId="4" applyFont="1" applyBorder="1" applyAlignment="1">
      <alignment horizontal="center" vertical="center" wrapText="1"/>
    </xf>
    <xf numFmtId="0" fontId="6" fillId="0" borderId="32" xfId="4" applyFont="1" applyBorder="1" applyAlignment="1">
      <alignment horizontal="center" vertical="center" wrapText="1"/>
    </xf>
    <xf numFmtId="0" fontId="6" fillId="0" borderId="37" xfId="4" applyFont="1" applyBorder="1" applyAlignment="1">
      <alignment horizontal="center" vertical="center" wrapText="1"/>
    </xf>
    <xf numFmtId="0" fontId="2" fillId="2" borderId="33" xfId="4" applyFont="1" applyFill="1" applyBorder="1" applyAlignment="1">
      <alignment horizontal="center" vertical="center" wrapText="1"/>
    </xf>
    <xf numFmtId="0" fontId="2" fillId="2" borderId="34" xfId="4" applyFont="1" applyFill="1" applyBorder="1" applyAlignment="1">
      <alignment horizontal="center" vertical="center" wrapText="1"/>
    </xf>
    <xf numFmtId="0" fontId="2" fillId="2" borderId="35" xfId="4" applyFont="1" applyFill="1" applyBorder="1" applyAlignment="1">
      <alignment horizontal="center" vertical="center" wrapText="1"/>
    </xf>
    <xf numFmtId="0" fontId="28" fillId="2" borderId="33" xfId="4" applyFont="1" applyFill="1" applyBorder="1" applyAlignment="1">
      <alignment horizontal="center" vertical="center" wrapText="1"/>
    </xf>
    <xf numFmtId="0" fontId="23" fillId="0" borderId="42" xfId="4" applyNumberFormat="1" applyFont="1" applyFill="1" applyBorder="1" applyAlignment="1">
      <alignment horizontal="center" vertical="center" wrapText="1"/>
    </xf>
    <xf numFmtId="0" fontId="23" fillId="0" borderId="43" xfId="4" applyNumberFormat="1" applyFont="1" applyFill="1" applyBorder="1" applyAlignment="1">
      <alignment horizontal="center" vertical="center" wrapText="1"/>
    </xf>
    <xf numFmtId="0" fontId="23" fillId="0" borderId="44" xfId="4" applyNumberFormat="1" applyFont="1" applyFill="1" applyBorder="1" applyAlignment="1">
      <alignment horizontal="center" vertical="center" wrapText="1"/>
    </xf>
    <xf numFmtId="0" fontId="23" fillId="0" borderId="45" xfId="4"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30" fillId="8" borderId="46" xfId="0" applyFont="1" applyFill="1" applyBorder="1" applyAlignment="1">
      <alignment horizontal="center" vertical="center" wrapText="1" readingOrder="1"/>
    </xf>
    <xf numFmtId="0" fontId="30" fillId="8" borderId="47" xfId="0" applyFont="1" applyFill="1" applyBorder="1" applyAlignment="1">
      <alignment horizontal="center" vertical="center" wrapText="1" readingOrder="1"/>
    </xf>
    <xf numFmtId="0" fontId="40" fillId="9" borderId="50" xfId="0" applyFont="1" applyFill="1" applyBorder="1" applyAlignment="1">
      <alignment horizontal="left" vertical="center" wrapText="1" readingOrder="1"/>
    </xf>
    <xf numFmtId="0" fontId="40" fillId="9" borderId="51" xfId="0" applyFont="1" applyFill="1" applyBorder="1" applyAlignment="1">
      <alignment horizontal="left" vertical="center" wrapText="1" readingOrder="1"/>
    </xf>
    <xf numFmtId="0" fontId="40" fillId="9" borderId="49" xfId="0" applyFont="1" applyFill="1" applyBorder="1" applyAlignment="1">
      <alignment horizontal="left" vertical="center" wrapText="1" readingOrder="1"/>
    </xf>
    <xf numFmtId="0" fontId="32" fillId="8" borderId="46" xfId="0" applyFont="1" applyFill="1" applyBorder="1" applyAlignment="1">
      <alignment horizontal="center" vertical="center" wrapText="1" readingOrder="1"/>
    </xf>
    <xf numFmtId="0" fontId="32" fillId="8" borderId="47" xfId="0" applyFont="1" applyFill="1" applyBorder="1" applyAlignment="1">
      <alignment horizontal="center" vertical="center" wrapText="1" readingOrder="1"/>
    </xf>
    <xf numFmtId="0" fontId="38" fillId="9" borderId="50" xfId="0" applyFont="1" applyFill="1" applyBorder="1" applyAlignment="1">
      <alignment horizontal="left" vertical="center" wrapText="1" readingOrder="1"/>
    </xf>
    <xf numFmtId="0" fontId="38" fillId="9" borderId="51" xfId="0" applyFont="1" applyFill="1" applyBorder="1" applyAlignment="1">
      <alignment horizontal="left" vertical="center" wrapText="1" readingOrder="1"/>
    </xf>
    <xf numFmtId="0" fontId="38" fillId="9" borderId="49" xfId="0" applyFont="1" applyFill="1" applyBorder="1" applyAlignment="1">
      <alignment horizontal="left" vertical="center" wrapText="1" readingOrder="1"/>
    </xf>
    <xf numFmtId="0" fontId="42" fillId="9" borderId="50" xfId="0" applyFont="1" applyFill="1" applyBorder="1" applyAlignment="1">
      <alignment horizontal="center" vertical="center" wrapText="1" readingOrder="1"/>
    </xf>
    <xf numFmtId="0" fontId="42" fillId="9" borderId="51" xfId="0" applyFont="1" applyFill="1" applyBorder="1" applyAlignment="1">
      <alignment horizontal="center" vertical="center" wrapText="1" readingOrder="1"/>
    </xf>
    <xf numFmtId="0" fontId="42" fillId="9" borderId="49" xfId="0" applyFont="1" applyFill="1" applyBorder="1" applyAlignment="1">
      <alignment horizontal="center" vertical="center" wrapText="1" readingOrder="1"/>
    </xf>
    <xf numFmtId="0" fontId="31" fillId="10" borderId="50" xfId="0" applyFont="1" applyFill="1" applyBorder="1" applyAlignment="1">
      <alignment horizontal="center" vertical="center" wrapText="1" readingOrder="1"/>
    </xf>
    <xf numFmtId="0" fontId="31" fillId="10" borderId="49" xfId="0" applyFont="1" applyFill="1" applyBorder="1" applyAlignment="1">
      <alignment horizontal="center" vertical="center" wrapText="1" readingOrder="1"/>
    </xf>
    <xf numFmtId="3" fontId="31" fillId="10" borderId="50" xfId="0" applyNumberFormat="1" applyFont="1" applyFill="1" applyBorder="1" applyAlignment="1">
      <alignment horizontal="center" vertical="center" wrapText="1" readingOrder="1"/>
    </xf>
    <xf numFmtId="3" fontId="31" fillId="10" borderId="49" xfId="0" applyNumberFormat="1" applyFont="1" applyFill="1" applyBorder="1" applyAlignment="1">
      <alignment horizontal="center" vertical="center" wrapText="1" readingOrder="1"/>
    </xf>
    <xf numFmtId="0" fontId="31" fillId="8" borderId="46" xfId="0" applyFont="1" applyFill="1" applyBorder="1" applyAlignment="1">
      <alignment horizontal="center" vertical="center" wrapText="1" readingOrder="1"/>
    </xf>
    <xf numFmtId="0" fontId="31" fillId="8" borderId="47" xfId="0" applyFont="1" applyFill="1" applyBorder="1" applyAlignment="1">
      <alignment horizontal="center" vertical="center" wrapText="1" readingOrder="1"/>
    </xf>
    <xf numFmtId="0" fontId="40" fillId="9" borderId="50" xfId="0" applyFont="1" applyFill="1" applyBorder="1" applyAlignment="1">
      <alignment horizontal="center" vertical="center" wrapText="1" readingOrder="1"/>
    </xf>
    <xf numFmtId="0" fontId="40" fillId="9" borderId="51" xfId="0" applyFont="1" applyFill="1" applyBorder="1" applyAlignment="1">
      <alignment horizontal="center" vertical="center" wrapText="1" readingOrder="1"/>
    </xf>
    <xf numFmtId="0" fontId="40" fillId="9" borderId="49" xfId="0" applyFont="1" applyFill="1" applyBorder="1" applyAlignment="1">
      <alignment horizontal="center" vertical="center" wrapText="1" readingOrder="1"/>
    </xf>
    <xf numFmtId="0" fontId="41" fillId="10" borderId="50" xfId="0" applyFont="1" applyFill="1" applyBorder="1" applyAlignment="1">
      <alignment horizontal="center" vertical="center" wrapText="1" readingOrder="1"/>
    </xf>
    <xf numFmtId="0" fontId="41" fillId="10" borderId="49" xfId="0" applyFont="1" applyFill="1" applyBorder="1" applyAlignment="1">
      <alignment horizontal="center" vertical="center" wrapText="1" readingOrder="1"/>
    </xf>
    <xf numFmtId="0" fontId="30" fillId="8" borderId="54" xfId="0" applyFont="1" applyFill="1" applyBorder="1" applyAlignment="1">
      <alignment horizontal="center" vertical="center" wrapText="1" readingOrder="1"/>
    </xf>
    <xf numFmtId="0" fontId="30" fillId="8" borderId="55" xfId="0" applyFont="1" applyFill="1" applyBorder="1" applyAlignment="1">
      <alignment horizontal="center" vertical="center" wrapText="1" readingOrder="1"/>
    </xf>
    <xf numFmtId="0" fontId="30" fillId="8" borderId="52" xfId="0" applyFont="1" applyFill="1" applyBorder="1" applyAlignment="1">
      <alignment horizontal="center" vertical="center" wrapText="1" readingOrder="1"/>
    </xf>
    <xf numFmtId="0" fontId="30" fillId="8" borderId="53" xfId="0" applyFont="1" applyFill="1" applyBorder="1" applyAlignment="1">
      <alignment horizontal="center" vertical="center" wrapText="1" readingOrder="1"/>
    </xf>
    <xf numFmtId="3" fontId="37" fillId="10" borderId="50" xfId="0" applyNumberFormat="1" applyFont="1" applyFill="1" applyBorder="1" applyAlignment="1">
      <alignment horizontal="center" vertical="center" wrapText="1" readingOrder="1"/>
    </xf>
    <xf numFmtId="3" fontId="37" fillId="10" borderId="49" xfId="0" applyNumberFormat="1" applyFont="1" applyFill="1" applyBorder="1" applyAlignment="1">
      <alignment horizontal="center" vertical="center" wrapText="1" readingOrder="1"/>
    </xf>
    <xf numFmtId="0" fontId="39" fillId="10" borderId="50" xfId="0" applyFont="1" applyFill="1" applyBorder="1" applyAlignment="1">
      <alignment horizontal="center" vertical="center" wrapText="1" readingOrder="1"/>
    </xf>
    <xf numFmtId="0" fontId="39" fillId="10" borderId="49" xfId="0" applyFont="1" applyFill="1" applyBorder="1" applyAlignment="1">
      <alignment horizontal="center" vertical="center" wrapText="1" readingOrder="1"/>
    </xf>
    <xf numFmtId="0" fontId="42" fillId="8" borderId="46" xfId="0" applyFont="1" applyFill="1" applyBorder="1" applyAlignment="1">
      <alignment horizontal="center" vertical="center" wrapText="1" readingOrder="1"/>
    </xf>
    <xf numFmtId="0" fontId="42" fillId="8" borderId="47" xfId="0" applyFont="1" applyFill="1" applyBorder="1" applyAlignment="1">
      <alignment horizontal="center" vertical="center" wrapText="1" readingOrder="1"/>
    </xf>
    <xf numFmtId="0" fontId="33" fillId="8" borderId="46" xfId="0" applyFont="1" applyFill="1" applyBorder="1" applyAlignment="1">
      <alignment horizontal="center" vertical="center" wrapText="1" readingOrder="1"/>
    </xf>
    <xf numFmtId="0" fontId="33" fillId="8" borderId="47" xfId="0" applyFont="1" applyFill="1" applyBorder="1" applyAlignment="1">
      <alignment horizontal="center" vertical="center" wrapText="1" readingOrder="1"/>
    </xf>
    <xf numFmtId="0" fontId="37" fillId="9" borderId="50" xfId="0" applyFont="1" applyFill="1" applyBorder="1" applyAlignment="1">
      <alignment horizontal="center" vertical="center" wrapText="1" readingOrder="1"/>
    </xf>
    <xf numFmtId="0" fontId="37" fillId="9" borderId="51" xfId="0" applyFont="1" applyFill="1" applyBorder="1" applyAlignment="1">
      <alignment horizontal="center" vertical="center" wrapText="1" readingOrder="1"/>
    </xf>
    <xf numFmtId="0" fontId="37" fillId="9" borderId="49" xfId="0" applyFont="1" applyFill="1" applyBorder="1" applyAlignment="1">
      <alignment horizontal="center" vertical="center" wrapText="1" readingOrder="1"/>
    </xf>
    <xf numFmtId="0" fontId="40" fillId="8" borderId="46" xfId="0" applyFont="1" applyFill="1" applyBorder="1" applyAlignment="1">
      <alignment horizontal="center" vertical="center" wrapText="1" readingOrder="1"/>
    </xf>
    <xf numFmtId="0" fontId="40" fillId="8" borderId="47" xfId="0" applyFont="1" applyFill="1" applyBorder="1" applyAlignment="1">
      <alignment horizontal="center" vertical="center" wrapText="1" readingOrder="1"/>
    </xf>
    <xf numFmtId="0" fontId="37" fillId="8" borderId="46" xfId="0" applyFont="1" applyFill="1" applyBorder="1" applyAlignment="1">
      <alignment horizontal="center" vertical="center" wrapText="1" readingOrder="1"/>
    </xf>
    <xf numFmtId="0" fontId="37" fillId="8" borderId="47" xfId="0" applyFont="1" applyFill="1" applyBorder="1" applyAlignment="1">
      <alignment horizontal="center" vertical="center" wrapText="1" readingOrder="1"/>
    </xf>
    <xf numFmtId="0" fontId="36" fillId="8" borderId="46" xfId="0" applyFont="1" applyFill="1" applyBorder="1" applyAlignment="1">
      <alignment horizontal="center" vertical="center" wrapText="1" readingOrder="1"/>
    </xf>
    <xf numFmtId="0" fontId="36" fillId="8" borderId="47" xfId="0" applyFont="1" applyFill="1" applyBorder="1" applyAlignment="1">
      <alignment horizontal="center" vertical="center" wrapText="1" readingOrder="1"/>
    </xf>
    <xf numFmtId="0" fontId="46" fillId="8" borderId="46" xfId="0" applyFont="1" applyFill="1" applyBorder="1" applyAlignment="1">
      <alignment horizontal="center" vertical="center" wrapText="1" readingOrder="1"/>
    </xf>
    <xf numFmtId="0" fontId="46" fillId="8" borderId="47" xfId="0" applyFont="1" applyFill="1" applyBorder="1" applyAlignment="1">
      <alignment horizontal="center" vertical="center" wrapText="1" readingOrder="1"/>
    </xf>
    <xf numFmtId="0" fontId="1" fillId="0" borderId="0" xfId="7" applyFont="1" applyAlignment="1">
      <alignment vertical="center" wrapText="1"/>
    </xf>
    <xf numFmtId="0" fontId="10" fillId="0" borderId="0" xfId="7" applyFont="1" applyAlignment="1">
      <alignment horizontal="center" vertical="center" wrapText="1"/>
    </xf>
    <xf numFmtId="0" fontId="10" fillId="0" borderId="0" xfId="7" applyFont="1" applyAlignment="1">
      <alignment horizontal="center" vertical="center" wrapText="1"/>
    </xf>
    <xf numFmtId="0" fontId="10" fillId="0" borderId="0" xfId="7" applyFont="1" applyAlignment="1">
      <alignment horizontal="right" vertical="center" wrapText="1"/>
    </xf>
    <xf numFmtId="0" fontId="2" fillId="0" borderId="0" xfId="7" applyFont="1" applyAlignment="1">
      <alignment horizontal="center" vertical="center" wrapText="1"/>
    </xf>
    <xf numFmtId="0" fontId="1" fillId="0" borderId="0" xfId="7" applyFont="1" applyAlignment="1">
      <alignment horizontal="center" vertical="center" wrapText="1"/>
    </xf>
    <xf numFmtId="0" fontId="27" fillId="0" borderId="0" xfId="7" applyFont="1" applyAlignment="1">
      <alignment horizontal="center" vertical="center" wrapText="1"/>
    </xf>
    <xf numFmtId="3" fontId="1" fillId="0" borderId="0" xfId="7" applyNumberFormat="1" applyFont="1" applyAlignment="1">
      <alignment vertical="center" wrapText="1"/>
    </xf>
    <xf numFmtId="3" fontId="1" fillId="5" borderId="0" xfId="7" applyNumberFormat="1" applyFont="1" applyFill="1" applyAlignment="1">
      <alignment vertical="center" wrapText="1"/>
    </xf>
    <xf numFmtId="3" fontId="44" fillId="0" borderId="0" xfId="7" applyNumberFormat="1" applyFont="1" applyAlignment="1">
      <alignment vertical="center" wrapText="1"/>
    </xf>
    <xf numFmtId="3" fontId="27" fillId="0" borderId="0" xfId="7" applyNumberFormat="1" applyFont="1" applyAlignment="1">
      <alignment horizontal="center" vertical="center" wrapText="1"/>
    </xf>
    <xf numFmtId="0" fontId="1" fillId="0" borderId="0" xfId="7" applyFont="1" applyAlignment="1">
      <alignment horizontal="justify" vertical="center" wrapText="1"/>
    </xf>
    <xf numFmtId="0" fontId="1" fillId="0" borderId="0" xfId="7" applyFont="1" applyFill="1" applyAlignment="1">
      <alignment vertical="center" wrapText="1"/>
    </xf>
    <xf numFmtId="169" fontId="1" fillId="0" borderId="0" xfId="1" applyNumberFormat="1" applyFont="1" applyAlignment="1">
      <alignment vertical="center" wrapText="1"/>
    </xf>
    <xf numFmtId="0" fontId="1" fillId="0" borderId="0" xfId="7" applyFont="1" applyAlignment="1">
      <alignment horizontal="right" vertical="center" wrapText="1"/>
    </xf>
    <xf numFmtId="0" fontId="1" fillId="5" borderId="0" xfId="7" applyFont="1" applyFill="1" applyBorder="1" applyAlignment="1">
      <alignment horizontal="center" vertical="center" wrapText="1"/>
    </xf>
    <xf numFmtId="0" fontId="1" fillId="5" borderId="0" xfId="7" applyFont="1" applyFill="1" applyBorder="1" applyAlignment="1">
      <alignment horizontal="center" vertical="center" wrapText="1"/>
    </xf>
    <xf numFmtId="0" fontId="2" fillId="0" borderId="0" xfId="7" applyFont="1" applyAlignment="1" applyProtection="1">
      <alignment vertical="center" wrapText="1"/>
    </xf>
    <xf numFmtId="0" fontId="1" fillId="0" borderId="0" xfId="7" applyFont="1" applyAlignment="1" applyProtection="1">
      <alignment vertical="center" wrapText="1"/>
    </xf>
    <xf numFmtId="0" fontId="1" fillId="5" borderId="0" xfId="7" applyFont="1" applyFill="1" applyAlignment="1" applyProtection="1">
      <alignment vertical="center" wrapText="1"/>
    </xf>
    <xf numFmtId="3" fontId="48" fillId="0" borderId="0" xfId="7" applyNumberFormat="1" applyFont="1" applyAlignment="1" applyProtection="1">
      <alignment horizontal="center" vertical="center" wrapText="1"/>
    </xf>
    <xf numFmtId="0" fontId="48" fillId="0" borderId="0" xfId="8" applyFont="1" applyProtection="1"/>
    <xf numFmtId="3" fontId="48" fillId="0" borderId="0" xfId="7" applyNumberFormat="1" applyFont="1" applyAlignment="1" applyProtection="1">
      <alignment vertical="center" wrapText="1"/>
    </xf>
    <xf numFmtId="169" fontId="48" fillId="0" borderId="0" xfId="1" applyNumberFormat="1" applyFont="1" applyProtection="1"/>
    <xf numFmtId="0" fontId="49" fillId="5" borderId="0" xfId="7" applyFont="1" applyFill="1" applyBorder="1" applyAlignment="1" applyProtection="1">
      <alignment horizontal="center" vertical="center" wrapText="1"/>
    </xf>
    <xf numFmtId="0" fontId="50" fillId="5" borderId="0" xfId="7" applyFont="1" applyFill="1" applyBorder="1" applyAlignment="1" applyProtection="1">
      <alignment horizontal="center" vertical="center" wrapText="1"/>
    </xf>
    <xf numFmtId="0" fontId="10" fillId="5" borderId="0" xfId="7" applyFont="1" applyFill="1" applyBorder="1" applyAlignment="1" applyProtection="1">
      <alignment horizontal="center" vertical="center" wrapText="1"/>
    </xf>
    <xf numFmtId="3" fontId="10" fillId="5" borderId="0" xfId="7" applyNumberFormat="1" applyFont="1" applyFill="1" applyBorder="1" applyAlignment="1" applyProtection="1">
      <alignment horizontal="center" vertical="center" wrapText="1"/>
    </xf>
    <xf numFmtId="0" fontId="10" fillId="5" borderId="57" xfId="7" applyFont="1" applyFill="1" applyBorder="1" applyAlignment="1" applyProtection="1">
      <alignment horizontal="center" vertical="center" wrapText="1"/>
    </xf>
    <xf numFmtId="0" fontId="1" fillId="5" borderId="0" xfId="7" applyFont="1" applyFill="1" applyAlignment="1">
      <alignment vertical="center" wrapText="1"/>
    </xf>
    <xf numFmtId="0" fontId="2" fillId="0" borderId="58" xfId="8" applyFont="1" applyBorder="1" applyAlignment="1" applyProtection="1">
      <alignment horizontal="center" vertical="center" wrapText="1"/>
    </xf>
    <xf numFmtId="3" fontId="9" fillId="5" borderId="58" xfId="7" applyNumberFormat="1" applyFont="1" applyFill="1" applyBorder="1" applyAlignment="1" applyProtection="1">
      <alignment horizontal="center" vertical="center" wrapText="1"/>
    </xf>
    <xf numFmtId="3" fontId="9" fillId="5" borderId="58" xfId="7" applyNumberFormat="1" applyFont="1" applyFill="1" applyBorder="1" applyAlignment="1" applyProtection="1">
      <alignment horizontal="center" vertical="center" wrapText="1"/>
    </xf>
    <xf numFmtId="3" fontId="51" fillId="5" borderId="58" xfId="7" applyNumberFormat="1" applyFont="1" applyFill="1" applyBorder="1" applyAlignment="1" applyProtection="1">
      <alignment horizontal="center" vertical="center" wrapText="1"/>
    </xf>
    <xf numFmtId="3" fontId="45" fillId="5" borderId="58" xfId="7" applyNumberFormat="1" applyFont="1" applyFill="1" applyBorder="1" applyAlignment="1" applyProtection="1">
      <alignment horizontal="center" vertical="center" wrapText="1"/>
    </xf>
    <xf numFmtId="0" fontId="2" fillId="5" borderId="58" xfId="7" applyFont="1" applyFill="1" applyBorder="1" applyAlignment="1" applyProtection="1">
      <alignment horizontal="center" vertical="center" wrapText="1"/>
    </xf>
    <xf numFmtId="0" fontId="6" fillId="5" borderId="58" xfId="7" applyFont="1" applyFill="1" applyBorder="1" applyAlignment="1" applyProtection="1">
      <alignment horizontal="center" vertical="center" wrapText="1"/>
    </xf>
    <xf numFmtId="0" fontId="12" fillId="5" borderId="58" xfId="7" applyFont="1" applyFill="1" applyBorder="1" applyAlignment="1" applyProtection="1">
      <alignment horizontal="center" vertical="center" wrapText="1"/>
    </xf>
    <xf numFmtId="0" fontId="2" fillId="5" borderId="58" xfId="7" applyFont="1" applyFill="1" applyBorder="1" applyAlignment="1" applyProtection="1">
      <alignment horizontal="center" vertical="center" wrapText="1"/>
    </xf>
    <xf numFmtId="3" fontId="48" fillId="0" borderId="0" xfId="7" applyNumberFormat="1" applyFont="1" applyBorder="1" applyAlignment="1" applyProtection="1">
      <alignment vertical="center" wrapText="1"/>
    </xf>
    <xf numFmtId="0" fontId="12" fillId="5" borderId="0" xfId="7" applyFont="1" applyFill="1" applyBorder="1" applyAlignment="1" applyProtection="1">
      <alignment horizontal="center" vertical="center" wrapText="1"/>
    </xf>
    <xf numFmtId="0" fontId="3" fillId="0" borderId="0" xfId="7" applyFont="1" applyAlignment="1">
      <alignment vertical="center" wrapText="1"/>
    </xf>
    <xf numFmtId="0" fontId="2" fillId="0" borderId="0" xfId="8" applyFont="1" applyBorder="1" applyAlignment="1" applyProtection="1">
      <alignment horizontal="center" vertical="center" wrapText="1"/>
    </xf>
    <xf numFmtId="3" fontId="6" fillId="5" borderId="57" xfId="7" applyNumberFormat="1" applyFont="1" applyFill="1" applyBorder="1" applyAlignment="1" applyProtection="1">
      <alignment horizontal="center" vertical="center" wrapText="1"/>
    </xf>
    <xf numFmtId="3" fontId="9" fillId="5" borderId="0" xfId="7" applyNumberFormat="1" applyFont="1" applyFill="1" applyBorder="1" applyAlignment="1" applyProtection="1">
      <alignment horizontal="center" vertical="center" wrapText="1"/>
    </xf>
    <xf numFmtId="3" fontId="9" fillId="5" borderId="0" xfId="7" applyNumberFormat="1" applyFont="1" applyFill="1" applyBorder="1" applyAlignment="1" applyProtection="1">
      <alignment horizontal="center" vertical="center" wrapText="1"/>
    </xf>
    <xf numFmtId="3" fontId="51" fillId="5" borderId="0" xfId="7" applyNumberFormat="1" applyFont="1" applyFill="1" applyBorder="1" applyAlignment="1" applyProtection="1">
      <alignment horizontal="center" vertical="center" wrapText="1"/>
    </xf>
    <xf numFmtId="3" fontId="45" fillId="5" borderId="0" xfId="7" applyNumberFormat="1" applyFont="1" applyFill="1" applyBorder="1" applyAlignment="1" applyProtection="1">
      <alignment horizontal="center" vertical="center" wrapText="1"/>
    </xf>
    <xf numFmtId="0" fontId="2" fillId="5" borderId="0" xfId="7" applyFont="1" applyFill="1" applyBorder="1" applyAlignment="1" applyProtection="1">
      <alignment horizontal="center" vertical="center" wrapText="1"/>
    </xf>
    <xf numFmtId="0" fontId="6" fillId="5" borderId="0" xfId="7" applyFont="1" applyFill="1" applyBorder="1" applyAlignment="1" applyProtection="1">
      <alignment horizontal="center" vertical="center" wrapText="1"/>
    </xf>
    <xf numFmtId="0" fontId="12" fillId="5" borderId="59" xfId="7" applyFont="1" applyFill="1" applyBorder="1" applyAlignment="1" applyProtection="1">
      <alignment horizontal="center" vertical="center" wrapText="1"/>
    </xf>
    <xf numFmtId="0" fontId="12" fillId="5" borderId="59" xfId="7" applyFont="1" applyFill="1" applyBorder="1" applyAlignment="1" applyProtection="1">
      <alignment horizontal="center" vertical="center" wrapText="1"/>
    </xf>
    <xf numFmtId="0" fontId="2" fillId="0" borderId="57" xfId="8" applyFont="1" applyBorder="1" applyAlignment="1" applyProtection="1">
      <alignment horizontal="center" vertical="center" wrapText="1"/>
    </xf>
    <xf numFmtId="0" fontId="2" fillId="0" borderId="60" xfId="8" applyFont="1" applyBorder="1" applyAlignment="1" applyProtection="1">
      <alignment horizontal="center" vertical="center" wrapText="1"/>
    </xf>
    <xf numFmtId="0" fontId="52" fillId="15" borderId="61" xfId="7" applyFont="1" applyFill="1" applyBorder="1" applyAlignment="1" applyProtection="1">
      <alignment horizontal="center" vertical="center" wrapText="1"/>
    </xf>
    <xf numFmtId="3" fontId="2" fillId="5" borderId="61" xfId="7" applyNumberFormat="1" applyFont="1" applyFill="1" applyBorder="1" applyAlignment="1" applyProtection="1">
      <alignment horizontal="center" vertical="center" wrapText="1"/>
    </xf>
    <xf numFmtId="3" fontId="2" fillId="14" borderId="61" xfId="7" applyNumberFormat="1" applyFont="1" applyFill="1" applyBorder="1" applyAlignment="1" applyProtection="1">
      <alignment horizontal="center" vertical="center" wrapText="1"/>
    </xf>
    <xf numFmtId="0" fontId="52" fillId="15" borderId="61" xfId="7" applyFont="1" applyFill="1" applyBorder="1" applyAlignment="1" applyProtection="1">
      <alignment vertical="center"/>
    </xf>
    <xf numFmtId="3" fontId="51" fillId="5" borderId="60" xfId="7" applyNumberFormat="1" applyFont="1" applyFill="1" applyBorder="1" applyAlignment="1" applyProtection="1">
      <alignment horizontal="center" vertical="center" wrapText="1"/>
    </xf>
    <xf numFmtId="3" fontId="45" fillId="5" borderId="60" xfId="7" applyNumberFormat="1" applyFont="1" applyFill="1" applyBorder="1" applyAlignment="1" applyProtection="1">
      <alignment horizontal="center" vertical="center" wrapText="1"/>
    </xf>
    <xf numFmtId="0" fontId="2" fillId="5" borderId="60" xfId="7" applyFont="1" applyFill="1" applyBorder="1" applyAlignment="1" applyProtection="1">
      <alignment horizontal="center" vertical="center" wrapText="1"/>
    </xf>
    <xf numFmtId="0" fontId="2" fillId="5" borderId="60" xfId="7" applyFont="1" applyFill="1" applyBorder="1" applyAlignment="1" applyProtection="1">
      <alignment horizontal="center" vertical="center" wrapText="1"/>
    </xf>
    <xf numFmtId="0" fontId="2" fillId="5" borderId="61" xfId="7" applyFont="1" applyFill="1" applyBorder="1" applyAlignment="1" applyProtection="1">
      <alignment horizontal="center" vertical="center" wrapText="1"/>
    </xf>
    <xf numFmtId="0" fontId="2" fillId="12" borderId="61" xfId="7" applyFont="1" applyFill="1" applyBorder="1" applyAlignment="1" applyProtection="1">
      <alignment horizontal="center" vertical="center" wrapText="1"/>
    </xf>
    <xf numFmtId="0" fontId="2" fillId="14" borderId="61" xfId="7" applyFont="1" applyFill="1" applyBorder="1" applyAlignment="1" applyProtection="1">
      <alignment horizontal="center" vertical="center" wrapText="1"/>
    </xf>
    <xf numFmtId="0" fontId="11" fillId="5" borderId="61" xfId="7" applyFont="1" applyFill="1" applyBorder="1" applyAlignment="1" applyProtection="1">
      <alignment horizontal="center" vertical="center" wrapText="1"/>
    </xf>
    <xf numFmtId="0" fontId="2" fillId="0" borderId="61" xfId="7" applyFont="1" applyFill="1" applyBorder="1" applyAlignment="1" applyProtection="1">
      <alignment horizontal="center" vertical="center" wrapText="1"/>
    </xf>
    <xf numFmtId="169" fontId="2" fillId="5" borderId="61" xfId="1" applyNumberFormat="1" applyFont="1" applyFill="1" applyBorder="1" applyAlignment="1" applyProtection="1">
      <alignment horizontal="center" vertical="center" wrapText="1"/>
    </xf>
    <xf numFmtId="3" fontId="45" fillId="5" borderId="62" xfId="7" applyNumberFormat="1" applyFont="1" applyFill="1" applyBorder="1" applyAlignment="1" applyProtection="1">
      <alignment horizontal="left" vertical="center" wrapText="1"/>
    </xf>
    <xf numFmtId="0" fontId="2" fillId="0" borderId="57" xfId="8" applyFont="1" applyBorder="1" applyAlignment="1" applyProtection="1">
      <alignment vertical="center" wrapText="1"/>
    </xf>
    <xf numFmtId="3" fontId="45" fillId="5" borderId="62" xfId="7" applyNumberFormat="1" applyFont="1" applyFill="1" applyBorder="1" applyAlignment="1" applyProtection="1">
      <alignment vertical="center" wrapText="1"/>
    </xf>
    <xf numFmtId="3" fontId="45" fillId="5" borderId="0" xfId="7" applyNumberFormat="1" applyFont="1" applyFill="1" applyBorder="1" applyAlignment="1">
      <alignment vertical="center" wrapText="1"/>
    </xf>
    <xf numFmtId="3" fontId="45" fillId="5" borderId="0" xfId="7" applyNumberFormat="1" applyFont="1" applyFill="1" applyBorder="1" applyAlignment="1" applyProtection="1">
      <alignment horizontal="left" vertical="center" wrapText="1"/>
    </xf>
    <xf numFmtId="3" fontId="45" fillId="5" borderId="63" xfId="7" applyNumberFormat="1" applyFont="1" applyFill="1" applyBorder="1" applyAlignment="1" applyProtection="1">
      <alignment horizontal="left" vertical="center" wrapText="1"/>
    </xf>
    <xf numFmtId="0" fontId="2" fillId="0" borderId="0" xfId="8" applyFont="1" applyBorder="1" applyAlignment="1" applyProtection="1">
      <alignment vertical="center" wrapText="1"/>
    </xf>
    <xf numFmtId="166" fontId="6" fillId="16" borderId="0" xfId="7" applyNumberFormat="1" applyFont="1" applyFill="1" applyBorder="1" applyAlignment="1" applyProtection="1">
      <alignment vertical="center" wrapText="1"/>
    </xf>
    <xf numFmtId="166" fontId="2" fillId="16" borderId="0" xfId="7" applyNumberFormat="1" applyFont="1" applyFill="1" applyBorder="1" applyAlignment="1" applyProtection="1">
      <alignment vertical="center" wrapText="1"/>
    </xf>
    <xf numFmtId="166" fontId="9" fillId="16" borderId="0" xfId="7" applyNumberFormat="1" applyFont="1" applyFill="1" applyBorder="1" applyAlignment="1" applyProtection="1">
      <alignment vertical="center" wrapText="1"/>
    </xf>
    <xf numFmtId="0" fontId="9" fillId="14" borderId="58" xfId="8" applyFont="1" applyFill="1" applyBorder="1" applyAlignment="1" applyProtection="1">
      <alignment horizontal="center" vertical="center" wrapText="1"/>
    </xf>
    <xf numFmtId="0" fontId="3" fillId="14" borderId="58" xfId="8" quotePrefix="1" applyFont="1" applyFill="1" applyBorder="1" applyAlignment="1" applyProtection="1">
      <alignment horizontal="center" vertical="center" wrapText="1"/>
    </xf>
    <xf numFmtId="0" fontId="53" fillId="17" borderId="58" xfId="7" applyFont="1" applyFill="1" applyBorder="1" applyAlignment="1" applyProtection="1">
      <alignment horizontal="center" vertical="center"/>
    </xf>
    <xf numFmtId="3" fontId="54" fillId="7" borderId="63" xfId="7" applyNumberFormat="1" applyFont="1" applyFill="1" applyBorder="1" applyAlignment="1" applyProtection="1">
      <alignment horizontal="center" vertical="center" wrapText="1"/>
    </xf>
    <xf numFmtId="3" fontId="54" fillId="5" borderId="58" xfId="7" applyNumberFormat="1" applyFont="1" applyFill="1" applyBorder="1" applyAlignment="1" applyProtection="1">
      <alignment horizontal="center" vertical="center" wrapText="1"/>
    </xf>
    <xf numFmtId="3" fontId="54" fillId="7" borderId="58" xfId="7" applyNumberFormat="1" applyFont="1" applyFill="1" applyBorder="1" applyAlignment="1" applyProtection="1">
      <alignment horizontal="center" vertical="center" wrapText="1"/>
    </xf>
    <xf numFmtId="3" fontId="53" fillId="7" borderId="58" xfId="7" applyNumberFormat="1" applyFont="1" applyFill="1" applyBorder="1" applyAlignment="1" applyProtection="1">
      <alignment horizontal="center" vertical="center" wrapText="1"/>
    </xf>
    <xf numFmtId="1" fontId="12" fillId="7" borderId="64" xfId="5" applyNumberFormat="1" applyFont="1" applyFill="1" applyBorder="1" applyAlignment="1" applyProtection="1">
      <alignment horizontal="center" vertical="center" wrapText="1"/>
    </xf>
    <xf numFmtId="3" fontId="9" fillId="7" borderId="58" xfId="7" applyNumberFormat="1" applyFont="1" applyFill="1" applyBorder="1" applyAlignment="1" applyProtection="1">
      <alignment horizontal="center" vertical="center" wrapText="1"/>
    </xf>
    <xf numFmtId="0" fontId="1" fillId="14" borderId="65" xfId="8" applyFont="1" applyFill="1" applyBorder="1" applyAlignment="1" applyProtection="1">
      <alignment horizontal="center" vertical="center" wrapText="1"/>
    </xf>
    <xf numFmtId="9" fontId="0" fillId="14" borderId="0" xfId="5" applyFont="1" applyFill="1" applyBorder="1" applyAlignment="1" applyProtection="1">
      <alignment horizontal="center" vertical="center" wrapText="1"/>
    </xf>
    <xf numFmtId="0" fontId="4" fillId="14" borderId="0" xfId="7" applyFont="1" applyFill="1" applyBorder="1" applyAlignment="1" applyProtection="1">
      <alignment horizontal="justify" vertical="center" wrapText="1"/>
    </xf>
    <xf numFmtId="0" fontId="4" fillId="14" borderId="0" xfId="7" applyFont="1" applyFill="1" applyBorder="1" applyAlignment="1" applyProtection="1">
      <alignment horizontal="center" vertical="center" wrapText="1"/>
    </xf>
    <xf numFmtId="174" fontId="1" fillId="14" borderId="0" xfId="5" applyNumberFormat="1" applyFont="1" applyFill="1" applyBorder="1" applyAlignment="1" applyProtection="1">
      <alignment horizontal="center" vertical="center"/>
    </xf>
    <xf numFmtId="0" fontId="1" fillId="14" borderId="0" xfId="7" applyFont="1" applyFill="1" applyBorder="1" applyAlignment="1" applyProtection="1">
      <alignment horizontal="center" vertical="center" textRotation="90" wrapText="1"/>
    </xf>
    <xf numFmtId="1" fontId="1" fillId="14" borderId="0" xfId="7" applyNumberFormat="1" applyFont="1" applyFill="1" applyBorder="1" applyAlignment="1" applyProtection="1">
      <alignment horizontal="center" vertical="center" wrapText="1"/>
    </xf>
    <xf numFmtId="1" fontId="1" fillId="14" borderId="0" xfId="7" applyNumberFormat="1" applyFont="1" applyFill="1" applyBorder="1" applyAlignment="1" applyProtection="1">
      <alignment horizontal="center" vertical="center" wrapText="1"/>
      <protection locked="0"/>
    </xf>
    <xf numFmtId="1" fontId="9" fillId="14" borderId="0" xfId="7" applyNumberFormat="1" applyFont="1" applyFill="1" applyBorder="1" applyAlignment="1" applyProtection="1">
      <alignment horizontal="center" vertical="center" wrapText="1"/>
    </xf>
    <xf numFmtId="175" fontId="8" fillId="14" borderId="0" xfId="9" applyNumberFormat="1" applyFont="1" applyFill="1" applyBorder="1" applyAlignment="1" applyProtection="1">
      <alignment horizontal="right" vertical="center" wrapText="1"/>
    </xf>
    <xf numFmtId="166" fontId="8" fillId="14" borderId="0" xfId="9" applyNumberFormat="1" applyFont="1" applyFill="1" applyBorder="1" applyAlignment="1" applyProtection="1">
      <alignment horizontal="right" vertical="center" wrapText="1"/>
    </xf>
    <xf numFmtId="175" fontId="8" fillId="14" borderId="66" xfId="9" applyNumberFormat="1" applyFont="1" applyFill="1" applyBorder="1" applyAlignment="1" applyProtection="1">
      <alignment horizontal="right" vertical="center" wrapText="1"/>
    </xf>
    <xf numFmtId="44" fontId="8" fillId="14" borderId="0" xfId="9" applyFont="1" applyFill="1" applyBorder="1" applyAlignment="1" applyProtection="1">
      <alignment horizontal="right" vertical="center" wrapText="1"/>
    </xf>
    <xf numFmtId="44" fontId="8" fillId="14" borderId="0" xfId="9" applyFont="1" applyFill="1" applyBorder="1" applyAlignment="1" applyProtection="1">
      <alignment vertical="center" wrapText="1"/>
    </xf>
    <xf numFmtId="175" fontId="8" fillId="14" borderId="66" xfId="9" applyNumberFormat="1" applyFont="1" applyFill="1" applyBorder="1" applyAlignment="1" applyProtection="1">
      <alignment horizontal="center" vertical="center" wrapText="1"/>
    </xf>
    <xf numFmtId="44" fontId="0" fillId="14" borderId="0" xfId="9" applyFont="1" applyFill="1" applyBorder="1" applyAlignment="1" applyProtection="1">
      <alignment horizontal="right" vertical="center" wrapText="1"/>
    </xf>
    <xf numFmtId="44" fontId="1" fillId="14" borderId="0" xfId="9" applyFont="1" applyFill="1" applyBorder="1" applyAlignment="1" applyProtection="1">
      <alignment horizontal="right" vertical="center" wrapText="1"/>
    </xf>
    <xf numFmtId="166" fontId="9" fillId="14" borderId="0" xfId="7" applyNumberFormat="1" applyFont="1" applyFill="1" applyBorder="1" applyAlignment="1" applyProtection="1">
      <alignment horizontal="right" vertical="center" wrapText="1"/>
    </xf>
    <xf numFmtId="0" fontId="9" fillId="14" borderId="0" xfId="8" applyFont="1" applyFill="1" applyBorder="1" applyAlignment="1" applyProtection="1">
      <alignment horizontal="center" vertical="center" wrapText="1"/>
    </xf>
    <xf numFmtId="0" fontId="3" fillId="14" borderId="0" xfId="8" applyFont="1" applyFill="1" applyBorder="1" applyAlignment="1" applyProtection="1">
      <alignment horizontal="center" vertical="center" wrapText="1"/>
    </xf>
    <xf numFmtId="0" fontId="53" fillId="17" borderId="0" xfId="7" applyFont="1" applyFill="1" applyBorder="1" applyAlignment="1" applyProtection="1">
      <alignment horizontal="center" vertical="center"/>
    </xf>
    <xf numFmtId="3" fontId="54" fillId="7" borderId="0" xfId="7" applyNumberFormat="1" applyFont="1" applyFill="1" applyBorder="1" applyAlignment="1" applyProtection="1">
      <alignment horizontal="center" vertical="center" wrapText="1"/>
    </xf>
    <xf numFmtId="3" fontId="54" fillId="5" borderId="0" xfId="7" applyNumberFormat="1" applyFont="1" applyFill="1" applyBorder="1" applyAlignment="1" applyProtection="1">
      <alignment horizontal="center" vertical="center" wrapText="1"/>
    </xf>
    <xf numFmtId="3" fontId="53" fillId="7" borderId="0" xfId="7" applyNumberFormat="1" applyFont="1" applyFill="1" applyBorder="1" applyAlignment="1" applyProtection="1">
      <alignment horizontal="center" vertical="center" wrapText="1"/>
    </xf>
    <xf numFmtId="1" fontId="12" fillId="7" borderId="67" xfId="5" applyNumberFormat="1" applyFont="1" applyFill="1" applyBorder="1" applyAlignment="1" applyProtection="1">
      <alignment horizontal="center" vertical="center" wrapText="1"/>
    </xf>
    <xf numFmtId="3" fontId="9" fillId="7" borderId="0" xfId="7" applyNumberFormat="1" applyFont="1" applyFill="1" applyBorder="1" applyAlignment="1" applyProtection="1">
      <alignment horizontal="center" vertical="center" wrapText="1"/>
    </xf>
    <xf numFmtId="9" fontId="0" fillId="5" borderId="68" xfId="5" applyFont="1" applyFill="1" applyBorder="1" applyAlignment="1" applyProtection="1">
      <alignment horizontal="center" vertical="center" wrapText="1"/>
    </xf>
    <xf numFmtId="9" fontId="0" fillId="5" borderId="0" xfId="5" applyFont="1" applyFill="1" applyBorder="1" applyAlignment="1" applyProtection="1">
      <alignment horizontal="center" vertical="center" wrapText="1"/>
    </xf>
    <xf numFmtId="0" fontId="4" fillId="5" borderId="0" xfId="7" applyFont="1" applyFill="1" applyBorder="1" applyAlignment="1" applyProtection="1">
      <alignment horizontal="justify" vertical="center" wrapText="1"/>
    </xf>
    <xf numFmtId="0" fontId="4" fillId="0" borderId="0" xfId="7" applyFont="1" applyFill="1" applyBorder="1" applyAlignment="1" applyProtection="1">
      <alignment horizontal="center" vertical="center" wrapText="1"/>
    </xf>
    <xf numFmtId="0" fontId="4" fillId="5" borderId="0" xfId="7" applyFont="1" applyFill="1" applyBorder="1" applyAlignment="1" applyProtection="1">
      <alignment horizontal="center" vertical="center" wrapText="1"/>
    </xf>
    <xf numFmtId="174" fontId="1" fillId="5" borderId="0" xfId="5" applyNumberFormat="1" applyFont="1" applyFill="1" applyBorder="1" applyAlignment="1" applyProtection="1">
      <alignment horizontal="center" vertical="center"/>
    </xf>
    <xf numFmtId="0" fontId="1" fillId="5" borderId="0" xfId="7" applyFont="1" applyFill="1" applyBorder="1" applyAlignment="1" applyProtection="1">
      <alignment horizontal="center" vertical="center" textRotation="90" wrapText="1"/>
    </xf>
    <xf numFmtId="3" fontId="1" fillId="5" borderId="0" xfId="7" applyNumberFormat="1" applyFont="1" applyFill="1" applyBorder="1" applyAlignment="1" applyProtection="1">
      <alignment horizontal="center" vertical="center" wrapText="1"/>
    </xf>
    <xf numFmtId="165" fontId="1" fillId="5" borderId="0" xfId="7" applyNumberFormat="1" applyFont="1" applyFill="1" applyBorder="1" applyAlignment="1" applyProtection="1">
      <alignment horizontal="center" vertical="center" wrapText="1"/>
    </xf>
    <xf numFmtId="3" fontId="1" fillId="5" borderId="0" xfId="7" applyNumberFormat="1" applyFont="1" applyFill="1" applyBorder="1" applyAlignment="1" applyProtection="1">
      <alignment horizontal="center" vertical="center" wrapText="1"/>
      <protection locked="0"/>
    </xf>
    <xf numFmtId="165" fontId="9" fillId="5" borderId="0" xfId="7" applyNumberFormat="1" applyFont="1" applyFill="1" applyBorder="1" applyAlignment="1" applyProtection="1">
      <alignment horizontal="center" vertical="center" wrapText="1"/>
    </xf>
    <xf numFmtId="175" fontId="8" fillId="5" borderId="0" xfId="9" applyNumberFormat="1" applyFont="1" applyFill="1" applyBorder="1" applyAlignment="1" applyProtection="1">
      <alignment horizontal="right" vertical="center" wrapText="1"/>
    </xf>
    <xf numFmtId="166" fontId="8" fillId="5" borderId="0" xfId="9" applyNumberFormat="1" applyFont="1" applyFill="1" applyBorder="1" applyAlignment="1" applyProtection="1">
      <alignment horizontal="right" vertical="center" wrapText="1"/>
    </xf>
    <xf numFmtId="175" fontId="8" fillId="5" borderId="66" xfId="9" applyNumberFormat="1" applyFont="1" applyFill="1" applyBorder="1" applyAlignment="1" applyProtection="1">
      <alignment horizontal="right" vertical="center" wrapText="1"/>
    </xf>
    <xf numFmtId="44" fontId="8" fillId="5" borderId="0" xfId="9" applyFont="1" applyFill="1" applyBorder="1" applyAlignment="1" applyProtection="1">
      <alignment horizontal="right" vertical="center" wrapText="1"/>
    </xf>
    <xf numFmtId="44" fontId="8" fillId="5" borderId="0" xfId="9" applyFont="1" applyFill="1" applyBorder="1" applyAlignment="1" applyProtection="1">
      <alignment vertical="center" wrapText="1"/>
    </xf>
    <xf numFmtId="44" fontId="1" fillId="5" borderId="0" xfId="9" applyFont="1" applyFill="1" applyBorder="1" applyAlignment="1" applyProtection="1">
      <alignment horizontal="right" vertical="center" wrapText="1"/>
    </xf>
    <xf numFmtId="175" fontId="8" fillId="5" borderId="66" xfId="9" applyNumberFormat="1" applyFont="1" applyFill="1" applyBorder="1" applyAlignment="1" applyProtection="1">
      <alignment horizontal="right" vertical="center" wrapText="1"/>
      <protection locked="0"/>
    </xf>
    <xf numFmtId="166" fontId="9" fillId="5" borderId="0" xfId="7" applyNumberFormat="1" applyFont="1" applyFill="1" applyBorder="1" applyAlignment="1" applyProtection="1">
      <alignment horizontal="right" vertical="center" wrapText="1"/>
    </xf>
    <xf numFmtId="169" fontId="1" fillId="0" borderId="0" xfId="7" applyNumberFormat="1" applyFont="1" applyAlignment="1">
      <alignment vertical="center" wrapText="1"/>
    </xf>
    <xf numFmtId="9" fontId="0" fillId="5" borderId="0" xfId="5" applyFont="1" applyFill="1" applyBorder="1" applyAlignment="1" applyProtection="1">
      <alignment horizontal="center" vertical="center" wrapText="1"/>
    </xf>
    <xf numFmtId="9" fontId="0" fillId="14" borderId="60" xfId="5" applyFont="1" applyFill="1" applyBorder="1" applyAlignment="1" applyProtection="1">
      <alignment horizontal="center" vertical="center" wrapText="1"/>
    </xf>
    <xf numFmtId="0" fontId="4" fillId="14" borderId="60" xfId="7" applyFont="1" applyFill="1" applyBorder="1" applyAlignment="1" applyProtection="1">
      <alignment horizontal="justify" vertical="center" wrapText="1"/>
    </xf>
    <xf numFmtId="0" fontId="4" fillId="14" borderId="60" xfId="7" applyFont="1" applyFill="1" applyBorder="1" applyAlignment="1" applyProtection="1">
      <alignment horizontal="center" vertical="center" wrapText="1"/>
    </xf>
    <xf numFmtId="0" fontId="27" fillId="14" borderId="60" xfId="7" applyFont="1" applyFill="1" applyBorder="1" applyAlignment="1" applyProtection="1">
      <alignment horizontal="center" vertical="center" wrapText="1"/>
    </xf>
    <xf numFmtId="174" fontId="1" fillId="14" borderId="60" xfId="5" applyNumberFormat="1" applyFont="1" applyFill="1" applyBorder="1" applyAlignment="1" applyProtection="1">
      <alignment horizontal="center" vertical="center"/>
    </xf>
    <xf numFmtId="0" fontId="1" fillId="14" borderId="60" xfId="7" applyFont="1" applyFill="1" applyBorder="1" applyAlignment="1" applyProtection="1">
      <alignment horizontal="center" vertical="center" textRotation="90" wrapText="1"/>
    </xf>
    <xf numFmtId="3" fontId="1" fillId="14" borderId="60" xfId="7" applyNumberFormat="1" applyFont="1" applyFill="1" applyBorder="1" applyAlignment="1" applyProtection="1">
      <alignment horizontal="center" vertical="center" wrapText="1"/>
    </xf>
    <xf numFmtId="4" fontId="1" fillId="14" borderId="60" xfId="7" applyNumberFormat="1" applyFont="1" applyFill="1" applyBorder="1" applyAlignment="1" applyProtection="1">
      <alignment horizontal="center" vertical="center" wrapText="1"/>
    </xf>
    <xf numFmtId="3" fontId="1" fillId="14" borderId="60" xfId="7" applyNumberFormat="1" applyFont="1" applyFill="1" applyBorder="1" applyAlignment="1" applyProtection="1">
      <alignment horizontal="center" vertical="center" wrapText="1"/>
      <protection locked="0"/>
    </xf>
    <xf numFmtId="1" fontId="9" fillId="14" borderId="60" xfId="7" applyNumberFormat="1" applyFont="1" applyFill="1" applyBorder="1" applyAlignment="1" applyProtection="1">
      <alignment horizontal="center" vertical="center" wrapText="1"/>
    </xf>
    <xf numFmtId="4" fontId="9" fillId="14" borderId="60" xfId="7" applyNumberFormat="1" applyFont="1" applyFill="1" applyBorder="1" applyAlignment="1" applyProtection="1">
      <alignment horizontal="center" vertical="center" wrapText="1"/>
    </xf>
    <xf numFmtId="3" fontId="48" fillId="14" borderId="60" xfId="7" applyNumberFormat="1" applyFont="1" applyFill="1" applyBorder="1" applyAlignment="1" applyProtection="1">
      <alignment vertical="center" wrapText="1"/>
    </xf>
    <xf numFmtId="175" fontId="8" fillId="14" borderId="60" xfId="9" applyNumberFormat="1" applyFont="1" applyFill="1" applyBorder="1" applyAlignment="1" applyProtection="1">
      <alignment horizontal="right" vertical="center" wrapText="1"/>
    </xf>
    <xf numFmtId="166" fontId="8" fillId="14" borderId="60" xfId="9" applyNumberFormat="1" applyFont="1" applyFill="1" applyBorder="1" applyAlignment="1" applyProtection="1">
      <alignment horizontal="right" vertical="center" wrapText="1"/>
    </xf>
    <xf numFmtId="175" fontId="8" fillId="14" borderId="69" xfId="9" applyNumberFormat="1" applyFont="1" applyFill="1" applyBorder="1" applyAlignment="1" applyProtection="1">
      <alignment horizontal="right" vertical="center" wrapText="1"/>
    </xf>
    <xf numFmtId="44" fontId="8" fillId="14" borderId="60" xfId="9" applyFont="1" applyFill="1" applyBorder="1" applyAlignment="1" applyProtection="1">
      <alignment horizontal="right" vertical="center" wrapText="1"/>
    </xf>
    <xf numFmtId="44" fontId="8" fillId="14" borderId="60" xfId="9" applyFont="1" applyFill="1" applyBorder="1" applyAlignment="1" applyProtection="1">
      <alignment vertical="center" wrapText="1"/>
    </xf>
    <xf numFmtId="175" fontId="8" fillId="14" borderId="69" xfId="9" applyNumberFormat="1" applyFont="1" applyFill="1" applyBorder="1" applyAlignment="1" applyProtection="1">
      <alignment horizontal="center" vertical="center" wrapText="1"/>
    </xf>
    <xf numFmtId="44" fontId="0" fillId="14" borderId="60" xfId="9" applyFont="1" applyFill="1" applyBorder="1" applyAlignment="1" applyProtection="1">
      <alignment horizontal="right" vertical="center" wrapText="1"/>
    </xf>
    <xf numFmtId="44" fontId="1" fillId="14" borderId="60" xfId="9" applyFont="1" applyFill="1" applyBorder="1" applyAlignment="1" applyProtection="1">
      <alignment horizontal="right" vertical="center" wrapText="1"/>
    </xf>
    <xf numFmtId="166" fontId="9" fillId="14" borderId="60" xfId="7" applyNumberFormat="1" applyFont="1" applyFill="1" applyBorder="1" applyAlignment="1" applyProtection="1">
      <alignment horizontal="right" vertical="center" wrapText="1"/>
    </xf>
    <xf numFmtId="9" fontId="1" fillId="5" borderId="0" xfId="5" applyFont="1" applyFill="1" applyBorder="1" applyAlignment="1" applyProtection="1">
      <alignment vertical="center" wrapText="1"/>
    </xf>
    <xf numFmtId="9" fontId="1" fillId="5" borderId="63" xfId="5" applyFont="1" applyFill="1" applyBorder="1" applyAlignment="1" applyProtection="1">
      <alignment vertical="center" wrapText="1"/>
    </xf>
    <xf numFmtId="9" fontId="1" fillId="5" borderId="58" xfId="5" applyFont="1" applyFill="1" applyBorder="1" applyAlignment="1" applyProtection="1">
      <alignment vertical="center" wrapText="1"/>
    </xf>
    <xf numFmtId="166" fontId="1" fillId="5" borderId="0" xfId="7" applyNumberFormat="1" applyFont="1" applyFill="1" applyBorder="1" applyAlignment="1" applyProtection="1">
      <alignment horizontal="right" vertical="center" wrapText="1"/>
    </xf>
    <xf numFmtId="3" fontId="27" fillId="0" borderId="0" xfId="7" applyNumberFormat="1" applyFont="1" applyAlignment="1" applyProtection="1">
      <alignment vertical="center" wrapText="1"/>
    </xf>
    <xf numFmtId="166" fontId="1" fillId="5" borderId="0" xfId="1" applyNumberFormat="1" applyFont="1" applyFill="1" applyBorder="1" applyAlignment="1" applyProtection="1">
      <alignment vertical="center" wrapText="1"/>
    </xf>
    <xf numFmtId="166" fontId="1" fillId="5" borderId="0" xfId="7" applyNumberFormat="1" applyFont="1" applyFill="1" applyBorder="1" applyAlignment="1" applyProtection="1">
      <alignment vertical="center" wrapText="1"/>
    </xf>
    <xf numFmtId="166" fontId="2" fillId="5" borderId="0" xfId="7" applyNumberFormat="1" applyFont="1" applyFill="1" applyBorder="1" applyAlignment="1" applyProtection="1">
      <alignment horizontal="right" vertical="center" wrapText="1"/>
    </xf>
    <xf numFmtId="0" fontId="1" fillId="5" borderId="0" xfId="7" applyFont="1" applyFill="1" applyBorder="1" applyAlignment="1">
      <alignment vertical="center" wrapText="1"/>
    </xf>
    <xf numFmtId="0" fontId="45" fillId="5" borderId="58" xfId="7" applyFont="1" applyFill="1" applyBorder="1" applyAlignment="1" applyProtection="1">
      <alignment horizontal="left" vertical="center" wrapText="1"/>
    </xf>
    <xf numFmtId="0" fontId="45" fillId="5" borderId="70" xfId="7" applyFont="1" applyFill="1" applyBorder="1" applyAlignment="1" applyProtection="1">
      <alignment horizontal="left" vertical="center" wrapText="1"/>
    </xf>
    <xf numFmtId="0" fontId="9" fillId="14" borderId="60" xfId="8" applyFont="1" applyFill="1" applyBorder="1" applyAlignment="1" applyProtection="1">
      <alignment horizontal="center" vertical="center" wrapText="1"/>
    </xf>
    <xf numFmtId="0" fontId="3" fillId="14" borderId="60" xfId="8" applyFont="1" applyFill="1" applyBorder="1" applyAlignment="1" applyProtection="1">
      <alignment horizontal="center" vertical="center" wrapText="1"/>
    </xf>
    <xf numFmtId="0" fontId="53" fillId="17" borderId="60" xfId="7" applyFont="1" applyFill="1" applyBorder="1" applyAlignment="1" applyProtection="1">
      <alignment horizontal="center" vertical="center"/>
    </xf>
    <xf numFmtId="3" fontId="54" fillId="7" borderId="60" xfId="7" applyNumberFormat="1" applyFont="1" applyFill="1" applyBorder="1" applyAlignment="1" applyProtection="1">
      <alignment horizontal="center" vertical="center" wrapText="1"/>
    </xf>
    <xf numFmtId="3" fontId="54" fillId="5" borderId="60" xfId="7" applyNumberFormat="1" applyFont="1" applyFill="1" applyBorder="1" applyAlignment="1" applyProtection="1">
      <alignment horizontal="center" vertical="center" wrapText="1"/>
    </xf>
    <xf numFmtId="3" fontId="53" fillId="7" borderId="60" xfId="7" applyNumberFormat="1" applyFont="1" applyFill="1" applyBorder="1" applyAlignment="1" applyProtection="1">
      <alignment horizontal="center" vertical="center" wrapText="1"/>
    </xf>
    <xf numFmtId="1" fontId="12" fillId="7" borderId="71" xfId="5" applyNumberFormat="1" applyFont="1" applyFill="1" applyBorder="1" applyAlignment="1" applyProtection="1">
      <alignment horizontal="center" vertical="center" wrapText="1"/>
    </xf>
    <xf numFmtId="3" fontId="9" fillId="7" borderId="57" xfId="7" applyNumberFormat="1" applyFont="1" applyFill="1" applyBorder="1" applyAlignment="1" applyProtection="1">
      <alignment horizontal="center" vertical="center" wrapText="1"/>
    </xf>
    <xf numFmtId="0" fontId="27" fillId="14" borderId="58" xfId="7" applyFont="1" applyFill="1" applyBorder="1" applyAlignment="1" applyProtection="1">
      <alignment horizontal="center" vertical="center" wrapText="1"/>
    </xf>
    <xf numFmtId="3" fontId="27" fillId="14" borderId="58" xfId="7" applyNumberFormat="1" applyFont="1" applyFill="1" applyBorder="1" applyAlignment="1" applyProtection="1">
      <alignment horizontal="center" vertical="center" wrapText="1"/>
    </xf>
    <xf numFmtId="0" fontId="4" fillId="14" borderId="58" xfId="7" quotePrefix="1" applyFont="1" applyFill="1" applyBorder="1" applyAlignment="1" applyProtection="1">
      <alignment horizontal="left" vertical="center" wrapText="1"/>
    </xf>
    <xf numFmtId="9" fontId="27" fillId="14" borderId="58" xfId="5" applyFont="1" applyFill="1" applyBorder="1" applyAlignment="1" applyProtection="1">
      <alignment horizontal="center" vertical="center" wrapText="1"/>
    </xf>
    <xf numFmtId="0" fontId="1" fillId="14" borderId="58" xfId="7" applyFont="1" applyFill="1" applyBorder="1" applyAlignment="1" applyProtection="1">
      <alignment horizontal="center" vertical="center" textRotation="90" wrapText="1"/>
    </xf>
    <xf numFmtId="3" fontId="1" fillId="14" borderId="58" xfId="7" applyNumberFormat="1" applyFont="1" applyFill="1" applyBorder="1" applyAlignment="1" applyProtection="1">
      <alignment horizontal="center" vertical="center" wrapText="1"/>
    </xf>
    <xf numFmtId="0" fontId="1" fillId="14" borderId="58" xfId="7" applyFont="1" applyFill="1" applyBorder="1" applyAlignment="1" applyProtection="1">
      <alignment horizontal="center" vertical="center" wrapText="1"/>
    </xf>
    <xf numFmtId="3" fontId="9" fillId="14" borderId="58" xfId="7" applyNumberFormat="1" applyFont="1" applyFill="1" applyBorder="1" applyAlignment="1" applyProtection="1">
      <alignment horizontal="center" vertical="center" wrapText="1"/>
      <protection locked="0"/>
    </xf>
    <xf numFmtId="175" fontId="8" fillId="5" borderId="0" xfId="9" applyNumberFormat="1" applyFont="1" applyFill="1" applyBorder="1" applyAlignment="1" applyProtection="1">
      <alignment vertical="center" wrapText="1"/>
    </xf>
    <xf numFmtId="175" fontId="1" fillId="5" borderId="0" xfId="9" applyNumberFormat="1" applyFont="1" applyFill="1" applyBorder="1" applyAlignment="1" applyProtection="1">
      <alignment horizontal="right" vertical="center" wrapText="1"/>
    </xf>
    <xf numFmtId="166" fontId="9" fillId="5" borderId="0" xfId="7" applyNumberFormat="1" applyFont="1" applyFill="1" applyBorder="1" applyAlignment="1" applyProtection="1">
      <alignment vertical="center" wrapText="1"/>
    </xf>
    <xf numFmtId="0" fontId="9" fillId="14" borderId="0" xfId="8" applyFont="1" applyFill="1" applyBorder="1" applyAlignment="1" applyProtection="1">
      <alignment horizontal="center" vertical="center" wrapText="1"/>
    </xf>
    <xf numFmtId="0" fontId="3" fillId="14" borderId="0" xfId="8" quotePrefix="1" applyFont="1" applyFill="1" applyBorder="1" applyAlignment="1" applyProtection="1">
      <alignment horizontal="center" vertical="center" wrapText="1"/>
    </xf>
    <xf numFmtId="0" fontId="53" fillId="17" borderId="0" xfId="7" applyFont="1" applyFill="1" applyBorder="1" applyAlignment="1" applyProtection="1">
      <alignment horizontal="center" vertical="center"/>
    </xf>
    <xf numFmtId="3" fontId="54" fillId="7" borderId="0" xfId="7" applyNumberFormat="1" applyFont="1" applyFill="1" applyBorder="1" applyAlignment="1" applyProtection="1">
      <alignment horizontal="center" vertical="center" wrapText="1"/>
    </xf>
    <xf numFmtId="3" fontId="53" fillId="5" borderId="0" xfId="7" applyNumberFormat="1" applyFont="1" applyFill="1" applyBorder="1" applyAlignment="1" applyProtection="1">
      <alignment horizontal="center" vertical="center" wrapText="1"/>
    </xf>
    <xf numFmtId="3" fontId="53" fillId="7" borderId="0" xfId="7" applyNumberFormat="1" applyFont="1" applyFill="1" applyBorder="1" applyAlignment="1" applyProtection="1">
      <alignment horizontal="center" vertical="center" wrapText="1"/>
    </xf>
    <xf numFmtId="1" fontId="12" fillId="7" borderId="72" xfId="5" applyNumberFormat="1" applyFont="1" applyFill="1" applyBorder="1" applyAlignment="1" applyProtection="1">
      <alignment horizontal="center" vertical="center" wrapText="1"/>
    </xf>
    <xf numFmtId="3" fontId="9" fillId="7" borderId="58" xfId="7" applyNumberFormat="1" applyFont="1" applyFill="1" applyBorder="1" applyAlignment="1" applyProtection="1">
      <alignment horizontal="center" vertical="center" wrapText="1"/>
    </xf>
    <xf numFmtId="0" fontId="27" fillId="14" borderId="0" xfId="7" applyFont="1" applyFill="1" applyBorder="1" applyAlignment="1" applyProtection="1">
      <alignment horizontal="center" vertical="center" wrapText="1"/>
    </xf>
    <xf numFmtId="3" fontId="27" fillId="14" borderId="0" xfId="7" applyNumberFormat="1" applyFont="1" applyFill="1" applyBorder="1" applyAlignment="1" applyProtection="1">
      <alignment horizontal="center" vertical="center" wrapText="1"/>
    </xf>
    <xf numFmtId="0" fontId="4" fillId="14" borderId="0" xfId="7" applyFont="1" applyFill="1" applyBorder="1" applyAlignment="1" applyProtection="1">
      <alignment horizontal="left" vertical="center" wrapText="1"/>
    </xf>
    <xf numFmtId="9" fontId="27" fillId="14" borderId="0" xfId="5" applyFont="1" applyFill="1" applyBorder="1" applyAlignment="1" applyProtection="1">
      <alignment horizontal="center" vertical="center" wrapText="1"/>
    </xf>
    <xf numFmtId="0" fontId="1" fillId="14" borderId="0" xfId="7" applyFont="1" applyFill="1" applyBorder="1" applyAlignment="1" applyProtection="1">
      <alignment horizontal="center" vertical="center" textRotation="90" wrapText="1"/>
    </xf>
    <xf numFmtId="3" fontId="1" fillId="14" borderId="0" xfId="7" applyNumberFormat="1" applyFont="1" applyFill="1" applyBorder="1" applyAlignment="1" applyProtection="1">
      <alignment horizontal="center" vertical="center" wrapText="1"/>
    </xf>
    <xf numFmtId="0" fontId="1" fillId="14" borderId="0" xfId="7" applyFont="1" applyFill="1" applyBorder="1" applyAlignment="1" applyProtection="1">
      <alignment horizontal="center" vertical="center" wrapText="1"/>
    </xf>
    <xf numFmtId="3" fontId="9" fillId="14" borderId="0" xfId="7" applyNumberFormat="1" applyFont="1" applyFill="1" applyBorder="1" applyAlignment="1" applyProtection="1">
      <alignment horizontal="center" vertical="center" wrapText="1"/>
      <protection locked="0"/>
    </xf>
    <xf numFmtId="166" fontId="9" fillId="14" borderId="0" xfId="7" applyNumberFormat="1" applyFont="1" applyFill="1" applyBorder="1" applyAlignment="1" applyProtection="1">
      <alignment vertical="center" wrapText="1"/>
    </xf>
    <xf numFmtId="0" fontId="9" fillId="5" borderId="0" xfId="8" applyFont="1" applyFill="1" applyBorder="1" applyAlignment="1" applyProtection="1">
      <alignment horizontal="center" vertical="center" wrapText="1"/>
    </xf>
    <xf numFmtId="0" fontId="9" fillId="5" borderId="62" xfId="8" applyFont="1" applyFill="1" applyBorder="1" applyAlignment="1" applyProtection="1">
      <alignment horizontal="center" vertical="center" wrapText="1"/>
    </xf>
    <xf numFmtId="0" fontId="8" fillId="5" borderId="62" xfId="8" applyFont="1" applyFill="1" applyBorder="1" applyAlignment="1" applyProtection="1">
      <alignment horizontal="center" vertical="center" wrapText="1"/>
    </xf>
    <xf numFmtId="0" fontId="54" fillId="5" borderId="62" xfId="7" applyFont="1" applyFill="1" applyBorder="1" applyAlignment="1" applyProtection="1">
      <alignment horizontal="center" vertical="center" wrapText="1"/>
    </xf>
    <xf numFmtId="0" fontId="53" fillId="5" borderId="62" xfId="7" applyFont="1" applyFill="1" applyBorder="1" applyAlignment="1" applyProtection="1">
      <alignment horizontal="center" vertical="center" wrapText="1"/>
    </xf>
    <xf numFmtId="1" fontId="12" fillId="5" borderId="73" xfId="5" applyNumberFormat="1" applyFont="1" applyFill="1" applyBorder="1" applyAlignment="1" applyProtection="1">
      <alignment horizontal="center" vertical="center" wrapText="1"/>
    </xf>
    <xf numFmtId="3" fontId="9" fillId="5" borderId="62" xfId="7" applyNumberFormat="1" applyFont="1" applyFill="1" applyBorder="1" applyAlignment="1" applyProtection="1">
      <alignment horizontal="center" vertical="center" wrapText="1"/>
    </xf>
    <xf numFmtId="0" fontId="1" fillId="5" borderId="0" xfId="7" applyFont="1" applyFill="1" applyBorder="1" applyAlignment="1" applyProtection="1">
      <alignment horizontal="center" vertical="center" wrapText="1"/>
    </xf>
    <xf numFmtId="3" fontId="27" fillId="5" borderId="0" xfId="7" applyNumberFormat="1" applyFont="1" applyFill="1" applyBorder="1" applyAlignment="1" applyProtection="1">
      <alignment horizontal="center" vertical="center" wrapText="1"/>
    </xf>
    <xf numFmtId="0" fontId="27" fillId="5" borderId="0" xfId="7" applyFont="1" applyFill="1" applyBorder="1" applyAlignment="1" applyProtection="1">
      <alignment horizontal="center" vertical="center" wrapText="1"/>
    </xf>
    <xf numFmtId="9" fontId="4" fillId="5" borderId="0" xfId="5" applyFont="1" applyFill="1" applyBorder="1" applyAlignment="1" applyProtection="1">
      <alignment horizontal="center" vertical="center" wrapText="1"/>
    </xf>
    <xf numFmtId="0" fontId="51" fillId="14" borderId="60" xfId="7" applyFont="1" applyFill="1" applyBorder="1" applyAlignment="1" applyProtection="1">
      <alignment horizontal="center" vertical="center" wrapText="1"/>
    </xf>
    <xf numFmtId="0" fontId="53" fillId="14" borderId="60" xfId="7" applyFont="1" applyFill="1" applyBorder="1" applyAlignment="1" applyProtection="1">
      <alignment horizontal="center" vertical="center" wrapText="1"/>
    </xf>
    <xf numFmtId="3" fontId="54" fillId="7" borderId="60" xfId="7" applyNumberFormat="1" applyFont="1" applyFill="1" applyBorder="1" applyAlignment="1" applyProtection="1">
      <alignment horizontal="center" vertical="center" wrapText="1"/>
    </xf>
    <xf numFmtId="3" fontId="53" fillId="5" borderId="60" xfId="7" applyNumberFormat="1" applyFont="1" applyFill="1" applyBorder="1" applyAlignment="1" applyProtection="1">
      <alignment horizontal="center" vertical="center" wrapText="1"/>
    </xf>
    <xf numFmtId="3" fontId="53" fillId="7" borderId="60" xfId="7" applyNumberFormat="1" applyFont="1" applyFill="1" applyBorder="1" applyAlignment="1" applyProtection="1">
      <alignment horizontal="center" vertical="center" wrapText="1"/>
    </xf>
    <xf numFmtId="1" fontId="12" fillId="7" borderId="74" xfId="5" applyNumberFormat="1" applyFont="1" applyFill="1" applyBorder="1" applyAlignment="1" applyProtection="1">
      <alignment horizontal="center" vertical="center" wrapText="1"/>
    </xf>
    <xf numFmtId="3" fontId="9" fillId="7" borderId="60" xfId="7" applyNumberFormat="1" applyFont="1" applyFill="1" applyBorder="1" applyAlignment="1" applyProtection="1">
      <alignment horizontal="center" vertical="center" wrapText="1"/>
    </xf>
    <xf numFmtId="9" fontId="4" fillId="14" borderId="60" xfId="5" applyFont="1" applyFill="1" applyBorder="1" applyAlignment="1" applyProtection="1">
      <alignment horizontal="center" vertical="center" wrapText="1"/>
    </xf>
    <xf numFmtId="0" fontId="1" fillId="14" borderId="60" xfId="7" applyFont="1" applyFill="1" applyBorder="1" applyAlignment="1" applyProtection="1">
      <alignment horizontal="center" vertical="center" wrapText="1"/>
    </xf>
    <xf numFmtId="0" fontId="1" fillId="14" borderId="60" xfId="7" applyFont="1" applyFill="1" applyBorder="1" applyAlignment="1" applyProtection="1">
      <alignment horizontal="center" vertical="center" wrapText="1"/>
      <protection locked="0"/>
    </xf>
    <xf numFmtId="3" fontId="9" fillId="14" borderId="60" xfId="7" applyNumberFormat="1" applyFont="1" applyFill="1" applyBorder="1" applyAlignment="1" applyProtection="1">
      <alignment horizontal="center" vertical="center" wrapText="1"/>
      <protection locked="0"/>
    </xf>
    <xf numFmtId="3" fontId="48" fillId="5" borderId="0" xfId="7" applyNumberFormat="1" applyFont="1" applyFill="1" applyBorder="1" applyAlignment="1" applyProtection="1">
      <alignment vertical="center" wrapText="1"/>
    </xf>
    <xf numFmtId="166" fontId="9" fillId="14" borderId="60" xfId="7" applyNumberFormat="1" applyFont="1" applyFill="1" applyBorder="1" applyAlignment="1" applyProtection="1">
      <alignment vertical="center" wrapText="1"/>
    </xf>
    <xf numFmtId="0" fontId="55" fillId="5" borderId="0" xfId="7" applyFont="1" applyFill="1" applyBorder="1" applyAlignment="1" applyProtection="1">
      <alignment horizontal="center" vertical="center" wrapText="1"/>
    </xf>
    <xf numFmtId="0" fontId="1" fillId="5" borderId="0" xfId="7" applyFill="1" applyBorder="1" applyAlignment="1" applyProtection="1">
      <alignment horizontal="center" vertical="center" wrapText="1"/>
    </xf>
    <xf numFmtId="4" fontId="1" fillId="5" borderId="0" xfId="7" applyNumberFormat="1" applyFont="1" applyFill="1" applyBorder="1" applyAlignment="1" applyProtection="1">
      <alignment horizontal="center" vertical="center" wrapText="1"/>
    </xf>
    <xf numFmtId="3" fontId="2" fillId="5" borderId="0" xfId="7" applyNumberFormat="1" applyFont="1" applyFill="1" applyBorder="1" applyAlignment="1" applyProtection="1">
      <alignment horizontal="center" vertical="center" wrapText="1"/>
    </xf>
    <xf numFmtId="3" fontId="29" fillId="5" borderId="0" xfId="7" applyNumberFormat="1" applyFont="1" applyFill="1" applyBorder="1" applyAlignment="1" applyProtection="1">
      <alignment horizontal="center" vertical="center" wrapText="1"/>
    </xf>
    <xf numFmtId="4" fontId="27" fillId="5" borderId="0" xfId="7" applyNumberFormat="1" applyFont="1" applyFill="1" applyBorder="1" applyAlignment="1" applyProtection="1">
      <alignment horizontal="center" vertical="center" wrapText="1"/>
    </xf>
    <xf numFmtId="167" fontId="1" fillId="5" borderId="0" xfId="5" applyNumberFormat="1" applyFont="1" applyFill="1" applyBorder="1" applyAlignment="1" applyProtection="1">
      <alignment horizontal="center" vertical="center" wrapText="1"/>
    </xf>
    <xf numFmtId="3" fontId="44" fillId="5" borderId="0" xfId="7" applyNumberFormat="1" applyFont="1" applyFill="1" applyBorder="1" applyAlignment="1" applyProtection="1">
      <alignment horizontal="center" vertical="center" wrapText="1"/>
    </xf>
    <xf numFmtId="0" fontId="4" fillId="0" borderId="0" xfId="7" applyFont="1" applyFill="1" applyBorder="1" applyAlignment="1" applyProtection="1">
      <alignment horizontal="justify" vertical="center" wrapText="1"/>
    </xf>
    <xf numFmtId="171" fontId="1" fillId="0" borderId="0" xfId="5" applyNumberFormat="1" applyFont="1" applyFill="1" applyBorder="1" applyAlignment="1" applyProtection="1">
      <alignment horizontal="center" vertical="center"/>
    </xf>
    <xf numFmtId="0" fontId="1" fillId="0" borderId="0" xfId="7" applyFont="1" applyFill="1" applyBorder="1" applyAlignment="1" applyProtection="1">
      <alignment horizontal="center" vertical="center" textRotation="90" wrapText="1"/>
    </xf>
    <xf numFmtId="4" fontId="1" fillId="0" borderId="0" xfId="7" applyNumberFormat="1" applyFont="1" applyFill="1" applyBorder="1" applyAlignment="1" applyProtection="1">
      <alignment horizontal="center" vertical="center" wrapText="1"/>
    </xf>
    <xf numFmtId="0" fontId="1" fillId="0" borderId="0" xfId="7" applyFont="1" applyFill="1" applyBorder="1" applyAlignment="1" applyProtection="1">
      <alignment horizontal="center" vertical="center" wrapText="1"/>
    </xf>
    <xf numFmtId="2" fontId="1" fillId="0" borderId="0" xfId="7" applyNumberFormat="1" applyFont="1" applyFill="1" applyBorder="1" applyAlignment="1" applyProtection="1">
      <alignment horizontal="center" vertical="center" wrapText="1"/>
    </xf>
    <xf numFmtId="1" fontId="1" fillId="0" borderId="0" xfId="7" applyNumberFormat="1" applyFont="1" applyFill="1" applyBorder="1" applyAlignment="1" applyProtection="1">
      <alignment horizontal="center" vertical="center" wrapText="1"/>
    </xf>
    <xf numFmtId="0" fontId="27" fillId="0" borderId="0" xfId="7" applyFont="1" applyFill="1" applyBorder="1" applyAlignment="1" applyProtection="1">
      <alignment horizontal="center" vertical="center" wrapText="1"/>
    </xf>
    <xf numFmtId="0" fontId="56" fillId="0" borderId="0" xfId="7" applyFont="1" applyFill="1" applyBorder="1" applyAlignment="1" applyProtection="1">
      <alignment horizontal="center" vertical="center" wrapText="1"/>
    </xf>
    <xf numFmtId="166" fontId="1" fillId="5" borderId="0" xfId="9" applyNumberFormat="1" applyFont="1" applyFill="1" applyBorder="1" applyAlignment="1" applyProtection="1">
      <alignment vertical="center" wrapText="1"/>
    </xf>
    <xf numFmtId="166" fontId="2" fillId="5" borderId="0" xfId="7" applyNumberFormat="1" applyFont="1" applyFill="1" applyBorder="1" applyAlignment="1" applyProtection="1">
      <alignment vertical="center" wrapText="1"/>
    </xf>
    <xf numFmtId="0" fontId="9" fillId="14" borderId="58" xfId="7" applyFont="1" applyFill="1" applyBorder="1" applyAlignment="1" applyProtection="1">
      <alignment horizontal="center" vertical="center" wrapText="1"/>
    </xf>
    <xf numFmtId="0" fontId="54" fillId="14" borderId="58" xfId="7" applyFont="1" applyFill="1" applyBorder="1" applyAlignment="1" applyProtection="1">
      <alignment horizontal="center" vertical="center" wrapText="1"/>
    </xf>
    <xf numFmtId="0" fontId="53" fillId="14" borderId="58" xfId="7" applyFont="1" applyFill="1" applyBorder="1" applyAlignment="1" applyProtection="1">
      <alignment horizontal="center" vertical="center" wrapText="1"/>
    </xf>
    <xf numFmtId="9" fontId="54" fillId="7" borderId="58" xfId="7" applyNumberFormat="1" applyFont="1" applyFill="1" applyBorder="1" applyAlignment="1" applyProtection="1">
      <alignment horizontal="center" vertical="center" wrapText="1"/>
    </xf>
    <xf numFmtId="9" fontId="54" fillId="5" borderId="58" xfId="7" applyNumberFormat="1" applyFont="1" applyFill="1" applyBorder="1" applyAlignment="1" applyProtection="1">
      <alignment horizontal="center" vertical="center" wrapText="1"/>
    </xf>
    <xf numFmtId="9" fontId="53" fillId="7" borderId="58" xfId="7" applyNumberFormat="1" applyFont="1" applyFill="1" applyBorder="1" applyAlignment="1" applyProtection="1">
      <alignment horizontal="center" vertical="center" wrapText="1"/>
    </xf>
    <xf numFmtId="9" fontId="54" fillId="7" borderId="58" xfId="7" applyNumberFormat="1" applyFont="1" applyFill="1" applyBorder="1" applyAlignment="1" applyProtection="1">
      <alignment horizontal="center" vertical="center" wrapText="1"/>
      <protection locked="0"/>
    </xf>
    <xf numFmtId="9" fontId="9" fillId="7" borderId="58" xfId="5" applyFont="1" applyFill="1" applyBorder="1" applyAlignment="1" applyProtection="1">
      <alignment horizontal="center" vertical="center" wrapText="1"/>
    </xf>
    <xf numFmtId="9" fontId="51" fillId="7" borderId="58" xfId="5" applyFont="1" applyFill="1" applyBorder="1" applyAlignment="1" applyProtection="1">
      <alignment horizontal="center" vertical="center" wrapText="1"/>
    </xf>
    <xf numFmtId="0" fontId="45" fillId="5" borderId="61" xfId="7" applyFont="1" applyFill="1" applyBorder="1" applyAlignment="1" applyProtection="1">
      <alignment horizontal="left" vertical="center" wrapText="1"/>
    </xf>
    <xf numFmtId="0" fontId="45" fillId="5" borderId="61" xfId="7" applyFont="1" applyFill="1" applyBorder="1" applyAlignment="1" applyProtection="1">
      <alignment vertical="center" wrapText="1"/>
    </xf>
    <xf numFmtId="0" fontId="57" fillId="5" borderId="75" xfId="7" applyFont="1" applyFill="1" applyBorder="1" applyAlignment="1" applyProtection="1">
      <alignment horizontal="center" vertical="center" wrapText="1"/>
    </xf>
    <xf numFmtId="0" fontId="9" fillId="14" borderId="0" xfId="7" applyFont="1" applyFill="1" applyBorder="1" applyAlignment="1" applyProtection="1">
      <alignment horizontal="center" vertical="center" wrapText="1"/>
    </xf>
    <xf numFmtId="0" fontId="54" fillId="14" borderId="0" xfId="7" applyFont="1" applyFill="1" applyBorder="1" applyAlignment="1" applyProtection="1">
      <alignment horizontal="center" vertical="center" wrapText="1"/>
    </xf>
    <xf numFmtId="0" fontId="53" fillId="14" borderId="0" xfId="7" applyFont="1" applyFill="1" applyBorder="1" applyAlignment="1" applyProtection="1">
      <alignment horizontal="center" vertical="center" wrapText="1"/>
    </xf>
    <xf numFmtId="9" fontId="54" fillId="7" borderId="0" xfId="7" applyNumberFormat="1" applyFont="1" applyFill="1" applyBorder="1" applyAlignment="1" applyProtection="1">
      <alignment horizontal="center" vertical="center" wrapText="1"/>
    </xf>
    <xf numFmtId="9" fontId="54" fillId="5" borderId="0" xfId="7" applyNumberFormat="1" applyFont="1" applyFill="1" applyBorder="1" applyAlignment="1" applyProtection="1">
      <alignment horizontal="center" vertical="center" wrapText="1"/>
    </xf>
    <xf numFmtId="9" fontId="53" fillId="7" borderId="0" xfId="7" applyNumberFormat="1" applyFont="1" applyFill="1" applyBorder="1" applyAlignment="1" applyProtection="1">
      <alignment horizontal="center" vertical="center" wrapText="1"/>
    </xf>
    <xf numFmtId="9" fontId="54" fillId="7" borderId="0" xfId="7" applyNumberFormat="1" applyFont="1" applyFill="1" applyBorder="1" applyAlignment="1" applyProtection="1">
      <alignment horizontal="center" vertical="center" wrapText="1"/>
      <protection locked="0"/>
    </xf>
    <xf numFmtId="9" fontId="9" fillId="7" borderId="0" xfId="5" applyFont="1" applyFill="1" applyBorder="1" applyAlignment="1" applyProtection="1">
      <alignment horizontal="center" vertical="center" wrapText="1"/>
    </xf>
    <xf numFmtId="9" fontId="51" fillId="7" borderId="0" xfId="5" applyFont="1" applyFill="1" applyBorder="1" applyAlignment="1" applyProtection="1">
      <alignment horizontal="center" vertical="center" wrapText="1"/>
    </xf>
    <xf numFmtId="0" fontId="58" fillId="14" borderId="0" xfId="7" applyFont="1" applyFill="1" applyBorder="1" applyAlignment="1">
      <alignment horizontal="center" vertical="center" wrapText="1"/>
    </xf>
    <xf numFmtId="0" fontId="27" fillId="14" borderId="0" xfId="5" applyNumberFormat="1" applyFont="1" applyFill="1" applyBorder="1" applyAlignment="1" applyProtection="1">
      <alignment horizontal="center" vertical="center" wrapText="1"/>
    </xf>
    <xf numFmtId="9" fontId="1" fillId="14" borderId="0" xfId="5" applyFont="1" applyFill="1" applyBorder="1" applyAlignment="1" applyProtection="1">
      <alignment horizontal="center" vertical="center"/>
    </xf>
    <xf numFmtId="9" fontId="1" fillId="14" borderId="0" xfId="7" applyNumberFormat="1" applyFont="1" applyFill="1" applyBorder="1" applyAlignment="1" applyProtection="1">
      <alignment horizontal="center" vertical="center" wrapText="1"/>
    </xf>
    <xf numFmtId="168" fontId="1" fillId="14" borderId="0" xfId="7" applyNumberFormat="1" applyFont="1" applyFill="1" applyBorder="1" applyAlignment="1" applyProtection="1">
      <alignment horizontal="center" vertical="center" wrapText="1"/>
    </xf>
    <xf numFmtId="0" fontId="1" fillId="14" borderId="0" xfId="7" applyFont="1" applyFill="1" applyBorder="1" applyAlignment="1" applyProtection="1">
      <alignment horizontal="center" vertical="center" wrapText="1"/>
      <protection locked="0"/>
    </xf>
    <xf numFmtId="9" fontId="9" fillId="14" borderId="0" xfId="5" applyFont="1" applyFill="1" applyBorder="1" applyAlignment="1" applyProtection="1">
      <alignment horizontal="center" vertical="center" wrapText="1"/>
    </xf>
    <xf numFmtId="168" fontId="9" fillId="14" borderId="0" xfId="5" applyNumberFormat="1" applyFont="1" applyFill="1" applyBorder="1" applyAlignment="1" applyProtection="1">
      <alignment horizontal="center" vertical="center" wrapText="1"/>
    </xf>
    <xf numFmtId="175" fontId="9" fillId="14" borderId="0" xfId="7" applyNumberFormat="1" applyFont="1" applyFill="1" applyBorder="1" applyAlignment="1" applyProtection="1">
      <alignment horizontal="right" vertical="center" wrapText="1"/>
    </xf>
    <xf numFmtId="0" fontId="58" fillId="5" borderId="0" xfId="7" applyFont="1" applyFill="1" applyBorder="1" applyAlignment="1">
      <alignment horizontal="center" vertical="center" wrapText="1"/>
    </xf>
    <xf numFmtId="0" fontId="27" fillId="5" borderId="0" xfId="5" applyNumberFormat="1" applyFont="1" applyFill="1" applyBorder="1" applyAlignment="1" applyProtection="1">
      <alignment horizontal="center" vertical="center" wrapText="1"/>
    </xf>
    <xf numFmtId="9" fontId="1" fillId="5" borderId="0" xfId="5" applyFont="1" applyFill="1" applyBorder="1" applyAlignment="1" applyProtection="1">
      <alignment horizontal="center" vertical="center"/>
    </xf>
    <xf numFmtId="3" fontId="9" fillId="0" borderId="0" xfId="7" applyNumberFormat="1" applyFont="1" applyFill="1" applyBorder="1" applyAlignment="1" applyProtection="1">
      <alignment horizontal="center" vertical="center" wrapText="1"/>
    </xf>
    <xf numFmtId="175" fontId="9" fillId="5" borderId="0" xfId="7" applyNumberFormat="1" applyFont="1" applyFill="1" applyBorder="1" applyAlignment="1" applyProtection="1">
      <alignment horizontal="right" vertical="center" wrapText="1"/>
    </xf>
    <xf numFmtId="0" fontId="1" fillId="14" borderId="0" xfId="7" applyFont="1" applyFill="1" applyBorder="1" applyAlignment="1" applyProtection="1">
      <alignment horizontal="center" vertical="center" wrapText="1"/>
    </xf>
    <xf numFmtId="0" fontId="9" fillId="14" borderId="0" xfId="7" applyFont="1" applyFill="1" applyBorder="1" applyAlignment="1" applyProtection="1">
      <alignment horizontal="center" vertical="center" wrapText="1"/>
      <protection locked="0"/>
    </xf>
    <xf numFmtId="3" fontId="9" fillId="14" borderId="0" xfId="7" applyNumberFormat="1" applyFont="1" applyFill="1" applyBorder="1" applyAlignment="1" applyProtection="1">
      <alignment horizontal="center" vertical="center" wrapText="1"/>
    </xf>
    <xf numFmtId="3" fontId="1" fillId="14" borderId="0" xfId="7" applyNumberFormat="1" applyFont="1" applyFill="1" applyBorder="1" applyAlignment="1" applyProtection="1">
      <alignment horizontal="center" vertical="center" wrapText="1"/>
    </xf>
    <xf numFmtId="0" fontId="9" fillId="14" borderId="60" xfId="7" applyFont="1" applyFill="1" applyBorder="1" applyAlignment="1" applyProtection="1">
      <alignment horizontal="center" vertical="center" wrapText="1"/>
    </xf>
    <xf numFmtId="0" fontId="54" fillId="14" borderId="60" xfId="7" applyFont="1" applyFill="1" applyBorder="1" applyAlignment="1" applyProtection="1">
      <alignment horizontal="center" vertical="center" wrapText="1"/>
    </xf>
    <xf numFmtId="0" fontId="53" fillId="14" borderId="60" xfId="7" applyFont="1" applyFill="1" applyBorder="1" applyAlignment="1" applyProtection="1">
      <alignment horizontal="center" vertical="center" wrapText="1"/>
    </xf>
    <xf numFmtId="9" fontId="54" fillId="7" borderId="60" xfId="7" applyNumberFormat="1" applyFont="1" applyFill="1" applyBorder="1" applyAlignment="1" applyProtection="1">
      <alignment horizontal="center" vertical="center" wrapText="1"/>
    </xf>
    <xf numFmtId="9" fontId="54" fillId="5" borderId="60" xfId="7" applyNumberFormat="1" applyFont="1" applyFill="1" applyBorder="1" applyAlignment="1" applyProtection="1">
      <alignment horizontal="center" vertical="center" wrapText="1"/>
    </xf>
    <xf numFmtId="9" fontId="53" fillId="7" borderId="60" xfId="7" applyNumberFormat="1" applyFont="1" applyFill="1" applyBorder="1" applyAlignment="1" applyProtection="1">
      <alignment horizontal="center" vertical="center" wrapText="1"/>
    </xf>
    <xf numFmtId="9" fontId="54" fillId="7" borderId="60" xfId="7" applyNumberFormat="1" applyFont="1" applyFill="1" applyBorder="1" applyAlignment="1" applyProtection="1">
      <alignment horizontal="center" vertical="center" wrapText="1"/>
      <protection locked="0"/>
    </xf>
    <xf numFmtId="9" fontId="9" fillId="7" borderId="60" xfId="5" applyFont="1" applyFill="1" applyBorder="1" applyAlignment="1" applyProtection="1">
      <alignment horizontal="center" vertical="center" wrapText="1"/>
    </xf>
    <xf numFmtId="9" fontId="51" fillId="7" borderId="60" xfId="5" applyFont="1" applyFill="1" applyBorder="1" applyAlignment="1" applyProtection="1">
      <alignment horizontal="center" vertical="center" wrapText="1"/>
    </xf>
    <xf numFmtId="0" fontId="58" fillId="5" borderId="60" xfId="7" applyFont="1" applyFill="1" applyBorder="1" applyAlignment="1">
      <alignment horizontal="center" vertical="center" wrapText="1"/>
    </xf>
    <xf numFmtId="0" fontId="27" fillId="5" borderId="60" xfId="5" applyNumberFormat="1" applyFont="1" applyFill="1" applyBorder="1" applyAlignment="1" applyProtection="1">
      <alignment horizontal="center" vertical="center" wrapText="1"/>
    </xf>
    <xf numFmtId="0" fontId="4" fillId="5" borderId="60" xfId="7" applyFont="1" applyFill="1" applyBorder="1" applyAlignment="1" applyProtection="1">
      <alignment horizontal="justify" vertical="center" wrapText="1"/>
    </xf>
    <xf numFmtId="0" fontId="4" fillId="5" borderId="60" xfId="7" applyFont="1" applyFill="1" applyBorder="1" applyAlignment="1" applyProtection="1">
      <alignment horizontal="center" vertical="center" wrapText="1"/>
    </xf>
    <xf numFmtId="9" fontId="1" fillId="5" borderId="60" xfId="5" applyFont="1" applyFill="1" applyBorder="1" applyAlignment="1" applyProtection="1">
      <alignment horizontal="center" vertical="center"/>
    </xf>
    <xf numFmtId="0" fontId="1" fillId="5" borderId="60" xfId="7" applyFont="1" applyFill="1" applyBorder="1" applyAlignment="1" applyProtection="1">
      <alignment horizontal="center" vertical="center" textRotation="90" wrapText="1"/>
    </xf>
    <xf numFmtId="9" fontId="1" fillId="5" borderId="60" xfId="7" applyNumberFormat="1" applyFont="1" applyFill="1" applyBorder="1" applyAlignment="1" applyProtection="1">
      <alignment horizontal="center" vertical="center" wrapText="1"/>
    </xf>
    <xf numFmtId="3" fontId="1" fillId="5" borderId="60" xfId="7" applyNumberFormat="1" applyFont="1" applyFill="1" applyBorder="1" applyAlignment="1" applyProtection="1">
      <alignment horizontal="center" vertical="center" wrapText="1"/>
    </xf>
    <xf numFmtId="9" fontId="1" fillId="5" borderId="60" xfId="7" applyNumberFormat="1" applyFont="1" applyFill="1" applyBorder="1" applyAlignment="1" applyProtection="1">
      <alignment horizontal="center" vertical="center" wrapText="1"/>
      <protection locked="0"/>
    </xf>
    <xf numFmtId="9" fontId="9" fillId="0" borderId="60" xfId="7" applyNumberFormat="1" applyFont="1" applyFill="1" applyBorder="1" applyAlignment="1" applyProtection="1">
      <alignment horizontal="center" vertical="center" wrapText="1"/>
    </xf>
    <xf numFmtId="9" fontId="9" fillId="5" borderId="60" xfId="7" applyNumberFormat="1" applyFont="1" applyFill="1" applyBorder="1" applyAlignment="1" applyProtection="1">
      <alignment horizontal="center" vertical="center" wrapText="1"/>
    </xf>
    <xf numFmtId="3" fontId="48" fillId="0" borderId="60" xfId="7" applyNumberFormat="1" applyFont="1" applyBorder="1" applyAlignment="1" applyProtection="1">
      <alignment vertical="center" wrapText="1"/>
    </xf>
    <xf numFmtId="175" fontId="8" fillId="5" borderId="60" xfId="9" applyNumberFormat="1" applyFont="1" applyFill="1" applyBorder="1" applyAlignment="1" applyProtection="1">
      <alignment horizontal="right" vertical="center" wrapText="1"/>
    </xf>
    <xf numFmtId="175" fontId="8" fillId="5" borderId="69" xfId="9" applyNumberFormat="1" applyFont="1" applyFill="1" applyBorder="1" applyAlignment="1" applyProtection="1">
      <alignment horizontal="right" vertical="center" wrapText="1"/>
    </xf>
    <xf numFmtId="44" fontId="8" fillId="5" borderId="60" xfId="9" applyFont="1" applyFill="1" applyBorder="1" applyAlignment="1" applyProtection="1">
      <alignment horizontal="right" vertical="center" wrapText="1"/>
    </xf>
    <xf numFmtId="44" fontId="8" fillId="5" borderId="60" xfId="9" applyFont="1" applyFill="1" applyBorder="1" applyAlignment="1" applyProtection="1">
      <alignment vertical="center" wrapText="1"/>
    </xf>
    <xf numFmtId="175" fontId="8" fillId="5" borderId="69" xfId="9" applyNumberFormat="1" applyFont="1" applyFill="1" applyBorder="1" applyAlignment="1" applyProtection="1">
      <alignment horizontal="right" vertical="center" wrapText="1"/>
      <protection locked="0"/>
    </xf>
    <xf numFmtId="44" fontId="1" fillId="5" borderId="60" xfId="9" applyFont="1" applyFill="1" applyBorder="1" applyAlignment="1" applyProtection="1">
      <alignment horizontal="right" vertical="center" wrapText="1"/>
    </xf>
    <xf numFmtId="175" fontId="9" fillId="5" borderId="60" xfId="7" applyNumberFormat="1" applyFont="1" applyFill="1" applyBorder="1" applyAlignment="1" applyProtection="1">
      <alignment horizontal="right" vertical="center" wrapText="1"/>
    </xf>
    <xf numFmtId="166" fontId="9" fillId="5" borderId="60" xfId="7" applyNumberFormat="1" applyFont="1" applyFill="1" applyBorder="1" applyAlignment="1" applyProtection="1">
      <alignment horizontal="right" vertical="center" wrapText="1"/>
    </xf>
    <xf numFmtId="3" fontId="27" fillId="5" borderId="0" xfId="5" applyNumberFormat="1" applyFont="1" applyFill="1" applyBorder="1" applyAlignment="1" applyProtection="1">
      <alignment horizontal="center" vertical="center" wrapText="1"/>
    </xf>
    <xf numFmtId="3" fontId="27" fillId="0" borderId="0" xfId="5" applyNumberFormat="1" applyFont="1" applyFill="1" applyBorder="1" applyAlignment="1" applyProtection="1">
      <alignment horizontal="center" vertical="center" wrapText="1"/>
    </xf>
    <xf numFmtId="3" fontId="29" fillId="0" borderId="0" xfId="5" applyNumberFormat="1" applyFont="1" applyFill="1" applyBorder="1" applyAlignment="1" applyProtection="1">
      <alignment horizontal="center" vertical="center" wrapText="1"/>
    </xf>
    <xf numFmtId="3" fontId="1" fillId="5" borderId="0" xfId="5" applyNumberFormat="1" applyFont="1" applyFill="1" applyBorder="1" applyAlignment="1" applyProtection="1">
      <alignment horizontal="center" vertical="center" wrapText="1"/>
    </xf>
    <xf numFmtId="1" fontId="27" fillId="5" borderId="0" xfId="5" applyNumberFormat="1" applyFont="1" applyFill="1" applyBorder="1" applyAlignment="1" applyProtection="1">
      <alignment horizontal="center" vertical="center" wrapText="1"/>
    </xf>
    <xf numFmtId="3" fontId="44" fillId="5" borderId="0" xfId="5" applyNumberFormat="1" applyFont="1" applyFill="1" applyBorder="1" applyAlignment="1" applyProtection="1">
      <alignment horizontal="center" vertical="center" wrapText="1"/>
    </xf>
    <xf numFmtId="0" fontId="1" fillId="5" borderId="0" xfId="7" applyFont="1" applyFill="1" applyBorder="1" applyAlignment="1" applyProtection="1">
      <alignment horizontal="justify" vertical="center" wrapText="1"/>
    </xf>
    <xf numFmtId="0" fontId="1" fillId="5" borderId="0" xfId="7" applyFont="1" applyFill="1" applyBorder="1" applyAlignment="1" applyProtection="1">
      <alignment horizontal="left" vertical="center" wrapText="1"/>
    </xf>
    <xf numFmtId="171" fontId="1" fillId="5" borderId="0" xfId="5" applyNumberFormat="1" applyFont="1" applyFill="1" applyBorder="1" applyAlignment="1" applyProtection="1">
      <alignment horizontal="center" vertical="center"/>
    </xf>
    <xf numFmtId="166" fontId="1" fillId="5" borderId="0" xfId="7" applyNumberFormat="1" applyFont="1" applyFill="1" applyBorder="1" applyAlignment="1" applyProtection="1">
      <alignment horizontal="center" vertical="center" wrapText="1"/>
    </xf>
    <xf numFmtId="166" fontId="0" fillId="5" borderId="0" xfId="1" applyNumberFormat="1" applyFont="1" applyFill="1" applyBorder="1" applyAlignment="1" applyProtection="1">
      <alignment horizontal="center" vertical="center" wrapText="1"/>
    </xf>
    <xf numFmtId="9" fontId="54" fillId="7" borderId="58" xfId="5" applyFont="1" applyFill="1" applyBorder="1" applyAlignment="1" applyProtection="1">
      <alignment horizontal="center" vertical="center" wrapText="1"/>
    </xf>
    <xf numFmtId="9" fontId="54" fillId="5" borderId="58" xfId="5" applyFont="1" applyFill="1" applyBorder="1" applyAlignment="1" applyProtection="1">
      <alignment horizontal="center" vertical="center" wrapText="1"/>
    </xf>
    <xf numFmtId="9" fontId="53" fillId="7" borderId="58" xfId="5" applyFont="1" applyFill="1" applyBorder="1" applyAlignment="1" applyProtection="1">
      <alignment horizontal="center" vertical="center" wrapText="1"/>
    </xf>
    <xf numFmtId="9" fontId="54" fillId="7" borderId="58" xfId="5" applyFont="1" applyFill="1" applyBorder="1" applyAlignment="1" applyProtection="1">
      <alignment horizontal="center" vertical="center" wrapText="1"/>
      <protection locked="0"/>
    </xf>
    <xf numFmtId="0" fontId="45" fillId="5" borderId="59" xfId="7" applyFont="1" applyFill="1" applyBorder="1" applyAlignment="1" applyProtection="1">
      <alignment horizontal="left" vertical="center" wrapText="1"/>
    </xf>
    <xf numFmtId="0" fontId="6" fillId="5" borderId="59" xfId="7" applyFont="1" applyFill="1" applyBorder="1" applyAlignment="1" applyProtection="1">
      <alignment horizontal="center" vertical="center" wrapText="1"/>
    </xf>
    <xf numFmtId="44" fontId="1" fillId="0" borderId="0" xfId="9" applyFont="1" applyAlignment="1">
      <alignment vertical="center" wrapText="1"/>
    </xf>
    <xf numFmtId="9" fontId="54" fillId="7" borderId="0" xfId="5" applyFont="1" applyFill="1" applyBorder="1" applyAlignment="1" applyProtection="1">
      <alignment horizontal="center" vertical="center" wrapText="1"/>
    </xf>
    <xf numFmtId="9" fontId="54" fillId="5" borderId="0" xfId="5" applyFont="1" applyFill="1" applyBorder="1" applyAlignment="1" applyProtection="1">
      <alignment horizontal="center" vertical="center" wrapText="1"/>
    </xf>
    <xf numFmtId="9" fontId="53" fillId="7" borderId="0" xfId="5" applyFont="1" applyFill="1" applyBorder="1" applyAlignment="1" applyProtection="1">
      <alignment horizontal="center" vertical="center" wrapText="1"/>
    </xf>
    <xf numFmtId="9" fontId="54" fillId="7" borderId="0" xfId="5" applyFont="1" applyFill="1" applyBorder="1" applyAlignment="1" applyProtection="1">
      <alignment horizontal="center" vertical="center" wrapText="1"/>
      <protection locked="0"/>
    </xf>
    <xf numFmtId="3" fontId="27" fillId="0" borderId="58" xfId="7" applyNumberFormat="1" applyFont="1" applyFill="1" applyBorder="1" applyAlignment="1" applyProtection="1">
      <alignment horizontal="center" vertical="center" wrapText="1"/>
    </xf>
    <xf numFmtId="3" fontId="27" fillId="14" borderId="58" xfId="7" applyNumberFormat="1" applyFont="1" applyFill="1" applyBorder="1" applyAlignment="1" applyProtection="1">
      <alignment horizontal="center" vertical="center" wrapText="1"/>
    </xf>
    <xf numFmtId="0" fontId="27" fillId="14" borderId="58" xfId="7" applyFont="1" applyFill="1" applyBorder="1" applyAlignment="1" applyProtection="1">
      <alignment horizontal="justify" vertical="center" wrapText="1"/>
    </xf>
    <xf numFmtId="0" fontId="27" fillId="14" borderId="58" xfId="7" applyFont="1" applyFill="1" applyBorder="1" applyAlignment="1" applyProtection="1">
      <alignment horizontal="center" vertical="center" wrapText="1"/>
    </xf>
    <xf numFmtId="0" fontId="1" fillId="14" borderId="58" xfId="7" applyFont="1" applyFill="1" applyBorder="1" applyAlignment="1" applyProtection="1">
      <alignment horizontal="center" vertical="center" textRotation="90" wrapText="1"/>
    </xf>
    <xf numFmtId="9" fontId="27" fillId="14" borderId="58" xfId="5" applyFont="1" applyFill="1" applyBorder="1" applyAlignment="1" applyProtection="1">
      <alignment horizontal="center" vertical="center" wrapText="1"/>
    </xf>
    <xf numFmtId="9" fontId="27" fillId="14" borderId="58" xfId="7" applyNumberFormat="1" applyFont="1" applyFill="1" applyBorder="1" applyAlignment="1" applyProtection="1">
      <alignment horizontal="center" vertical="center" wrapText="1"/>
    </xf>
    <xf numFmtId="9" fontId="51" fillId="14" borderId="58" xfId="7" applyNumberFormat="1" applyFont="1" applyFill="1" applyBorder="1" applyAlignment="1" applyProtection="1">
      <alignment horizontal="center" vertical="center" wrapText="1"/>
    </xf>
    <xf numFmtId="3" fontId="27" fillId="0" borderId="0" xfId="7" applyNumberFormat="1" applyFont="1" applyFill="1" applyBorder="1" applyAlignment="1" applyProtection="1">
      <alignment horizontal="center" vertical="center" wrapText="1"/>
    </xf>
    <xf numFmtId="0" fontId="27" fillId="5" borderId="0" xfId="7" applyFont="1" applyFill="1" applyBorder="1" applyAlignment="1" applyProtection="1">
      <alignment horizontal="justify" vertical="center" wrapText="1"/>
    </xf>
    <xf numFmtId="9" fontId="27" fillId="5" borderId="0" xfId="5" applyFont="1" applyFill="1" applyBorder="1" applyAlignment="1" applyProtection="1">
      <alignment horizontal="center" vertical="center" wrapText="1"/>
    </xf>
    <xf numFmtId="9" fontId="51" fillId="5" borderId="0" xfId="5" applyFont="1" applyFill="1" applyBorder="1" applyAlignment="1" applyProtection="1">
      <alignment horizontal="center" vertical="center" wrapText="1"/>
    </xf>
    <xf numFmtId="9" fontId="51" fillId="5" borderId="0" xfId="7" applyNumberFormat="1" applyFont="1" applyFill="1" applyBorder="1" applyAlignment="1" applyProtection="1">
      <alignment horizontal="center" vertical="center" wrapText="1"/>
    </xf>
    <xf numFmtId="3" fontId="27" fillId="14" borderId="0" xfId="7" applyNumberFormat="1" applyFont="1" applyFill="1" applyBorder="1" applyAlignment="1" applyProtection="1">
      <alignment horizontal="center" vertical="center" wrapText="1"/>
    </xf>
    <xf numFmtId="0" fontId="27" fillId="14" borderId="0" xfId="7" applyFont="1" applyFill="1" applyBorder="1" applyAlignment="1" applyProtection="1">
      <alignment horizontal="justify" vertical="center" wrapText="1"/>
    </xf>
    <xf numFmtId="0" fontId="27" fillId="14" borderId="0" xfId="7" applyFont="1" applyFill="1" applyBorder="1" applyAlignment="1" applyProtection="1">
      <alignment horizontal="center" vertical="center" wrapText="1"/>
    </xf>
    <xf numFmtId="9" fontId="27" fillId="14" borderId="0" xfId="7" applyNumberFormat="1" applyFont="1" applyFill="1" applyBorder="1" applyAlignment="1" applyProtection="1">
      <alignment horizontal="center" vertical="center" wrapText="1"/>
    </xf>
    <xf numFmtId="9" fontId="27" fillId="14" borderId="0" xfId="5" applyFont="1" applyFill="1" applyBorder="1" applyAlignment="1" applyProtection="1">
      <alignment horizontal="center" vertical="center" wrapText="1"/>
    </xf>
    <xf numFmtId="9" fontId="51" fillId="14" borderId="0" xfId="7" applyNumberFormat="1" applyFont="1" applyFill="1" applyBorder="1" applyAlignment="1" applyProtection="1">
      <alignment horizontal="center" vertical="center" wrapText="1"/>
    </xf>
    <xf numFmtId="3" fontId="27" fillId="0" borderId="60" xfId="7" applyNumberFormat="1" applyFont="1" applyFill="1" applyBorder="1" applyAlignment="1" applyProtection="1">
      <alignment horizontal="center" vertical="center" wrapText="1"/>
    </xf>
    <xf numFmtId="3" fontId="27" fillId="5" borderId="60" xfId="7" applyNumberFormat="1" applyFont="1" applyFill="1" applyBorder="1" applyAlignment="1" applyProtection="1">
      <alignment horizontal="center" vertical="center" wrapText="1"/>
    </xf>
    <xf numFmtId="0" fontId="27" fillId="5" borderId="60" xfId="7" applyFont="1" applyFill="1" applyBorder="1" applyAlignment="1" applyProtection="1">
      <alignment horizontal="justify" vertical="center" wrapText="1"/>
    </xf>
    <xf numFmtId="0" fontId="27" fillId="5" borderId="60" xfId="7" applyFont="1" applyFill="1" applyBorder="1" applyAlignment="1" applyProtection="1">
      <alignment horizontal="center" vertical="center" wrapText="1"/>
    </xf>
    <xf numFmtId="9" fontId="27" fillId="5" borderId="60" xfId="5" applyFont="1" applyFill="1" applyBorder="1" applyAlignment="1" applyProtection="1">
      <alignment horizontal="center" vertical="center" wrapText="1"/>
    </xf>
    <xf numFmtId="9" fontId="27" fillId="5" borderId="60" xfId="7" applyNumberFormat="1" applyFont="1" applyFill="1" applyBorder="1" applyAlignment="1" applyProtection="1">
      <alignment horizontal="center" vertical="center" wrapText="1"/>
    </xf>
    <xf numFmtId="9" fontId="51" fillId="5" borderId="60" xfId="7" applyNumberFormat="1" applyFont="1" applyFill="1" applyBorder="1" applyAlignment="1" applyProtection="1">
      <alignment horizontal="center" vertical="center" wrapText="1"/>
    </xf>
    <xf numFmtId="175" fontId="8" fillId="5" borderId="76" xfId="9" applyNumberFormat="1" applyFont="1" applyFill="1" applyBorder="1" applyAlignment="1" applyProtection="1">
      <alignment horizontal="right" vertical="center" wrapText="1"/>
    </xf>
    <xf numFmtId="175" fontId="8" fillId="5" borderId="77" xfId="9" applyNumberFormat="1" applyFont="1" applyFill="1" applyBorder="1" applyAlignment="1" applyProtection="1">
      <alignment horizontal="right" vertical="center" wrapText="1"/>
    </xf>
    <xf numFmtId="44" fontId="8" fillId="5" borderId="76" xfId="9" applyFont="1" applyFill="1" applyBorder="1" applyAlignment="1" applyProtection="1">
      <alignment horizontal="right" vertical="center" wrapText="1"/>
    </xf>
    <xf numFmtId="44" fontId="8" fillId="5" borderId="76" xfId="9" applyFont="1" applyFill="1" applyBorder="1" applyAlignment="1" applyProtection="1">
      <alignment vertical="center" wrapText="1"/>
    </xf>
    <xf numFmtId="175" fontId="8" fillId="5" borderId="77" xfId="9" applyNumberFormat="1" applyFont="1" applyFill="1" applyBorder="1" applyAlignment="1" applyProtection="1">
      <alignment horizontal="right" vertical="center" wrapText="1"/>
      <protection locked="0"/>
    </xf>
    <xf numFmtId="44" fontId="1" fillId="5" borderId="76" xfId="9" applyFont="1" applyFill="1" applyBorder="1" applyAlignment="1" applyProtection="1">
      <alignment horizontal="right" vertical="center" wrapText="1"/>
    </xf>
    <xf numFmtId="166" fontId="9" fillId="5" borderId="76" xfId="7" applyNumberFormat="1" applyFont="1" applyFill="1" applyBorder="1" applyAlignment="1" applyProtection="1">
      <alignment horizontal="right" vertical="center" wrapText="1"/>
    </xf>
    <xf numFmtId="0" fontId="9" fillId="5" borderId="0" xfId="7" applyFont="1" applyFill="1" applyBorder="1" applyAlignment="1" applyProtection="1">
      <alignment horizontal="center" vertical="center" wrapText="1"/>
    </xf>
    <xf numFmtId="0" fontId="54" fillId="5" borderId="0" xfId="7" applyFont="1" applyFill="1" applyBorder="1" applyAlignment="1" applyProtection="1">
      <alignment horizontal="center" vertical="center" wrapText="1"/>
    </xf>
    <xf numFmtId="0" fontId="53" fillId="5" borderId="0" xfId="7" applyFont="1" applyFill="1" applyBorder="1" applyAlignment="1" applyProtection="1">
      <alignment horizontal="center" vertical="center" wrapText="1"/>
    </xf>
    <xf numFmtId="9" fontId="54" fillId="5" borderId="0" xfId="5" applyFont="1" applyFill="1" applyBorder="1" applyAlignment="1" applyProtection="1">
      <alignment horizontal="center" vertical="center" wrapText="1"/>
    </xf>
    <xf numFmtId="9" fontId="53" fillId="5" borderId="0" xfId="5" applyFont="1" applyFill="1" applyBorder="1" applyAlignment="1" applyProtection="1">
      <alignment horizontal="center" vertical="center" wrapText="1"/>
    </xf>
    <xf numFmtId="9" fontId="54" fillId="5" borderId="0" xfId="5" applyFont="1" applyFill="1" applyBorder="1" applyAlignment="1" applyProtection="1">
      <alignment horizontal="center" vertical="center" wrapText="1"/>
      <protection locked="0"/>
    </xf>
    <xf numFmtId="9" fontId="9" fillId="5" borderId="0" xfId="5" applyFont="1" applyFill="1" applyBorder="1" applyAlignment="1" applyProtection="1">
      <alignment horizontal="center" vertical="center" wrapText="1"/>
    </xf>
    <xf numFmtId="3" fontId="27" fillId="0" borderId="0" xfId="7" applyNumberFormat="1" applyFont="1" applyFill="1" applyBorder="1" applyAlignment="1" applyProtection="1">
      <alignment horizontal="center" vertical="center" wrapText="1"/>
    </xf>
    <xf numFmtId="0" fontId="27" fillId="5" borderId="0" xfId="7" applyFont="1" applyFill="1" applyBorder="1" applyAlignment="1" applyProtection="1">
      <alignment horizontal="left" vertical="center" wrapText="1"/>
    </xf>
    <xf numFmtId="9" fontId="27" fillId="5" borderId="0" xfId="7" applyNumberFormat="1" applyFont="1" applyFill="1" applyBorder="1" applyAlignment="1" applyProtection="1">
      <alignment horizontal="center" vertical="center" wrapText="1"/>
    </xf>
    <xf numFmtId="44" fontId="1" fillId="5" borderId="0" xfId="9" applyFont="1" applyFill="1" applyBorder="1" applyAlignment="1" applyProtection="1">
      <alignment vertical="center" wrapText="1"/>
    </xf>
    <xf numFmtId="44" fontId="1" fillId="5" borderId="0" xfId="9" applyFont="1" applyFill="1" applyBorder="1" applyAlignment="1" applyProtection="1">
      <alignment horizontal="right" vertical="center" wrapText="1"/>
      <protection locked="0"/>
    </xf>
    <xf numFmtId="0" fontId="2" fillId="0" borderId="0" xfId="7" applyFont="1" applyAlignment="1" applyProtection="1">
      <alignment horizontal="center" vertical="center" wrapText="1"/>
    </xf>
    <xf numFmtId="0" fontId="1" fillId="0" borderId="0" xfId="7" applyFont="1" applyAlignment="1" applyProtection="1">
      <alignment horizontal="center" vertical="center" wrapText="1"/>
    </xf>
    <xf numFmtId="0" fontId="27" fillId="0" borderId="0" xfId="7" applyFont="1" applyAlignment="1" applyProtection="1">
      <alignment horizontal="center" vertical="center" wrapText="1"/>
    </xf>
    <xf numFmtId="3" fontId="1" fillId="0" borderId="0" xfId="7" applyNumberFormat="1" applyFont="1" applyAlignment="1" applyProtection="1">
      <alignment vertical="center" wrapText="1"/>
    </xf>
    <xf numFmtId="3" fontId="1" fillId="5" borderId="0" xfId="7" applyNumberFormat="1" applyFont="1" applyFill="1" applyAlignment="1" applyProtection="1">
      <alignment vertical="center" wrapText="1"/>
    </xf>
    <xf numFmtId="3" fontId="44" fillId="0" borderId="0" xfId="7" applyNumberFormat="1" applyFont="1" applyAlignment="1" applyProtection="1">
      <alignment vertical="center" wrapText="1"/>
    </xf>
    <xf numFmtId="3" fontId="27" fillId="0" borderId="0" xfId="7" applyNumberFormat="1" applyFont="1" applyAlignment="1" applyProtection="1">
      <alignment horizontal="center" vertical="center" wrapText="1"/>
    </xf>
    <xf numFmtId="0" fontId="1" fillId="0" borderId="0" xfId="7" applyFont="1" applyAlignment="1" applyProtection="1">
      <alignment horizontal="justify" vertical="center" wrapText="1"/>
    </xf>
    <xf numFmtId="166" fontId="9" fillId="18" borderId="78" xfId="7" applyNumberFormat="1" applyFont="1" applyFill="1" applyBorder="1" applyAlignment="1" applyProtection="1">
      <alignment vertical="center" wrapText="1"/>
    </xf>
    <xf numFmtId="166" fontId="2" fillId="18" borderId="78" xfId="7" applyNumberFormat="1" applyFont="1" applyFill="1" applyBorder="1" applyAlignment="1" applyProtection="1">
      <alignment vertical="center" wrapText="1"/>
    </xf>
    <xf numFmtId="166" fontId="1" fillId="0" borderId="0" xfId="7" applyNumberFormat="1" applyFont="1" applyAlignment="1" applyProtection="1">
      <alignment vertical="center" wrapText="1"/>
    </xf>
    <xf numFmtId="166" fontId="1" fillId="0" borderId="0" xfId="7" applyNumberFormat="1" applyFont="1" applyFill="1" applyAlignment="1" applyProtection="1">
      <alignment vertical="center" wrapText="1"/>
    </xf>
    <xf numFmtId="0" fontId="1" fillId="0" borderId="0" xfId="7" applyFont="1" applyFill="1" applyAlignment="1" applyProtection="1">
      <alignment vertical="center" wrapText="1"/>
    </xf>
    <xf numFmtId="166" fontId="2" fillId="0" borderId="0" xfId="7" applyNumberFormat="1" applyFont="1" applyAlignment="1" applyProtection="1">
      <alignment vertical="center" wrapText="1"/>
    </xf>
    <xf numFmtId="169" fontId="2" fillId="0" borderId="0" xfId="1" applyNumberFormat="1" applyFont="1" applyAlignment="1" applyProtection="1">
      <alignment vertical="center" wrapText="1"/>
    </xf>
    <xf numFmtId="0" fontId="1" fillId="0" borderId="0" xfId="7" applyFont="1" applyAlignment="1" applyProtection="1">
      <alignment horizontal="right" vertical="center" wrapText="1"/>
    </xf>
    <xf numFmtId="166" fontId="1" fillId="0" borderId="0" xfId="7" applyNumberFormat="1" applyFont="1" applyAlignment="1">
      <alignment vertical="center" wrapText="1"/>
    </xf>
    <xf numFmtId="166" fontId="1" fillId="0" borderId="0" xfId="7" applyNumberFormat="1" applyFont="1" applyBorder="1" applyAlignment="1">
      <alignment vertical="center" wrapText="1"/>
    </xf>
    <xf numFmtId="166" fontId="9" fillId="18" borderId="0" xfId="7" applyNumberFormat="1" applyFont="1" applyFill="1" applyBorder="1" applyAlignment="1" applyProtection="1">
      <alignment vertical="center" wrapText="1"/>
    </xf>
    <xf numFmtId="0" fontId="1" fillId="0" borderId="0" xfId="7" applyFont="1" applyBorder="1" applyAlignment="1">
      <alignment vertical="center" wrapText="1"/>
    </xf>
    <xf numFmtId="10" fontId="1" fillId="0" borderId="0" xfId="5" applyNumberFormat="1" applyFont="1" applyAlignment="1">
      <alignment vertical="center" wrapText="1"/>
    </xf>
    <xf numFmtId="3" fontId="14" fillId="0" borderId="0" xfId="7" applyNumberFormat="1" applyFont="1" applyAlignment="1">
      <alignment vertical="center" wrapText="1"/>
    </xf>
    <xf numFmtId="0" fontId="31" fillId="14" borderId="48" xfId="3" applyFont="1" applyFill="1" applyBorder="1" applyAlignment="1">
      <alignment horizontal="justify" vertical="center" wrapText="1" readingOrder="1"/>
    </xf>
    <xf numFmtId="0" fontId="31" fillId="14" borderId="48" xfId="3" applyNumberFormat="1" applyFont="1" applyFill="1" applyBorder="1" applyAlignment="1">
      <alignment horizontal="center" vertical="center" wrapText="1" readingOrder="1"/>
    </xf>
    <xf numFmtId="9" fontId="31" fillId="14" borderId="48" xfId="3" applyNumberFormat="1" applyFont="1" applyFill="1" applyBorder="1" applyAlignment="1">
      <alignment horizontal="center" vertical="center" wrapText="1" readingOrder="1"/>
    </xf>
    <xf numFmtId="0" fontId="31" fillId="14" borderId="48" xfId="3" applyFont="1" applyFill="1" applyBorder="1" applyAlignment="1">
      <alignment horizontal="center" vertical="center" wrapText="1" readingOrder="1"/>
    </xf>
    <xf numFmtId="0" fontId="47" fillId="14" borderId="48" xfId="3" applyFont="1" applyFill="1" applyBorder="1" applyAlignment="1">
      <alignment horizontal="center" vertical="center" wrapText="1" readingOrder="1"/>
    </xf>
    <xf numFmtId="0" fontId="31" fillId="14" borderId="46" xfId="3" applyFont="1" applyFill="1" applyBorder="1" applyAlignment="1">
      <alignment horizontal="left" vertical="center" wrapText="1" readingOrder="1"/>
    </xf>
    <xf numFmtId="9" fontId="31" fillId="14" borderId="49" xfId="3" applyNumberFormat="1" applyFont="1" applyFill="1" applyBorder="1" applyAlignment="1">
      <alignment horizontal="center" vertical="center" wrapText="1" readingOrder="1"/>
    </xf>
    <xf numFmtId="0" fontId="46" fillId="13" borderId="46" xfId="3" applyFont="1" applyFill="1" applyBorder="1" applyAlignment="1">
      <alignment horizontal="center" vertical="center" wrapText="1" readingOrder="1"/>
    </xf>
    <xf numFmtId="0" fontId="46" fillId="13" borderId="47" xfId="3" applyFont="1" applyFill="1" applyBorder="1" applyAlignment="1">
      <alignment horizontal="center" vertical="center" wrapText="1" readingOrder="1"/>
    </xf>
    <xf numFmtId="9" fontId="31" fillId="14" borderId="50" xfId="3" applyNumberFormat="1" applyFont="1" applyFill="1" applyBorder="1" applyAlignment="1">
      <alignment horizontal="center" vertical="center" wrapText="1" readingOrder="1"/>
    </xf>
    <xf numFmtId="0" fontId="59" fillId="6" borderId="52" xfId="3" applyFont="1" applyFill="1" applyBorder="1" applyAlignment="1">
      <alignment horizontal="center" vertical="center" wrapText="1" readingOrder="1"/>
    </xf>
    <xf numFmtId="0" fontId="59" fillId="6" borderId="56" xfId="3" applyFont="1" applyFill="1" applyBorder="1" applyAlignment="1">
      <alignment horizontal="center" vertical="center" wrapText="1" readingOrder="1"/>
    </xf>
  </cellXfs>
  <cellStyles count="10">
    <cellStyle name="Millares" xfId="1" builtinId="3"/>
    <cellStyle name="Millares 2" xfId="2"/>
    <cellStyle name="Moneda 2" xfId="9"/>
    <cellStyle name="Normal" xfId="0" builtinId="0"/>
    <cellStyle name="Normal 2" xfId="3"/>
    <cellStyle name="Normal 2 2" xfId="8"/>
    <cellStyle name="Normal 3" xfId="4"/>
    <cellStyle name="Normal 4" xfId="7"/>
    <cellStyle name="Porcentaje" xfId="5" builtinId="5"/>
    <cellStyle name="Porcentual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0</xdr:colOff>
      <xdr:row>1</xdr:row>
      <xdr:rowOff>95250</xdr:rowOff>
    </xdr:to>
    <xdr:pic>
      <xdr:nvPicPr>
        <xdr:cNvPr id="2" name="Picture 6" descr="logo_hacienda_color"/>
        <xdr:cNvPicPr>
          <a:picLocks noChangeAspect="1" noChangeArrowheads="1"/>
        </xdr:cNvPicPr>
      </xdr:nvPicPr>
      <xdr:blipFill>
        <a:blip xmlns:r="http://schemas.openxmlformats.org/officeDocument/2006/relationships" r:embed="rId1"/>
        <a:srcRect/>
        <a:stretch>
          <a:fillRect/>
        </a:stretch>
      </xdr:blipFill>
      <xdr:spPr bwMode="auto">
        <a:xfrm>
          <a:off x="6448425" y="0"/>
          <a:ext cx="0" cy="419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zoomScale="82" zoomScaleNormal="82" zoomScaleSheetLayoutView="85" workbookViewId="0">
      <selection activeCell="H10" sqref="H10"/>
    </sheetView>
  </sheetViews>
  <sheetFormatPr baseColWidth="10" defaultRowHeight="12.75" x14ac:dyDescent="0.2"/>
  <cols>
    <col min="1" max="1" width="39.5703125" style="2" customWidth="1"/>
    <col min="2" max="2" width="29.42578125" style="2" customWidth="1"/>
    <col min="3" max="4" width="22.85546875" style="2" customWidth="1"/>
    <col min="5" max="5" width="11.140625" style="2" customWidth="1"/>
    <col min="6" max="6" width="10.85546875" style="2" customWidth="1"/>
    <col min="7" max="9" width="11.140625" style="2" customWidth="1"/>
    <col min="10" max="16384" width="11.42578125" style="2"/>
  </cols>
  <sheetData>
    <row r="1" spans="1:10" s="1" customFormat="1" ht="25.5" customHeight="1" x14ac:dyDescent="0.2">
      <c r="A1" s="204" t="s">
        <v>10</v>
      </c>
      <c r="B1" s="204"/>
      <c r="C1" s="204"/>
      <c r="D1" s="204"/>
      <c r="E1" s="204"/>
      <c r="F1" s="204"/>
      <c r="G1" s="204"/>
      <c r="H1" s="204"/>
      <c r="I1" s="204"/>
      <c r="J1" s="204"/>
    </row>
    <row r="2" spans="1:10" s="1" customFormat="1" ht="15.75" thickBot="1" x14ac:dyDescent="0.25"/>
    <row r="3" spans="1:10" s="1" customFormat="1" ht="32.25" customHeight="1" thickBot="1" x14ac:dyDescent="0.25">
      <c r="A3" s="205" t="s">
        <v>11</v>
      </c>
      <c r="B3" s="206"/>
      <c r="C3" s="206"/>
      <c r="D3" s="206"/>
      <c r="E3" s="206"/>
      <c r="F3" s="206"/>
      <c r="G3" s="206"/>
      <c r="H3" s="206"/>
      <c r="I3" s="206"/>
      <c r="J3" s="207"/>
    </row>
    <row r="4" spans="1:10" s="22" customFormat="1" ht="30.75" customHeight="1" x14ac:dyDescent="0.2">
      <c r="A4" s="208" t="s">
        <v>12</v>
      </c>
      <c r="B4" s="211" t="s">
        <v>13</v>
      </c>
      <c r="C4" s="211" t="s">
        <v>14</v>
      </c>
      <c r="D4" s="211" t="s">
        <v>15</v>
      </c>
      <c r="E4" s="211" t="s">
        <v>3</v>
      </c>
      <c r="F4" s="211"/>
      <c r="G4" s="211"/>
      <c r="H4" s="211"/>
      <c r="I4" s="211"/>
      <c r="J4" s="214" t="s">
        <v>4</v>
      </c>
    </row>
    <row r="5" spans="1:10" s="22" customFormat="1" ht="26.25" customHeight="1" x14ac:dyDescent="0.2">
      <c r="A5" s="209"/>
      <c r="B5" s="212"/>
      <c r="C5" s="212"/>
      <c r="D5" s="212"/>
      <c r="E5" s="212" t="s">
        <v>2</v>
      </c>
      <c r="F5" s="212"/>
      <c r="G5" s="212"/>
      <c r="H5" s="212"/>
      <c r="I5" s="212"/>
      <c r="J5" s="215"/>
    </row>
    <row r="6" spans="1:10" s="22" customFormat="1" ht="50.25" customHeight="1" thickBot="1" x14ac:dyDescent="0.25">
      <c r="A6" s="210"/>
      <c r="B6" s="213"/>
      <c r="C6" s="213"/>
      <c r="D6" s="213"/>
      <c r="E6" s="23" t="s">
        <v>9</v>
      </c>
      <c r="F6" s="23" t="s">
        <v>31</v>
      </c>
      <c r="G6" s="24" t="s">
        <v>33</v>
      </c>
      <c r="H6" s="25" t="s">
        <v>35</v>
      </c>
      <c r="I6" s="23">
        <v>2012</v>
      </c>
      <c r="J6" s="216"/>
    </row>
    <row r="7" spans="1:10" ht="76.5" customHeight="1" x14ac:dyDescent="0.2">
      <c r="A7" s="20" t="s">
        <v>16</v>
      </c>
      <c r="B7" s="8" t="s">
        <v>17</v>
      </c>
      <c r="C7" s="14" t="s">
        <v>18</v>
      </c>
      <c r="D7" s="14" t="s">
        <v>19</v>
      </c>
      <c r="E7" s="14" t="s">
        <v>18</v>
      </c>
      <c r="F7" s="14" t="s">
        <v>18</v>
      </c>
      <c r="G7" s="26" t="s">
        <v>18</v>
      </c>
      <c r="H7" s="14" t="s">
        <v>18</v>
      </c>
      <c r="I7" s="14" t="s">
        <v>18</v>
      </c>
      <c r="J7" s="21"/>
    </row>
    <row r="8" spans="1:10" ht="97.5" customHeight="1" x14ac:dyDescent="0.2">
      <c r="A8" s="9" t="s">
        <v>20</v>
      </c>
      <c r="B8" s="3" t="s">
        <v>21</v>
      </c>
      <c r="C8" s="4">
        <v>0.28000000000000003</v>
      </c>
      <c r="D8" s="5" t="s">
        <v>22</v>
      </c>
      <c r="E8" s="4">
        <v>0.22</v>
      </c>
      <c r="F8" s="7">
        <v>0.219</v>
      </c>
      <c r="G8" s="28" t="s">
        <v>34</v>
      </c>
      <c r="H8" s="4" t="s">
        <v>34</v>
      </c>
      <c r="I8" s="4">
        <v>0.05</v>
      </c>
      <c r="J8" s="17"/>
    </row>
    <row r="9" spans="1:10" ht="106.5" customHeight="1" x14ac:dyDescent="0.2">
      <c r="A9" s="9" t="s">
        <v>23</v>
      </c>
      <c r="B9" s="3" t="s">
        <v>24</v>
      </c>
      <c r="C9" s="5" t="s">
        <v>25</v>
      </c>
      <c r="D9" s="5" t="s">
        <v>26</v>
      </c>
      <c r="E9" s="15">
        <v>285004</v>
      </c>
      <c r="F9" s="15">
        <v>332558</v>
      </c>
      <c r="G9" s="27">
        <v>257099</v>
      </c>
      <c r="H9" s="15">
        <v>154846</v>
      </c>
      <c r="I9" s="15">
        <v>547839</v>
      </c>
      <c r="J9" s="18">
        <f>SUM(E9:I9)</f>
        <v>1577346</v>
      </c>
    </row>
    <row r="10" spans="1:10" ht="108.75" customHeight="1" thickBot="1" x14ac:dyDescent="0.25">
      <c r="A10" s="10" t="s">
        <v>27</v>
      </c>
      <c r="B10" s="11" t="s">
        <v>28</v>
      </c>
      <c r="C10" s="12">
        <v>0.86</v>
      </c>
      <c r="D10" s="13" t="s">
        <v>29</v>
      </c>
      <c r="E10" s="16">
        <v>0.84399999999999997</v>
      </c>
      <c r="F10" s="12">
        <v>0.85</v>
      </c>
      <c r="G10" s="29">
        <v>0.85189999999999999</v>
      </c>
      <c r="H10" s="12">
        <v>0</v>
      </c>
      <c r="I10" s="12">
        <v>0.9</v>
      </c>
      <c r="J10" s="19">
        <v>0.9</v>
      </c>
    </row>
  </sheetData>
  <mergeCells count="9">
    <mergeCell ref="A1:J1"/>
    <mergeCell ref="A3:J3"/>
    <mergeCell ref="A4:A6"/>
    <mergeCell ref="B4:B6"/>
    <mergeCell ref="C4:C6"/>
    <mergeCell ref="D4:D6"/>
    <mergeCell ref="E4:I4"/>
    <mergeCell ref="J4:J6"/>
    <mergeCell ref="E5:I5"/>
  </mergeCells>
  <printOptions horizontalCentered="1"/>
  <pageMargins left="1.37" right="0.46" top="0.75" bottom="0.39370078740157483" header="0" footer="0"/>
  <pageSetup paperSize="5" scale="50" orientation="landscape"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A66"/>
  <sheetViews>
    <sheetView showGridLines="0" view="pageBreakPreview" topLeftCell="I7" zoomScale="60" zoomScaleNormal="55" workbookViewId="0">
      <selection activeCell="AK15" sqref="AK15"/>
    </sheetView>
  </sheetViews>
  <sheetFormatPr baseColWidth="10" defaultRowHeight="12.75" x14ac:dyDescent="0.2"/>
  <cols>
    <col min="1" max="1" width="3.42578125" style="310" customWidth="1"/>
    <col min="2" max="2" width="17.85546875" style="310" customWidth="1"/>
    <col min="3" max="3" width="15.85546875" style="310" customWidth="1"/>
    <col min="4" max="4" width="19.140625" style="310" customWidth="1"/>
    <col min="5" max="5" width="24.140625" style="314" customWidth="1"/>
    <col min="6" max="6" width="16.28515625" style="315" customWidth="1"/>
    <col min="7" max="7" width="15" style="315" customWidth="1"/>
    <col min="8" max="8" width="15.5703125" style="316" customWidth="1"/>
    <col min="9" max="11" width="13.7109375" style="317" customWidth="1"/>
    <col min="12" max="17" width="13.7109375" style="317" hidden="1" customWidth="1"/>
    <col min="18" max="18" width="17.7109375" style="317" hidden="1" customWidth="1"/>
    <col min="19" max="19" width="13.7109375" style="317" customWidth="1"/>
    <col min="20" max="21" width="13.7109375" style="317" hidden="1" customWidth="1"/>
    <col min="22" max="23" width="15.140625" style="317" hidden="1" customWidth="1"/>
    <col min="24" max="24" width="13.7109375" style="317" customWidth="1"/>
    <col min="25" max="26" width="13.7109375" style="317" hidden="1" customWidth="1"/>
    <col min="27" max="28" width="16.42578125" style="317" hidden="1" customWidth="1"/>
    <col min="29" max="29" width="13.7109375" style="317" customWidth="1"/>
    <col min="30" max="31" width="13.7109375" style="317" hidden="1" customWidth="1"/>
    <col min="32" max="32" width="16.5703125" style="318" customWidth="1"/>
    <col min="33" max="33" width="17.85546875" style="319" customWidth="1"/>
    <col min="34" max="34" width="2.85546875" style="319" customWidth="1"/>
    <col min="35" max="35" width="20.7109375" style="320" customWidth="1"/>
    <col min="36" max="36" width="9" style="320" customWidth="1"/>
    <col min="37" max="37" width="32.140625" style="321" customWidth="1"/>
    <col min="38" max="39" width="37.140625" style="310" customWidth="1"/>
    <col min="40" max="40" width="16.5703125" style="315" customWidth="1"/>
    <col min="41" max="41" width="9.140625" style="310" customWidth="1"/>
    <col min="42" max="42" width="12.140625" style="310" customWidth="1"/>
    <col min="43" max="44" width="9.7109375" style="310" customWidth="1"/>
    <col min="45" max="45" width="10.85546875" style="310" customWidth="1"/>
    <col min="46" max="46" width="9.7109375" style="310" hidden="1" customWidth="1"/>
    <col min="47" max="47" width="11.5703125" style="310" hidden="1" customWidth="1"/>
    <col min="48" max="51" width="9.7109375" style="310" hidden="1" customWidth="1"/>
    <col min="52" max="52" width="10.5703125" style="310" hidden="1" customWidth="1"/>
    <col min="53" max="53" width="9.7109375" style="310" hidden="1" customWidth="1"/>
    <col min="54" max="54" width="11.28515625" style="310" customWidth="1"/>
    <col min="55" max="55" width="12.42578125" style="310" hidden="1" customWidth="1"/>
    <col min="56" max="56" width="11.5703125" style="310" hidden="1" customWidth="1"/>
    <col min="57" max="57" width="10.7109375" style="310" hidden="1" customWidth="1"/>
    <col min="58" max="58" width="9.140625" style="310" hidden="1" customWidth="1"/>
    <col min="59" max="59" width="8.5703125" style="310" hidden="1" customWidth="1"/>
    <col min="60" max="60" width="9.7109375" style="310" hidden="1" customWidth="1"/>
    <col min="61" max="61" width="10.5703125" style="310" hidden="1" customWidth="1"/>
    <col min="62" max="62" width="10.28515625" style="310" hidden="1" customWidth="1"/>
    <col min="63" max="63" width="10.28515625" style="310" customWidth="1"/>
    <col min="64" max="64" width="12.42578125" style="310" hidden="1" customWidth="1"/>
    <col min="65" max="65" width="10.85546875" style="310" hidden="1" customWidth="1"/>
    <col min="66" max="67" width="11.140625" style="310" hidden="1" customWidth="1"/>
    <col min="68" max="68" width="9.85546875" style="310" hidden="1" customWidth="1"/>
    <col min="69" max="69" width="11.140625" style="310" hidden="1" customWidth="1"/>
    <col min="70" max="70" width="9.85546875" style="310" hidden="1" customWidth="1"/>
    <col min="71" max="71" width="14" style="310" customWidth="1"/>
    <col min="72" max="78" width="10.28515625" style="310" hidden="1" customWidth="1"/>
    <col min="79" max="79" width="17.28515625" style="310" customWidth="1"/>
    <col min="80" max="80" width="19.42578125" style="310" customWidth="1"/>
    <col min="81" max="81" width="4.5703125" style="310" customWidth="1"/>
    <col min="82" max="82" width="27.42578125" style="310" bestFit="1" customWidth="1"/>
    <col min="83" max="83" width="27.42578125" style="310" customWidth="1"/>
    <col min="84" max="85" width="25" style="310" customWidth="1"/>
    <col min="86" max="87" width="27.85546875" style="310" hidden="1" customWidth="1"/>
    <col min="88" max="88" width="27.85546875" style="310" customWidth="1"/>
    <col min="89" max="89" width="31" style="310" customWidth="1"/>
    <col min="90" max="90" width="22.42578125" style="310" hidden="1" customWidth="1"/>
    <col min="91" max="91" width="23.5703125" style="310" hidden="1" customWidth="1"/>
    <col min="92" max="92" width="20.7109375" style="322" hidden="1" customWidth="1"/>
    <col min="93" max="93" width="24.28515625" style="322" hidden="1" customWidth="1"/>
    <col min="94" max="94" width="21.7109375" style="322" hidden="1" customWidth="1"/>
    <col min="95" max="95" width="23.140625" style="322" hidden="1" customWidth="1"/>
    <col min="96" max="96" width="19.5703125" style="322" hidden="1" customWidth="1"/>
    <col min="97" max="97" width="19.5703125" style="310" hidden="1" customWidth="1"/>
    <col min="98" max="98" width="19.28515625" style="310" hidden="1" customWidth="1"/>
    <col min="99" max="99" width="20.28515625" style="322" hidden="1" customWidth="1"/>
    <col min="100" max="100" width="21.7109375" style="322" hidden="1" customWidth="1"/>
    <col min="101" max="101" width="20.85546875" style="322" hidden="1" customWidth="1"/>
    <col min="102" max="102" width="22.42578125" style="322" hidden="1" customWidth="1"/>
    <col min="103" max="103" width="20.140625" style="322" hidden="1" customWidth="1"/>
    <col min="104" max="104" width="31" style="310" customWidth="1"/>
    <col min="105" max="105" width="21.42578125" style="310" hidden="1" customWidth="1"/>
    <col min="106" max="106" width="20.140625" style="310" hidden="1" customWidth="1"/>
    <col min="107" max="107" width="22.140625" style="310" hidden="1" customWidth="1"/>
    <col min="108" max="108" width="22.7109375" style="310" hidden="1" customWidth="1"/>
    <col min="109" max="109" width="25.140625" style="310" hidden="1" customWidth="1"/>
    <col min="110" max="111" width="18" style="310" hidden="1" customWidth="1"/>
    <col min="112" max="112" width="22.85546875" style="310" hidden="1" customWidth="1"/>
    <col min="113" max="113" width="21.7109375" style="310" hidden="1" customWidth="1"/>
    <col min="114" max="114" width="21" style="310" hidden="1" customWidth="1"/>
    <col min="115" max="115" width="20.140625" style="310" hidden="1" customWidth="1"/>
    <col min="116" max="116" width="24.42578125" style="323" hidden="1" customWidth="1"/>
    <col min="117" max="117" width="17.7109375" style="323" hidden="1" customWidth="1"/>
    <col min="118" max="118" width="21.5703125" style="323" hidden="1" customWidth="1"/>
    <col min="119" max="119" width="20.7109375" style="310" hidden="1" customWidth="1"/>
    <col min="120" max="120" width="27" style="310" hidden="1" customWidth="1"/>
    <col min="121" max="121" width="21" style="310" hidden="1" customWidth="1"/>
    <col min="122" max="122" width="23.28515625" style="310" hidden="1" customWidth="1"/>
    <col min="123" max="123" width="31" style="310" customWidth="1"/>
    <col min="124" max="124" width="27.28515625" style="310" hidden="1" customWidth="1"/>
    <col min="125" max="125" width="24.28515625" style="310" hidden="1" customWidth="1"/>
    <col min="126" max="127" width="23.42578125" style="310" hidden="1" customWidth="1"/>
    <col min="128" max="128" width="27.28515625" style="310" hidden="1" customWidth="1"/>
    <col min="129" max="129" width="22.85546875" style="310" hidden="1" customWidth="1"/>
    <col min="130" max="131" width="21.7109375" style="310" hidden="1" customWidth="1"/>
    <col min="132" max="132" width="20.28515625" style="310" hidden="1" customWidth="1"/>
    <col min="133" max="133" width="20" style="310" hidden="1" customWidth="1"/>
    <col min="134" max="135" width="24.7109375" style="310" hidden="1" customWidth="1"/>
    <col min="136" max="136" width="18" style="310" hidden="1" customWidth="1"/>
    <col min="137" max="137" width="16.7109375" style="310" hidden="1" customWidth="1"/>
    <col min="138" max="138" width="17.28515625" style="310" hidden="1" customWidth="1"/>
    <col min="139" max="139" width="14.85546875" style="310" hidden="1" customWidth="1"/>
    <col min="140" max="140" width="21.7109375" style="310" hidden="1" customWidth="1"/>
    <col min="141" max="141" width="31" style="310" customWidth="1"/>
    <col min="142" max="142" width="20" style="310" hidden="1" customWidth="1"/>
    <col min="143" max="143" width="22.42578125" style="310" hidden="1" customWidth="1"/>
    <col min="144" max="144" width="20.5703125" style="310" hidden="1" customWidth="1"/>
    <col min="145" max="145" width="22.85546875" style="310" hidden="1" customWidth="1"/>
    <col min="146" max="148" width="20.7109375" style="310" hidden="1" customWidth="1"/>
    <col min="149" max="149" width="30.7109375" style="324" customWidth="1"/>
    <col min="150" max="150" width="36.42578125" style="324" customWidth="1"/>
    <col min="151" max="151" width="4.140625" style="310" customWidth="1"/>
    <col min="152" max="155" width="45" style="310" customWidth="1"/>
    <col min="156" max="156" width="11.42578125" style="310"/>
    <col min="157" max="157" width="14.85546875" style="310" bestFit="1" customWidth="1"/>
    <col min="158" max="16384" width="11.42578125" style="310"/>
  </cols>
  <sheetData>
    <row r="1" spans="1:157" ht="25.5" customHeight="1" x14ac:dyDescent="0.2">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1"/>
      <c r="AX1" s="311"/>
      <c r="AY1" s="311"/>
      <c r="AZ1" s="311"/>
      <c r="BA1" s="311"/>
      <c r="BB1" s="311"/>
      <c r="BC1" s="311"/>
      <c r="BD1" s="311"/>
      <c r="BE1" s="311"/>
      <c r="BF1" s="311"/>
      <c r="BG1" s="311"/>
      <c r="BH1" s="311"/>
      <c r="BI1" s="311"/>
      <c r="BJ1" s="311"/>
      <c r="BK1" s="311"/>
      <c r="BL1" s="311"/>
      <c r="BM1" s="311"/>
      <c r="BN1" s="311"/>
      <c r="BO1" s="311"/>
      <c r="BP1" s="311"/>
      <c r="BQ1" s="311"/>
      <c r="BR1" s="311"/>
      <c r="BS1" s="311"/>
      <c r="BT1" s="311"/>
      <c r="BU1" s="311"/>
      <c r="BV1" s="311"/>
      <c r="BW1" s="311"/>
      <c r="BX1" s="311"/>
      <c r="BY1" s="311"/>
      <c r="BZ1" s="311"/>
      <c r="CA1" s="311"/>
      <c r="CB1" s="311"/>
      <c r="CC1" s="311"/>
      <c r="CD1" s="311"/>
      <c r="CE1" s="311"/>
      <c r="CF1" s="311"/>
      <c r="CG1" s="311"/>
      <c r="CH1" s="311"/>
      <c r="CI1" s="311"/>
      <c r="CJ1" s="311"/>
      <c r="CK1" s="311"/>
      <c r="CL1" s="311"/>
      <c r="CM1" s="311"/>
      <c r="CN1" s="311"/>
      <c r="CO1" s="311"/>
      <c r="CP1" s="311"/>
      <c r="CQ1" s="311"/>
      <c r="CR1" s="311"/>
      <c r="CS1" s="311"/>
      <c r="CT1" s="311"/>
      <c r="CU1" s="311"/>
      <c r="CV1" s="311"/>
      <c r="CW1" s="311"/>
      <c r="CX1" s="311"/>
      <c r="CY1" s="311"/>
      <c r="CZ1" s="311"/>
      <c r="DA1" s="311"/>
      <c r="DB1" s="311"/>
      <c r="DC1" s="311"/>
      <c r="DD1" s="311"/>
      <c r="DE1" s="311"/>
      <c r="DF1" s="311"/>
      <c r="DG1" s="311"/>
      <c r="DH1" s="311"/>
      <c r="DI1" s="311"/>
      <c r="DJ1" s="311"/>
      <c r="DK1" s="311"/>
      <c r="DL1" s="311"/>
      <c r="DM1" s="311"/>
      <c r="DN1" s="311"/>
      <c r="DO1" s="311"/>
      <c r="DP1" s="311"/>
      <c r="DQ1" s="311"/>
      <c r="DR1" s="311"/>
      <c r="DS1" s="311"/>
      <c r="DT1" s="311"/>
      <c r="DU1" s="311"/>
      <c r="DV1" s="311"/>
      <c r="DW1" s="311"/>
      <c r="DX1" s="311"/>
      <c r="DY1" s="311"/>
      <c r="DZ1" s="311"/>
      <c r="EA1" s="311"/>
      <c r="EB1" s="311"/>
      <c r="EC1" s="311"/>
      <c r="ED1" s="311"/>
      <c r="EE1" s="311"/>
      <c r="EF1" s="311"/>
      <c r="EG1" s="311"/>
      <c r="EH1" s="311"/>
      <c r="EI1" s="311"/>
      <c r="EJ1" s="311"/>
      <c r="EK1" s="311"/>
      <c r="EL1" s="312"/>
      <c r="EM1" s="312"/>
      <c r="EN1" s="312"/>
      <c r="EO1" s="312"/>
      <c r="EP1" s="312"/>
      <c r="EQ1" s="312"/>
      <c r="ER1" s="312"/>
      <c r="ES1" s="313"/>
      <c r="ET1" s="313"/>
    </row>
    <row r="3" spans="1:157" ht="12.75" customHeight="1" x14ac:dyDescent="0.2"/>
    <row r="4" spans="1:157" ht="12.75" customHeight="1" x14ac:dyDescent="0.2">
      <c r="A4" s="325"/>
      <c r="B4" s="326"/>
      <c r="C4" s="326"/>
      <c r="D4" s="326"/>
      <c r="E4" s="327"/>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7"/>
      <c r="AH4" s="329"/>
      <c r="AI4" s="328"/>
      <c r="AJ4" s="330"/>
      <c r="AK4" s="331"/>
      <c r="AL4" s="330"/>
      <c r="AM4" s="331"/>
      <c r="AN4" s="330"/>
      <c r="AO4" s="331"/>
      <c r="AP4" s="330"/>
      <c r="AQ4" s="331"/>
      <c r="AR4" s="331"/>
      <c r="AS4" s="330"/>
      <c r="AT4" s="331"/>
      <c r="AU4" s="331"/>
      <c r="AV4" s="330"/>
      <c r="AW4" s="331"/>
      <c r="AX4" s="330"/>
      <c r="AY4" s="331"/>
      <c r="AZ4" s="330"/>
      <c r="BA4" s="331"/>
      <c r="BB4" s="331"/>
      <c r="BC4" s="330"/>
      <c r="BD4" s="331"/>
      <c r="BE4" s="331"/>
      <c r="BF4" s="331"/>
      <c r="BG4" s="331"/>
      <c r="BH4" s="331"/>
      <c r="BI4" s="331"/>
      <c r="BJ4" s="331"/>
      <c r="BK4" s="330"/>
      <c r="BL4" s="330"/>
      <c r="BM4" s="330"/>
      <c r="BN4" s="330"/>
      <c r="BO4" s="330"/>
      <c r="BP4" s="330"/>
      <c r="BQ4" s="330"/>
      <c r="BR4" s="330"/>
      <c r="BS4" s="331"/>
      <c r="BT4" s="331"/>
      <c r="BU4" s="331"/>
      <c r="BV4" s="331"/>
      <c r="BW4" s="331"/>
      <c r="BX4" s="331"/>
      <c r="BY4" s="331"/>
      <c r="BZ4" s="331"/>
      <c r="CA4" s="330"/>
      <c r="CB4" s="330"/>
      <c r="CC4" s="332"/>
      <c r="CD4" s="331"/>
      <c r="CE4" s="331"/>
      <c r="CF4" s="331"/>
      <c r="CG4" s="331"/>
      <c r="CH4" s="330"/>
      <c r="CI4" s="330"/>
      <c r="CJ4" s="330"/>
      <c r="CK4" s="331"/>
      <c r="CL4" s="330"/>
      <c r="CM4" s="331"/>
      <c r="CN4" s="330"/>
      <c r="CO4" s="331"/>
      <c r="CP4" s="330"/>
      <c r="CQ4" s="331"/>
      <c r="CR4" s="330"/>
      <c r="CS4" s="331"/>
      <c r="CT4" s="330"/>
      <c r="CU4" s="331"/>
      <c r="CV4" s="330"/>
      <c r="CW4" s="331"/>
      <c r="CX4" s="330"/>
      <c r="CY4" s="331"/>
      <c r="CZ4" s="330"/>
      <c r="DA4" s="330"/>
      <c r="DB4" s="330"/>
      <c r="DC4" s="330"/>
      <c r="DD4" s="330"/>
      <c r="DE4" s="331"/>
      <c r="DF4" s="330"/>
      <c r="DG4" s="331"/>
      <c r="DH4" s="330"/>
      <c r="DI4" s="331"/>
      <c r="DJ4" s="331"/>
      <c r="DK4" s="331"/>
      <c r="DL4" s="333"/>
      <c r="DM4" s="333"/>
      <c r="DN4" s="333"/>
      <c r="DO4" s="330"/>
      <c r="DP4" s="330"/>
      <c r="DQ4" s="330"/>
      <c r="DR4" s="330"/>
      <c r="DS4" s="330"/>
      <c r="DT4" s="330"/>
      <c r="DU4" s="330"/>
      <c r="DV4" s="330"/>
      <c r="DW4" s="330"/>
      <c r="DX4" s="330"/>
      <c r="DY4" s="330"/>
      <c r="DZ4" s="330"/>
      <c r="EA4" s="330"/>
      <c r="EB4" s="330"/>
      <c r="EC4" s="330"/>
      <c r="ED4" s="330"/>
      <c r="EE4" s="330"/>
      <c r="EF4" s="330"/>
      <c r="EG4" s="330"/>
      <c r="EH4" s="330"/>
      <c r="EI4" s="330"/>
      <c r="EJ4" s="330"/>
      <c r="EK4" s="331"/>
      <c r="EL4" s="331"/>
      <c r="EM4" s="331"/>
      <c r="EN4" s="331"/>
      <c r="EO4" s="331"/>
      <c r="EP4" s="331"/>
      <c r="EQ4" s="331"/>
      <c r="ER4" s="331"/>
      <c r="ES4" s="330">
        <v>49</v>
      </c>
      <c r="ET4" s="331">
        <v>50</v>
      </c>
    </row>
    <row r="5" spans="1:157" ht="32.25" customHeight="1" x14ac:dyDescent="0.2">
      <c r="A5" s="325"/>
      <c r="B5" s="326"/>
      <c r="C5" s="326"/>
      <c r="D5" s="326"/>
      <c r="E5" s="334" t="s">
        <v>199</v>
      </c>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29"/>
      <c r="AI5" s="335" t="s">
        <v>200</v>
      </c>
      <c r="AJ5" s="335"/>
      <c r="AK5" s="335"/>
      <c r="AL5" s="335"/>
      <c r="AM5" s="335"/>
      <c r="AN5" s="335"/>
      <c r="AO5" s="335"/>
      <c r="AP5" s="335"/>
      <c r="AQ5" s="335"/>
      <c r="AR5" s="335"/>
      <c r="AS5" s="335"/>
      <c r="AT5" s="335"/>
      <c r="AU5" s="335"/>
      <c r="AV5" s="335"/>
      <c r="AW5" s="335"/>
      <c r="AX5" s="335"/>
      <c r="AY5" s="335"/>
      <c r="AZ5" s="335"/>
      <c r="BA5" s="335"/>
      <c r="BB5" s="335"/>
      <c r="BC5" s="335"/>
      <c r="BD5" s="335"/>
      <c r="BE5" s="335"/>
      <c r="BF5" s="335"/>
      <c r="BG5" s="335"/>
      <c r="BH5" s="335"/>
      <c r="BI5" s="335"/>
      <c r="BJ5" s="335"/>
      <c r="BK5" s="335"/>
      <c r="BL5" s="335"/>
      <c r="BM5" s="335"/>
      <c r="BN5" s="335"/>
      <c r="BO5" s="335"/>
      <c r="BP5" s="335"/>
      <c r="BQ5" s="335"/>
      <c r="BR5" s="335"/>
      <c r="BS5" s="335"/>
      <c r="BT5" s="335"/>
      <c r="BU5" s="335"/>
      <c r="BV5" s="335"/>
      <c r="BW5" s="335"/>
      <c r="BX5" s="335"/>
      <c r="BY5" s="335"/>
      <c r="BZ5" s="335"/>
      <c r="CA5" s="335"/>
      <c r="CB5" s="335"/>
      <c r="CC5" s="332"/>
      <c r="CD5" s="334" t="s">
        <v>201</v>
      </c>
      <c r="CE5" s="334"/>
      <c r="CF5" s="334"/>
      <c r="CG5" s="334"/>
      <c r="CH5" s="334"/>
      <c r="CI5" s="334"/>
      <c r="CJ5" s="334"/>
      <c r="CK5" s="334"/>
      <c r="CL5" s="334"/>
      <c r="CM5" s="334"/>
      <c r="CN5" s="334"/>
      <c r="CO5" s="334"/>
      <c r="CP5" s="334"/>
      <c r="CQ5" s="334"/>
      <c r="CR5" s="334"/>
      <c r="CS5" s="334"/>
      <c r="CT5" s="334"/>
      <c r="CU5" s="334"/>
      <c r="CV5" s="334"/>
      <c r="CW5" s="334"/>
      <c r="CX5" s="334"/>
      <c r="CY5" s="334"/>
      <c r="CZ5" s="334"/>
      <c r="DA5" s="334"/>
      <c r="DB5" s="334"/>
      <c r="DC5" s="334"/>
      <c r="DD5" s="334"/>
      <c r="DE5" s="334"/>
      <c r="DF5" s="334"/>
      <c r="DG5" s="334"/>
      <c r="DH5" s="334"/>
      <c r="DI5" s="334"/>
      <c r="DJ5" s="334"/>
      <c r="DK5" s="334"/>
      <c r="DL5" s="334"/>
      <c r="DM5" s="334"/>
      <c r="DN5" s="334"/>
      <c r="DO5" s="334"/>
      <c r="DP5" s="334"/>
      <c r="DQ5" s="334"/>
      <c r="DR5" s="334"/>
      <c r="DS5" s="334"/>
      <c r="DT5" s="334"/>
      <c r="DU5" s="334"/>
      <c r="DV5" s="334"/>
      <c r="DW5" s="334"/>
      <c r="DX5" s="334"/>
      <c r="DY5" s="334"/>
      <c r="DZ5" s="334"/>
      <c r="EA5" s="334"/>
      <c r="EB5" s="334"/>
      <c r="EC5" s="334"/>
      <c r="ED5" s="334"/>
      <c r="EE5" s="334"/>
      <c r="EF5" s="334"/>
      <c r="EG5" s="334"/>
      <c r="EH5" s="334"/>
      <c r="EI5" s="334"/>
      <c r="EJ5" s="334"/>
      <c r="EK5" s="334"/>
      <c r="EL5" s="334"/>
      <c r="EM5" s="334"/>
      <c r="EN5" s="334"/>
      <c r="EO5" s="334"/>
      <c r="EP5" s="334"/>
      <c r="EQ5" s="334"/>
      <c r="ER5" s="334"/>
      <c r="ES5" s="334"/>
      <c r="ET5" s="334"/>
    </row>
    <row r="6" spans="1:157" s="339" customFormat="1" ht="32.25" customHeight="1" x14ac:dyDescent="0.2">
      <c r="A6" s="325"/>
      <c r="B6" s="326"/>
      <c r="C6" s="326"/>
      <c r="D6" s="32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29"/>
      <c r="AI6" s="336"/>
      <c r="AJ6" s="336"/>
      <c r="AK6" s="336"/>
      <c r="AL6" s="336"/>
      <c r="AM6" s="336"/>
      <c r="AN6" s="336"/>
      <c r="AO6" s="336"/>
      <c r="AP6" s="336"/>
      <c r="AQ6" s="336"/>
      <c r="AR6" s="336"/>
      <c r="AS6" s="336"/>
      <c r="AT6" s="336"/>
      <c r="AU6" s="336"/>
      <c r="AV6" s="336"/>
      <c r="AW6" s="336"/>
      <c r="AX6" s="336"/>
      <c r="AY6" s="336"/>
      <c r="AZ6" s="336"/>
      <c r="BA6" s="336"/>
      <c r="BB6" s="336"/>
      <c r="BC6" s="336"/>
      <c r="BD6" s="336"/>
      <c r="BE6" s="336"/>
      <c r="BF6" s="336"/>
      <c r="BG6" s="336"/>
      <c r="BH6" s="336"/>
      <c r="BI6" s="336"/>
      <c r="BJ6" s="336"/>
      <c r="BK6" s="336"/>
      <c r="BL6" s="336"/>
      <c r="BM6" s="336"/>
      <c r="BN6" s="336"/>
      <c r="BO6" s="336"/>
      <c r="BP6" s="336"/>
      <c r="BQ6" s="336"/>
      <c r="BR6" s="336"/>
      <c r="BS6" s="336"/>
      <c r="BT6" s="336"/>
      <c r="BU6" s="336"/>
      <c r="BV6" s="336"/>
      <c r="BW6" s="336"/>
      <c r="BX6" s="336"/>
      <c r="BY6" s="336"/>
      <c r="BZ6" s="336"/>
      <c r="CA6" s="337"/>
      <c r="CB6" s="336"/>
      <c r="CC6" s="332"/>
      <c r="CD6" s="336"/>
      <c r="CE6" s="336"/>
      <c r="CF6" s="336"/>
      <c r="CG6" s="336"/>
      <c r="CH6" s="336"/>
      <c r="CI6" s="336"/>
      <c r="CJ6" s="336"/>
      <c r="CK6" s="336"/>
      <c r="CL6" s="336"/>
      <c r="CM6" s="336"/>
      <c r="CN6" s="336"/>
      <c r="CO6" s="336"/>
      <c r="CP6" s="336"/>
      <c r="CQ6" s="336"/>
      <c r="CR6" s="336"/>
      <c r="CS6" s="336"/>
      <c r="CT6" s="336"/>
      <c r="CU6" s="336"/>
      <c r="CV6" s="336"/>
      <c r="CW6" s="336"/>
      <c r="CX6" s="336"/>
      <c r="CY6" s="336"/>
      <c r="CZ6" s="336"/>
      <c r="DA6" s="336"/>
      <c r="DB6" s="336"/>
      <c r="DC6" s="336"/>
      <c r="DD6" s="336"/>
      <c r="DE6" s="336"/>
      <c r="DF6" s="336"/>
      <c r="DG6" s="336"/>
      <c r="DH6" s="336"/>
      <c r="DI6" s="336"/>
      <c r="DJ6" s="336"/>
      <c r="DK6" s="336"/>
      <c r="DL6" s="336"/>
      <c r="DM6" s="336"/>
      <c r="DN6" s="336"/>
      <c r="DO6" s="336"/>
      <c r="DP6" s="336"/>
      <c r="DQ6" s="336"/>
      <c r="DR6" s="336"/>
      <c r="DS6" s="336"/>
      <c r="DT6" s="336"/>
      <c r="DU6" s="336"/>
      <c r="DV6" s="336"/>
      <c r="DW6" s="336"/>
      <c r="DX6" s="336"/>
      <c r="DY6" s="336"/>
      <c r="DZ6" s="336"/>
      <c r="EA6" s="336"/>
      <c r="EB6" s="336"/>
      <c r="EC6" s="336"/>
      <c r="ED6" s="336"/>
      <c r="EE6" s="336"/>
      <c r="EF6" s="336"/>
      <c r="EG6" s="336"/>
      <c r="EH6" s="336"/>
      <c r="EI6" s="336"/>
      <c r="EJ6" s="336"/>
      <c r="EK6" s="336"/>
      <c r="EL6" s="336"/>
      <c r="EM6" s="336"/>
      <c r="EN6" s="336"/>
      <c r="EO6" s="336"/>
      <c r="EP6" s="336"/>
      <c r="EQ6" s="336"/>
      <c r="ER6" s="336"/>
      <c r="ES6" s="336"/>
      <c r="ET6" s="338"/>
    </row>
    <row r="7" spans="1:157" s="351" customFormat="1" ht="24.75" customHeight="1" x14ac:dyDescent="0.2">
      <c r="A7" s="325"/>
      <c r="B7" s="340" t="s">
        <v>202</v>
      </c>
      <c r="C7" s="340" t="s">
        <v>37</v>
      </c>
      <c r="D7" s="340" t="s">
        <v>203</v>
      </c>
      <c r="E7" s="340" t="s">
        <v>1</v>
      </c>
      <c r="F7" s="340" t="s">
        <v>8</v>
      </c>
      <c r="G7" s="340" t="s">
        <v>40</v>
      </c>
      <c r="H7" s="340" t="s">
        <v>30</v>
      </c>
      <c r="I7" s="341" t="s">
        <v>3</v>
      </c>
      <c r="J7" s="341"/>
      <c r="K7" s="341"/>
      <c r="L7" s="341"/>
      <c r="M7" s="341"/>
      <c r="N7" s="341"/>
      <c r="O7" s="341"/>
      <c r="P7" s="341"/>
      <c r="Q7" s="341"/>
      <c r="R7" s="341"/>
      <c r="S7" s="341"/>
      <c r="T7" s="341"/>
      <c r="U7" s="341"/>
      <c r="V7" s="341"/>
      <c r="W7" s="341"/>
      <c r="X7" s="341"/>
      <c r="Y7" s="341"/>
      <c r="Z7" s="341"/>
      <c r="AA7" s="341"/>
      <c r="AB7" s="341"/>
      <c r="AC7" s="341"/>
      <c r="AD7" s="341"/>
      <c r="AE7" s="342"/>
      <c r="AF7" s="343" t="s">
        <v>204</v>
      </c>
      <c r="AG7" s="343" t="s">
        <v>205</v>
      </c>
      <c r="AH7" s="329"/>
      <c r="AI7" s="344" t="s">
        <v>42</v>
      </c>
      <c r="AJ7" s="344" t="s">
        <v>206</v>
      </c>
      <c r="AK7" s="344" t="s">
        <v>7</v>
      </c>
      <c r="AL7" s="344" t="s">
        <v>45</v>
      </c>
      <c r="AM7" s="344" t="s">
        <v>46</v>
      </c>
      <c r="AN7" s="345" t="s">
        <v>155</v>
      </c>
      <c r="AO7" s="346"/>
      <c r="AP7" s="347" t="s">
        <v>6</v>
      </c>
      <c r="AQ7" s="347"/>
      <c r="AR7" s="347"/>
      <c r="AS7" s="347"/>
      <c r="AT7" s="347"/>
      <c r="AU7" s="347"/>
      <c r="AV7" s="347"/>
      <c r="AW7" s="347"/>
      <c r="AX7" s="347"/>
      <c r="AY7" s="347"/>
      <c r="AZ7" s="347"/>
      <c r="BA7" s="347"/>
      <c r="BB7" s="347"/>
      <c r="BC7" s="347"/>
      <c r="BD7" s="347"/>
      <c r="BE7" s="347"/>
      <c r="BF7" s="347"/>
      <c r="BG7" s="347"/>
      <c r="BH7" s="347"/>
      <c r="BI7" s="347"/>
      <c r="BJ7" s="347"/>
      <c r="BK7" s="347"/>
      <c r="BL7" s="347"/>
      <c r="BM7" s="347"/>
      <c r="BN7" s="347"/>
      <c r="BO7" s="347"/>
      <c r="BP7" s="347"/>
      <c r="BQ7" s="347"/>
      <c r="BR7" s="347"/>
      <c r="BS7" s="347"/>
      <c r="BT7" s="347"/>
      <c r="BU7" s="347"/>
      <c r="BV7" s="347"/>
      <c r="BW7" s="347"/>
      <c r="BX7" s="347"/>
      <c r="BY7" s="347"/>
      <c r="BZ7" s="347"/>
      <c r="CA7" s="347"/>
      <c r="CB7" s="348"/>
      <c r="CC7" s="349"/>
      <c r="CD7" s="347" t="s">
        <v>5</v>
      </c>
      <c r="CE7" s="347"/>
      <c r="CF7" s="347"/>
      <c r="CG7" s="347"/>
      <c r="CH7" s="347"/>
      <c r="CI7" s="347"/>
      <c r="CJ7" s="347"/>
      <c r="CK7" s="347"/>
      <c r="CL7" s="347"/>
      <c r="CM7" s="347"/>
      <c r="CN7" s="347"/>
      <c r="CO7" s="347"/>
      <c r="CP7" s="347"/>
      <c r="CQ7" s="347"/>
      <c r="CR7" s="347"/>
      <c r="CS7" s="347"/>
      <c r="CT7" s="347"/>
      <c r="CU7" s="347"/>
      <c r="CV7" s="347"/>
      <c r="CW7" s="347"/>
      <c r="CX7" s="347"/>
      <c r="CY7" s="347"/>
      <c r="CZ7" s="347"/>
      <c r="DA7" s="347"/>
      <c r="DB7" s="347"/>
      <c r="DC7" s="347"/>
      <c r="DD7" s="347"/>
      <c r="DE7" s="347"/>
      <c r="DF7" s="347"/>
      <c r="DG7" s="347"/>
      <c r="DH7" s="347"/>
      <c r="DI7" s="347"/>
      <c r="DJ7" s="347"/>
      <c r="DK7" s="347"/>
      <c r="DL7" s="347"/>
      <c r="DM7" s="347"/>
      <c r="DN7" s="347"/>
      <c r="DO7" s="347"/>
      <c r="DP7" s="347"/>
      <c r="DQ7" s="347"/>
      <c r="DR7" s="347"/>
      <c r="DS7" s="347"/>
      <c r="DT7" s="347"/>
      <c r="DU7" s="347"/>
      <c r="DV7" s="347"/>
      <c r="DW7" s="347"/>
      <c r="DX7" s="347"/>
      <c r="DY7" s="347"/>
      <c r="DZ7" s="347"/>
      <c r="EA7" s="347"/>
      <c r="EB7" s="347"/>
      <c r="EC7" s="347"/>
      <c r="ED7" s="347"/>
      <c r="EE7" s="347"/>
      <c r="EF7" s="347"/>
      <c r="EG7" s="347"/>
      <c r="EH7" s="347"/>
      <c r="EI7" s="347"/>
      <c r="EJ7" s="347"/>
      <c r="EK7" s="347"/>
      <c r="EL7" s="347"/>
      <c r="EM7" s="347"/>
      <c r="EN7" s="347"/>
      <c r="EO7" s="347"/>
      <c r="EP7" s="347"/>
      <c r="EQ7" s="347"/>
      <c r="ER7" s="347"/>
      <c r="ES7" s="347"/>
      <c r="ET7" s="350"/>
    </row>
    <row r="8" spans="1:157" ht="21.75" customHeight="1" x14ac:dyDescent="0.2">
      <c r="A8" s="325"/>
      <c r="B8" s="352"/>
      <c r="C8" s="352"/>
      <c r="D8" s="352"/>
      <c r="E8" s="352"/>
      <c r="F8" s="352"/>
      <c r="G8" s="352"/>
      <c r="H8" s="352"/>
      <c r="I8" s="353" t="s">
        <v>2</v>
      </c>
      <c r="J8" s="353"/>
      <c r="K8" s="353"/>
      <c r="L8" s="353"/>
      <c r="M8" s="353"/>
      <c r="N8" s="353"/>
      <c r="O8" s="353"/>
      <c r="P8" s="353"/>
      <c r="Q8" s="353"/>
      <c r="R8" s="353"/>
      <c r="S8" s="353"/>
      <c r="T8" s="353"/>
      <c r="U8" s="353"/>
      <c r="V8" s="353"/>
      <c r="W8" s="353"/>
      <c r="X8" s="353"/>
      <c r="Y8" s="353"/>
      <c r="Z8" s="353"/>
      <c r="AA8" s="353"/>
      <c r="AB8" s="353"/>
      <c r="AC8" s="353"/>
      <c r="AD8" s="354"/>
      <c r="AE8" s="355"/>
      <c r="AF8" s="356"/>
      <c r="AG8" s="356"/>
      <c r="AH8" s="329"/>
      <c r="AI8" s="357"/>
      <c r="AJ8" s="357"/>
      <c r="AK8" s="357"/>
      <c r="AL8" s="357"/>
      <c r="AM8" s="357"/>
      <c r="AN8" s="358"/>
      <c r="AO8" s="359"/>
      <c r="AP8" s="360" t="s">
        <v>2</v>
      </c>
      <c r="AQ8" s="360"/>
      <c r="AR8" s="360"/>
      <c r="AS8" s="360"/>
      <c r="AT8" s="360"/>
      <c r="AU8" s="360"/>
      <c r="AV8" s="360"/>
      <c r="AW8" s="360"/>
      <c r="AX8" s="360"/>
      <c r="AY8" s="360"/>
      <c r="AZ8" s="360"/>
      <c r="BA8" s="360"/>
      <c r="BB8" s="360"/>
      <c r="BC8" s="360"/>
      <c r="BD8" s="360"/>
      <c r="BE8" s="360"/>
      <c r="BF8" s="360"/>
      <c r="BG8" s="360"/>
      <c r="BH8" s="360"/>
      <c r="BI8" s="360"/>
      <c r="BJ8" s="360"/>
      <c r="BK8" s="360"/>
      <c r="BL8" s="360"/>
      <c r="BM8" s="360"/>
      <c r="BN8" s="360"/>
      <c r="BO8" s="360"/>
      <c r="BP8" s="360"/>
      <c r="BQ8" s="360"/>
      <c r="BR8" s="360"/>
      <c r="BS8" s="360"/>
      <c r="BT8" s="360"/>
      <c r="BU8" s="360"/>
      <c r="BV8" s="360"/>
      <c r="BW8" s="360"/>
      <c r="BX8" s="360"/>
      <c r="BY8" s="360"/>
      <c r="BZ8" s="360"/>
      <c r="CA8" s="360"/>
      <c r="CB8" s="361"/>
      <c r="CC8" s="349"/>
      <c r="CD8" s="347" t="s">
        <v>0</v>
      </c>
      <c r="CE8" s="347"/>
      <c r="CF8" s="347"/>
      <c r="CG8" s="347"/>
      <c r="CH8" s="347"/>
      <c r="CI8" s="347"/>
      <c r="CJ8" s="347"/>
      <c r="CK8" s="347"/>
      <c r="CL8" s="347"/>
      <c r="CM8" s="347"/>
      <c r="CN8" s="347"/>
      <c r="CO8" s="347"/>
      <c r="CP8" s="347"/>
      <c r="CQ8" s="347"/>
      <c r="CR8" s="347"/>
      <c r="CS8" s="347"/>
      <c r="CT8" s="347"/>
      <c r="CU8" s="347"/>
      <c r="CV8" s="347"/>
      <c r="CW8" s="347"/>
      <c r="CX8" s="347"/>
      <c r="CY8" s="347"/>
      <c r="CZ8" s="347"/>
      <c r="DA8" s="347"/>
      <c r="DB8" s="347"/>
      <c r="DC8" s="347"/>
      <c r="DD8" s="347"/>
      <c r="DE8" s="347"/>
      <c r="DF8" s="347"/>
      <c r="DG8" s="347"/>
      <c r="DH8" s="347"/>
      <c r="DI8" s="347"/>
      <c r="DJ8" s="347"/>
      <c r="DK8" s="347"/>
      <c r="DL8" s="347"/>
      <c r="DM8" s="347"/>
      <c r="DN8" s="347"/>
      <c r="DO8" s="347"/>
      <c r="DP8" s="347"/>
      <c r="DQ8" s="347"/>
      <c r="DR8" s="347"/>
      <c r="DS8" s="347"/>
      <c r="DT8" s="347"/>
      <c r="DU8" s="347"/>
      <c r="DV8" s="347"/>
      <c r="DW8" s="347"/>
      <c r="DX8" s="347"/>
      <c r="DY8" s="347"/>
      <c r="DZ8" s="347"/>
      <c r="EA8" s="347"/>
      <c r="EB8" s="347"/>
      <c r="EC8" s="347"/>
      <c r="ED8" s="347"/>
      <c r="EE8" s="347"/>
      <c r="EF8" s="347"/>
      <c r="EG8" s="347"/>
      <c r="EH8" s="347"/>
      <c r="EI8" s="347"/>
      <c r="EJ8" s="347"/>
      <c r="EK8" s="347"/>
      <c r="EL8" s="347"/>
      <c r="EM8" s="347"/>
      <c r="EN8" s="347"/>
      <c r="EO8" s="347"/>
      <c r="EP8" s="347"/>
      <c r="EQ8" s="347"/>
      <c r="ER8" s="347"/>
      <c r="ES8" s="347"/>
      <c r="ET8" s="347"/>
    </row>
    <row r="9" spans="1:157" ht="67.5" customHeight="1" x14ac:dyDescent="0.2">
      <c r="A9" s="325"/>
      <c r="B9" s="362"/>
      <c r="C9" s="362"/>
      <c r="D9" s="362"/>
      <c r="E9" s="362"/>
      <c r="F9" s="362"/>
      <c r="G9" s="363"/>
      <c r="H9" s="363"/>
      <c r="I9" s="364" t="s">
        <v>207</v>
      </c>
      <c r="J9" s="365" t="s">
        <v>208</v>
      </c>
      <c r="K9" s="364" t="s">
        <v>209</v>
      </c>
      <c r="L9" s="366" t="s">
        <v>210</v>
      </c>
      <c r="M9" s="365" t="s">
        <v>211</v>
      </c>
      <c r="N9" s="365" t="s">
        <v>212</v>
      </c>
      <c r="O9" s="365" t="s">
        <v>213</v>
      </c>
      <c r="P9" s="365" t="s">
        <v>214</v>
      </c>
      <c r="Q9" s="365" t="s">
        <v>215</v>
      </c>
      <c r="R9" s="365" t="s">
        <v>216</v>
      </c>
      <c r="S9" s="364" t="s">
        <v>217</v>
      </c>
      <c r="T9" s="365" t="s">
        <v>218</v>
      </c>
      <c r="U9" s="365" t="s">
        <v>219</v>
      </c>
      <c r="V9" s="365" t="s">
        <v>220</v>
      </c>
      <c r="W9" s="365" t="s">
        <v>221</v>
      </c>
      <c r="X9" s="367" t="s">
        <v>222</v>
      </c>
      <c r="Y9" s="365" t="s">
        <v>223</v>
      </c>
      <c r="Z9" s="365" t="s">
        <v>224</v>
      </c>
      <c r="AA9" s="365" t="s">
        <v>225</v>
      </c>
      <c r="AB9" s="365" t="s">
        <v>226</v>
      </c>
      <c r="AC9" s="367" t="s">
        <v>227</v>
      </c>
      <c r="AD9" s="365" t="s">
        <v>228</v>
      </c>
      <c r="AE9" s="365" t="s">
        <v>229</v>
      </c>
      <c r="AF9" s="368"/>
      <c r="AG9" s="368"/>
      <c r="AH9" s="329"/>
      <c r="AI9" s="369"/>
      <c r="AJ9" s="369"/>
      <c r="AK9" s="369"/>
      <c r="AL9" s="369"/>
      <c r="AM9" s="369"/>
      <c r="AN9" s="370"/>
      <c r="AO9" s="371" t="s">
        <v>156</v>
      </c>
      <c r="AP9" s="364" t="s">
        <v>207</v>
      </c>
      <c r="AQ9" s="365" t="s">
        <v>230</v>
      </c>
      <c r="AR9" s="365" t="s">
        <v>208</v>
      </c>
      <c r="AS9" s="364" t="s">
        <v>209</v>
      </c>
      <c r="AT9" s="366" t="s">
        <v>210</v>
      </c>
      <c r="AU9" s="366" t="s">
        <v>231</v>
      </c>
      <c r="AV9" s="365" t="s">
        <v>232</v>
      </c>
      <c r="AW9" s="365" t="s">
        <v>233</v>
      </c>
      <c r="AX9" s="365" t="s">
        <v>234</v>
      </c>
      <c r="AY9" s="365" t="s">
        <v>235</v>
      </c>
      <c r="AZ9" s="372" t="s">
        <v>236</v>
      </c>
      <c r="BA9" s="373" t="s">
        <v>237</v>
      </c>
      <c r="BB9" s="364" t="s">
        <v>217</v>
      </c>
      <c r="BC9" s="366" t="s">
        <v>238</v>
      </c>
      <c r="BD9" s="366" t="s">
        <v>239</v>
      </c>
      <c r="BE9" s="372" t="s">
        <v>240</v>
      </c>
      <c r="BF9" s="372" t="s">
        <v>241</v>
      </c>
      <c r="BG9" s="372" t="s">
        <v>242</v>
      </c>
      <c r="BH9" s="372" t="s">
        <v>243</v>
      </c>
      <c r="BI9" s="372" t="s">
        <v>244</v>
      </c>
      <c r="BJ9" s="373" t="s">
        <v>245</v>
      </c>
      <c r="BK9" s="364" t="s">
        <v>222</v>
      </c>
      <c r="BL9" s="366" t="s">
        <v>246</v>
      </c>
      <c r="BM9" s="374" t="s">
        <v>247</v>
      </c>
      <c r="BN9" s="372" t="s">
        <v>248</v>
      </c>
      <c r="BO9" s="372" t="s">
        <v>249</v>
      </c>
      <c r="BP9" s="372" t="s">
        <v>250</v>
      </c>
      <c r="BQ9" s="372" t="s">
        <v>251</v>
      </c>
      <c r="BR9" s="373" t="s">
        <v>252</v>
      </c>
      <c r="BS9" s="364" t="s">
        <v>227</v>
      </c>
      <c r="BT9" s="366" t="s">
        <v>253</v>
      </c>
      <c r="BU9" s="374" t="s">
        <v>254</v>
      </c>
      <c r="BV9" s="372" t="s">
        <v>255</v>
      </c>
      <c r="BW9" s="372" t="s">
        <v>256</v>
      </c>
      <c r="BX9" s="372" t="s">
        <v>257</v>
      </c>
      <c r="BY9" s="372" t="s">
        <v>258</v>
      </c>
      <c r="BZ9" s="373" t="s">
        <v>259</v>
      </c>
      <c r="CA9" s="375" t="s">
        <v>260</v>
      </c>
      <c r="CB9" s="375" t="s">
        <v>261</v>
      </c>
      <c r="CC9" s="349"/>
      <c r="CD9" s="364" t="s">
        <v>262</v>
      </c>
      <c r="CE9" s="372" t="s">
        <v>263</v>
      </c>
      <c r="CF9" s="372" t="s">
        <v>264</v>
      </c>
      <c r="CG9" s="376" t="s">
        <v>265</v>
      </c>
      <c r="CH9" s="376" t="s">
        <v>230</v>
      </c>
      <c r="CI9" s="376" t="s">
        <v>266</v>
      </c>
      <c r="CJ9" s="376" t="s">
        <v>267</v>
      </c>
      <c r="CK9" s="364" t="s">
        <v>268</v>
      </c>
      <c r="CL9" s="372" t="s">
        <v>269</v>
      </c>
      <c r="CM9" s="372" t="s">
        <v>270</v>
      </c>
      <c r="CN9" s="372" t="s">
        <v>233</v>
      </c>
      <c r="CO9" s="372" t="s">
        <v>271</v>
      </c>
      <c r="CP9" s="372" t="s">
        <v>234</v>
      </c>
      <c r="CQ9" s="372" t="s">
        <v>235</v>
      </c>
      <c r="CR9" s="372" t="s">
        <v>272</v>
      </c>
      <c r="CS9" s="372" t="s">
        <v>273</v>
      </c>
      <c r="CT9" s="372" t="s">
        <v>274</v>
      </c>
      <c r="CU9" s="372" t="s">
        <v>275</v>
      </c>
      <c r="CV9" s="372" t="s">
        <v>276</v>
      </c>
      <c r="CW9" s="372" t="s">
        <v>277</v>
      </c>
      <c r="CX9" s="372" t="s">
        <v>278</v>
      </c>
      <c r="CY9" s="372" t="s">
        <v>279</v>
      </c>
      <c r="CZ9" s="364" t="s">
        <v>280</v>
      </c>
      <c r="DA9" s="372" t="s">
        <v>281</v>
      </c>
      <c r="DB9" s="372" t="s">
        <v>282</v>
      </c>
      <c r="DC9" s="372" t="s">
        <v>283</v>
      </c>
      <c r="DD9" s="372" t="s">
        <v>284</v>
      </c>
      <c r="DE9" s="372" t="s">
        <v>285</v>
      </c>
      <c r="DF9" s="372" t="s">
        <v>286</v>
      </c>
      <c r="DG9" s="372" t="s">
        <v>287</v>
      </c>
      <c r="DH9" s="372" t="s">
        <v>288</v>
      </c>
      <c r="DI9" s="372" t="s">
        <v>289</v>
      </c>
      <c r="DJ9" s="372" t="s">
        <v>290</v>
      </c>
      <c r="DK9" s="372" t="s">
        <v>291</v>
      </c>
      <c r="DL9" s="377" t="s">
        <v>292</v>
      </c>
      <c r="DM9" s="377" t="s">
        <v>293</v>
      </c>
      <c r="DN9" s="377" t="s">
        <v>294</v>
      </c>
      <c r="DO9" s="372" t="s">
        <v>295</v>
      </c>
      <c r="DP9" s="372" t="s">
        <v>296</v>
      </c>
      <c r="DQ9" s="372" t="s">
        <v>297</v>
      </c>
      <c r="DR9" s="372" t="s">
        <v>298</v>
      </c>
      <c r="DS9" s="364" t="s">
        <v>299</v>
      </c>
      <c r="DT9" s="372" t="s">
        <v>300</v>
      </c>
      <c r="DU9" s="372" t="s">
        <v>301</v>
      </c>
      <c r="DV9" s="372" t="s">
        <v>302</v>
      </c>
      <c r="DW9" s="372" t="s">
        <v>303</v>
      </c>
      <c r="DX9" s="372" t="s">
        <v>304</v>
      </c>
      <c r="DY9" s="372" t="s">
        <v>305</v>
      </c>
      <c r="DZ9" s="372" t="s">
        <v>306</v>
      </c>
      <c r="EA9" s="372" t="s">
        <v>307</v>
      </c>
      <c r="EB9" s="372" t="s">
        <v>308</v>
      </c>
      <c r="EC9" s="372" t="s">
        <v>309</v>
      </c>
      <c r="ED9" s="372" t="s">
        <v>310</v>
      </c>
      <c r="EE9" s="372" t="s">
        <v>311</v>
      </c>
      <c r="EF9" s="372" t="s">
        <v>312</v>
      </c>
      <c r="EG9" s="372" t="s">
        <v>313</v>
      </c>
      <c r="EH9" s="372" t="s">
        <v>314</v>
      </c>
      <c r="EI9" s="372" t="s">
        <v>315</v>
      </c>
      <c r="EJ9" s="372" t="s">
        <v>316</v>
      </c>
      <c r="EK9" s="364" t="s">
        <v>317</v>
      </c>
      <c r="EL9" s="372" t="s">
        <v>318</v>
      </c>
      <c r="EM9" s="372" t="s">
        <v>319</v>
      </c>
      <c r="EN9" s="372" t="s">
        <v>320</v>
      </c>
      <c r="EO9" s="372" t="s">
        <v>321</v>
      </c>
      <c r="EP9" s="372" t="s">
        <v>322</v>
      </c>
      <c r="EQ9" s="372" t="s">
        <v>323</v>
      </c>
      <c r="ER9" s="372" t="s">
        <v>324</v>
      </c>
      <c r="ES9" s="372" t="s">
        <v>325</v>
      </c>
      <c r="ET9" s="372" t="s">
        <v>326</v>
      </c>
    </row>
    <row r="10" spans="1:157" ht="16.5" customHeight="1" x14ac:dyDescent="0.2">
      <c r="A10" s="325"/>
      <c r="B10" s="378"/>
      <c r="C10" s="378"/>
      <c r="D10" s="378"/>
      <c r="E10" s="378"/>
      <c r="F10" s="378"/>
      <c r="G10" s="378"/>
      <c r="H10" s="378"/>
      <c r="I10" s="378"/>
      <c r="J10" s="378"/>
      <c r="K10" s="378"/>
      <c r="L10" s="378"/>
      <c r="M10" s="378"/>
      <c r="N10" s="378"/>
      <c r="O10" s="378"/>
      <c r="P10" s="378"/>
      <c r="Q10" s="378"/>
      <c r="R10" s="378"/>
      <c r="S10" s="378"/>
      <c r="T10" s="378"/>
      <c r="U10" s="378"/>
      <c r="V10" s="379"/>
      <c r="W10" s="379"/>
      <c r="X10" s="379"/>
      <c r="Y10" s="379"/>
      <c r="Z10" s="379"/>
      <c r="AA10" s="379"/>
      <c r="AB10" s="379"/>
      <c r="AC10" s="379"/>
      <c r="AD10" s="379"/>
      <c r="AE10" s="379"/>
      <c r="AF10" s="379"/>
      <c r="AG10" s="379"/>
      <c r="AH10" s="329"/>
      <c r="AI10" s="378"/>
      <c r="AJ10" s="378"/>
      <c r="AK10" s="378"/>
      <c r="AL10" s="378"/>
      <c r="AM10" s="378"/>
      <c r="AN10" s="378"/>
      <c r="AO10" s="378"/>
      <c r="AP10" s="378"/>
      <c r="AQ10" s="378"/>
      <c r="AR10" s="378"/>
      <c r="AS10" s="378"/>
      <c r="AT10" s="378"/>
      <c r="AU10" s="378"/>
      <c r="AV10" s="378"/>
      <c r="AW10" s="378"/>
      <c r="AX10" s="378"/>
      <c r="AY10" s="378"/>
      <c r="AZ10" s="378"/>
      <c r="BA10" s="378"/>
      <c r="BB10" s="380"/>
      <c r="BC10" s="380"/>
      <c r="BD10" s="380"/>
      <c r="BE10" s="380"/>
      <c r="BF10" s="380"/>
      <c r="BG10" s="380"/>
      <c r="BH10" s="380"/>
      <c r="BI10" s="380"/>
      <c r="BJ10" s="380"/>
      <c r="BK10" s="380"/>
      <c r="BL10" s="380"/>
      <c r="BM10" s="380"/>
      <c r="BN10" s="380"/>
      <c r="BO10" s="380"/>
      <c r="BP10" s="380"/>
      <c r="BQ10" s="380"/>
      <c r="BR10" s="380"/>
      <c r="BS10" s="380"/>
      <c r="BT10" s="380"/>
      <c r="BU10" s="380"/>
      <c r="BV10" s="380"/>
      <c r="BW10" s="380"/>
      <c r="BX10" s="380"/>
      <c r="BY10" s="380"/>
      <c r="BZ10" s="380"/>
      <c r="CA10" s="380"/>
      <c r="CB10" s="380"/>
      <c r="CC10" s="349"/>
      <c r="CD10" s="380"/>
      <c r="CE10" s="380"/>
      <c r="CF10" s="380"/>
      <c r="CG10" s="380"/>
      <c r="CH10" s="380"/>
      <c r="CI10" s="380"/>
      <c r="CJ10" s="380"/>
      <c r="CK10" s="380"/>
      <c r="CL10" s="380"/>
      <c r="CM10" s="380"/>
      <c r="CN10" s="380"/>
      <c r="CO10" s="380"/>
      <c r="CP10" s="380"/>
      <c r="CQ10" s="380"/>
      <c r="CR10" s="380"/>
      <c r="CS10" s="380"/>
      <c r="CT10" s="380"/>
      <c r="CU10" s="380"/>
      <c r="CV10" s="380"/>
      <c r="CW10" s="380"/>
      <c r="CX10" s="380"/>
      <c r="CY10" s="380"/>
      <c r="CZ10" s="380"/>
      <c r="DA10" s="380"/>
      <c r="DB10" s="380"/>
      <c r="DC10" s="380"/>
      <c r="DD10" s="380"/>
      <c r="DE10" s="380"/>
      <c r="DF10" s="380"/>
      <c r="DG10" s="380"/>
      <c r="DH10" s="380"/>
      <c r="DI10" s="380"/>
      <c r="DJ10" s="380"/>
      <c r="DK10" s="380"/>
      <c r="DL10" s="380"/>
      <c r="DM10" s="380"/>
      <c r="DN10" s="380"/>
      <c r="DO10" s="380"/>
      <c r="DP10" s="380"/>
      <c r="DQ10" s="380"/>
      <c r="DR10" s="380"/>
      <c r="DS10" s="380"/>
      <c r="DT10" s="380"/>
      <c r="DU10" s="380"/>
      <c r="DV10" s="380"/>
      <c r="DW10" s="380"/>
      <c r="DX10" s="380"/>
      <c r="DY10" s="380"/>
      <c r="DZ10" s="380"/>
      <c r="EA10" s="380"/>
      <c r="EB10" s="380"/>
      <c r="EC10" s="380"/>
      <c r="ED10" s="380"/>
      <c r="EE10" s="380"/>
      <c r="EF10" s="380"/>
      <c r="EG10" s="380"/>
      <c r="EH10" s="380"/>
      <c r="EI10" s="380"/>
      <c r="EJ10" s="380"/>
      <c r="EK10" s="380"/>
      <c r="EL10" s="380"/>
      <c r="EM10" s="380"/>
      <c r="EN10" s="380"/>
      <c r="EO10" s="380"/>
      <c r="EP10" s="380"/>
      <c r="EQ10" s="380"/>
      <c r="ER10" s="380"/>
      <c r="ES10" s="380"/>
      <c r="ET10" s="380"/>
      <c r="EU10" s="381"/>
    </row>
    <row r="11" spans="1:157" ht="26.25" customHeight="1" x14ac:dyDescent="0.2">
      <c r="A11" s="325"/>
      <c r="B11" s="382"/>
      <c r="C11" s="382"/>
      <c r="D11" s="382"/>
      <c r="E11" s="382"/>
      <c r="F11" s="382"/>
      <c r="G11" s="382"/>
      <c r="H11" s="382"/>
      <c r="I11" s="383"/>
      <c r="J11" s="382"/>
      <c r="K11" s="382"/>
      <c r="L11" s="382"/>
      <c r="M11" s="382"/>
      <c r="N11" s="382"/>
      <c r="O11" s="382"/>
      <c r="P11" s="382"/>
      <c r="Q11" s="382"/>
      <c r="R11" s="382"/>
      <c r="S11" s="382"/>
      <c r="T11" s="382"/>
      <c r="U11" s="382"/>
      <c r="V11" s="384"/>
      <c r="W11" s="384"/>
      <c r="X11" s="384"/>
      <c r="Y11" s="384"/>
      <c r="Z11" s="384"/>
      <c r="AA11" s="384"/>
      <c r="AB11" s="384"/>
      <c r="AC11" s="384"/>
      <c r="AD11" s="384"/>
      <c r="AE11" s="384"/>
      <c r="AF11" s="384"/>
      <c r="AG11" s="384"/>
      <c r="AH11" s="329"/>
      <c r="AI11" s="378" t="s">
        <v>327</v>
      </c>
      <c r="AJ11" s="378"/>
      <c r="AK11" s="378"/>
      <c r="AL11" s="378"/>
      <c r="AM11" s="378"/>
      <c r="AN11" s="378"/>
      <c r="AO11" s="378"/>
      <c r="AP11" s="378"/>
      <c r="AQ11" s="378"/>
      <c r="AR11" s="378"/>
      <c r="AS11" s="378"/>
      <c r="AT11" s="378"/>
      <c r="AU11" s="378"/>
      <c r="AV11" s="378"/>
      <c r="AW11" s="378"/>
      <c r="AX11" s="378"/>
      <c r="AY11" s="378"/>
      <c r="AZ11" s="378"/>
      <c r="BA11" s="378"/>
      <c r="BB11" s="380"/>
      <c r="BC11" s="380"/>
      <c r="BD11" s="380"/>
      <c r="BE11" s="380"/>
      <c r="BF11" s="380"/>
      <c r="BG11" s="380"/>
      <c r="BH11" s="380"/>
      <c r="BI11" s="380"/>
      <c r="BJ11" s="380"/>
      <c r="BK11" s="380"/>
      <c r="BL11" s="380"/>
      <c r="BM11" s="380"/>
      <c r="BN11" s="380"/>
      <c r="BO11" s="380"/>
      <c r="BP11" s="380"/>
      <c r="BQ11" s="380"/>
      <c r="BR11" s="380"/>
      <c r="BS11" s="380"/>
      <c r="BT11" s="380"/>
      <c r="BU11" s="380"/>
      <c r="BV11" s="380"/>
      <c r="BW11" s="380"/>
      <c r="BX11" s="380"/>
      <c r="BY11" s="380"/>
      <c r="BZ11" s="380"/>
      <c r="CA11" s="380"/>
      <c r="CB11" s="380"/>
      <c r="CC11" s="349"/>
      <c r="CD11" s="385">
        <f t="shared" ref="CD11:CJ11" si="0">SUM(CD12:CD16)</f>
        <v>1318090307</v>
      </c>
      <c r="CE11" s="385">
        <f t="shared" si="0"/>
        <v>1318090307</v>
      </c>
      <c r="CF11" s="385">
        <f t="shared" si="0"/>
        <v>1318090307</v>
      </c>
      <c r="CG11" s="385">
        <f t="shared" si="0"/>
        <v>1318090307</v>
      </c>
      <c r="CH11" s="385">
        <f t="shared" si="0"/>
        <v>341499601</v>
      </c>
      <c r="CI11" s="385">
        <f t="shared" si="0"/>
        <v>491899601</v>
      </c>
      <c r="CJ11" s="385">
        <f t="shared" si="0"/>
        <v>1293705592</v>
      </c>
      <c r="CK11" s="385">
        <f t="shared" ref="CK11:ET11" si="1">SUM(CK12:CK16)</f>
        <v>3943000000</v>
      </c>
      <c r="CL11" s="385">
        <f t="shared" si="1"/>
        <v>0</v>
      </c>
      <c r="CM11" s="385">
        <f t="shared" si="1"/>
        <v>0</v>
      </c>
      <c r="CN11" s="385">
        <f t="shared" si="1"/>
        <v>0</v>
      </c>
      <c r="CO11" s="385">
        <f t="shared" si="1"/>
        <v>0</v>
      </c>
      <c r="CP11" s="385">
        <f t="shared" si="1"/>
        <v>0</v>
      </c>
      <c r="CQ11" s="385">
        <f t="shared" si="1"/>
        <v>0</v>
      </c>
      <c r="CR11" s="385">
        <f t="shared" si="1"/>
        <v>0</v>
      </c>
      <c r="CS11" s="385">
        <f t="shared" si="1"/>
        <v>0</v>
      </c>
      <c r="CT11" s="385">
        <f t="shared" si="1"/>
        <v>0</v>
      </c>
      <c r="CU11" s="385">
        <f t="shared" si="1"/>
        <v>0</v>
      </c>
      <c r="CV11" s="385">
        <f t="shared" si="1"/>
        <v>0</v>
      </c>
      <c r="CW11" s="385">
        <f t="shared" si="1"/>
        <v>0</v>
      </c>
      <c r="CX11" s="385">
        <f t="shared" si="1"/>
        <v>0</v>
      </c>
      <c r="CY11" s="385">
        <f t="shared" si="1"/>
        <v>0</v>
      </c>
      <c r="CZ11" s="385">
        <f t="shared" si="1"/>
        <v>3280000000</v>
      </c>
      <c r="DA11" s="385">
        <f t="shared" si="1"/>
        <v>0</v>
      </c>
      <c r="DB11" s="385">
        <f t="shared" si="1"/>
        <v>0</v>
      </c>
      <c r="DC11" s="385">
        <f t="shared" si="1"/>
        <v>0</v>
      </c>
      <c r="DD11" s="385">
        <f t="shared" si="1"/>
        <v>0</v>
      </c>
      <c r="DE11" s="385">
        <f t="shared" si="1"/>
        <v>0</v>
      </c>
      <c r="DF11" s="385">
        <f t="shared" si="1"/>
        <v>0</v>
      </c>
      <c r="DG11" s="385">
        <f t="shared" si="1"/>
        <v>0</v>
      </c>
      <c r="DH11" s="385">
        <f t="shared" si="1"/>
        <v>0</v>
      </c>
      <c r="DI11" s="385">
        <f t="shared" si="1"/>
        <v>0</v>
      </c>
      <c r="DJ11" s="385">
        <f t="shared" si="1"/>
        <v>0</v>
      </c>
      <c r="DK11" s="385">
        <f t="shared" si="1"/>
        <v>0</v>
      </c>
      <c r="DL11" s="385">
        <f t="shared" si="1"/>
        <v>0</v>
      </c>
      <c r="DM11" s="385">
        <f t="shared" si="1"/>
        <v>0</v>
      </c>
      <c r="DN11" s="385">
        <f t="shared" si="1"/>
        <v>0</v>
      </c>
      <c r="DO11" s="385">
        <f t="shared" si="1"/>
        <v>0</v>
      </c>
      <c r="DP11" s="385">
        <f t="shared" si="1"/>
        <v>0</v>
      </c>
      <c r="DQ11" s="385">
        <f t="shared" si="1"/>
        <v>0</v>
      </c>
      <c r="DR11" s="385">
        <f t="shared" si="1"/>
        <v>0</v>
      </c>
      <c r="DS11" s="385">
        <f t="shared" si="1"/>
        <v>3424000000</v>
      </c>
      <c r="DT11" s="385">
        <f t="shared" si="1"/>
        <v>0</v>
      </c>
      <c r="DU11" s="385">
        <f t="shared" si="1"/>
        <v>0</v>
      </c>
      <c r="DV11" s="385">
        <f t="shared" si="1"/>
        <v>0</v>
      </c>
      <c r="DW11" s="385">
        <f t="shared" si="1"/>
        <v>0</v>
      </c>
      <c r="DX11" s="385">
        <f t="shared" si="1"/>
        <v>0</v>
      </c>
      <c r="DY11" s="385">
        <f t="shared" si="1"/>
        <v>0</v>
      </c>
      <c r="DZ11" s="385">
        <f t="shared" si="1"/>
        <v>0</v>
      </c>
      <c r="EA11" s="385">
        <f t="shared" si="1"/>
        <v>0</v>
      </c>
      <c r="EB11" s="385">
        <f t="shared" si="1"/>
        <v>0</v>
      </c>
      <c r="EC11" s="385">
        <f t="shared" si="1"/>
        <v>0</v>
      </c>
      <c r="ED11" s="385">
        <f t="shared" si="1"/>
        <v>0</v>
      </c>
      <c r="EE11" s="385">
        <f t="shared" si="1"/>
        <v>0</v>
      </c>
      <c r="EF11" s="385">
        <f t="shared" si="1"/>
        <v>0</v>
      </c>
      <c r="EG11" s="385">
        <f t="shared" si="1"/>
        <v>0</v>
      </c>
      <c r="EH11" s="385">
        <f t="shared" si="1"/>
        <v>0</v>
      </c>
      <c r="EI11" s="385">
        <f t="shared" si="1"/>
        <v>0</v>
      </c>
      <c r="EJ11" s="385">
        <f t="shared" si="1"/>
        <v>0</v>
      </c>
      <c r="EK11" s="385">
        <f t="shared" si="1"/>
        <v>2175000000</v>
      </c>
      <c r="EL11" s="386">
        <f t="shared" si="1"/>
        <v>0</v>
      </c>
      <c r="EM11" s="386">
        <f t="shared" si="1"/>
        <v>0</v>
      </c>
      <c r="EN11" s="386">
        <f t="shared" si="1"/>
        <v>0</v>
      </c>
      <c r="EO11" s="386">
        <f t="shared" si="1"/>
        <v>0</v>
      </c>
      <c r="EP11" s="386">
        <f t="shared" si="1"/>
        <v>0</v>
      </c>
      <c r="EQ11" s="386">
        <f t="shared" si="1"/>
        <v>0</v>
      </c>
      <c r="ER11" s="386">
        <f t="shared" si="1"/>
        <v>0</v>
      </c>
      <c r="ES11" s="387">
        <f t="shared" si="1"/>
        <v>14140090307</v>
      </c>
      <c r="ET11" s="387">
        <f t="shared" si="1"/>
        <v>341499601</v>
      </c>
      <c r="EU11" s="381"/>
    </row>
    <row r="12" spans="1:157" ht="93" customHeight="1" x14ac:dyDescent="0.2">
      <c r="A12" s="325"/>
      <c r="B12" s="388" t="s">
        <v>328</v>
      </c>
      <c r="C12" s="388" t="s">
        <v>329</v>
      </c>
      <c r="D12" s="388" t="s">
        <v>330</v>
      </c>
      <c r="E12" s="388" t="s">
        <v>331</v>
      </c>
      <c r="F12" s="389" t="s">
        <v>332</v>
      </c>
      <c r="G12" s="390" t="s">
        <v>333</v>
      </c>
      <c r="H12" s="390" t="s">
        <v>39</v>
      </c>
      <c r="I12" s="391">
        <v>20</v>
      </c>
      <c r="J12" s="392">
        <v>69</v>
      </c>
      <c r="K12" s="393">
        <v>80</v>
      </c>
      <c r="L12" s="394" t="s">
        <v>334</v>
      </c>
      <c r="M12" s="394" t="s">
        <v>334</v>
      </c>
      <c r="N12" s="394" t="s">
        <v>334</v>
      </c>
      <c r="O12" s="394" t="s">
        <v>334</v>
      </c>
      <c r="P12" s="394" t="s">
        <v>334</v>
      </c>
      <c r="Q12" s="394" t="s">
        <v>334</v>
      </c>
      <c r="R12" s="394">
        <v>0</v>
      </c>
      <c r="S12" s="393">
        <v>90</v>
      </c>
      <c r="T12" s="393" t="s">
        <v>334</v>
      </c>
      <c r="U12" s="393" t="s">
        <v>334</v>
      </c>
      <c r="V12" s="393" t="s">
        <v>334</v>
      </c>
      <c r="W12" s="393">
        <v>0</v>
      </c>
      <c r="X12" s="393">
        <v>90</v>
      </c>
      <c r="Y12" s="393" t="s">
        <v>334</v>
      </c>
      <c r="Z12" s="393" t="s">
        <v>334</v>
      </c>
      <c r="AA12" s="393" t="s">
        <v>334</v>
      </c>
      <c r="AB12" s="393">
        <v>0</v>
      </c>
      <c r="AC12" s="393">
        <v>6</v>
      </c>
      <c r="AD12" s="393">
        <v>0</v>
      </c>
      <c r="AE12" s="393">
        <v>0</v>
      </c>
      <c r="AF12" s="395">
        <f>+J12+R12+W12+AB12+AD12</f>
        <v>69</v>
      </c>
      <c r="AG12" s="396">
        <f>+I12+K12+S12+X12+AC12</f>
        <v>286</v>
      </c>
      <c r="AH12" s="329"/>
      <c r="AI12" s="397" t="s">
        <v>335</v>
      </c>
      <c r="AJ12" s="398" t="s">
        <v>336</v>
      </c>
      <c r="AK12" s="399" t="s">
        <v>182</v>
      </c>
      <c r="AL12" s="400" t="s">
        <v>185</v>
      </c>
      <c r="AM12" s="400" t="s">
        <v>337</v>
      </c>
      <c r="AN12" s="401">
        <v>20</v>
      </c>
      <c r="AO12" s="402" t="s">
        <v>338</v>
      </c>
      <c r="AP12" s="403">
        <v>6</v>
      </c>
      <c r="AQ12" s="403">
        <v>4</v>
      </c>
      <c r="AR12" s="403">
        <v>6</v>
      </c>
      <c r="AS12" s="403">
        <v>6</v>
      </c>
      <c r="AT12" s="403" t="s">
        <v>334</v>
      </c>
      <c r="AU12" s="403" t="s">
        <v>334</v>
      </c>
      <c r="AV12" s="403" t="s">
        <v>334</v>
      </c>
      <c r="AW12" s="403" t="s">
        <v>334</v>
      </c>
      <c r="AX12" s="403" t="s">
        <v>334</v>
      </c>
      <c r="AY12" s="403" t="s">
        <v>334</v>
      </c>
      <c r="AZ12" s="403">
        <v>0</v>
      </c>
      <c r="BA12" s="403">
        <v>0</v>
      </c>
      <c r="BB12" s="403">
        <v>6</v>
      </c>
      <c r="BC12" s="403" t="s">
        <v>334</v>
      </c>
      <c r="BD12" s="403" t="s">
        <v>334</v>
      </c>
      <c r="BE12" s="403" t="s">
        <v>334</v>
      </c>
      <c r="BF12" s="403" t="s">
        <v>334</v>
      </c>
      <c r="BG12" s="403" t="s">
        <v>334</v>
      </c>
      <c r="BH12" s="403" t="s">
        <v>334</v>
      </c>
      <c r="BI12" s="403">
        <v>0</v>
      </c>
      <c r="BJ12" s="403">
        <v>0</v>
      </c>
      <c r="BK12" s="403">
        <v>6</v>
      </c>
      <c r="BL12" s="403" t="s">
        <v>334</v>
      </c>
      <c r="BM12" s="403" t="s">
        <v>334</v>
      </c>
      <c r="BN12" s="403" t="s">
        <v>334</v>
      </c>
      <c r="BO12" s="403" t="s">
        <v>334</v>
      </c>
      <c r="BP12" s="403" t="s">
        <v>334</v>
      </c>
      <c r="BQ12" s="403">
        <v>0</v>
      </c>
      <c r="BR12" s="403">
        <v>0</v>
      </c>
      <c r="BS12" s="403">
        <v>6</v>
      </c>
      <c r="BT12" s="403" t="s">
        <v>334</v>
      </c>
      <c r="BU12" s="403" t="s">
        <v>334</v>
      </c>
      <c r="BV12" s="403" t="s">
        <v>334</v>
      </c>
      <c r="BW12" s="403" t="s">
        <v>334</v>
      </c>
      <c r="BX12" s="403" t="s">
        <v>334</v>
      </c>
      <c r="BY12" s="404">
        <v>0</v>
      </c>
      <c r="BZ12" s="404">
        <v>0</v>
      </c>
      <c r="CA12" s="405">
        <f>AP12</f>
        <v>6</v>
      </c>
      <c r="CB12" s="405">
        <f>AR12</f>
        <v>6</v>
      </c>
      <c r="CC12" s="332"/>
      <c r="CD12" s="406">
        <v>195600000</v>
      </c>
      <c r="CE12" s="406">
        <v>210600000</v>
      </c>
      <c r="CF12" s="406">
        <v>210600000</v>
      </c>
      <c r="CG12" s="406">
        <v>147250000</v>
      </c>
      <c r="CH12" s="407">
        <v>75650000</v>
      </c>
      <c r="CI12" s="407">
        <v>104650000</v>
      </c>
      <c r="CJ12" s="407">
        <v>147250000</v>
      </c>
      <c r="CK12" s="408">
        <v>981000000</v>
      </c>
      <c r="CL12" s="409">
        <v>0</v>
      </c>
      <c r="CM12" s="409">
        <v>0</v>
      </c>
      <c r="CN12" s="409">
        <v>0</v>
      </c>
      <c r="CO12" s="409">
        <v>0</v>
      </c>
      <c r="CP12" s="409">
        <v>0</v>
      </c>
      <c r="CQ12" s="409">
        <v>0</v>
      </c>
      <c r="CR12" s="409">
        <v>0</v>
      </c>
      <c r="CS12" s="409">
        <v>0</v>
      </c>
      <c r="CT12" s="409">
        <v>0</v>
      </c>
      <c r="CU12" s="409">
        <v>0</v>
      </c>
      <c r="CV12" s="409">
        <v>0</v>
      </c>
      <c r="CW12" s="409">
        <v>0</v>
      </c>
      <c r="CX12" s="409">
        <v>0</v>
      </c>
      <c r="CY12" s="409">
        <v>0</v>
      </c>
      <c r="CZ12" s="408">
        <v>1005000000</v>
      </c>
      <c r="DA12" s="410">
        <v>0</v>
      </c>
      <c r="DB12" s="410">
        <v>0</v>
      </c>
      <c r="DC12" s="410">
        <v>0</v>
      </c>
      <c r="DD12" s="410">
        <v>0</v>
      </c>
      <c r="DE12" s="410">
        <v>0</v>
      </c>
      <c r="DF12" s="410">
        <v>0</v>
      </c>
      <c r="DG12" s="410">
        <v>0</v>
      </c>
      <c r="DH12" s="410">
        <v>0</v>
      </c>
      <c r="DI12" s="410">
        <v>0</v>
      </c>
      <c r="DJ12" s="410">
        <v>0</v>
      </c>
      <c r="DK12" s="410">
        <v>0</v>
      </c>
      <c r="DL12" s="410">
        <v>0</v>
      </c>
      <c r="DM12" s="410">
        <v>0</v>
      </c>
      <c r="DN12" s="410">
        <v>0</v>
      </c>
      <c r="DO12" s="410">
        <v>0</v>
      </c>
      <c r="DP12" s="410">
        <v>0</v>
      </c>
      <c r="DQ12" s="410">
        <v>0</v>
      </c>
      <c r="DR12" s="410">
        <v>0</v>
      </c>
      <c r="DS12" s="411">
        <v>1031000000</v>
      </c>
      <c r="DT12" s="412">
        <v>0</v>
      </c>
      <c r="DU12" s="412">
        <v>0</v>
      </c>
      <c r="DV12" s="412">
        <v>0</v>
      </c>
      <c r="DW12" s="412">
        <v>0</v>
      </c>
      <c r="DX12" s="412">
        <v>0</v>
      </c>
      <c r="DY12" s="412">
        <v>0</v>
      </c>
      <c r="DZ12" s="412">
        <v>0</v>
      </c>
      <c r="EA12" s="412">
        <v>0</v>
      </c>
      <c r="EB12" s="412">
        <v>0</v>
      </c>
      <c r="EC12" s="412">
        <v>0</v>
      </c>
      <c r="ED12" s="412">
        <v>0</v>
      </c>
      <c r="EE12" s="412">
        <v>0</v>
      </c>
      <c r="EF12" s="412">
        <v>0</v>
      </c>
      <c r="EG12" s="412">
        <v>0</v>
      </c>
      <c r="EH12" s="412">
        <v>0</v>
      </c>
      <c r="EI12" s="412">
        <v>0</v>
      </c>
      <c r="EJ12" s="412">
        <v>0</v>
      </c>
      <c r="EK12" s="408">
        <v>529000000</v>
      </c>
      <c r="EL12" s="413">
        <v>0</v>
      </c>
      <c r="EM12" s="413">
        <v>0</v>
      </c>
      <c r="EN12" s="413">
        <v>0</v>
      </c>
      <c r="EO12" s="413">
        <v>0</v>
      </c>
      <c r="EP12" s="413">
        <v>0</v>
      </c>
      <c r="EQ12" s="413">
        <v>0</v>
      </c>
      <c r="ER12" s="413">
        <v>0</v>
      </c>
      <c r="ES12" s="414">
        <f>+CD12+CK12+CZ12+DS12+EK12</f>
        <v>3741600000</v>
      </c>
      <c r="ET12" s="414">
        <f>+CH12+CR12+DK12+EA12+EQ12</f>
        <v>75650000</v>
      </c>
      <c r="FA12" s="323"/>
    </row>
    <row r="13" spans="1:157" ht="68.25" customHeight="1" x14ac:dyDescent="0.2">
      <c r="A13" s="325"/>
      <c r="B13" s="415"/>
      <c r="C13" s="415"/>
      <c r="D13" s="415"/>
      <c r="E13" s="415"/>
      <c r="F13" s="416"/>
      <c r="G13" s="417"/>
      <c r="H13" s="417"/>
      <c r="I13" s="418"/>
      <c r="J13" s="419"/>
      <c r="K13" s="418"/>
      <c r="L13" s="420"/>
      <c r="M13" s="420"/>
      <c r="N13" s="420"/>
      <c r="O13" s="420"/>
      <c r="P13" s="420"/>
      <c r="Q13" s="420"/>
      <c r="R13" s="420"/>
      <c r="S13" s="418"/>
      <c r="T13" s="418"/>
      <c r="U13" s="418"/>
      <c r="V13" s="418"/>
      <c r="W13" s="418"/>
      <c r="X13" s="418"/>
      <c r="Y13" s="418"/>
      <c r="Z13" s="418"/>
      <c r="AA13" s="418"/>
      <c r="AB13" s="418"/>
      <c r="AC13" s="418"/>
      <c r="AD13" s="418"/>
      <c r="AE13" s="418"/>
      <c r="AF13" s="421"/>
      <c r="AG13" s="422"/>
      <c r="AH13" s="329"/>
      <c r="AI13" s="423" t="s">
        <v>339</v>
      </c>
      <c r="AJ13" s="424" t="s">
        <v>340</v>
      </c>
      <c r="AK13" s="425" t="s">
        <v>341</v>
      </c>
      <c r="AL13" s="426" t="s">
        <v>186</v>
      </c>
      <c r="AM13" s="427" t="s">
        <v>342</v>
      </c>
      <c r="AN13" s="428">
        <v>20</v>
      </c>
      <c r="AO13" s="429" t="s">
        <v>39</v>
      </c>
      <c r="AP13" s="430">
        <v>2</v>
      </c>
      <c r="AQ13" s="431">
        <v>0.8</v>
      </c>
      <c r="AR13" s="431">
        <v>2</v>
      </c>
      <c r="AS13" s="430">
        <v>2</v>
      </c>
      <c r="AT13" s="430" t="s">
        <v>334</v>
      </c>
      <c r="AU13" s="430" t="s">
        <v>334</v>
      </c>
      <c r="AV13" s="430" t="s">
        <v>334</v>
      </c>
      <c r="AW13" s="430" t="s">
        <v>334</v>
      </c>
      <c r="AX13" s="430" t="s">
        <v>334</v>
      </c>
      <c r="AY13" s="430" t="s">
        <v>334</v>
      </c>
      <c r="AZ13" s="430">
        <v>0</v>
      </c>
      <c r="BA13" s="430">
        <v>0</v>
      </c>
      <c r="BB13" s="430">
        <v>0</v>
      </c>
      <c r="BC13" s="430" t="s">
        <v>334</v>
      </c>
      <c r="BD13" s="430" t="s">
        <v>334</v>
      </c>
      <c r="BE13" s="430" t="s">
        <v>334</v>
      </c>
      <c r="BF13" s="430" t="s">
        <v>334</v>
      </c>
      <c r="BG13" s="430" t="s">
        <v>334</v>
      </c>
      <c r="BH13" s="430" t="s">
        <v>334</v>
      </c>
      <c r="BI13" s="430">
        <v>0</v>
      </c>
      <c r="BJ13" s="430">
        <v>0</v>
      </c>
      <c r="BK13" s="430">
        <v>0</v>
      </c>
      <c r="BL13" s="430" t="s">
        <v>334</v>
      </c>
      <c r="BM13" s="430" t="s">
        <v>334</v>
      </c>
      <c r="BN13" s="430" t="s">
        <v>334</v>
      </c>
      <c r="BO13" s="430" t="s">
        <v>334</v>
      </c>
      <c r="BP13" s="430" t="s">
        <v>334</v>
      </c>
      <c r="BQ13" s="430">
        <v>0</v>
      </c>
      <c r="BR13" s="430">
        <v>0</v>
      </c>
      <c r="BS13" s="430">
        <v>0</v>
      </c>
      <c r="BT13" s="430" t="s">
        <v>334</v>
      </c>
      <c r="BU13" s="430" t="s">
        <v>334</v>
      </c>
      <c r="BV13" s="430" t="s">
        <v>334</v>
      </c>
      <c r="BW13" s="430" t="s">
        <v>334</v>
      </c>
      <c r="BX13" s="430" t="s">
        <v>334</v>
      </c>
      <c r="BY13" s="432">
        <v>0</v>
      </c>
      <c r="BZ13" s="432">
        <v>0</v>
      </c>
      <c r="CA13" s="355">
        <f>+AP13+BB13+AS13+BK13+BS13</f>
        <v>4</v>
      </c>
      <c r="CB13" s="433">
        <f>+AR13+AZ13+BA13+BI13+BJ13+BQ13+BR13+BZ13+BY13</f>
        <v>2</v>
      </c>
      <c r="CC13" s="332"/>
      <c r="CD13" s="434">
        <v>337084307</v>
      </c>
      <c r="CE13" s="434">
        <v>283084307</v>
      </c>
      <c r="CF13" s="434">
        <v>283084307</v>
      </c>
      <c r="CG13" s="434">
        <v>170000000</v>
      </c>
      <c r="CH13" s="435">
        <v>0</v>
      </c>
      <c r="CI13" s="435">
        <v>0</v>
      </c>
      <c r="CJ13" s="435">
        <v>169999991</v>
      </c>
      <c r="CK13" s="436">
        <v>42000000</v>
      </c>
      <c r="CL13" s="437">
        <v>0</v>
      </c>
      <c r="CM13" s="437">
        <v>0</v>
      </c>
      <c r="CN13" s="437">
        <v>0</v>
      </c>
      <c r="CO13" s="437">
        <v>0</v>
      </c>
      <c r="CP13" s="437">
        <v>0</v>
      </c>
      <c r="CQ13" s="437">
        <v>0</v>
      </c>
      <c r="CR13" s="437">
        <v>0</v>
      </c>
      <c r="CS13" s="437">
        <v>0</v>
      </c>
      <c r="CT13" s="437">
        <v>0</v>
      </c>
      <c r="CU13" s="437">
        <v>0</v>
      </c>
      <c r="CV13" s="437">
        <v>0</v>
      </c>
      <c r="CW13" s="437">
        <v>0</v>
      </c>
      <c r="CX13" s="437">
        <v>0</v>
      </c>
      <c r="CY13" s="437">
        <v>0</v>
      </c>
      <c r="CZ13" s="436">
        <v>0</v>
      </c>
      <c r="DA13" s="438">
        <v>0</v>
      </c>
      <c r="DB13" s="438">
        <v>0</v>
      </c>
      <c r="DC13" s="438">
        <v>0</v>
      </c>
      <c r="DD13" s="438">
        <v>0</v>
      </c>
      <c r="DE13" s="438">
        <v>0</v>
      </c>
      <c r="DF13" s="438">
        <v>0</v>
      </c>
      <c r="DG13" s="438">
        <v>0</v>
      </c>
      <c r="DH13" s="438">
        <v>0</v>
      </c>
      <c r="DI13" s="438">
        <v>0</v>
      </c>
      <c r="DJ13" s="438">
        <v>0</v>
      </c>
      <c r="DK13" s="438">
        <v>0</v>
      </c>
      <c r="DL13" s="438">
        <v>0</v>
      </c>
      <c r="DM13" s="438">
        <v>0</v>
      </c>
      <c r="DN13" s="438">
        <v>0</v>
      </c>
      <c r="DO13" s="438">
        <v>0</v>
      </c>
      <c r="DP13" s="438">
        <v>0</v>
      </c>
      <c r="DQ13" s="438">
        <v>0</v>
      </c>
      <c r="DR13" s="438">
        <v>0</v>
      </c>
      <c r="DS13" s="436">
        <v>0</v>
      </c>
      <c r="DT13" s="439">
        <v>0</v>
      </c>
      <c r="DU13" s="439">
        <v>0</v>
      </c>
      <c r="DV13" s="439">
        <v>0</v>
      </c>
      <c r="DW13" s="439">
        <v>0</v>
      </c>
      <c r="DX13" s="439">
        <v>0</v>
      </c>
      <c r="DY13" s="439">
        <v>0</v>
      </c>
      <c r="DZ13" s="439">
        <v>0</v>
      </c>
      <c r="EA13" s="439">
        <v>0</v>
      </c>
      <c r="EB13" s="439">
        <v>0</v>
      </c>
      <c r="EC13" s="439">
        <v>0</v>
      </c>
      <c r="ED13" s="439">
        <v>0</v>
      </c>
      <c r="EE13" s="439">
        <v>0</v>
      </c>
      <c r="EF13" s="439">
        <v>0</v>
      </c>
      <c r="EG13" s="439">
        <v>0</v>
      </c>
      <c r="EH13" s="439">
        <v>0</v>
      </c>
      <c r="EI13" s="439">
        <v>0</v>
      </c>
      <c r="EJ13" s="439">
        <v>0</v>
      </c>
      <c r="EK13" s="440">
        <v>0</v>
      </c>
      <c r="EL13" s="439">
        <v>0</v>
      </c>
      <c r="EM13" s="439">
        <v>0</v>
      </c>
      <c r="EN13" s="439">
        <v>0</v>
      </c>
      <c r="EO13" s="439">
        <v>0</v>
      </c>
      <c r="EP13" s="439">
        <v>0</v>
      </c>
      <c r="EQ13" s="439">
        <v>0</v>
      </c>
      <c r="ER13" s="439">
        <v>0</v>
      </c>
      <c r="ES13" s="441">
        <f>+CD13+CK13+CZ13+DS13+EK13</f>
        <v>379084307</v>
      </c>
      <c r="ET13" s="441">
        <f>+CH13+CR13+DK13+EA13+EQ13</f>
        <v>0</v>
      </c>
      <c r="FA13" s="442"/>
    </row>
    <row r="14" spans="1:157" ht="68.25" customHeight="1" x14ac:dyDescent="0.2">
      <c r="A14" s="325"/>
      <c r="B14" s="415"/>
      <c r="C14" s="415"/>
      <c r="D14" s="415"/>
      <c r="E14" s="415"/>
      <c r="F14" s="416"/>
      <c r="G14" s="417"/>
      <c r="H14" s="417"/>
      <c r="I14" s="418"/>
      <c r="J14" s="419"/>
      <c r="K14" s="418"/>
      <c r="L14" s="420"/>
      <c r="M14" s="420"/>
      <c r="N14" s="420"/>
      <c r="O14" s="420"/>
      <c r="P14" s="420"/>
      <c r="Q14" s="420"/>
      <c r="R14" s="420"/>
      <c r="S14" s="418"/>
      <c r="T14" s="418"/>
      <c r="U14" s="418"/>
      <c r="V14" s="418"/>
      <c r="W14" s="418"/>
      <c r="X14" s="418"/>
      <c r="Y14" s="418"/>
      <c r="Z14" s="418"/>
      <c r="AA14" s="418"/>
      <c r="AB14" s="418"/>
      <c r="AC14" s="418"/>
      <c r="AD14" s="418"/>
      <c r="AE14" s="418"/>
      <c r="AF14" s="421"/>
      <c r="AG14" s="422"/>
      <c r="AH14" s="329"/>
      <c r="AI14" s="443"/>
      <c r="AJ14" s="424" t="s">
        <v>343</v>
      </c>
      <c r="AK14" s="425" t="s">
        <v>344</v>
      </c>
      <c r="AL14" s="426" t="s">
        <v>188</v>
      </c>
      <c r="AM14" s="427" t="s">
        <v>345</v>
      </c>
      <c r="AN14" s="428">
        <v>20</v>
      </c>
      <c r="AO14" s="429" t="s">
        <v>39</v>
      </c>
      <c r="AP14" s="430">
        <v>1</v>
      </c>
      <c r="AQ14" s="430">
        <v>0</v>
      </c>
      <c r="AR14" s="430">
        <v>0</v>
      </c>
      <c r="AS14" s="430">
        <v>1</v>
      </c>
      <c r="AT14" s="430" t="s">
        <v>334</v>
      </c>
      <c r="AU14" s="430" t="s">
        <v>334</v>
      </c>
      <c r="AV14" s="430" t="s">
        <v>334</v>
      </c>
      <c r="AW14" s="430" t="s">
        <v>334</v>
      </c>
      <c r="AX14" s="430" t="s">
        <v>334</v>
      </c>
      <c r="AY14" s="430" t="s">
        <v>334</v>
      </c>
      <c r="AZ14" s="430">
        <v>0</v>
      </c>
      <c r="BA14" s="430">
        <v>0</v>
      </c>
      <c r="BB14" s="430">
        <v>3</v>
      </c>
      <c r="BC14" s="430" t="s">
        <v>334</v>
      </c>
      <c r="BD14" s="430" t="s">
        <v>334</v>
      </c>
      <c r="BE14" s="430" t="s">
        <v>334</v>
      </c>
      <c r="BF14" s="430" t="s">
        <v>334</v>
      </c>
      <c r="BG14" s="430" t="s">
        <v>334</v>
      </c>
      <c r="BH14" s="430" t="s">
        <v>334</v>
      </c>
      <c r="BI14" s="430">
        <v>0</v>
      </c>
      <c r="BJ14" s="430">
        <v>0</v>
      </c>
      <c r="BK14" s="430">
        <v>3</v>
      </c>
      <c r="BL14" s="430" t="s">
        <v>334</v>
      </c>
      <c r="BM14" s="430" t="s">
        <v>334</v>
      </c>
      <c r="BN14" s="430" t="s">
        <v>334</v>
      </c>
      <c r="BO14" s="430" t="s">
        <v>334</v>
      </c>
      <c r="BP14" s="430" t="s">
        <v>334</v>
      </c>
      <c r="BQ14" s="430">
        <v>0</v>
      </c>
      <c r="BR14" s="430">
        <v>0</v>
      </c>
      <c r="BS14" s="430">
        <v>1</v>
      </c>
      <c r="BT14" s="430" t="s">
        <v>334</v>
      </c>
      <c r="BU14" s="430" t="s">
        <v>334</v>
      </c>
      <c r="BV14" s="430" t="s">
        <v>334</v>
      </c>
      <c r="BW14" s="430" t="s">
        <v>334</v>
      </c>
      <c r="BX14" s="430" t="s">
        <v>334</v>
      </c>
      <c r="BY14" s="432">
        <v>0</v>
      </c>
      <c r="BZ14" s="432">
        <v>0</v>
      </c>
      <c r="CA14" s="355">
        <f>+AP14+BB14+AS14+BK14+BS14</f>
        <v>9</v>
      </c>
      <c r="CB14" s="355">
        <f>+AR14+AZ14+BA14+BI14+BJ14+BQ14+BR14+BZ14+BY14</f>
        <v>0</v>
      </c>
      <c r="CC14" s="332"/>
      <c r="CD14" s="434">
        <v>119000000</v>
      </c>
      <c r="CE14" s="434">
        <v>74000000</v>
      </c>
      <c r="CF14" s="434">
        <v>74000000</v>
      </c>
      <c r="CG14" s="434">
        <v>483330706</v>
      </c>
      <c r="CH14" s="435">
        <v>0</v>
      </c>
      <c r="CI14" s="435">
        <v>27000000</v>
      </c>
      <c r="CJ14" s="435">
        <v>479946000</v>
      </c>
      <c r="CK14" s="436">
        <v>1477000000</v>
      </c>
      <c r="CL14" s="437">
        <v>0</v>
      </c>
      <c r="CM14" s="437">
        <v>0</v>
      </c>
      <c r="CN14" s="437">
        <v>0</v>
      </c>
      <c r="CO14" s="437">
        <v>0</v>
      </c>
      <c r="CP14" s="437">
        <v>0</v>
      </c>
      <c r="CQ14" s="437">
        <v>0</v>
      </c>
      <c r="CR14" s="437">
        <v>0</v>
      </c>
      <c r="CS14" s="437">
        <v>0</v>
      </c>
      <c r="CT14" s="437">
        <v>0</v>
      </c>
      <c r="CU14" s="437">
        <v>0</v>
      </c>
      <c r="CV14" s="437">
        <v>0</v>
      </c>
      <c r="CW14" s="437">
        <v>0</v>
      </c>
      <c r="CX14" s="437">
        <v>0</v>
      </c>
      <c r="CY14" s="437">
        <v>0</v>
      </c>
      <c r="CZ14" s="436">
        <v>765000000</v>
      </c>
      <c r="DA14" s="438">
        <v>0</v>
      </c>
      <c r="DB14" s="438">
        <v>0</v>
      </c>
      <c r="DC14" s="438">
        <v>0</v>
      </c>
      <c r="DD14" s="438">
        <v>0</v>
      </c>
      <c r="DE14" s="438">
        <v>0</v>
      </c>
      <c r="DF14" s="438">
        <v>0</v>
      </c>
      <c r="DG14" s="438">
        <v>0</v>
      </c>
      <c r="DH14" s="438">
        <v>0</v>
      </c>
      <c r="DI14" s="438">
        <v>0</v>
      </c>
      <c r="DJ14" s="438">
        <v>0</v>
      </c>
      <c r="DK14" s="438">
        <v>0</v>
      </c>
      <c r="DL14" s="438">
        <v>0</v>
      </c>
      <c r="DM14" s="438">
        <v>0</v>
      </c>
      <c r="DN14" s="438">
        <v>0</v>
      </c>
      <c r="DO14" s="438">
        <v>0</v>
      </c>
      <c r="DP14" s="438">
        <v>0</v>
      </c>
      <c r="DQ14" s="438">
        <v>0</v>
      </c>
      <c r="DR14" s="438">
        <v>0</v>
      </c>
      <c r="DS14" s="436">
        <v>804000000</v>
      </c>
      <c r="DT14" s="439">
        <v>0</v>
      </c>
      <c r="DU14" s="439">
        <v>0</v>
      </c>
      <c r="DV14" s="439">
        <v>0</v>
      </c>
      <c r="DW14" s="439">
        <v>0</v>
      </c>
      <c r="DX14" s="439">
        <v>0</v>
      </c>
      <c r="DY14" s="439">
        <v>0</v>
      </c>
      <c r="DZ14" s="439">
        <v>0</v>
      </c>
      <c r="EA14" s="439">
        <v>0</v>
      </c>
      <c r="EB14" s="439">
        <v>0</v>
      </c>
      <c r="EC14" s="439">
        <v>0</v>
      </c>
      <c r="ED14" s="439">
        <v>0</v>
      </c>
      <c r="EE14" s="439">
        <v>0</v>
      </c>
      <c r="EF14" s="439">
        <v>0</v>
      </c>
      <c r="EG14" s="439">
        <v>0</v>
      </c>
      <c r="EH14" s="439">
        <v>0</v>
      </c>
      <c r="EI14" s="439">
        <v>0</v>
      </c>
      <c r="EJ14" s="439">
        <v>0</v>
      </c>
      <c r="EK14" s="440">
        <v>462000000</v>
      </c>
      <c r="EL14" s="439">
        <v>0</v>
      </c>
      <c r="EM14" s="439">
        <v>0</v>
      </c>
      <c r="EN14" s="439">
        <v>0</v>
      </c>
      <c r="EO14" s="439">
        <v>0</v>
      </c>
      <c r="EP14" s="439">
        <v>0</v>
      </c>
      <c r="EQ14" s="439">
        <v>0</v>
      </c>
      <c r="ER14" s="439">
        <v>0</v>
      </c>
      <c r="ES14" s="441">
        <f>+CD14+CK14+CZ14+DS14+EK14</f>
        <v>3627000000</v>
      </c>
      <c r="ET14" s="441">
        <f>+CH14+CR14+DK14+EA14+EQ14</f>
        <v>0</v>
      </c>
      <c r="FA14" s="442"/>
    </row>
    <row r="15" spans="1:157" ht="132" customHeight="1" x14ac:dyDescent="0.2">
      <c r="A15" s="325"/>
      <c r="B15" s="415"/>
      <c r="C15" s="415"/>
      <c r="D15" s="415"/>
      <c r="E15" s="415"/>
      <c r="F15" s="416"/>
      <c r="G15" s="417"/>
      <c r="H15" s="417"/>
      <c r="I15" s="418"/>
      <c r="J15" s="419"/>
      <c r="K15" s="418"/>
      <c r="L15" s="420"/>
      <c r="M15" s="420"/>
      <c r="N15" s="420"/>
      <c r="O15" s="420"/>
      <c r="P15" s="420"/>
      <c r="Q15" s="420"/>
      <c r="R15" s="420"/>
      <c r="S15" s="418"/>
      <c r="T15" s="418"/>
      <c r="U15" s="418"/>
      <c r="V15" s="418"/>
      <c r="W15" s="418"/>
      <c r="X15" s="418"/>
      <c r="Y15" s="418"/>
      <c r="Z15" s="418"/>
      <c r="AA15" s="418"/>
      <c r="AB15" s="418"/>
      <c r="AC15" s="418"/>
      <c r="AD15" s="418"/>
      <c r="AE15" s="418"/>
      <c r="AF15" s="421"/>
      <c r="AG15" s="422"/>
      <c r="AH15" s="329"/>
      <c r="AI15" s="443"/>
      <c r="AJ15" s="424" t="s">
        <v>346</v>
      </c>
      <c r="AK15" s="425" t="s">
        <v>347</v>
      </c>
      <c r="AL15" s="426" t="s">
        <v>190</v>
      </c>
      <c r="AM15" s="427" t="s">
        <v>348</v>
      </c>
      <c r="AN15" s="428">
        <v>20</v>
      </c>
      <c r="AO15" s="429" t="s">
        <v>39</v>
      </c>
      <c r="AP15" s="430">
        <v>313</v>
      </c>
      <c r="AQ15" s="430">
        <v>58</v>
      </c>
      <c r="AR15" s="430">
        <v>400</v>
      </c>
      <c r="AS15" s="430">
        <v>625</v>
      </c>
      <c r="AT15" s="430" t="s">
        <v>334</v>
      </c>
      <c r="AU15" s="430" t="s">
        <v>334</v>
      </c>
      <c r="AV15" s="430" t="s">
        <v>334</v>
      </c>
      <c r="AW15" s="430" t="s">
        <v>334</v>
      </c>
      <c r="AX15" s="430" t="s">
        <v>334</v>
      </c>
      <c r="AY15" s="430" t="s">
        <v>334</v>
      </c>
      <c r="AZ15" s="430">
        <v>0</v>
      </c>
      <c r="BA15" s="430">
        <v>0</v>
      </c>
      <c r="BB15" s="430">
        <v>625</v>
      </c>
      <c r="BC15" s="430" t="s">
        <v>334</v>
      </c>
      <c r="BD15" s="430" t="s">
        <v>334</v>
      </c>
      <c r="BE15" s="430" t="s">
        <v>334</v>
      </c>
      <c r="BF15" s="430" t="s">
        <v>334</v>
      </c>
      <c r="BG15" s="430" t="s">
        <v>334</v>
      </c>
      <c r="BH15" s="430" t="s">
        <v>334</v>
      </c>
      <c r="BI15" s="430">
        <v>0</v>
      </c>
      <c r="BJ15" s="430">
        <v>0</v>
      </c>
      <c r="BK15" s="430">
        <v>625</v>
      </c>
      <c r="BL15" s="430" t="s">
        <v>334</v>
      </c>
      <c r="BM15" s="430" t="s">
        <v>334</v>
      </c>
      <c r="BN15" s="430" t="s">
        <v>334</v>
      </c>
      <c r="BO15" s="430" t="s">
        <v>334</v>
      </c>
      <c r="BP15" s="430" t="s">
        <v>334</v>
      </c>
      <c r="BQ15" s="430">
        <v>0</v>
      </c>
      <c r="BR15" s="430">
        <v>0</v>
      </c>
      <c r="BS15" s="430">
        <v>312</v>
      </c>
      <c r="BT15" s="430" t="s">
        <v>334</v>
      </c>
      <c r="BU15" s="430" t="s">
        <v>334</v>
      </c>
      <c r="BV15" s="430" t="s">
        <v>334</v>
      </c>
      <c r="BW15" s="430" t="s">
        <v>334</v>
      </c>
      <c r="BX15" s="430" t="s">
        <v>334</v>
      </c>
      <c r="BY15" s="432">
        <v>0</v>
      </c>
      <c r="BZ15" s="432">
        <v>0</v>
      </c>
      <c r="CA15" s="355">
        <f>+AP15+BB15+AS15+BK15+BS15</f>
        <v>2500</v>
      </c>
      <c r="CB15" s="355">
        <f>+AR15+AZ15+BA15+BI15+BJ15+BQ15+BR15+BZ15+BY15</f>
        <v>400</v>
      </c>
      <c r="CC15" s="332"/>
      <c r="CD15" s="434">
        <v>616606000</v>
      </c>
      <c r="CE15" s="434">
        <v>616606000</v>
      </c>
      <c r="CF15" s="434">
        <v>616606000</v>
      </c>
      <c r="CG15" s="434">
        <v>404869601</v>
      </c>
      <c r="CH15" s="435">
        <v>203209601</v>
      </c>
      <c r="CI15" s="435">
        <v>247609601</v>
      </c>
      <c r="CJ15" s="435">
        <v>383869601</v>
      </c>
      <c r="CK15" s="436">
        <v>1425000000</v>
      </c>
      <c r="CL15" s="437">
        <v>0</v>
      </c>
      <c r="CM15" s="437">
        <v>0</v>
      </c>
      <c r="CN15" s="437">
        <v>0</v>
      </c>
      <c r="CO15" s="437">
        <v>0</v>
      </c>
      <c r="CP15" s="437">
        <v>0</v>
      </c>
      <c r="CQ15" s="437">
        <v>0</v>
      </c>
      <c r="CR15" s="437">
        <v>0</v>
      </c>
      <c r="CS15" s="437">
        <v>0</v>
      </c>
      <c r="CT15" s="437">
        <v>0</v>
      </c>
      <c r="CU15" s="437">
        <v>0</v>
      </c>
      <c r="CV15" s="437">
        <v>0</v>
      </c>
      <c r="CW15" s="437">
        <v>0</v>
      </c>
      <c r="CX15" s="437">
        <v>0</v>
      </c>
      <c r="CY15" s="437">
        <v>0</v>
      </c>
      <c r="CZ15" s="436">
        <v>1496000000</v>
      </c>
      <c r="DA15" s="438">
        <v>0</v>
      </c>
      <c r="DB15" s="438">
        <v>0</v>
      </c>
      <c r="DC15" s="438">
        <v>0</v>
      </c>
      <c r="DD15" s="438">
        <v>0</v>
      </c>
      <c r="DE15" s="438">
        <v>0</v>
      </c>
      <c r="DF15" s="438">
        <v>0</v>
      </c>
      <c r="DG15" s="438">
        <v>0</v>
      </c>
      <c r="DH15" s="438">
        <v>0</v>
      </c>
      <c r="DI15" s="438">
        <v>0</v>
      </c>
      <c r="DJ15" s="438">
        <v>0</v>
      </c>
      <c r="DK15" s="438">
        <v>0</v>
      </c>
      <c r="DL15" s="438">
        <v>0</v>
      </c>
      <c r="DM15" s="438">
        <v>0</v>
      </c>
      <c r="DN15" s="438">
        <v>0</v>
      </c>
      <c r="DO15" s="438">
        <v>0</v>
      </c>
      <c r="DP15" s="438">
        <v>0</v>
      </c>
      <c r="DQ15" s="438">
        <v>0</v>
      </c>
      <c r="DR15" s="438">
        <v>0</v>
      </c>
      <c r="DS15" s="436">
        <v>1571000000</v>
      </c>
      <c r="DT15" s="439">
        <v>0</v>
      </c>
      <c r="DU15" s="439">
        <v>0</v>
      </c>
      <c r="DV15" s="439">
        <v>0</v>
      </c>
      <c r="DW15" s="439">
        <v>0</v>
      </c>
      <c r="DX15" s="439">
        <v>0</v>
      </c>
      <c r="DY15" s="439">
        <v>0</v>
      </c>
      <c r="DZ15" s="439">
        <v>0</v>
      </c>
      <c r="EA15" s="439">
        <v>0</v>
      </c>
      <c r="EB15" s="439">
        <v>0</v>
      </c>
      <c r="EC15" s="439">
        <v>0</v>
      </c>
      <c r="ED15" s="439">
        <v>0</v>
      </c>
      <c r="EE15" s="439">
        <v>0</v>
      </c>
      <c r="EF15" s="439">
        <v>0</v>
      </c>
      <c r="EG15" s="439">
        <v>0</v>
      </c>
      <c r="EH15" s="439">
        <v>0</v>
      </c>
      <c r="EI15" s="439">
        <v>0</v>
      </c>
      <c r="EJ15" s="439">
        <v>0</v>
      </c>
      <c r="EK15" s="440">
        <v>825000000</v>
      </c>
      <c r="EL15" s="439">
        <v>0</v>
      </c>
      <c r="EM15" s="439">
        <v>0</v>
      </c>
      <c r="EN15" s="439">
        <v>0</v>
      </c>
      <c r="EO15" s="439">
        <v>0</v>
      </c>
      <c r="EP15" s="439">
        <v>0</v>
      </c>
      <c r="EQ15" s="439">
        <v>0</v>
      </c>
      <c r="ER15" s="439">
        <v>0</v>
      </c>
      <c r="ES15" s="441">
        <f>+CD15+CK15+CZ15+DS15+EK15</f>
        <v>5933606000</v>
      </c>
      <c r="ET15" s="441">
        <f>+CH15+CR15+DK15+EA15+EQ15</f>
        <v>203209601</v>
      </c>
      <c r="FA15" s="442"/>
    </row>
    <row r="16" spans="1:157" ht="105" customHeight="1" x14ac:dyDescent="0.2">
      <c r="A16" s="325"/>
      <c r="B16" s="415"/>
      <c r="C16" s="415"/>
      <c r="D16" s="415"/>
      <c r="E16" s="415"/>
      <c r="F16" s="416"/>
      <c r="G16" s="417"/>
      <c r="H16" s="417"/>
      <c r="I16" s="418"/>
      <c r="J16" s="419"/>
      <c r="K16" s="418"/>
      <c r="L16" s="420"/>
      <c r="M16" s="420"/>
      <c r="N16" s="420"/>
      <c r="O16" s="420"/>
      <c r="P16" s="420"/>
      <c r="Q16" s="420"/>
      <c r="R16" s="420"/>
      <c r="S16" s="418"/>
      <c r="T16" s="418"/>
      <c r="U16" s="418"/>
      <c r="V16" s="418"/>
      <c r="W16" s="418"/>
      <c r="X16" s="418"/>
      <c r="Y16" s="418"/>
      <c r="Z16" s="418"/>
      <c r="AA16" s="418"/>
      <c r="AB16" s="418"/>
      <c r="AC16" s="418"/>
      <c r="AD16" s="418"/>
      <c r="AE16" s="418"/>
      <c r="AF16" s="421"/>
      <c r="AG16" s="422"/>
      <c r="AH16" s="329"/>
      <c r="AI16" s="444" t="s">
        <v>349</v>
      </c>
      <c r="AJ16" s="444" t="s">
        <v>350</v>
      </c>
      <c r="AK16" s="445" t="s">
        <v>351</v>
      </c>
      <c r="AL16" s="446" t="s">
        <v>192</v>
      </c>
      <c r="AM16" s="447" t="s">
        <v>352</v>
      </c>
      <c r="AN16" s="448">
        <v>20</v>
      </c>
      <c r="AO16" s="449" t="s">
        <v>338</v>
      </c>
      <c r="AP16" s="450">
        <v>1</v>
      </c>
      <c r="AQ16" s="451">
        <v>0.4</v>
      </c>
      <c r="AR16" s="451">
        <v>1</v>
      </c>
      <c r="AS16" s="450">
        <v>1</v>
      </c>
      <c r="AT16" s="450" t="s">
        <v>334</v>
      </c>
      <c r="AU16" s="450" t="s">
        <v>334</v>
      </c>
      <c r="AV16" s="450" t="s">
        <v>334</v>
      </c>
      <c r="AW16" s="450" t="s">
        <v>334</v>
      </c>
      <c r="AX16" s="450" t="s">
        <v>334</v>
      </c>
      <c r="AY16" s="450" t="s">
        <v>334</v>
      </c>
      <c r="AZ16" s="450">
        <v>0</v>
      </c>
      <c r="BA16" s="450">
        <v>0</v>
      </c>
      <c r="BB16" s="450">
        <v>1</v>
      </c>
      <c r="BC16" s="450" t="s">
        <v>334</v>
      </c>
      <c r="BD16" s="450" t="s">
        <v>334</v>
      </c>
      <c r="BE16" s="450" t="s">
        <v>334</v>
      </c>
      <c r="BF16" s="450" t="s">
        <v>334</v>
      </c>
      <c r="BG16" s="450" t="s">
        <v>334</v>
      </c>
      <c r="BH16" s="450" t="s">
        <v>334</v>
      </c>
      <c r="BI16" s="450">
        <v>0</v>
      </c>
      <c r="BJ16" s="450">
        <v>0</v>
      </c>
      <c r="BK16" s="450">
        <v>1</v>
      </c>
      <c r="BL16" s="450" t="s">
        <v>334</v>
      </c>
      <c r="BM16" s="450" t="s">
        <v>334</v>
      </c>
      <c r="BN16" s="450" t="s">
        <v>334</v>
      </c>
      <c r="BO16" s="450" t="s">
        <v>334</v>
      </c>
      <c r="BP16" s="450" t="s">
        <v>334</v>
      </c>
      <c r="BQ16" s="450">
        <v>0</v>
      </c>
      <c r="BR16" s="450">
        <v>0</v>
      </c>
      <c r="BS16" s="450">
        <v>1</v>
      </c>
      <c r="BT16" s="450" t="s">
        <v>334</v>
      </c>
      <c r="BU16" s="450" t="s">
        <v>334</v>
      </c>
      <c r="BV16" s="450" t="s">
        <v>334</v>
      </c>
      <c r="BW16" s="450" t="s">
        <v>334</v>
      </c>
      <c r="BX16" s="450" t="s">
        <v>334</v>
      </c>
      <c r="BY16" s="452">
        <v>0</v>
      </c>
      <c r="BZ16" s="452">
        <v>0</v>
      </c>
      <c r="CA16" s="453">
        <f>AP16</f>
        <v>1</v>
      </c>
      <c r="CB16" s="454">
        <f>+AR16</f>
        <v>1</v>
      </c>
      <c r="CC16" s="455"/>
      <c r="CD16" s="456">
        <v>49800000</v>
      </c>
      <c r="CE16" s="456">
        <v>133800000</v>
      </c>
      <c r="CF16" s="456">
        <v>133800000</v>
      </c>
      <c r="CG16" s="456">
        <v>112640000</v>
      </c>
      <c r="CH16" s="457">
        <v>62640000</v>
      </c>
      <c r="CI16" s="457">
        <v>112640000</v>
      </c>
      <c r="CJ16" s="457">
        <v>112640000</v>
      </c>
      <c r="CK16" s="458">
        <v>18000000</v>
      </c>
      <c r="CL16" s="459">
        <v>0</v>
      </c>
      <c r="CM16" s="459">
        <v>0</v>
      </c>
      <c r="CN16" s="459">
        <v>0</v>
      </c>
      <c r="CO16" s="459">
        <v>0</v>
      </c>
      <c r="CP16" s="459">
        <v>0</v>
      </c>
      <c r="CQ16" s="459">
        <v>0</v>
      </c>
      <c r="CR16" s="459">
        <v>0</v>
      </c>
      <c r="CS16" s="459">
        <v>0</v>
      </c>
      <c r="CT16" s="459">
        <v>0</v>
      </c>
      <c r="CU16" s="459">
        <v>0</v>
      </c>
      <c r="CV16" s="459">
        <v>0</v>
      </c>
      <c r="CW16" s="459">
        <v>0</v>
      </c>
      <c r="CX16" s="459">
        <v>0</v>
      </c>
      <c r="CY16" s="459">
        <v>0</v>
      </c>
      <c r="CZ16" s="458">
        <v>14000000</v>
      </c>
      <c r="DA16" s="460">
        <v>0</v>
      </c>
      <c r="DB16" s="460">
        <v>0</v>
      </c>
      <c r="DC16" s="460">
        <v>0</v>
      </c>
      <c r="DD16" s="460">
        <v>0</v>
      </c>
      <c r="DE16" s="460">
        <v>0</v>
      </c>
      <c r="DF16" s="460">
        <v>0</v>
      </c>
      <c r="DG16" s="460">
        <v>0</v>
      </c>
      <c r="DH16" s="460">
        <v>0</v>
      </c>
      <c r="DI16" s="460">
        <v>0</v>
      </c>
      <c r="DJ16" s="460">
        <v>0</v>
      </c>
      <c r="DK16" s="460">
        <v>0</v>
      </c>
      <c r="DL16" s="460">
        <v>0</v>
      </c>
      <c r="DM16" s="460">
        <v>0</v>
      </c>
      <c r="DN16" s="460">
        <v>0</v>
      </c>
      <c r="DO16" s="460">
        <v>0</v>
      </c>
      <c r="DP16" s="460">
        <v>0</v>
      </c>
      <c r="DQ16" s="460">
        <v>0</v>
      </c>
      <c r="DR16" s="460">
        <v>0</v>
      </c>
      <c r="DS16" s="461">
        <v>18000000</v>
      </c>
      <c r="DT16" s="462">
        <v>0</v>
      </c>
      <c r="DU16" s="462">
        <v>0</v>
      </c>
      <c r="DV16" s="462">
        <v>0</v>
      </c>
      <c r="DW16" s="462">
        <v>0</v>
      </c>
      <c r="DX16" s="462">
        <v>0</v>
      </c>
      <c r="DY16" s="462">
        <v>0</v>
      </c>
      <c r="DZ16" s="462">
        <v>0</v>
      </c>
      <c r="EA16" s="462">
        <v>0</v>
      </c>
      <c r="EB16" s="462">
        <v>0</v>
      </c>
      <c r="EC16" s="462">
        <v>0</v>
      </c>
      <c r="ED16" s="462">
        <v>0</v>
      </c>
      <c r="EE16" s="462">
        <v>0</v>
      </c>
      <c r="EF16" s="462">
        <v>0</v>
      </c>
      <c r="EG16" s="462">
        <v>0</v>
      </c>
      <c r="EH16" s="462">
        <v>0</v>
      </c>
      <c r="EI16" s="462">
        <v>0</v>
      </c>
      <c r="EJ16" s="462">
        <v>0</v>
      </c>
      <c r="EK16" s="458">
        <v>359000000</v>
      </c>
      <c r="EL16" s="463">
        <v>0</v>
      </c>
      <c r="EM16" s="463">
        <v>0</v>
      </c>
      <c r="EN16" s="463">
        <v>0</v>
      </c>
      <c r="EO16" s="463">
        <v>0</v>
      </c>
      <c r="EP16" s="463">
        <v>0</v>
      </c>
      <c r="EQ16" s="463">
        <v>0</v>
      </c>
      <c r="ER16" s="463">
        <v>0</v>
      </c>
      <c r="ES16" s="464">
        <f>+CD16+CK16+CZ16+DS16+EK16</f>
        <v>458800000</v>
      </c>
      <c r="ET16" s="464">
        <f>+CH16+CR16+DK16+EA16+EQ16</f>
        <v>62640000</v>
      </c>
    </row>
    <row r="17" spans="1:153" ht="15.75" customHeight="1" x14ac:dyDescent="0.2">
      <c r="A17" s="325"/>
      <c r="B17" s="415"/>
      <c r="C17" s="415"/>
      <c r="D17" s="415"/>
      <c r="E17" s="415"/>
      <c r="F17" s="416"/>
      <c r="G17" s="417"/>
      <c r="H17" s="417"/>
      <c r="I17" s="418"/>
      <c r="J17" s="419"/>
      <c r="K17" s="418"/>
      <c r="L17" s="420"/>
      <c r="M17" s="420"/>
      <c r="N17" s="420"/>
      <c r="O17" s="420"/>
      <c r="P17" s="420"/>
      <c r="Q17" s="420"/>
      <c r="R17" s="420"/>
      <c r="S17" s="418"/>
      <c r="T17" s="418"/>
      <c r="U17" s="418"/>
      <c r="V17" s="418"/>
      <c r="W17" s="418"/>
      <c r="X17" s="418"/>
      <c r="Y17" s="418"/>
      <c r="Z17" s="418"/>
      <c r="AA17" s="418"/>
      <c r="AB17" s="418"/>
      <c r="AC17" s="418"/>
      <c r="AD17" s="418"/>
      <c r="AE17" s="418"/>
      <c r="AF17" s="421"/>
      <c r="AG17" s="422"/>
      <c r="AH17" s="329"/>
      <c r="AI17" s="465"/>
      <c r="AJ17" s="465"/>
      <c r="AK17" s="466"/>
      <c r="AL17" s="465"/>
      <c r="AM17" s="465"/>
      <c r="AN17" s="465"/>
      <c r="AO17" s="465"/>
      <c r="AP17" s="465"/>
      <c r="AQ17" s="465"/>
      <c r="AR17" s="465"/>
      <c r="AS17" s="465"/>
      <c r="AT17" s="465"/>
      <c r="AU17" s="465"/>
      <c r="AV17" s="465"/>
      <c r="AW17" s="465"/>
      <c r="AX17" s="465"/>
      <c r="AY17" s="465"/>
      <c r="AZ17" s="465"/>
      <c r="BA17" s="465"/>
      <c r="BB17" s="465"/>
      <c r="BC17" s="465"/>
      <c r="BD17" s="465"/>
      <c r="BE17" s="465"/>
      <c r="BF17" s="465"/>
      <c r="BG17" s="465"/>
      <c r="BH17" s="465"/>
      <c r="BI17" s="465"/>
      <c r="BJ17" s="465"/>
      <c r="BK17" s="465"/>
      <c r="BL17" s="465"/>
      <c r="BM17" s="465"/>
      <c r="BN17" s="465"/>
      <c r="BO17" s="465"/>
      <c r="BP17" s="465"/>
      <c r="BQ17" s="465"/>
      <c r="BR17" s="465"/>
      <c r="BS17" s="465"/>
      <c r="BT17" s="465"/>
      <c r="BU17" s="465"/>
      <c r="BV17" s="465"/>
      <c r="BW17" s="465"/>
      <c r="BX17" s="465"/>
      <c r="BY17" s="465"/>
      <c r="BZ17" s="465"/>
      <c r="CA17" s="465"/>
      <c r="CB17" s="467"/>
      <c r="CC17" s="332"/>
      <c r="CD17" s="468"/>
      <c r="CE17" s="468"/>
      <c r="CF17" s="469"/>
      <c r="CG17" s="469"/>
      <c r="CH17" s="468"/>
      <c r="CI17" s="468"/>
      <c r="CJ17" s="468"/>
      <c r="CK17" s="468"/>
      <c r="CL17" s="468"/>
      <c r="CM17" s="468"/>
      <c r="CN17" s="468"/>
      <c r="CO17" s="468"/>
      <c r="CP17" s="468"/>
      <c r="CQ17" s="468"/>
      <c r="CR17" s="470"/>
      <c r="CS17" s="471"/>
      <c r="CT17" s="468"/>
      <c r="CU17" s="468"/>
      <c r="CV17" s="468"/>
      <c r="CW17" s="468"/>
      <c r="CX17" s="468"/>
      <c r="CY17" s="471"/>
      <c r="CZ17" s="468"/>
      <c r="DA17" s="471"/>
      <c r="DB17" s="471"/>
      <c r="DC17" s="471"/>
      <c r="DD17" s="471"/>
      <c r="DE17" s="468"/>
      <c r="DF17" s="468"/>
      <c r="DG17" s="468"/>
      <c r="DH17" s="468"/>
      <c r="DI17" s="468"/>
      <c r="DJ17" s="468"/>
      <c r="DK17" s="471"/>
      <c r="DL17" s="470"/>
      <c r="DM17" s="470"/>
      <c r="DN17" s="470"/>
      <c r="DO17" s="468"/>
      <c r="DP17" s="468"/>
      <c r="DQ17" s="468"/>
      <c r="DR17" s="468"/>
      <c r="DS17" s="468"/>
      <c r="DT17" s="468"/>
      <c r="DU17" s="468"/>
      <c r="DV17" s="468"/>
      <c r="DW17" s="468"/>
      <c r="DX17" s="468"/>
      <c r="DY17" s="468"/>
      <c r="DZ17" s="468"/>
      <c r="EA17" s="468"/>
      <c r="EB17" s="468"/>
      <c r="EC17" s="468"/>
      <c r="ED17" s="468"/>
      <c r="EE17" s="468"/>
      <c r="EF17" s="468"/>
      <c r="EG17" s="468"/>
      <c r="EH17" s="468"/>
      <c r="EI17" s="468"/>
      <c r="EJ17" s="468"/>
      <c r="EK17" s="468"/>
      <c r="EL17" s="468"/>
      <c r="EM17" s="468"/>
      <c r="EN17" s="468"/>
      <c r="EO17" s="468"/>
      <c r="EP17" s="468"/>
      <c r="EQ17" s="468"/>
      <c r="ER17" s="468"/>
      <c r="ES17" s="472"/>
      <c r="ET17" s="472"/>
      <c r="EU17" s="473"/>
    </row>
    <row r="18" spans="1:153" ht="27.75" customHeight="1" x14ac:dyDescent="0.2">
      <c r="A18" s="325"/>
      <c r="B18" s="415"/>
      <c r="C18" s="415"/>
      <c r="D18" s="415"/>
      <c r="E18" s="415"/>
      <c r="F18" s="416"/>
      <c r="G18" s="417"/>
      <c r="H18" s="417"/>
      <c r="I18" s="418"/>
      <c r="J18" s="419"/>
      <c r="K18" s="418"/>
      <c r="L18" s="420"/>
      <c r="M18" s="420"/>
      <c r="N18" s="420"/>
      <c r="O18" s="420"/>
      <c r="P18" s="420"/>
      <c r="Q18" s="420"/>
      <c r="R18" s="420"/>
      <c r="S18" s="418"/>
      <c r="T18" s="418"/>
      <c r="U18" s="418"/>
      <c r="V18" s="418"/>
      <c r="W18" s="418"/>
      <c r="X18" s="418"/>
      <c r="Y18" s="418"/>
      <c r="Z18" s="418"/>
      <c r="AA18" s="418"/>
      <c r="AB18" s="418"/>
      <c r="AC18" s="418"/>
      <c r="AD18" s="418"/>
      <c r="AE18" s="418"/>
      <c r="AF18" s="421"/>
      <c r="AG18" s="422"/>
      <c r="AH18" s="329"/>
      <c r="AI18" s="474" t="s">
        <v>353</v>
      </c>
      <c r="AJ18" s="474"/>
      <c r="AK18" s="474"/>
      <c r="AL18" s="474"/>
      <c r="AM18" s="474"/>
      <c r="AN18" s="474"/>
      <c r="AO18" s="474"/>
      <c r="AP18" s="474"/>
      <c r="AQ18" s="474"/>
      <c r="AR18" s="474"/>
      <c r="AS18" s="474"/>
      <c r="AT18" s="474"/>
      <c r="AU18" s="474"/>
      <c r="AV18" s="474"/>
      <c r="AW18" s="474"/>
      <c r="AX18" s="474"/>
      <c r="AY18" s="474"/>
      <c r="AZ18" s="474"/>
      <c r="BA18" s="474"/>
      <c r="BB18" s="474"/>
      <c r="BC18" s="474"/>
      <c r="BD18" s="474"/>
      <c r="BE18" s="474"/>
      <c r="BF18" s="474"/>
      <c r="BG18" s="474"/>
      <c r="BH18" s="474"/>
      <c r="BI18" s="474"/>
      <c r="BJ18" s="474"/>
      <c r="BK18" s="474"/>
      <c r="BL18" s="474"/>
      <c r="BM18" s="474"/>
      <c r="BN18" s="474"/>
      <c r="BO18" s="474"/>
      <c r="BP18" s="474"/>
      <c r="BQ18" s="474"/>
      <c r="BR18" s="474"/>
      <c r="BS18" s="474"/>
      <c r="BT18" s="474"/>
      <c r="BU18" s="474"/>
      <c r="BV18" s="474"/>
      <c r="BW18" s="474"/>
      <c r="BX18" s="474"/>
      <c r="BY18" s="474"/>
      <c r="BZ18" s="474"/>
      <c r="CA18" s="474"/>
      <c r="CB18" s="475"/>
      <c r="CC18" s="332"/>
      <c r="CD18" s="385">
        <f t="shared" ref="CD18:CK18" si="2">SUM(CD19:CD22)</f>
        <v>9195000000</v>
      </c>
      <c r="CE18" s="385">
        <f t="shared" si="2"/>
        <v>9195000000</v>
      </c>
      <c r="CF18" s="385">
        <f t="shared" si="2"/>
        <v>4401746217</v>
      </c>
      <c r="CG18" s="385">
        <f>SUM(CG19:CG22)</f>
        <v>8786081001</v>
      </c>
      <c r="CH18" s="385">
        <f t="shared" si="2"/>
        <v>2224491998</v>
      </c>
      <c r="CI18" s="385">
        <f t="shared" si="2"/>
        <v>2728521558</v>
      </c>
      <c r="CJ18" s="385">
        <f t="shared" si="2"/>
        <v>5872689590</v>
      </c>
      <c r="CK18" s="385">
        <f t="shared" si="2"/>
        <v>12269160000</v>
      </c>
      <c r="CL18" s="385">
        <f t="shared" ref="CL18:ER18" si="3">SUM(CL19:CL22)</f>
        <v>0</v>
      </c>
      <c r="CM18" s="385">
        <f t="shared" si="3"/>
        <v>0</v>
      </c>
      <c r="CN18" s="385">
        <f t="shared" si="3"/>
        <v>0</v>
      </c>
      <c r="CO18" s="385">
        <f t="shared" si="3"/>
        <v>0</v>
      </c>
      <c r="CP18" s="385">
        <f t="shared" si="3"/>
        <v>0</v>
      </c>
      <c r="CQ18" s="385">
        <f t="shared" si="3"/>
        <v>0</v>
      </c>
      <c r="CR18" s="385">
        <f t="shared" si="3"/>
        <v>0</v>
      </c>
      <c r="CS18" s="385">
        <f t="shared" si="3"/>
        <v>0</v>
      </c>
      <c r="CT18" s="385">
        <f t="shared" si="3"/>
        <v>0</v>
      </c>
      <c r="CU18" s="385">
        <f t="shared" si="3"/>
        <v>0</v>
      </c>
      <c r="CV18" s="385">
        <f t="shared" si="3"/>
        <v>0</v>
      </c>
      <c r="CW18" s="385">
        <f t="shared" si="3"/>
        <v>0</v>
      </c>
      <c r="CX18" s="385">
        <f t="shared" si="3"/>
        <v>0</v>
      </c>
      <c r="CY18" s="385">
        <f t="shared" si="3"/>
        <v>0</v>
      </c>
      <c r="CZ18" s="385">
        <f t="shared" si="3"/>
        <v>9965000000</v>
      </c>
      <c r="DA18" s="385">
        <f t="shared" si="3"/>
        <v>0</v>
      </c>
      <c r="DB18" s="385">
        <f t="shared" si="3"/>
        <v>0</v>
      </c>
      <c r="DC18" s="385">
        <f t="shared" si="3"/>
        <v>0</v>
      </c>
      <c r="DD18" s="385">
        <f t="shared" si="3"/>
        <v>0</v>
      </c>
      <c r="DE18" s="385">
        <f t="shared" si="3"/>
        <v>0</v>
      </c>
      <c r="DF18" s="385">
        <f t="shared" si="3"/>
        <v>0</v>
      </c>
      <c r="DG18" s="385">
        <f t="shared" si="3"/>
        <v>0</v>
      </c>
      <c r="DH18" s="385">
        <f t="shared" si="3"/>
        <v>0</v>
      </c>
      <c r="DI18" s="385">
        <f t="shared" si="3"/>
        <v>0</v>
      </c>
      <c r="DJ18" s="385">
        <f t="shared" si="3"/>
        <v>0</v>
      </c>
      <c r="DK18" s="385">
        <f t="shared" si="3"/>
        <v>0</v>
      </c>
      <c r="DL18" s="385">
        <f t="shared" si="3"/>
        <v>0</v>
      </c>
      <c r="DM18" s="385">
        <f t="shared" si="3"/>
        <v>0</v>
      </c>
      <c r="DN18" s="385">
        <f t="shared" si="3"/>
        <v>0</v>
      </c>
      <c r="DO18" s="385">
        <f t="shared" si="3"/>
        <v>0</v>
      </c>
      <c r="DP18" s="385">
        <f t="shared" si="3"/>
        <v>0</v>
      </c>
      <c r="DQ18" s="385">
        <f t="shared" si="3"/>
        <v>0</v>
      </c>
      <c r="DR18" s="385">
        <f t="shared" si="3"/>
        <v>0</v>
      </c>
      <c r="DS18" s="385">
        <f t="shared" si="3"/>
        <v>10148000000</v>
      </c>
      <c r="DT18" s="385">
        <f t="shared" si="3"/>
        <v>0</v>
      </c>
      <c r="DU18" s="385">
        <f t="shared" si="3"/>
        <v>0</v>
      </c>
      <c r="DV18" s="385">
        <f t="shared" si="3"/>
        <v>0</v>
      </c>
      <c r="DW18" s="385">
        <f t="shared" si="3"/>
        <v>0</v>
      </c>
      <c r="DX18" s="385">
        <f t="shared" si="3"/>
        <v>0</v>
      </c>
      <c r="DY18" s="385">
        <f t="shared" si="3"/>
        <v>0</v>
      </c>
      <c r="DZ18" s="385">
        <f t="shared" si="3"/>
        <v>0</v>
      </c>
      <c r="EA18" s="385">
        <f t="shared" si="3"/>
        <v>0</v>
      </c>
      <c r="EB18" s="385">
        <f t="shared" si="3"/>
        <v>0</v>
      </c>
      <c r="EC18" s="385">
        <f t="shared" si="3"/>
        <v>0</v>
      </c>
      <c r="ED18" s="385">
        <f t="shared" si="3"/>
        <v>0</v>
      </c>
      <c r="EE18" s="385">
        <f t="shared" si="3"/>
        <v>0</v>
      </c>
      <c r="EF18" s="385">
        <f t="shared" si="3"/>
        <v>0</v>
      </c>
      <c r="EG18" s="385">
        <f t="shared" si="3"/>
        <v>0</v>
      </c>
      <c r="EH18" s="385">
        <f t="shared" si="3"/>
        <v>0</v>
      </c>
      <c r="EI18" s="385">
        <f t="shared" si="3"/>
        <v>0</v>
      </c>
      <c r="EJ18" s="385">
        <f t="shared" si="3"/>
        <v>0</v>
      </c>
      <c r="EK18" s="385">
        <f t="shared" si="3"/>
        <v>6442000000</v>
      </c>
      <c r="EL18" s="386">
        <f t="shared" si="3"/>
        <v>0</v>
      </c>
      <c r="EM18" s="386">
        <f t="shared" si="3"/>
        <v>0</v>
      </c>
      <c r="EN18" s="386">
        <f t="shared" si="3"/>
        <v>0</v>
      </c>
      <c r="EO18" s="386">
        <f t="shared" si="3"/>
        <v>0</v>
      </c>
      <c r="EP18" s="386">
        <f t="shared" si="3"/>
        <v>0</v>
      </c>
      <c r="EQ18" s="386">
        <f t="shared" si="3"/>
        <v>0</v>
      </c>
      <c r="ER18" s="386">
        <f t="shared" si="3"/>
        <v>0</v>
      </c>
      <c r="ES18" s="387">
        <f>SUM(ES19:ES22)</f>
        <v>48019160000</v>
      </c>
      <c r="ET18" s="387">
        <f>SUM(ET19:ET22)</f>
        <v>2224491998</v>
      </c>
    </row>
    <row r="19" spans="1:153" ht="129.75" customHeight="1" x14ac:dyDescent="0.2">
      <c r="A19" s="325"/>
      <c r="B19" s="415"/>
      <c r="C19" s="415"/>
      <c r="D19" s="415"/>
      <c r="E19" s="476"/>
      <c r="F19" s="477"/>
      <c r="G19" s="478"/>
      <c r="H19" s="478"/>
      <c r="I19" s="479"/>
      <c r="J19" s="480"/>
      <c r="K19" s="479"/>
      <c r="L19" s="481"/>
      <c r="M19" s="481"/>
      <c r="N19" s="481" t="s">
        <v>334</v>
      </c>
      <c r="O19" s="481" t="s">
        <v>334</v>
      </c>
      <c r="P19" s="481" t="s">
        <v>334</v>
      </c>
      <c r="Q19" s="481" t="s">
        <v>334</v>
      </c>
      <c r="R19" s="481"/>
      <c r="S19" s="479"/>
      <c r="T19" s="479"/>
      <c r="U19" s="479"/>
      <c r="V19" s="479"/>
      <c r="W19" s="479"/>
      <c r="X19" s="479"/>
      <c r="Y19" s="479"/>
      <c r="Z19" s="479"/>
      <c r="AA19" s="479"/>
      <c r="AB19" s="479"/>
      <c r="AC19" s="479"/>
      <c r="AD19" s="479"/>
      <c r="AE19" s="479"/>
      <c r="AF19" s="482"/>
      <c r="AG19" s="483"/>
      <c r="AH19" s="329"/>
      <c r="AI19" s="484" t="s">
        <v>354</v>
      </c>
      <c r="AJ19" s="485" t="s">
        <v>355</v>
      </c>
      <c r="AK19" s="484" t="s">
        <v>356</v>
      </c>
      <c r="AL19" s="486" t="s">
        <v>177</v>
      </c>
      <c r="AM19" s="484" t="s">
        <v>357</v>
      </c>
      <c r="AN19" s="487">
        <v>0.4</v>
      </c>
      <c r="AO19" s="488" t="s">
        <v>39</v>
      </c>
      <c r="AP19" s="489">
        <v>20</v>
      </c>
      <c r="AQ19" s="489">
        <v>0</v>
      </c>
      <c r="AR19" s="489">
        <v>69</v>
      </c>
      <c r="AS19" s="489">
        <v>80</v>
      </c>
      <c r="AT19" s="489" t="s">
        <v>334</v>
      </c>
      <c r="AU19" s="489" t="s">
        <v>334</v>
      </c>
      <c r="AV19" s="489" t="s">
        <v>334</v>
      </c>
      <c r="AW19" s="489" t="s">
        <v>334</v>
      </c>
      <c r="AX19" s="489" t="s">
        <v>334</v>
      </c>
      <c r="AY19" s="489" t="s">
        <v>334</v>
      </c>
      <c r="AZ19" s="489">
        <v>0</v>
      </c>
      <c r="BA19" s="489">
        <v>0</v>
      </c>
      <c r="BB19" s="489">
        <v>90</v>
      </c>
      <c r="BC19" s="489" t="s">
        <v>334</v>
      </c>
      <c r="BD19" s="489" t="s">
        <v>334</v>
      </c>
      <c r="BE19" s="489" t="s">
        <v>334</v>
      </c>
      <c r="BF19" s="489" t="s">
        <v>334</v>
      </c>
      <c r="BG19" s="489" t="s">
        <v>334</v>
      </c>
      <c r="BH19" s="489" t="s">
        <v>334</v>
      </c>
      <c r="BI19" s="489">
        <v>0</v>
      </c>
      <c r="BJ19" s="489">
        <v>0</v>
      </c>
      <c r="BK19" s="489">
        <v>90</v>
      </c>
      <c r="BL19" s="489" t="s">
        <v>334</v>
      </c>
      <c r="BM19" s="489" t="s">
        <v>334</v>
      </c>
      <c r="BN19" s="489" t="s">
        <v>334</v>
      </c>
      <c r="BO19" s="489" t="s">
        <v>334</v>
      </c>
      <c r="BP19" s="489" t="s">
        <v>334</v>
      </c>
      <c r="BQ19" s="489">
        <v>0</v>
      </c>
      <c r="BR19" s="489">
        <v>0</v>
      </c>
      <c r="BS19" s="489">
        <v>6</v>
      </c>
      <c r="BT19" s="490" t="s">
        <v>334</v>
      </c>
      <c r="BU19" s="490" t="s">
        <v>334</v>
      </c>
      <c r="BV19" s="490" t="s">
        <v>334</v>
      </c>
      <c r="BW19" s="490" t="s">
        <v>334</v>
      </c>
      <c r="BX19" s="490" t="s">
        <v>334</v>
      </c>
      <c r="BY19" s="490">
        <v>0</v>
      </c>
      <c r="BZ19" s="490">
        <v>0</v>
      </c>
      <c r="CA19" s="491">
        <f>+AP19:AP20+BB19+AS19+BK19+BS19</f>
        <v>286</v>
      </c>
      <c r="CB19" s="491">
        <f>+AR19+AZ19+BA19+BI19+BJ19+BQ19+BR19+BZ19+BY19</f>
        <v>69</v>
      </c>
      <c r="CD19" s="434">
        <f>4968000000-120000000</f>
        <v>4848000000</v>
      </c>
      <c r="CE19" s="434">
        <v>4543851530</v>
      </c>
      <c r="CF19" s="434">
        <v>4282210</v>
      </c>
      <c r="CG19" s="434">
        <v>4282210383</v>
      </c>
      <c r="CH19" s="434">
        <v>949929193</v>
      </c>
      <c r="CI19" s="434">
        <v>1034489193</v>
      </c>
      <c r="CJ19" s="434">
        <v>2188138756</v>
      </c>
      <c r="CK19" s="436">
        <f>5744600000-CK20</f>
        <v>5624600000</v>
      </c>
      <c r="CL19" s="434">
        <v>0</v>
      </c>
      <c r="CM19" s="434">
        <v>0</v>
      </c>
      <c r="CN19" s="434">
        <v>0</v>
      </c>
      <c r="CO19" s="434">
        <v>0</v>
      </c>
      <c r="CP19" s="434">
        <v>0</v>
      </c>
      <c r="CQ19" s="434">
        <v>0</v>
      </c>
      <c r="CR19" s="434">
        <v>0</v>
      </c>
      <c r="CS19" s="434">
        <v>0</v>
      </c>
      <c r="CT19" s="434">
        <v>0</v>
      </c>
      <c r="CU19" s="434">
        <v>0</v>
      </c>
      <c r="CV19" s="434">
        <v>0</v>
      </c>
      <c r="CW19" s="434">
        <v>0</v>
      </c>
      <c r="CX19" s="434">
        <v>0</v>
      </c>
      <c r="CY19" s="434">
        <v>0</v>
      </c>
      <c r="CZ19" s="436">
        <f>4532000000-120000000</f>
        <v>4412000000</v>
      </c>
      <c r="DA19" s="492">
        <v>0</v>
      </c>
      <c r="DB19" s="492">
        <v>0</v>
      </c>
      <c r="DC19" s="492">
        <v>0</v>
      </c>
      <c r="DD19" s="492">
        <v>0</v>
      </c>
      <c r="DE19" s="492">
        <v>0</v>
      </c>
      <c r="DF19" s="492">
        <v>0</v>
      </c>
      <c r="DG19" s="492">
        <v>0</v>
      </c>
      <c r="DH19" s="492">
        <v>0</v>
      </c>
      <c r="DI19" s="492">
        <v>0</v>
      </c>
      <c r="DJ19" s="492">
        <v>0</v>
      </c>
      <c r="DK19" s="492">
        <v>0</v>
      </c>
      <c r="DL19" s="492">
        <v>0</v>
      </c>
      <c r="DM19" s="492">
        <v>0</v>
      </c>
      <c r="DN19" s="492">
        <v>0</v>
      </c>
      <c r="DO19" s="492">
        <v>0</v>
      </c>
      <c r="DP19" s="492">
        <v>0</v>
      </c>
      <c r="DQ19" s="492">
        <v>0</v>
      </c>
      <c r="DR19" s="492">
        <v>0</v>
      </c>
      <c r="DS19" s="436">
        <f>4584000000-120000000</f>
        <v>4464000000</v>
      </c>
      <c r="DT19" s="493">
        <v>0</v>
      </c>
      <c r="DU19" s="493">
        <v>0</v>
      </c>
      <c r="DV19" s="493">
        <v>0</v>
      </c>
      <c r="DW19" s="493">
        <v>0</v>
      </c>
      <c r="DX19" s="493">
        <v>0</v>
      </c>
      <c r="DY19" s="493">
        <v>0</v>
      </c>
      <c r="DZ19" s="493">
        <v>0</v>
      </c>
      <c r="EA19" s="493">
        <v>0</v>
      </c>
      <c r="EB19" s="493">
        <v>0</v>
      </c>
      <c r="EC19" s="493">
        <v>0</v>
      </c>
      <c r="ED19" s="493">
        <v>0</v>
      </c>
      <c r="EE19" s="493">
        <v>0</v>
      </c>
      <c r="EF19" s="493">
        <v>0</v>
      </c>
      <c r="EG19" s="493">
        <v>0</v>
      </c>
      <c r="EH19" s="493">
        <v>0</v>
      </c>
      <c r="EI19" s="493">
        <v>0</v>
      </c>
      <c r="EJ19" s="493">
        <v>0</v>
      </c>
      <c r="EK19" s="440">
        <f>1978000000-120000000</f>
        <v>1858000000</v>
      </c>
      <c r="EL19" s="439">
        <v>0</v>
      </c>
      <c r="EM19" s="439">
        <v>0</v>
      </c>
      <c r="EN19" s="439">
        <v>0</v>
      </c>
      <c r="EO19" s="439">
        <v>0</v>
      </c>
      <c r="EP19" s="439">
        <v>0</v>
      </c>
      <c r="EQ19" s="439">
        <v>0</v>
      </c>
      <c r="ER19" s="439">
        <v>0</v>
      </c>
      <c r="ES19" s="494">
        <f>+CD19+CK19+CZ19+DS19+EK19</f>
        <v>21206600000</v>
      </c>
      <c r="ET19" s="441">
        <f>+CH19+CR19+DK19+EA19+EQ19</f>
        <v>949929193</v>
      </c>
    </row>
    <row r="20" spans="1:153" s="322" customFormat="1" ht="54" x14ac:dyDescent="0.2">
      <c r="A20" s="325"/>
      <c r="B20" s="415"/>
      <c r="C20" s="415"/>
      <c r="D20" s="415"/>
      <c r="E20" s="495" t="s">
        <v>358</v>
      </c>
      <c r="F20" s="496" t="s">
        <v>359</v>
      </c>
      <c r="G20" s="497" t="s">
        <v>333</v>
      </c>
      <c r="H20" s="497" t="s">
        <v>39</v>
      </c>
      <c r="I20" s="498">
        <v>0</v>
      </c>
      <c r="J20" s="499">
        <v>0</v>
      </c>
      <c r="K20" s="500">
        <v>1</v>
      </c>
      <c r="L20" s="500" t="s">
        <v>334</v>
      </c>
      <c r="M20" s="500" t="s">
        <v>334</v>
      </c>
      <c r="N20" s="500" t="s">
        <v>334</v>
      </c>
      <c r="O20" s="500" t="s">
        <v>334</v>
      </c>
      <c r="P20" s="500" t="s">
        <v>334</v>
      </c>
      <c r="Q20" s="500" t="s">
        <v>334</v>
      </c>
      <c r="R20" s="500">
        <v>0</v>
      </c>
      <c r="S20" s="500">
        <v>0</v>
      </c>
      <c r="T20" s="500" t="s">
        <v>334</v>
      </c>
      <c r="U20" s="500" t="s">
        <v>334</v>
      </c>
      <c r="V20" s="500" t="s">
        <v>334</v>
      </c>
      <c r="W20" s="500">
        <v>0</v>
      </c>
      <c r="X20" s="500">
        <v>0</v>
      </c>
      <c r="Y20" s="500" t="s">
        <v>334</v>
      </c>
      <c r="Z20" s="500" t="s">
        <v>334</v>
      </c>
      <c r="AA20" s="500" t="s">
        <v>334</v>
      </c>
      <c r="AB20" s="500">
        <v>0</v>
      </c>
      <c r="AC20" s="500">
        <v>0</v>
      </c>
      <c r="AD20" s="500">
        <v>0</v>
      </c>
      <c r="AE20" s="500">
        <v>0</v>
      </c>
      <c r="AF20" s="501">
        <f>+J20+R20+W20+AB20+AD20</f>
        <v>0</v>
      </c>
      <c r="AG20" s="502">
        <f>+I20+K20+S20+X20+AC20</f>
        <v>1</v>
      </c>
      <c r="AH20" s="329"/>
      <c r="AI20" s="503"/>
      <c r="AJ20" s="504"/>
      <c r="AK20" s="503"/>
      <c r="AL20" s="505"/>
      <c r="AM20" s="503"/>
      <c r="AN20" s="506"/>
      <c r="AO20" s="507"/>
      <c r="AP20" s="508"/>
      <c r="AQ20" s="508"/>
      <c r="AR20" s="508">
        <v>69</v>
      </c>
      <c r="AS20" s="508"/>
      <c r="AT20" s="508"/>
      <c r="AU20" s="508"/>
      <c r="AV20" s="508"/>
      <c r="AW20" s="508"/>
      <c r="AX20" s="508"/>
      <c r="AY20" s="508"/>
      <c r="AZ20" s="508"/>
      <c r="BA20" s="508"/>
      <c r="BB20" s="508"/>
      <c r="BC20" s="508"/>
      <c r="BD20" s="508"/>
      <c r="BE20" s="508"/>
      <c r="BF20" s="508"/>
      <c r="BG20" s="508"/>
      <c r="BH20" s="508"/>
      <c r="BI20" s="508"/>
      <c r="BJ20" s="508"/>
      <c r="BK20" s="508"/>
      <c r="BL20" s="508"/>
      <c r="BM20" s="508"/>
      <c r="BN20" s="508"/>
      <c r="BO20" s="508"/>
      <c r="BP20" s="508"/>
      <c r="BQ20" s="508"/>
      <c r="BR20" s="508"/>
      <c r="BS20" s="508"/>
      <c r="BT20" s="509"/>
      <c r="BU20" s="509"/>
      <c r="BV20" s="509"/>
      <c r="BW20" s="509"/>
      <c r="BX20" s="509"/>
      <c r="BY20" s="509"/>
      <c r="BZ20" s="509"/>
      <c r="CA20" s="510"/>
      <c r="CB20" s="510"/>
      <c r="CC20" s="332"/>
      <c r="CD20" s="406">
        <v>120000000</v>
      </c>
      <c r="CE20" s="406">
        <v>120000000</v>
      </c>
      <c r="CF20" s="406">
        <v>120000000</v>
      </c>
      <c r="CG20" s="406"/>
      <c r="CH20" s="406">
        <v>0</v>
      </c>
      <c r="CI20" s="406">
        <v>0</v>
      </c>
      <c r="CJ20" s="406"/>
      <c r="CK20" s="408">
        <v>120000000</v>
      </c>
      <c r="CL20" s="406">
        <v>0</v>
      </c>
      <c r="CM20" s="406">
        <v>0</v>
      </c>
      <c r="CN20" s="406">
        <v>0</v>
      </c>
      <c r="CO20" s="406">
        <v>0</v>
      </c>
      <c r="CP20" s="406">
        <v>0</v>
      </c>
      <c r="CQ20" s="406">
        <v>0</v>
      </c>
      <c r="CR20" s="406">
        <v>0</v>
      </c>
      <c r="CS20" s="406">
        <v>0</v>
      </c>
      <c r="CT20" s="406">
        <v>0</v>
      </c>
      <c r="CU20" s="406">
        <v>0</v>
      </c>
      <c r="CV20" s="406">
        <v>0</v>
      </c>
      <c r="CW20" s="406">
        <v>0</v>
      </c>
      <c r="CX20" s="406">
        <v>0</v>
      </c>
      <c r="CY20" s="406">
        <v>0</v>
      </c>
      <c r="CZ20" s="408">
        <v>120000000</v>
      </c>
      <c r="DA20" s="410">
        <v>0</v>
      </c>
      <c r="DB20" s="410">
        <v>0</v>
      </c>
      <c r="DC20" s="410">
        <v>0</v>
      </c>
      <c r="DD20" s="410">
        <v>0</v>
      </c>
      <c r="DE20" s="410">
        <v>0</v>
      </c>
      <c r="DF20" s="410">
        <v>0</v>
      </c>
      <c r="DG20" s="410">
        <v>0</v>
      </c>
      <c r="DH20" s="410">
        <v>0</v>
      </c>
      <c r="DI20" s="410">
        <v>0</v>
      </c>
      <c r="DJ20" s="410">
        <v>0</v>
      </c>
      <c r="DK20" s="410">
        <v>0</v>
      </c>
      <c r="DL20" s="410">
        <v>0</v>
      </c>
      <c r="DM20" s="410">
        <v>0</v>
      </c>
      <c r="DN20" s="410">
        <v>0</v>
      </c>
      <c r="DO20" s="410">
        <v>0</v>
      </c>
      <c r="DP20" s="410">
        <v>0</v>
      </c>
      <c r="DQ20" s="410">
        <v>0</v>
      </c>
      <c r="DR20" s="410">
        <v>0</v>
      </c>
      <c r="DS20" s="411">
        <v>120000000</v>
      </c>
      <c r="DT20" s="412">
        <v>0</v>
      </c>
      <c r="DU20" s="412">
        <v>0</v>
      </c>
      <c r="DV20" s="412">
        <v>0</v>
      </c>
      <c r="DW20" s="412">
        <v>0</v>
      </c>
      <c r="DX20" s="412">
        <v>0</v>
      </c>
      <c r="DY20" s="412">
        <v>0</v>
      </c>
      <c r="DZ20" s="412">
        <v>0</v>
      </c>
      <c r="EA20" s="412">
        <v>0</v>
      </c>
      <c r="EB20" s="412">
        <v>0</v>
      </c>
      <c r="EC20" s="412">
        <v>0</v>
      </c>
      <c r="ED20" s="412">
        <v>0</v>
      </c>
      <c r="EE20" s="412">
        <v>0</v>
      </c>
      <c r="EF20" s="412">
        <v>0</v>
      </c>
      <c r="EG20" s="412">
        <v>0</v>
      </c>
      <c r="EH20" s="412">
        <v>0</v>
      </c>
      <c r="EI20" s="412">
        <v>0</v>
      </c>
      <c r="EJ20" s="412">
        <v>0</v>
      </c>
      <c r="EK20" s="408">
        <v>120000000</v>
      </c>
      <c r="EL20" s="413">
        <v>0</v>
      </c>
      <c r="EM20" s="413">
        <v>0</v>
      </c>
      <c r="EN20" s="413">
        <v>0</v>
      </c>
      <c r="EO20" s="413">
        <v>0</v>
      </c>
      <c r="EP20" s="413">
        <v>0</v>
      </c>
      <c r="EQ20" s="413">
        <v>0</v>
      </c>
      <c r="ER20" s="413">
        <v>0</v>
      </c>
      <c r="ES20" s="511">
        <f>+CD20+CK20+CZ20+DS20+EK20</f>
        <v>600000000</v>
      </c>
      <c r="ET20" s="414">
        <f>+CH20+CR20+DK20+EA20+EQ20</f>
        <v>0</v>
      </c>
    </row>
    <row r="21" spans="1:153" s="322" customFormat="1" ht="162" x14ac:dyDescent="0.2">
      <c r="A21" s="325"/>
      <c r="B21" s="512" t="s">
        <v>328</v>
      </c>
      <c r="C21" s="512" t="s">
        <v>329</v>
      </c>
      <c r="D21" s="512" t="s">
        <v>330</v>
      </c>
      <c r="E21" s="513" t="s">
        <v>360</v>
      </c>
      <c r="F21" s="514" t="s">
        <v>361</v>
      </c>
      <c r="G21" s="515" t="s">
        <v>362</v>
      </c>
      <c r="H21" s="516" t="s">
        <v>39</v>
      </c>
      <c r="I21" s="516">
        <v>1</v>
      </c>
      <c r="J21" s="516">
        <v>0</v>
      </c>
      <c r="K21" s="516">
        <v>5</v>
      </c>
      <c r="L21" s="516" t="s">
        <v>334</v>
      </c>
      <c r="M21" s="516" t="s">
        <v>334</v>
      </c>
      <c r="N21" s="516" t="s">
        <v>334</v>
      </c>
      <c r="O21" s="516" t="s">
        <v>334</v>
      </c>
      <c r="P21" s="516" t="s">
        <v>334</v>
      </c>
      <c r="Q21" s="516" t="s">
        <v>334</v>
      </c>
      <c r="R21" s="516">
        <v>0</v>
      </c>
      <c r="S21" s="516">
        <v>5</v>
      </c>
      <c r="T21" s="516" t="s">
        <v>334</v>
      </c>
      <c r="U21" s="516" t="s">
        <v>334</v>
      </c>
      <c r="V21" s="516" t="s">
        <v>334</v>
      </c>
      <c r="W21" s="516">
        <v>0</v>
      </c>
      <c r="X21" s="516">
        <v>4</v>
      </c>
      <c r="Y21" s="516" t="s">
        <v>334</v>
      </c>
      <c r="Z21" s="516" t="s">
        <v>334</v>
      </c>
      <c r="AA21" s="516" t="s">
        <v>334</v>
      </c>
      <c r="AB21" s="516">
        <v>0</v>
      </c>
      <c r="AC21" s="516">
        <v>1</v>
      </c>
      <c r="AD21" s="516">
        <v>0</v>
      </c>
      <c r="AE21" s="516">
        <v>0</v>
      </c>
      <c r="AF21" s="517">
        <f>+J21+R21+W21+AB21+AD21</f>
        <v>0</v>
      </c>
      <c r="AG21" s="518">
        <f>+I21+K21+S21+X21+AC21</f>
        <v>16</v>
      </c>
      <c r="AH21" s="329"/>
      <c r="AI21" s="519" t="s">
        <v>363</v>
      </c>
      <c r="AJ21" s="520" t="s">
        <v>364</v>
      </c>
      <c r="AK21" s="519" t="s">
        <v>365</v>
      </c>
      <c r="AL21" s="425" t="s">
        <v>178</v>
      </c>
      <c r="AM21" s="521" t="s">
        <v>366</v>
      </c>
      <c r="AN21" s="522">
        <v>0.3</v>
      </c>
      <c r="AO21" s="429" t="s">
        <v>39</v>
      </c>
      <c r="AP21" s="430">
        <v>1</v>
      </c>
      <c r="AQ21" s="430">
        <v>0</v>
      </c>
      <c r="AR21" s="430">
        <v>0</v>
      </c>
      <c r="AS21" s="430">
        <v>5</v>
      </c>
      <c r="AT21" s="430" t="s">
        <v>334</v>
      </c>
      <c r="AU21" s="430" t="s">
        <v>334</v>
      </c>
      <c r="AV21" s="430" t="s">
        <v>334</v>
      </c>
      <c r="AW21" s="430" t="s">
        <v>334</v>
      </c>
      <c r="AX21" s="430" t="s">
        <v>334</v>
      </c>
      <c r="AY21" s="430" t="s">
        <v>334</v>
      </c>
      <c r="AZ21" s="430">
        <v>0</v>
      </c>
      <c r="BA21" s="430">
        <v>0</v>
      </c>
      <c r="BB21" s="430">
        <v>5</v>
      </c>
      <c r="BC21" s="430" t="s">
        <v>334</v>
      </c>
      <c r="BD21" s="430" t="s">
        <v>334</v>
      </c>
      <c r="BE21" s="430" t="s">
        <v>334</v>
      </c>
      <c r="BF21" s="430" t="s">
        <v>334</v>
      </c>
      <c r="BG21" s="430" t="s">
        <v>334</v>
      </c>
      <c r="BH21" s="430" t="s">
        <v>334</v>
      </c>
      <c r="BI21" s="430">
        <v>0</v>
      </c>
      <c r="BJ21" s="430">
        <v>0</v>
      </c>
      <c r="BK21" s="430">
        <v>4</v>
      </c>
      <c r="BL21" s="430" t="s">
        <v>334</v>
      </c>
      <c r="BM21" s="430" t="s">
        <v>334</v>
      </c>
      <c r="BN21" s="430" t="s">
        <v>334</v>
      </c>
      <c r="BO21" s="430" t="s">
        <v>334</v>
      </c>
      <c r="BP21" s="430" t="s">
        <v>334</v>
      </c>
      <c r="BQ21" s="430">
        <v>0</v>
      </c>
      <c r="BR21" s="430">
        <v>0</v>
      </c>
      <c r="BS21" s="430">
        <v>1</v>
      </c>
      <c r="BT21" s="430" t="s">
        <v>334</v>
      </c>
      <c r="BU21" s="430" t="s">
        <v>334</v>
      </c>
      <c r="BV21" s="430" t="s">
        <v>334</v>
      </c>
      <c r="BW21" s="430" t="s">
        <v>334</v>
      </c>
      <c r="BX21" s="430" t="s">
        <v>334</v>
      </c>
      <c r="BY21" s="430">
        <v>0</v>
      </c>
      <c r="BZ21" s="430">
        <v>0</v>
      </c>
      <c r="CA21" s="355">
        <f>+AP21+BB21+AS21+BK21+BS21</f>
        <v>16</v>
      </c>
      <c r="CB21" s="355">
        <f>+AR21+AZ21+BA21+BI21+BJ21+BQ21+BR21+BZ21+BY21</f>
        <v>0</v>
      </c>
      <c r="CC21" s="332"/>
      <c r="CD21" s="434">
        <v>2828000000</v>
      </c>
      <c r="CE21" s="434">
        <v>3184548494</v>
      </c>
      <c r="CF21" s="434">
        <f>3184548494-253684463</f>
        <v>2930864031</v>
      </c>
      <c r="CG21" s="434">
        <v>3340247310</v>
      </c>
      <c r="CH21" s="434">
        <v>679667029</v>
      </c>
      <c r="CI21" s="434">
        <v>1073548805</v>
      </c>
      <c r="CJ21" s="434">
        <v>2701889616</v>
      </c>
      <c r="CK21" s="436">
        <v>3902960000</v>
      </c>
      <c r="CL21" s="437">
        <v>0</v>
      </c>
      <c r="CM21" s="437">
        <v>0</v>
      </c>
      <c r="CN21" s="437">
        <v>0</v>
      </c>
      <c r="CO21" s="437">
        <v>0</v>
      </c>
      <c r="CP21" s="437">
        <v>0</v>
      </c>
      <c r="CQ21" s="437">
        <v>0</v>
      </c>
      <c r="CR21" s="437">
        <v>0</v>
      </c>
      <c r="CS21" s="437">
        <v>0</v>
      </c>
      <c r="CT21" s="437">
        <v>0</v>
      </c>
      <c r="CU21" s="437">
        <v>0</v>
      </c>
      <c r="CV21" s="437">
        <v>0</v>
      </c>
      <c r="CW21" s="437">
        <v>0</v>
      </c>
      <c r="CX21" s="437">
        <v>0</v>
      </c>
      <c r="CY21" s="437">
        <v>0</v>
      </c>
      <c r="CZ21" s="436">
        <v>2671000000</v>
      </c>
      <c r="DA21" s="438">
        <v>0</v>
      </c>
      <c r="DB21" s="438">
        <v>0</v>
      </c>
      <c r="DC21" s="438">
        <v>0</v>
      </c>
      <c r="DD21" s="438">
        <v>0</v>
      </c>
      <c r="DE21" s="438">
        <v>0</v>
      </c>
      <c r="DF21" s="438">
        <v>0</v>
      </c>
      <c r="DG21" s="438">
        <v>0</v>
      </c>
      <c r="DH21" s="438">
        <v>0</v>
      </c>
      <c r="DI21" s="438">
        <v>0</v>
      </c>
      <c r="DJ21" s="438">
        <v>0</v>
      </c>
      <c r="DK21" s="438">
        <v>0</v>
      </c>
      <c r="DL21" s="438">
        <v>0</v>
      </c>
      <c r="DM21" s="438">
        <v>0</v>
      </c>
      <c r="DN21" s="438">
        <v>0</v>
      </c>
      <c r="DO21" s="438">
        <v>0</v>
      </c>
      <c r="DP21" s="438">
        <v>0</v>
      </c>
      <c r="DQ21" s="438">
        <v>0</v>
      </c>
      <c r="DR21" s="438">
        <v>0</v>
      </c>
      <c r="DS21" s="436">
        <v>2714000000</v>
      </c>
      <c r="DT21" s="439">
        <v>0</v>
      </c>
      <c r="DU21" s="439">
        <v>0</v>
      </c>
      <c r="DV21" s="439">
        <v>0</v>
      </c>
      <c r="DW21" s="439">
        <v>0</v>
      </c>
      <c r="DX21" s="439">
        <v>0</v>
      </c>
      <c r="DY21" s="439">
        <v>0</v>
      </c>
      <c r="DZ21" s="439">
        <v>0</v>
      </c>
      <c r="EA21" s="439">
        <v>0</v>
      </c>
      <c r="EB21" s="439">
        <v>0</v>
      </c>
      <c r="EC21" s="439">
        <v>0</v>
      </c>
      <c r="ED21" s="439">
        <v>0</v>
      </c>
      <c r="EE21" s="439">
        <v>0</v>
      </c>
      <c r="EF21" s="439">
        <v>0</v>
      </c>
      <c r="EG21" s="439">
        <v>0</v>
      </c>
      <c r="EH21" s="439">
        <v>0</v>
      </c>
      <c r="EI21" s="439">
        <v>0</v>
      </c>
      <c r="EJ21" s="439">
        <v>0</v>
      </c>
      <c r="EK21" s="440">
        <v>2810000000</v>
      </c>
      <c r="EL21" s="439">
        <v>0</v>
      </c>
      <c r="EM21" s="439">
        <v>0</v>
      </c>
      <c r="EN21" s="439">
        <v>0</v>
      </c>
      <c r="EO21" s="439">
        <v>0</v>
      </c>
      <c r="EP21" s="439">
        <v>0</v>
      </c>
      <c r="EQ21" s="439">
        <v>0</v>
      </c>
      <c r="ER21" s="439">
        <v>0</v>
      </c>
      <c r="ES21" s="494">
        <f>+CD21+CK21+CZ21+DS21+EK21</f>
        <v>14925960000</v>
      </c>
      <c r="ET21" s="441">
        <f>+CH21+CR21+DK21+EA21+EQ21</f>
        <v>679667029</v>
      </c>
    </row>
    <row r="22" spans="1:153" s="322" customFormat="1" ht="255" customHeight="1" x14ac:dyDescent="0.2">
      <c r="A22" s="325"/>
      <c r="B22" s="523" t="s">
        <v>328</v>
      </c>
      <c r="C22" s="523" t="s">
        <v>329</v>
      </c>
      <c r="D22" s="523" t="s">
        <v>330</v>
      </c>
      <c r="E22" s="523" t="s">
        <v>367</v>
      </c>
      <c r="F22" s="524" t="s">
        <v>368</v>
      </c>
      <c r="G22" s="524" t="s">
        <v>362</v>
      </c>
      <c r="H22" s="524" t="s">
        <v>39</v>
      </c>
      <c r="I22" s="525">
        <v>50</v>
      </c>
      <c r="J22" s="526">
        <v>0</v>
      </c>
      <c r="K22" s="527">
        <v>100</v>
      </c>
      <c r="L22" s="527" t="s">
        <v>334</v>
      </c>
      <c r="M22" s="527" t="s">
        <v>334</v>
      </c>
      <c r="N22" s="527" t="s">
        <v>334</v>
      </c>
      <c r="O22" s="527" t="s">
        <v>334</v>
      </c>
      <c r="P22" s="527" t="s">
        <v>334</v>
      </c>
      <c r="Q22" s="527" t="s">
        <v>334</v>
      </c>
      <c r="R22" s="527">
        <v>0</v>
      </c>
      <c r="S22" s="527">
        <v>100</v>
      </c>
      <c r="T22" s="527" t="s">
        <v>334</v>
      </c>
      <c r="U22" s="527" t="s">
        <v>334</v>
      </c>
      <c r="V22" s="527" t="s">
        <v>334</v>
      </c>
      <c r="W22" s="527">
        <v>0</v>
      </c>
      <c r="X22" s="527">
        <v>50</v>
      </c>
      <c r="Y22" s="527" t="s">
        <v>334</v>
      </c>
      <c r="Z22" s="527" t="s">
        <v>334</v>
      </c>
      <c r="AA22" s="527" t="s">
        <v>334</v>
      </c>
      <c r="AB22" s="527">
        <v>0</v>
      </c>
      <c r="AC22" s="527">
        <v>50</v>
      </c>
      <c r="AD22" s="527">
        <v>0</v>
      </c>
      <c r="AE22" s="527">
        <v>0</v>
      </c>
      <c r="AF22" s="528">
        <f>+J22+R22+W22+AB22+AD22</f>
        <v>0</v>
      </c>
      <c r="AG22" s="529">
        <f>+I22+K22+S22+X22+AC22</f>
        <v>350</v>
      </c>
      <c r="AH22" s="329"/>
      <c r="AI22" s="446" t="s">
        <v>369</v>
      </c>
      <c r="AJ22" s="446" t="s">
        <v>370</v>
      </c>
      <c r="AK22" s="445" t="s">
        <v>371</v>
      </c>
      <c r="AL22" s="445" t="s">
        <v>180</v>
      </c>
      <c r="AM22" s="447" t="s">
        <v>372</v>
      </c>
      <c r="AN22" s="530">
        <v>0.3</v>
      </c>
      <c r="AO22" s="449" t="s">
        <v>38</v>
      </c>
      <c r="AP22" s="450">
        <v>2500000</v>
      </c>
      <c r="AQ22" s="450">
        <v>760</v>
      </c>
      <c r="AR22" s="450">
        <v>2558741</v>
      </c>
      <c r="AS22" s="450">
        <v>2500000</v>
      </c>
      <c r="AT22" s="531" t="s">
        <v>334</v>
      </c>
      <c r="AU22" s="531" t="s">
        <v>334</v>
      </c>
      <c r="AV22" s="531" t="s">
        <v>334</v>
      </c>
      <c r="AW22" s="531" t="s">
        <v>334</v>
      </c>
      <c r="AX22" s="531" t="s">
        <v>334</v>
      </c>
      <c r="AY22" s="531" t="s">
        <v>334</v>
      </c>
      <c r="AZ22" s="531">
        <v>0</v>
      </c>
      <c r="BA22" s="531">
        <v>0</v>
      </c>
      <c r="BB22" s="450">
        <v>2500000</v>
      </c>
      <c r="BC22" s="531" t="s">
        <v>334</v>
      </c>
      <c r="BD22" s="531" t="s">
        <v>334</v>
      </c>
      <c r="BE22" s="531" t="s">
        <v>334</v>
      </c>
      <c r="BF22" s="531" t="s">
        <v>334</v>
      </c>
      <c r="BG22" s="531" t="s">
        <v>334</v>
      </c>
      <c r="BH22" s="531" t="s">
        <v>334</v>
      </c>
      <c r="BI22" s="531">
        <v>0</v>
      </c>
      <c r="BJ22" s="531">
        <v>0</v>
      </c>
      <c r="BK22" s="450">
        <v>2500000</v>
      </c>
      <c r="BL22" s="531" t="s">
        <v>334</v>
      </c>
      <c r="BM22" s="531" t="s">
        <v>334</v>
      </c>
      <c r="BN22" s="531" t="s">
        <v>334</v>
      </c>
      <c r="BO22" s="531" t="s">
        <v>334</v>
      </c>
      <c r="BP22" s="531" t="s">
        <v>334</v>
      </c>
      <c r="BQ22" s="531">
        <v>0</v>
      </c>
      <c r="BR22" s="531">
        <v>0</v>
      </c>
      <c r="BS22" s="450">
        <v>2500000</v>
      </c>
      <c r="BT22" s="531" t="s">
        <v>334</v>
      </c>
      <c r="BU22" s="531" t="s">
        <v>334</v>
      </c>
      <c r="BV22" s="531" t="s">
        <v>334</v>
      </c>
      <c r="BW22" s="531" t="s">
        <v>334</v>
      </c>
      <c r="BX22" s="531" t="s">
        <v>334</v>
      </c>
      <c r="BY22" s="532">
        <v>0</v>
      </c>
      <c r="BZ22" s="532">
        <v>0</v>
      </c>
      <c r="CA22" s="533">
        <f>AP22</f>
        <v>2500000</v>
      </c>
      <c r="CB22" s="533">
        <f>+AR22+AZ22+BA22+BI22+BJ22+BQ22+BR22+BZ22+BY22</f>
        <v>2558741</v>
      </c>
      <c r="CC22" s="534"/>
      <c r="CD22" s="456">
        <v>1399000000</v>
      </c>
      <c r="CE22" s="456">
        <v>1346599976</v>
      </c>
      <c r="CF22" s="456">
        <v>1346599976</v>
      </c>
      <c r="CG22" s="456">
        <v>1163623308</v>
      </c>
      <c r="CH22" s="456">
        <v>594895776</v>
      </c>
      <c r="CI22" s="456">
        <v>620483560</v>
      </c>
      <c r="CJ22" s="456">
        <v>982661218</v>
      </c>
      <c r="CK22" s="458">
        <v>2621600000</v>
      </c>
      <c r="CL22" s="459">
        <v>0</v>
      </c>
      <c r="CM22" s="459">
        <v>0</v>
      </c>
      <c r="CN22" s="459">
        <v>0</v>
      </c>
      <c r="CO22" s="459">
        <v>0</v>
      </c>
      <c r="CP22" s="459">
        <v>0</v>
      </c>
      <c r="CQ22" s="459">
        <v>0</v>
      </c>
      <c r="CR22" s="459">
        <v>0</v>
      </c>
      <c r="CS22" s="459">
        <v>0</v>
      </c>
      <c r="CT22" s="459">
        <v>0</v>
      </c>
      <c r="CU22" s="459">
        <v>0</v>
      </c>
      <c r="CV22" s="459">
        <v>0</v>
      </c>
      <c r="CW22" s="459">
        <v>0</v>
      </c>
      <c r="CX22" s="459">
        <v>0</v>
      </c>
      <c r="CY22" s="459">
        <v>0</v>
      </c>
      <c r="CZ22" s="458">
        <v>2762000000</v>
      </c>
      <c r="DA22" s="460">
        <v>0</v>
      </c>
      <c r="DB22" s="460">
        <v>0</v>
      </c>
      <c r="DC22" s="460">
        <v>0</v>
      </c>
      <c r="DD22" s="460">
        <v>0</v>
      </c>
      <c r="DE22" s="460">
        <v>0</v>
      </c>
      <c r="DF22" s="460">
        <v>0</v>
      </c>
      <c r="DG22" s="460">
        <v>0</v>
      </c>
      <c r="DH22" s="460">
        <v>0</v>
      </c>
      <c r="DI22" s="460">
        <v>0</v>
      </c>
      <c r="DJ22" s="460">
        <v>0</v>
      </c>
      <c r="DK22" s="460">
        <v>0</v>
      </c>
      <c r="DL22" s="460">
        <v>0</v>
      </c>
      <c r="DM22" s="460">
        <v>0</v>
      </c>
      <c r="DN22" s="460">
        <v>0</v>
      </c>
      <c r="DO22" s="460">
        <v>0</v>
      </c>
      <c r="DP22" s="460">
        <v>0</v>
      </c>
      <c r="DQ22" s="460">
        <v>0</v>
      </c>
      <c r="DR22" s="460">
        <v>0</v>
      </c>
      <c r="DS22" s="461">
        <v>2850000000</v>
      </c>
      <c r="DT22" s="462">
        <v>0</v>
      </c>
      <c r="DU22" s="462">
        <v>0</v>
      </c>
      <c r="DV22" s="462">
        <v>0</v>
      </c>
      <c r="DW22" s="462">
        <v>0</v>
      </c>
      <c r="DX22" s="462">
        <v>0</v>
      </c>
      <c r="DY22" s="462">
        <v>0</v>
      </c>
      <c r="DZ22" s="462">
        <v>0</v>
      </c>
      <c r="EA22" s="462">
        <v>0</v>
      </c>
      <c r="EB22" s="462">
        <v>0</v>
      </c>
      <c r="EC22" s="462">
        <v>0</v>
      </c>
      <c r="ED22" s="462">
        <v>0</v>
      </c>
      <c r="EE22" s="462">
        <v>0</v>
      </c>
      <c r="EF22" s="462">
        <v>0</v>
      </c>
      <c r="EG22" s="462">
        <v>0</v>
      </c>
      <c r="EH22" s="462">
        <v>0</v>
      </c>
      <c r="EI22" s="462">
        <v>0</v>
      </c>
      <c r="EJ22" s="462">
        <v>0</v>
      </c>
      <c r="EK22" s="458">
        <v>1654000000</v>
      </c>
      <c r="EL22" s="463">
        <v>0</v>
      </c>
      <c r="EM22" s="463">
        <v>0</v>
      </c>
      <c r="EN22" s="463">
        <v>0</v>
      </c>
      <c r="EO22" s="463">
        <v>0</v>
      </c>
      <c r="EP22" s="463">
        <v>0</v>
      </c>
      <c r="EQ22" s="463">
        <v>0</v>
      </c>
      <c r="ER22" s="463">
        <v>0</v>
      </c>
      <c r="ES22" s="535">
        <f>+CD22+CK22+CZ22+DS22+EK22</f>
        <v>11286600000</v>
      </c>
      <c r="ET22" s="464">
        <f>+CH22+CR22+DK22+EA22+EQ22</f>
        <v>594895776</v>
      </c>
    </row>
    <row r="23" spans="1:153" s="322" customFormat="1" ht="14.25" customHeight="1" x14ac:dyDescent="0.2">
      <c r="A23" s="325"/>
      <c r="B23" s="326"/>
      <c r="C23" s="326"/>
      <c r="D23" s="326"/>
      <c r="E23" s="536"/>
      <c r="F23" s="537"/>
      <c r="G23" s="519"/>
      <c r="H23" s="521"/>
      <c r="I23" s="538"/>
      <c r="J23" s="430"/>
      <c r="K23" s="430"/>
      <c r="L23" s="538"/>
      <c r="M23" s="430"/>
      <c r="N23" s="430"/>
      <c r="O23" s="430"/>
      <c r="P23" s="430"/>
      <c r="Q23" s="430"/>
      <c r="R23" s="539"/>
      <c r="S23" s="430"/>
      <c r="T23" s="540"/>
      <c r="U23" s="540"/>
      <c r="V23" s="520"/>
      <c r="W23" s="520"/>
      <c r="X23" s="520"/>
      <c r="Y23" s="520"/>
      <c r="Z23" s="520"/>
      <c r="AA23" s="520"/>
      <c r="AB23" s="520"/>
      <c r="AC23" s="541"/>
      <c r="AD23" s="541"/>
      <c r="AE23" s="541"/>
      <c r="AF23" s="542"/>
      <c r="AG23" s="543"/>
      <c r="AH23" s="329"/>
      <c r="AI23" s="520"/>
      <c r="AJ23" s="520"/>
      <c r="AK23" s="425"/>
      <c r="AL23" s="544"/>
      <c r="AM23" s="544"/>
      <c r="AN23" s="545"/>
      <c r="AO23" s="546"/>
      <c r="AP23" s="547"/>
      <c r="AQ23" s="547"/>
      <c r="AR23" s="547"/>
      <c r="AS23" s="548"/>
      <c r="AT23" s="548"/>
      <c r="AU23" s="548"/>
      <c r="AV23" s="549"/>
      <c r="AW23" s="550"/>
      <c r="AX23" s="550"/>
      <c r="AY23" s="550"/>
      <c r="AZ23" s="550"/>
      <c r="BA23" s="550"/>
      <c r="BB23" s="548"/>
      <c r="BC23" s="548"/>
      <c r="BD23" s="548"/>
      <c r="BE23" s="548"/>
      <c r="BF23" s="548"/>
      <c r="BG23" s="548"/>
      <c r="BH23" s="548"/>
      <c r="BI23" s="548"/>
      <c r="BJ23" s="548"/>
      <c r="BK23" s="548"/>
      <c r="BL23" s="548"/>
      <c r="BM23" s="548"/>
      <c r="BN23" s="551"/>
      <c r="BO23" s="552"/>
      <c r="BP23" s="548"/>
      <c r="BQ23" s="548"/>
      <c r="BR23" s="548"/>
      <c r="BS23" s="519"/>
      <c r="BT23" s="519"/>
      <c r="BU23" s="519"/>
      <c r="BV23" s="519"/>
      <c r="BW23" s="519"/>
      <c r="BX23" s="519"/>
      <c r="BY23" s="519"/>
      <c r="BZ23" s="519"/>
      <c r="CA23" s="430"/>
      <c r="CB23" s="538"/>
      <c r="CC23" s="332"/>
      <c r="CD23" s="553"/>
      <c r="CE23" s="553"/>
      <c r="CF23" s="553"/>
      <c r="CG23" s="553"/>
      <c r="CH23" s="553"/>
      <c r="CI23" s="553"/>
      <c r="CJ23" s="553"/>
      <c r="CK23" s="553"/>
      <c r="CL23" s="553"/>
      <c r="CM23" s="553"/>
      <c r="CN23" s="553"/>
      <c r="CO23" s="553"/>
      <c r="CP23" s="553"/>
      <c r="CQ23" s="553"/>
      <c r="CR23" s="553"/>
      <c r="CS23" s="553"/>
      <c r="CT23" s="553"/>
      <c r="CU23" s="553"/>
      <c r="CV23" s="553"/>
      <c r="CW23" s="553"/>
      <c r="CX23" s="553"/>
      <c r="CY23" s="553"/>
      <c r="CZ23" s="553"/>
      <c r="DA23" s="553"/>
      <c r="DB23" s="553"/>
      <c r="DC23" s="553"/>
      <c r="DD23" s="553"/>
      <c r="DE23" s="553"/>
      <c r="DF23" s="553"/>
      <c r="DG23" s="553"/>
      <c r="DH23" s="553"/>
      <c r="DI23" s="553"/>
      <c r="DJ23" s="553"/>
      <c r="DK23" s="553"/>
      <c r="DL23" s="553"/>
      <c r="DM23" s="553"/>
      <c r="DN23" s="553"/>
      <c r="DO23" s="553"/>
      <c r="DP23" s="553"/>
      <c r="DQ23" s="553"/>
      <c r="DR23" s="471"/>
      <c r="DS23" s="471"/>
      <c r="DT23" s="471"/>
      <c r="DU23" s="471"/>
      <c r="DV23" s="471"/>
      <c r="DW23" s="471"/>
      <c r="DX23" s="471"/>
      <c r="DY23" s="471"/>
      <c r="DZ23" s="471"/>
      <c r="EA23" s="471"/>
      <c r="EB23" s="471"/>
      <c r="EC23" s="471"/>
      <c r="ED23" s="471"/>
      <c r="EE23" s="471"/>
      <c r="EF23" s="471"/>
      <c r="EG23" s="471"/>
      <c r="EH23" s="471"/>
      <c r="EI23" s="471"/>
      <c r="EJ23" s="471"/>
      <c r="EK23" s="471"/>
      <c r="EL23" s="471"/>
      <c r="EM23" s="471"/>
      <c r="EN23" s="471"/>
      <c r="EO23" s="471"/>
      <c r="EP23" s="471"/>
      <c r="EQ23" s="471"/>
      <c r="ER23" s="471"/>
      <c r="ES23" s="554"/>
      <c r="ET23" s="554"/>
      <c r="EU23" s="339"/>
      <c r="EV23" s="339"/>
      <c r="EW23" s="339"/>
    </row>
    <row r="24" spans="1:153" ht="30" customHeight="1" x14ac:dyDescent="0.2">
      <c r="A24" s="325"/>
      <c r="B24" s="555" t="s">
        <v>328</v>
      </c>
      <c r="C24" s="555" t="s">
        <v>329</v>
      </c>
      <c r="D24" s="555" t="s">
        <v>330</v>
      </c>
      <c r="E24" s="555" t="s">
        <v>373</v>
      </c>
      <c r="F24" s="556" t="s">
        <v>80</v>
      </c>
      <c r="G24" s="556" t="s">
        <v>41</v>
      </c>
      <c r="H24" s="557" t="s">
        <v>38</v>
      </c>
      <c r="I24" s="558">
        <v>1</v>
      </c>
      <c r="J24" s="559">
        <v>1</v>
      </c>
      <c r="K24" s="558">
        <v>1</v>
      </c>
      <c r="L24" s="558" t="s">
        <v>334</v>
      </c>
      <c r="M24" s="558" t="s">
        <v>334</v>
      </c>
      <c r="N24" s="558" t="s">
        <v>334</v>
      </c>
      <c r="O24" s="558" t="s">
        <v>334</v>
      </c>
      <c r="P24" s="558" t="s">
        <v>334</v>
      </c>
      <c r="Q24" s="558" t="s">
        <v>334</v>
      </c>
      <c r="R24" s="558">
        <v>0</v>
      </c>
      <c r="S24" s="558">
        <v>1</v>
      </c>
      <c r="T24" s="558" t="s">
        <v>334</v>
      </c>
      <c r="U24" s="558" t="s">
        <v>334</v>
      </c>
      <c r="V24" s="558" t="s">
        <v>334</v>
      </c>
      <c r="W24" s="560">
        <v>0</v>
      </c>
      <c r="X24" s="558">
        <v>1</v>
      </c>
      <c r="Y24" s="558" t="s">
        <v>334</v>
      </c>
      <c r="Z24" s="558" t="s">
        <v>334</v>
      </c>
      <c r="AA24" s="558" t="s">
        <v>334</v>
      </c>
      <c r="AB24" s="558">
        <v>0</v>
      </c>
      <c r="AC24" s="561">
        <v>1</v>
      </c>
      <c r="AD24" s="561">
        <v>0</v>
      </c>
      <c r="AE24" s="561">
        <v>0</v>
      </c>
      <c r="AF24" s="562">
        <f>J24</f>
        <v>1</v>
      </c>
      <c r="AG24" s="563">
        <f>I24</f>
        <v>1</v>
      </c>
      <c r="AH24" s="329"/>
      <c r="AI24" s="564" t="s">
        <v>374</v>
      </c>
      <c r="AJ24" s="564"/>
      <c r="AK24" s="564"/>
      <c r="AL24" s="564"/>
      <c r="AM24" s="564"/>
      <c r="AN24" s="564"/>
      <c r="AO24" s="564"/>
      <c r="AP24" s="564"/>
      <c r="AQ24" s="564"/>
      <c r="AR24" s="564"/>
      <c r="AS24" s="564"/>
      <c r="AT24" s="564"/>
      <c r="AU24" s="565"/>
      <c r="AV24" s="565"/>
      <c r="AW24" s="565"/>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5"/>
      <c r="BX24" s="565"/>
      <c r="BY24" s="565"/>
      <c r="BZ24" s="565"/>
      <c r="CA24" s="565"/>
      <c r="CB24" s="566"/>
      <c r="CC24" s="332"/>
      <c r="CD24" s="385">
        <f>SUM(CD25:CD30)</f>
        <v>1438000000</v>
      </c>
      <c r="CE24" s="385">
        <f>SUM(CE25:CE30)</f>
        <v>1438000000</v>
      </c>
      <c r="CF24" s="385">
        <f>SUM(CF25:CF30)</f>
        <v>1438000000</v>
      </c>
      <c r="CG24" s="385">
        <f>SUM(CG25:CG30)</f>
        <v>1438000000</v>
      </c>
      <c r="CH24" s="385">
        <f t="shared" ref="CH24:ET24" si="4">SUM(CH25:CH30)</f>
        <v>823988000</v>
      </c>
      <c r="CI24" s="385">
        <f>SUM(CI25:CI30)</f>
        <v>908980000</v>
      </c>
      <c r="CJ24" s="385">
        <f>SUM(CJ25:CJ30)</f>
        <v>1291967675</v>
      </c>
      <c r="CK24" s="385">
        <f t="shared" si="4"/>
        <v>3613000000</v>
      </c>
      <c r="CL24" s="385">
        <f t="shared" si="4"/>
        <v>0</v>
      </c>
      <c r="CM24" s="385">
        <f t="shared" si="4"/>
        <v>0</v>
      </c>
      <c r="CN24" s="385">
        <f t="shared" si="4"/>
        <v>0</v>
      </c>
      <c r="CO24" s="385">
        <f t="shared" si="4"/>
        <v>0</v>
      </c>
      <c r="CP24" s="385">
        <f t="shared" si="4"/>
        <v>0</v>
      </c>
      <c r="CQ24" s="385">
        <f t="shared" si="4"/>
        <v>0</v>
      </c>
      <c r="CR24" s="385">
        <f t="shared" si="4"/>
        <v>0</v>
      </c>
      <c r="CS24" s="385">
        <f t="shared" si="4"/>
        <v>0</v>
      </c>
      <c r="CT24" s="385">
        <f t="shared" si="4"/>
        <v>0</v>
      </c>
      <c r="CU24" s="385">
        <f t="shared" si="4"/>
        <v>0</v>
      </c>
      <c r="CV24" s="385">
        <f t="shared" si="4"/>
        <v>0</v>
      </c>
      <c r="CW24" s="385">
        <f t="shared" si="4"/>
        <v>0</v>
      </c>
      <c r="CX24" s="385">
        <f t="shared" si="4"/>
        <v>0</v>
      </c>
      <c r="CY24" s="385">
        <f t="shared" si="4"/>
        <v>0</v>
      </c>
      <c r="CZ24" s="385">
        <f t="shared" si="4"/>
        <v>4021000000</v>
      </c>
      <c r="DA24" s="385">
        <f t="shared" si="4"/>
        <v>0</v>
      </c>
      <c r="DB24" s="385">
        <f t="shared" si="4"/>
        <v>0</v>
      </c>
      <c r="DC24" s="385">
        <f t="shared" si="4"/>
        <v>0</v>
      </c>
      <c r="DD24" s="385">
        <f t="shared" si="4"/>
        <v>0</v>
      </c>
      <c r="DE24" s="385">
        <f t="shared" si="4"/>
        <v>0</v>
      </c>
      <c r="DF24" s="385">
        <f t="shared" si="4"/>
        <v>0</v>
      </c>
      <c r="DG24" s="385">
        <f t="shared" si="4"/>
        <v>0</v>
      </c>
      <c r="DH24" s="385">
        <f t="shared" si="4"/>
        <v>0</v>
      </c>
      <c r="DI24" s="385">
        <f t="shared" si="4"/>
        <v>0</v>
      </c>
      <c r="DJ24" s="385">
        <f t="shared" si="4"/>
        <v>0</v>
      </c>
      <c r="DK24" s="385">
        <f t="shared" si="4"/>
        <v>0</v>
      </c>
      <c r="DL24" s="385">
        <f t="shared" si="4"/>
        <v>0</v>
      </c>
      <c r="DM24" s="385">
        <f t="shared" si="4"/>
        <v>0</v>
      </c>
      <c r="DN24" s="385">
        <f t="shared" si="4"/>
        <v>0</v>
      </c>
      <c r="DO24" s="385">
        <f t="shared" si="4"/>
        <v>0</v>
      </c>
      <c r="DP24" s="385">
        <f t="shared" si="4"/>
        <v>0</v>
      </c>
      <c r="DQ24" s="385">
        <f t="shared" si="4"/>
        <v>0</v>
      </c>
      <c r="DR24" s="385">
        <f t="shared" si="4"/>
        <v>0</v>
      </c>
      <c r="DS24" s="385">
        <f t="shared" si="4"/>
        <v>3236000000</v>
      </c>
      <c r="DT24" s="386">
        <f t="shared" si="4"/>
        <v>0</v>
      </c>
      <c r="DU24" s="386">
        <f t="shared" si="4"/>
        <v>0</v>
      </c>
      <c r="DV24" s="386">
        <f t="shared" si="4"/>
        <v>0</v>
      </c>
      <c r="DW24" s="386">
        <f t="shared" si="4"/>
        <v>0</v>
      </c>
      <c r="DX24" s="386">
        <f t="shared" si="4"/>
        <v>0</v>
      </c>
      <c r="DY24" s="386">
        <f t="shared" si="4"/>
        <v>0</v>
      </c>
      <c r="DZ24" s="386">
        <f t="shared" si="4"/>
        <v>0</v>
      </c>
      <c r="EA24" s="386">
        <f t="shared" si="4"/>
        <v>0</v>
      </c>
      <c r="EB24" s="386">
        <f t="shared" si="4"/>
        <v>0</v>
      </c>
      <c r="EC24" s="386">
        <f t="shared" si="4"/>
        <v>0</v>
      </c>
      <c r="ED24" s="386">
        <f t="shared" si="4"/>
        <v>0</v>
      </c>
      <c r="EE24" s="386">
        <f t="shared" si="4"/>
        <v>0</v>
      </c>
      <c r="EF24" s="386">
        <f t="shared" si="4"/>
        <v>0</v>
      </c>
      <c r="EG24" s="386">
        <f t="shared" si="4"/>
        <v>0</v>
      </c>
      <c r="EH24" s="386">
        <f t="shared" si="4"/>
        <v>0</v>
      </c>
      <c r="EI24" s="386">
        <f t="shared" si="4"/>
        <v>0</v>
      </c>
      <c r="EJ24" s="386">
        <f t="shared" si="4"/>
        <v>0</v>
      </c>
      <c r="EK24" s="386">
        <f t="shared" si="4"/>
        <v>2293000000</v>
      </c>
      <c r="EL24" s="386">
        <f t="shared" si="4"/>
        <v>0</v>
      </c>
      <c r="EM24" s="386">
        <f t="shared" si="4"/>
        <v>0</v>
      </c>
      <c r="EN24" s="386">
        <f t="shared" si="4"/>
        <v>0</v>
      </c>
      <c r="EO24" s="386">
        <f t="shared" si="4"/>
        <v>0</v>
      </c>
      <c r="EP24" s="386">
        <f t="shared" si="4"/>
        <v>0</v>
      </c>
      <c r="EQ24" s="386">
        <f t="shared" si="4"/>
        <v>0</v>
      </c>
      <c r="ER24" s="386">
        <f t="shared" si="4"/>
        <v>0</v>
      </c>
      <c r="ES24" s="387">
        <f>SUM(ES25:ES30)</f>
        <v>14601000000</v>
      </c>
      <c r="ET24" s="387">
        <f t="shared" si="4"/>
        <v>823988000</v>
      </c>
    </row>
    <row r="25" spans="1:153" ht="172.5" customHeight="1" x14ac:dyDescent="0.2">
      <c r="A25" s="325"/>
      <c r="B25" s="567"/>
      <c r="C25" s="567"/>
      <c r="D25" s="567"/>
      <c r="E25" s="567"/>
      <c r="F25" s="568"/>
      <c r="G25" s="568"/>
      <c r="H25" s="569"/>
      <c r="I25" s="570"/>
      <c r="J25" s="571"/>
      <c r="K25" s="570"/>
      <c r="L25" s="570"/>
      <c r="M25" s="570"/>
      <c r="N25" s="570"/>
      <c r="O25" s="570"/>
      <c r="P25" s="570"/>
      <c r="Q25" s="570"/>
      <c r="R25" s="570"/>
      <c r="S25" s="570"/>
      <c r="T25" s="570"/>
      <c r="U25" s="570"/>
      <c r="V25" s="570"/>
      <c r="W25" s="572"/>
      <c r="X25" s="570"/>
      <c r="Y25" s="570"/>
      <c r="Z25" s="570"/>
      <c r="AA25" s="570"/>
      <c r="AB25" s="570"/>
      <c r="AC25" s="573"/>
      <c r="AD25" s="573"/>
      <c r="AE25" s="573"/>
      <c r="AF25" s="574"/>
      <c r="AG25" s="575"/>
      <c r="AH25" s="329"/>
      <c r="AI25" s="576" t="s">
        <v>375</v>
      </c>
      <c r="AJ25" s="577" t="s">
        <v>376</v>
      </c>
      <c r="AK25" s="399" t="s">
        <v>168</v>
      </c>
      <c r="AL25" s="399" t="s">
        <v>166</v>
      </c>
      <c r="AM25" s="400" t="s">
        <v>377</v>
      </c>
      <c r="AN25" s="578">
        <v>0.15</v>
      </c>
      <c r="AO25" s="402" t="s">
        <v>39</v>
      </c>
      <c r="AP25" s="579">
        <v>0.2</v>
      </c>
      <c r="AQ25" s="580">
        <v>9.4E-2</v>
      </c>
      <c r="AR25" s="580">
        <v>0.2</v>
      </c>
      <c r="AS25" s="579">
        <v>0.3</v>
      </c>
      <c r="AT25" s="579" t="s">
        <v>334</v>
      </c>
      <c r="AU25" s="579" t="s">
        <v>334</v>
      </c>
      <c r="AV25" s="579" t="s">
        <v>334</v>
      </c>
      <c r="AW25" s="579" t="s">
        <v>334</v>
      </c>
      <c r="AX25" s="579" t="s">
        <v>334</v>
      </c>
      <c r="AY25" s="579" t="s">
        <v>334</v>
      </c>
      <c r="AZ25" s="579">
        <v>0</v>
      </c>
      <c r="BA25" s="579">
        <v>0</v>
      </c>
      <c r="BB25" s="579">
        <v>0.2</v>
      </c>
      <c r="BC25" s="579" t="s">
        <v>334</v>
      </c>
      <c r="BD25" s="579" t="s">
        <v>334</v>
      </c>
      <c r="BE25" s="579" t="s">
        <v>334</v>
      </c>
      <c r="BF25" s="579" t="s">
        <v>334</v>
      </c>
      <c r="BG25" s="579" t="s">
        <v>334</v>
      </c>
      <c r="BH25" s="579" t="s">
        <v>334</v>
      </c>
      <c r="BI25" s="579">
        <v>0</v>
      </c>
      <c r="BJ25" s="579">
        <v>0</v>
      </c>
      <c r="BK25" s="579">
        <v>0.2</v>
      </c>
      <c r="BL25" s="579" t="s">
        <v>334</v>
      </c>
      <c r="BM25" s="579" t="s">
        <v>334</v>
      </c>
      <c r="BN25" s="579" t="s">
        <v>334</v>
      </c>
      <c r="BO25" s="579" t="s">
        <v>334</v>
      </c>
      <c r="BP25" s="579" t="s">
        <v>334</v>
      </c>
      <c r="BQ25" s="579">
        <v>0</v>
      </c>
      <c r="BR25" s="579">
        <v>0</v>
      </c>
      <c r="BS25" s="579">
        <v>0.1</v>
      </c>
      <c r="BT25" s="579">
        <v>0</v>
      </c>
      <c r="BU25" s="579">
        <v>0</v>
      </c>
      <c r="BV25" s="579">
        <v>0</v>
      </c>
      <c r="BW25" s="579">
        <v>0</v>
      </c>
      <c r="BX25" s="581" t="s">
        <v>334</v>
      </c>
      <c r="BY25" s="581" t="s">
        <v>334</v>
      </c>
      <c r="BZ25" s="581" t="s">
        <v>334</v>
      </c>
      <c r="CA25" s="582">
        <f>AP25+AS25+BB25+BK25+BS25</f>
        <v>0.99999999999999989</v>
      </c>
      <c r="CB25" s="583">
        <f>+AR25+AZ25+BA25+BI25+BJ25+BQ25+BR25</f>
        <v>0.2</v>
      </c>
      <c r="CC25" s="332"/>
      <c r="CD25" s="406">
        <v>151000000</v>
      </c>
      <c r="CE25" s="406">
        <v>149600000</v>
      </c>
      <c r="CF25" s="406">
        <v>149600000</v>
      </c>
      <c r="CG25" s="406">
        <v>107600000</v>
      </c>
      <c r="CH25" s="406">
        <v>89600000</v>
      </c>
      <c r="CI25" s="406">
        <v>89600000</v>
      </c>
      <c r="CJ25" s="406">
        <v>89600000</v>
      </c>
      <c r="CK25" s="408">
        <v>336000000</v>
      </c>
      <c r="CL25" s="409">
        <v>0</v>
      </c>
      <c r="CM25" s="409">
        <v>0</v>
      </c>
      <c r="CN25" s="409">
        <v>0</v>
      </c>
      <c r="CO25" s="409">
        <v>0</v>
      </c>
      <c r="CP25" s="409">
        <v>0</v>
      </c>
      <c r="CQ25" s="409">
        <v>0</v>
      </c>
      <c r="CR25" s="409">
        <v>0</v>
      </c>
      <c r="CS25" s="409">
        <v>0</v>
      </c>
      <c r="CT25" s="409">
        <v>0</v>
      </c>
      <c r="CU25" s="409">
        <v>0</v>
      </c>
      <c r="CV25" s="409">
        <v>0</v>
      </c>
      <c r="CW25" s="409">
        <v>0</v>
      </c>
      <c r="CX25" s="409">
        <v>0</v>
      </c>
      <c r="CY25" s="409">
        <v>0</v>
      </c>
      <c r="CZ25" s="408">
        <v>360000000</v>
      </c>
      <c r="DA25" s="410">
        <v>0</v>
      </c>
      <c r="DB25" s="410">
        <v>0</v>
      </c>
      <c r="DC25" s="410">
        <v>0</v>
      </c>
      <c r="DD25" s="410">
        <v>0</v>
      </c>
      <c r="DE25" s="410">
        <v>0</v>
      </c>
      <c r="DF25" s="410">
        <v>0</v>
      </c>
      <c r="DG25" s="410">
        <v>0</v>
      </c>
      <c r="DH25" s="410">
        <v>0</v>
      </c>
      <c r="DI25" s="410">
        <v>0</v>
      </c>
      <c r="DJ25" s="410">
        <v>0</v>
      </c>
      <c r="DK25" s="410">
        <v>0</v>
      </c>
      <c r="DL25" s="410">
        <v>0</v>
      </c>
      <c r="DM25" s="410">
        <v>0</v>
      </c>
      <c r="DN25" s="410">
        <v>0</v>
      </c>
      <c r="DO25" s="410">
        <v>0</v>
      </c>
      <c r="DP25" s="410">
        <v>0</v>
      </c>
      <c r="DQ25" s="410">
        <v>0</v>
      </c>
      <c r="DR25" s="410">
        <v>0</v>
      </c>
      <c r="DS25" s="411">
        <v>384000000</v>
      </c>
      <c r="DT25" s="406">
        <v>0</v>
      </c>
      <c r="DU25" s="406">
        <v>0</v>
      </c>
      <c r="DV25" s="406">
        <v>0</v>
      </c>
      <c r="DW25" s="406">
        <v>0</v>
      </c>
      <c r="DX25" s="406">
        <v>0</v>
      </c>
      <c r="DY25" s="406">
        <v>0</v>
      </c>
      <c r="DZ25" s="406">
        <v>0</v>
      </c>
      <c r="EA25" s="406">
        <v>0</v>
      </c>
      <c r="EB25" s="406">
        <v>0</v>
      </c>
      <c r="EC25" s="406">
        <v>0</v>
      </c>
      <c r="ED25" s="406">
        <v>0</v>
      </c>
      <c r="EE25" s="406">
        <v>0</v>
      </c>
      <c r="EF25" s="406">
        <v>0</v>
      </c>
      <c r="EG25" s="406">
        <v>0</v>
      </c>
      <c r="EH25" s="406">
        <v>0</v>
      </c>
      <c r="EI25" s="406">
        <v>0</v>
      </c>
      <c r="EJ25" s="406">
        <v>0</v>
      </c>
      <c r="EK25" s="408">
        <v>180000000</v>
      </c>
      <c r="EL25" s="413">
        <v>0</v>
      </c>
      <c r="EM25" s="413">
        <v>0</v>
      </c>
      <c r="EN25" s="413">
        <v>0</v>
      </c>
      <c r="EO25" s="413">
        <v>0</v>
      </c>
      <c r="EP25" s="413">
        <v>0</v>
      </c>
      <c r="EQ25" s="413">
        <v>0</v>
      </c>
      <c r="ER25" s="413">
        <v>0</v>
      </c>
      <c r="ES25" s="584">
        <f t="shared" ref="ES25:ES30" si="5">CD25+CK25+CZ25+DS25+EK25</f>
        <v>1411000000</v>
      </c>
      <c r="ET25" s="414">
        <f t="shared" ref="ET25:ET30" si="6">+CH25+CR25+DK25+EA25+EQ25</f>
        <v>89600000</v>
      </c>
    </row>
    <row r="26" spans="1:153" ht="151.5" customHeight="1" x14ac:dyDescent="0.2">
      <c r="A26" s="325"/>
      <c r="B26" s="567"/>
      <c r="C26" s="567"/>
      <c r="D26" s="567"/>
      <c r="E26" s="567"/>
      <c r="F26" s="568"/>
      <c r="G26" s="568"/>
      <c r="H26" s="569"/>
      <c r="I26" s="570"/>
      <c r="J26" s="571"/>
      <c r="K26" s="570"/>
      <c r="L26" s="570"/>
      <c r="M26" s="570"/>
      <c r="N26" s="570"/>
      <c r="O26" s="570"/>
      <c r="P26" s="570"/>
      <c r="Q26" s="570"/>
      <c r="R26" s="570"/>
      <c r="S26" s="570"/>
      <c r="T26" s="570"/>
      <c r="U26" s="570"/>
      <c r="V26" s="570"/>
      <c r="W26" s="572"/>
      <c r="X26" s="570"/>
      <c r="Y26" s="570"/>
      <c r="Z26" s="570"/>
      <c r="AA26" s="570"/>
      <c r="AB26" s="570"/>
      <c r="AC26" s="573"/>
      <c r="AD26" s="573"/>
      <c r="AE26" s="573"/>
      <c r="AF26" s="574"/>
      <c r="AG26" s="575"/>
      <c r="AH26" s="329"/>
      <c r="AI26" s="585" t="s">
        <v>378</v>
      </c>
      <c r="AJ26" s="586" t="s">
        <v>379</v>
      </c>
      <c r="AK26" s="425" t="s">
        <v>169</v>
      </c>
      <c r="AL26" s="425" t="s">
        <v>380</v>
      </c>
      <c r="AM26" s="427" t="s">
        <v>381</v>
      </c>
      <c r="AN26" s="587">
        <v>0.1</v>
      </c>
      <c r="AO26" s="429" t="s">
        <v>39</v>
      </c>
      <c r="AP26" s="430">
        <v>3750</v>
      </c>
      <c r="AQ26" s="430">
        <v>2822</v>
      </c>
      <c r="AR26" s="430">
        <v>4587</v>
      </c>
      <c r="AS26" s="430">
        <v>7500</v>
      </c>
      <c r="AT26" s="430" t="s">
        <v>334</v>
      </c>
      <c r="AU26" s="430" t="s">
        <v>334</v>
      </c>
      <c r="AV26" s="430" t="s">
        <v>334</v>
      </c>
      <c r="AW26" s="430" t="s">
        <v>334</v>
      </c>
      <c r="AX26" s="430" t="s">
        <v>334</v>
      </c>
      <c r="AY26" s="430" t="s">
        <v>334</v>
      </c>
      <c r="AZ26" s="430">
        <v>0</v>
      </c>
      <c r="BA26" s="430">
        <v>0</v>
      </c>
      <c r="BB26" s="430">
        <v>7500</v>
      </c>
      <c r="BC26" s="430" t="s">
        <v>334</v>
      </c>
      <c r="BD26" s="430" t="s">
        <v>334</v>
      </c>
      <c r="BE26" s="430" t="s">
        <v>334</v>
      </c>
      <c r="BF26" s="430" t="s">
        <v>334</v>
      </c>
      <c r="BG26" s="430" t="s">
        <v>334</v>
      </c>
      <c r="BH26" s="430" t="s">
        <v>334</v>
      </c>
      <c r="BI26" s="430">
        <v>0</v>
      </c>
      <c r="BJ26" s="430">
        <v>0</v>
      </c>
      <c r="BK26" s="430">
        <v>7500</v>
      </c>
      <c r="BL26" s="430" t="s">
        <v>334</v>
      </c>
      <c r="BM26" s="430" t="s">
        <v>334</v>
      </c>
      <c r="BN26" s="430" t="s">
        <v>334</v>
      </c>
      <c r="BO26" s="430" t="s">
        <v>334</v>
      </c>
      <c r="BP26" s="430" t="s">
        <v>334</v>
      </c>
      <c r="BQ26" s="430">
        <v>0</v>
      </c>
      <c r="BR26" s="430">
        <v>0</v>
      </c>
      <c r="BS26" s="430">
        <v>3750</v>
      </c>
      <c r="BT26" s="430" t="s">
        <v>334</v>
      </c>
      <c r="BU26" s="430" t="s">
        <v>334</v>
      </c>
      <c r="BV26" s="430" t="s">
        <v>334</v>
      </c>
      <c r="BW26" s="430" t="s">
        <v>334</v>
      </c>
      <c r="BX26" s="430" t="s">
        <v>334</v>
      </c>
      <c r="BY26" s="430">
        <v>0</v>
      </c>
      <c r="BZ26" s="430">
        <v>0</v>
      </c>
      <c r="CA26" s="588">
        <f>+AP26+AS26+BB26+BK26+BS26</f>
        <v>30000</v>
      </c>
      <c r="CB26" s="355">
        <f>+AR26+AZ26+BA26+BI26+BJ26+BQ26+BR26++BY26+BZ26</f>
        <v>4587</v>
      </c>
      <c r="CC26" s="349"/>
      <c r="CD26" s="434">
        <v>137020000</v>
      </c>
      <c r="CE26" s="434">
        <v>133420000</v>
      </c>
      <c r="CF26" s="434">
        <v>133420000</v>
      </c>
      <c r="CG26" s="434">
        <v>69120000</v>
      </c>
      <c r="CH26" s="434">
        <v>0</v>
      </c>
      <c r="CI26" s="434">
        <v>0</v>
      </c>
      <c r="CJ26" s="434">
        <v>44089621</v>
      </c>
      <c r="CK26" s="436">
        <v>402000000</v>
      </c>
      <c r="CL26" s="437">
        <v>0</v>
      </c>
      <c r="CM26" s="437">
        <v>0</v>
      </c>
      <c r="CN26" s="437">
        <v>0</v>
      </c>
      <c r="CO26" s="437">
        <v>0</v>
      </c>
      <c r="CP26" s="437">
        <v>0</v>
      </c>
      <c r="CQ26" s="437">
        <v>0</v>
      </c>
      <c r="CR26" s="437">
        <v>0</v>
      </c>
      <c r="CS26" s="437">
        <v>0</v>
      </c>
      <c r="CT26" s="437">
        <v>0</v>
      </c>
      <c r="CU26" s="437">
        <v>0</v>
      </c>
      <c r="CV26" s="437">
        <v>0</v>
      </c>
      <c r="CW26" s="437">
        <v>0</v>
      </c>
      <c r="CX26" s="437">
        <v>0</v>
      </c>
      <c r="CY26" s="437">
        <v>0</v>
      </c>
      <c r="CZ26" s="436">
        <v>782000000</v>
      </c>
      <c r="DA26" s="438">
        <v>0</v>
      </c>
      <c r="DB26" s="438">
        <v>0</v>
      </c>
      <c r="DC26" s="438">
        <v>0</v>
      </c>
      <c r="DD26" s="438">
        <v>0</v>
      </c>
      <c r="DE26" s="438">
        <v>0</v>
      </c>
      <c r="DF26" s="438">
        <v>0</v>
      </c>
      <c r="DG26" s="438">
        <v>0</v>
      </c>
      <c r="DH26" s="438">
        <v>0</v>
      </c>
      <c r="DI26" s="438">
        <v>0</v>
      </c>
      <c r="DJ26" s="438">
        <v>0</v>
      </c>
      <c r="DK26" s="438">
        <v>0</v>
      </c>
      <c r="DL26" s="438">
        <v>0</v>
      </c>
      <c r="DM26" s="438">
        <v>0</v>
      </c>
      <c r="DN26" s="438">
        <v>0</v>
      </c>
      <c r="DO26" s="438">
        <v>0</v>
      </c>
      <c r="DP26" s="438">
        <v>0</v>
      </c>
      <c r="DQ26" s="438">
        <v>0</v>
      </c>
      <c r="DR26" s="438">
        <v>0</v>
      </c>
      <c r="DS26" s="436">
        <v>346000000</v>
      </c>
      <c r="DT26" s="434">
        <v>0</v>
      </c>
      <c r="DU26" s="434">
        <v>0</v>
      </c>
      <c r="DV26" s="434">
        <v>0</v>
      </c>
      <c r="DW26" s="434">
        <v>0</v>
      </c>
      <c r="DX26" s="434">
        <v>0</v>
      </c>
      <c r="DY26" s="434">
        <v>0</v>
      </c>
      <c r="DZ26" s="434">
        <v>0</v>
      </c>
      <c r="EA26" s="434">
        <v>0</v>
      </c>
      <c r="EB26" s="434">
        <v>0</v>
      </c>
      <c r="EC26" s="434">
        <v>0</v>
      </c>
      <c r="ED26" s="434">
        <v>0</v>
      </c>
      <c r="EE26" s="434">
        <v>0</v>
      </c>
      <c r="EF26" s="434">
        <v>0</v>
      </c>
      <c r="EG26" s="434">
        <v>0</v>
      </c>
      <c r="EH26" s="434">
        <v>0</v>
      </c>
      <c r="EI26" s="434">
        <v>0</v>
      </c>
      <c r="EJ26" s="434">
        <v>0</v>
      </c>
      <c r="EK26" s="440">
        <v>185000000</v>
      </c>
      <c r="EL26" s="439">
        <v>0</v>
      </c>
      <c r="EM26" s="439">
        <v>0</v>
      </c>
      <c r="EN26" s="439">
        <v>0</v>
      </c>
      <c r="EO26" s="439">
        <v>0</v>
      </c>
      <c r="EP26" s="439">
        <v>0</v>
      </c>
      <c r="EQ26" s="439">
        <v>0</v>
      </c>
      <c r="ER26" s="439">
        <v>0</v>
      </c>
      <c r="ES26" s="589">
        <f t="shared" si="5"/>
        <v>1852020000</v>
      </c>
      <c r="ET26" s="441">
        <f t="shared" si="6"/>
        <v>0</v>
      </c>
    </row>
    <row r="27" spans="1:153" ht="84" customHeight="1" x14ac:dyDescent="0.2">
      <c r="A27" s="325"/>
      <c r="B27" s="567"/>
      <c r="C27" s="567"/>
      <c r="D27" s="567"/>
      <c r="E27" s="567"/>
      <c r="F27" s="568"/>
      <c r="G27" s="568"/>
      <c r="H27" s="569"/>
      <c r="I27" s="570"/>
      <c r="J27" s="571"/>
      <c r="K27" s="570"/>
      <c r="L27" s="570"/>
      <c r="M27" s="570"/>
      <c r="N27" s="570"/>
      <c r="O27" s="570"/>
      <c r="P27" s="570"/>
      <c r="Q27" s="570"/>
      <c r="R27" s="570"/>
      <c r="S27" s="570"/>
      <c r="T27" s="570"/>
      <c r="U27" s="570"/>
      <c r="V27" s="570"/>
      <c r="W27" s="572"/>
      <c r="X27" s="570"/>
      <c r="Y27" s="570"/>
      <c r="Z27" s="570"/>
      <c r="AA27" s="570"/>
      <c r="AB27" s="570"/>
      <c r="AC27" s="573"/>
      <c r="AD27" s="573"/>
      <c r="AE27" s="573"/>
      <c r="AF27" s="574"/>
      <c r="AG27" s="575"/>
      <c r="AH27" s="329"/>
      <c r="AI27" s="576" t="s">
        <v>382</v>
      </c>
      <c r="AJ27" s="577" t="s">
        <v>383</v>
      </c>
      <c r="AK27" s="399" t="s">
        <v>170</v>
      </c>
      <c r="AL27" s="399" t="s">
        <v>175</v>
      </c>
      <c r="AM27" s="400" t="s">
        <v>384</v>
      </c>
      <c r="AN27" s="578">
        <v>0.25</v>
      </c>
      <c r="AO27" s="402" t="s">
        <v>338</v>
      </c>
      <c r="AP27" s="590">
        <v>1</v>
      </c>
      <c r="AQ27" s="590">
        <v>1</v>
      </c>
      <c r="AR27" s="590">
        <v>1</v>
      </c>
      <c r="AS27" s="590">
        <v>1</v>
      </c>
      <c r="AT27" s="590" t="s">
        <v>334</v>
      </c>
      <c r="AU27" s="590" t="s">
        <v>334</v>
      </c>
      <c r="AV27" s="590" t="s">
        <v>334</v>
      </c>
      <c r="AW27" s="590" t="s">
        <v>334</v>
      </c>
      <c r="AX27" s="590" t="s">
        <v>334</v>
      </c>
      <c r="AY27" s="590" t="s">
        <v>334</v>
      </c>
      <c r="AZ27" s="590">
        <v>0</v>
      </c>
      <c r="BA27" s="590">
        <v>0</v>
      </c>
      <c r="BB27" s="590">
        <v>1</v>
      </c>
      <c r="BC27" s="590" t="s">
        <v>334</v>
      </c>
      <c r="BD27" s="590" t="s">
        <v>334</v>
      </c>
      <c r="BE27" s="590" t="s">
        <v>334</v>
      </c>
      <c r="BF27" s="590" t="s">
        <v>334</v>
      </c>
      <c r="BG27" s="590" t="s">
        <v>334</v>
      </c>
      <c r="BH27" s="590" t="s">
        <v>334</v>
      </c>
      <c r="BI27" s="590">
        <v>0</v>
      </c>
      <c r="BJ27" s="590">
        <v>0</v>
      </c>
      <c r="BK27" s="590">
        <v>1</v>
      </c>
      <c r="BL27" s="590" t="s">
        <v>334</v>
      </c>
      <c r="BM27" s="590" t="s">
        <v>334</v>
      </c>
      <c r="BN27" s="590" t="s">
        <v>334</v>
      </c>
      <c r="BO27" s="590" t="s">
        <v>334</v>
      </c>
      <c r="BP27" s="590" t="s">
        <v>334</v>
      </c>
      <c r="BQ27" s="590">
        <v>1</v>
      </c>
      <c r="BR27" s="590">
        <v>1</v>
      </c>
      <c r="BS27" s="590">
        <v>1</v>
      </c>
      <c r="BT27" s="590" t="s">
        <v>334</v>
      </c>
      <c r="BU27" s="581" t="s">
        <v>334</v>
      </c>
      <c r="BV27" s="581" t="s">
        <v>334</v>
      </c>
      <c r="BW27" s="581" t="s">
        <v>334</v>
      </c>
      <c r="BX27" s="581">
        <v>0</v>
      </c>
      <c r="BY27" s="581" t="s">
        <v>334</v>
      </c>
      <c r="BZ27" s="581" t="s">
        <v>334</v>
      </c>
      <c r="CA27" s="591">
        <f>AP27</f>
        <v>1</v>
      </c>
      <c r="CB27" s="592">
        <f>AR27</f>
        <v>1</v>
      </c>
      <c r="CC27" s="349"/>
      <c r="CD27" s="406">
        <v>441200000</v>
      </c>
      <c r="CE27" s="406">
        <v>439400000</v>
      </c>
      <c r="CF27" s="406">
        <v>439400000</v>
      </c>
      <c r="CG27" s="406">
        <v>536400000</v>
      </c>
      <c r="CH27" s="406">
        <v>256400000</v>
      </c>
      <c r="CI27" s="406">
        <v>293900000</v>
      </c>
      <c r="CJ27" s="406">
        <v>533918054</v>
      </c>
      <c r="CK27" s="408">
        <v>774000000</v>
      </c>
      <c r="CL27" s="409">
        <v>0</v>
      </c>
      <c r="CM27" s="409">
        <v>0</v>
      </c>
      <c r="CN27" s="409">
        <v>0</v>
      </c>
      <c r="CO27" s="409">
        <v>0</v>
      </c>
      <c r="CP27" s="409">
        <v>0</v>
      </c>
      <c r="CQ27" s="409">
        <v>0</v>
      </c>
      <c r="CR27" s="409">
        <v>0</v>
      </c>
      <c r="CS27" s="409">
        <v>0</v>
      </c>
      <c r="CT27" s="409">
        <v>0</v>
      </c>
      <c r="CU27" s="409">
        <v>0</v>
      </c>
      <c r="CV27" s="409">
        <v>0</v>
      </c>
      <c r="CW27" s="409">
        <v>0</v>
      </c>
      <c r="CX27" s="409">
        <v>0</v>
      </c>
      <c r="CY27" s="409">
        <v>0</v>
      </c>
      <c r="CZ27" s="408">
        <v>872000000</v>
      </c>
      <c r="DA27" s="410">
        <v>0</v>
      </c>
      <c r="DB27" s="410">
        <v>0</v>
      </c>
      <c r="DC27" s="410">
        <v>0</v>
      </c>
      <c r="DD27" s="410">
        <v>0</v>
      </c>
      <c r="DE27" s="410">
        <v>0</v>
      </c>
      <c r="DF27" s="410">
        <v>0</v>
      </c>
      <c r="DG27" s="410">
        <v>0</v>
      </c>
      <c r="DH27" s="410">
        <v>0</v>
      </c>
      <c r="DI27" s="410">
        <v>0</v>
      </c>
      <c r="DJ27" s="410">
        <v>0</v>
      </c>
      <c r="DK27" s="410">
        <v>0</v>
      </c>
      <c r="DL27" s="410">
        <v>0</v>
      </c>
      <c r="DM27" s="410">
        <v>0</v>
      </c>
      <c r="DN27" s="410">
        <v>0</v>
      </c>
      <c r="DO27" s="410">
        <v>0</v>
      </c>
      <c r="DP27" s="410">
        <v>0</v>
      </c>
      <c r="DQ27" s="410">
        <v>0</v>
      </c>
      <c r="DR27" s="410">
        <v>0</v>
      </c>
      <c r="DS27" s="411">
        <v>742000000</v>
      </c>
      <c r="DT27" s="406">
        <v>0</v>
      </c>
      <c r="DU27" s="406">
        <v>0</v>
      </c>
      <c r="DV27" s="406">
        <v>0</v>
      </c>
      <c r="DW27" s="406">
        <v>0</v>
      </c>
      <c r="DX27" s="406">
        <v>0</v>
      </c>
      <c r="DY27" s="406">
        <v>0</v>
      </c>
      <c r="DZ27" s="406">
        <v>0</v>
      </c>
      <c r="EA27" s="406">
        <v>0</v>
      </c>
      <c r="EB27" s="406">
        <v>0</v>
      </c>
      <c r="EC27" s="406">
        <v>0</v>
      </c>
      <c r="ED27" s="406">
        <v>0</v>
      </c>
      <c r="EE27" s="406">
        <v>0</v>
      </c>
      <c r="EF27" s="406">
        <v>0</v>
      </c>
      <c r="EG27" s="406">
        <v>0</v>
      </c>
      <c r="EH27" s="406">
        <v>0</v>
      </c>
      <c r="EI27" s="406">
        <v>0</v>
      </c>
      <c r="EJ27" s="406">
        <v>0</v>
      </c>
      <c r="EK27" s="408">
        <v>893000000</v>
      </c>
      <c r="EL27" s="413">
        <v>0</v>
      </c>
      <c r="EM27" s="413">
        <v>0</v>
      </c>
      <c r="EN27" s="413">
        <v>0</v>
      </c>
      <c r="EO27" s="413">
        <v>0</v>
      </c>
      <c r="EP27" s="413">
        <v>0</v>
      </c>
      <c r="EQ27" s="413">
        <v>0</v>
      </c>
      <c r="ER27" s="413">
        <v>0</v>
      </c>
      <c r="ES27" s="584">
        <f t="shared" si="5"/>
        <v>3722200000</v>
      </c>
      <c r="ET27" s="414">
        <f t="shared" si="6"/>
        <v>256400000</v>
      </c>
    </row>
    <row r="28" spans="1:153" ht="96" customHeight="1" x14ac:dyDescent="0.2">
      <c r="A28" s="325"/>
      <c r="B28" s="567"/>
      <c r="C28" s="567"/>
      <c r="D28" s="567"/>
      <c r="E28" s="567"/>
      <c r="F28" s="568"/>
      <c r="G28" s="568"/>
      <c r="H28" s="569"/>
      <c r="I28" s="570"/>
      <c r="J28" s="571"/>
      <c r="K28" s="570"/>
      <c r="L28" s="570"/>
      <c r="M28" s="570"/>
      <c r="N28" s="570"/>
      <c r="O28" s="570"/>
      <c r="P28" s="570"/>
      <c r="Q28" s="570"/>
      <c r="R28" s="570"/>
      <c r="S28" s="570"/>
      <c r="T28" s="570"/>
      <c r="U28" s="570"/>
      <c r="V28" s="570"/>
      <c r="W28" s="572"/>
      <c r="X28" s="570"/>
      <c r="Y28" s="570"/>
      <c r="Z28" s="570"/>
      <c r="AA28" s="570"/>
      <c r="AB28" s="570"/>
      <c r="AC28" s="573"/>
      <c r="AD28" s="573"/>
      <c r="AE28" s="573"/>
      <c r="AF28" s="574"/>
      <c r="AG28" s="575"/>
      <c r="AH28" s="329"/>
      <c r="AI28" s="585" t="s">
        <v>385</v>
      </c>
      <c r="AJ28" s="586" t="s">
        <v>386</v>
      </c>
      <c r="AK28" s="425" t="s">
        <v>171</v>
      </c>
      <c r="AL28" s="425" t="s">
        <v>174</v>
      </c>
      <c r="AM28" s="427" t="s">
        <v>387</v>
      </c>
      <c r="AN28" s="587">
        <v>0.15</v>
      </c>
      <c r="AO28" s="429" t="s">
        <v>39</v>
      </c>
      <c r="AP28" s="430">
        <v>750</v>
      </c>
      <c r="AQ28" s="430">
        <v>361</v>
      </c>
      <c r="AR28" s="430">
        <v>662</v>
      </c>
      <c r="AS28" s="430">
        <v>1500</v>
      </c>
      <c r="AT28" s="430" t="s">
        <v>334</v>
      </c>
      <c r="AU28" s="430" t="s">
        <v>334</v>
      </c>
      <c r="AV28" s="430" t="s">
        <v>334</v>
      </c>
      <c r="AW28" s="430" t="s">
        <v>334</v>
      </c>
      <c r="AX28" s="430" t="s">
        <v>334</v>
      </c>
      <c r="AY28" s="430" t="s">
        <v>334</v>
      </c>
      <c r="AZ28" s="430">
        <v>0</v>
      </c>
      <c r="BA28" s="430">
        <v>0</v>
      </c>
      <c r="BB28" s="430">
        <v>1500</v>
      </c>
      <c r="BC28" s="430" t="s">
        <v>334</v>
      </c>
      <c r="BD28" s="430" t="s">
        <v>334</v>
      </c>
      <c r="BE28" s="430" t="s">
        <v>334</v>
      </c>
      <c r="BF28" s="430" t="s">
        <v>334</v>
      </c>
      <c r="BG28" s="430" t="s">
        <v>334</v>
      </c>
      <c r="BH28" s="430" t="s">
        <v>334</v>
      </c>
      <c r="BI28" s="430">
        <v>0</v>
      </c>
      <c r="BJ28" s="430">
        <v>0</v>
      </c>
      <c r="BK28" s="430">
        <v>1500</v>
      </c>
      <c r="BL28" s="430" t="s">
        <v>334</v>
      </c>
      <c r="BM28" s="430" t="s">
        <v>334</v>
      </c>
      <c r="BN28" s="430" t="s">
        <v>334</v>
      </c>
      <c r="BO28" s="430" t="s">
        <v>334</v>
      </c>
      <c r="BP28" s="430" t="s">
        <v>334</v>
      </c>
      <c r="BQ28" s="430">
        <v>0</v>
      </c>
      <c r="BR28" s="430">
        <v>0</v>
      </c>
      <c r="BS28" s="430">
        <v>750</v>
      </c>
      <c r="BT28" s="430" t="s">
        <v>334</v>
      </c>
      <c r="BU28" s="430" t="s">
        <v>334</v>
      </c>
      <c r="BV28" s="430" t="s">
        <v>334</v>
      </c>
      <c r="BW28" s="430" t="s">
        <v>334</v>
      </c>
      <c r="BX28" s="430" t="s">
        <v>334</v>
      </c>
      <c r="BY28" s="430">
        <v>0</v>
      </c>
      <c r="BZ28" s="430">
        <v>0</v>
      </c>
      <c r="CA28" s="588">
        <f>+AP28+AS28+BB28+BK28+BS28</f>
        <v>6000</v>
      </c>
      <c r="CB28" s="355">
        <f>+AR28+AZ28+BA28+BI28+BJ28+BQ28+BR28++BY28+BZ28</f>
        <v>662</v>
      </c>
      <c r="CC28" s="349"/>
      <c r="CD28" s="434">
        <v>387200000</v>
      </c>
      <c r="CE28" s="434">
        <v>369800000</v>
      </c>
      <c r="CF28" s="434">
        <v>369800000</v>
      </c>
      <c r="CG28" s="434">
        <v>379100000</v>
      </c>
      <c r="CH28" s="434">
        <v>354727000</v>
      </c>
      <c r="CI28" s="434">
        <v>379727000</v>
      </c>
      <c r="CJ28" s="434">
        <v>313580000</v>
      </c>
      <c r="CK28" s="436">
        <v>826000000</v>
      </c>
      <c r="CL28" s="437">
        <v>0</v>
      </c>
      <c r="CM28" s="437">
        <v>0</v>
      </c>
      <c r="CN28" s="437">
        <v>0</v>
      </c>
      <c r="CO28" s="437">
        <v>0</v>
      </c>
      <c r="CP28" s="437">
        <v>0</v>
      </c>
      <c r="CQ28" s="437">
        <v>0</v>
      </c>
      <c r="CR28" s="437">
        <v>0</v>
      </c>
      <c r="CS28" s="437">
        <v>0</v>
      </c>
      <c r="CT28" s="437">
        <v>0</v>
      </c>
      <c r="CU28" s="437">
        <v>0</v>
      </c>
      <c r="CV28" s="437">
        <v>0</v>
      </c>
      <c r="CW28" s="437">
        <v>0</v>
      </c>
      <c r="CX28" s="437">
        <v>0</v>
      </c>
      <c r="CY28" s="437">
        <v>0</v>
      </c>
      <c r="CZ28" s="436">
        <v>738000000</v>
      </c>
      <c r="DA28" s="438">
        <v>0</v>
      </c>
      <c r="DB28" s="438">
        <v>0</v>
      </c>
      <c r="DC28" s="438">
        <v>0</v>
      </c>
      <c r="DD28" s="438">
        <v>0</v>
      </c>
      <c r="DE28" s="438">
        <v>0</v>
      </c>
      <c r="DF28" s="438">
        <v>0</v>
      </c>
      <c r="DG28" s="438">
        <v>0</v>
      </c>
      <c r="DH28" s="438">
        <v>0</v>
      </c>
      <c r="DI28" s="438">
        <v>0</v>
      </c>
      <c r="DJ28" s="438">
        <v>0</v>
      </c>
      <c r="DK28" s="438">
        <v>0</v>
      </c>
      <c r="DL28" s="438">
        <v>0</v>
      </c>
      <c r="DM28" s="438">
        <v>0</v>
      </c>
      <c r="DN28" s="438">
        <v>0</v>
      </c>
      <c r="DO28" s="438">
        <v>0</v>
      </c>
      <c r="DP28" s="438">
        <v>0</v>
      </c>
      <c r="DQ28" s="438">
        <v>0</v>
      </c>
      <c r="DR28" s="438">
        <v>0</v>
      </c>
      <c r="DS28" s="436">
        <v>738000000</v>
      </c>
      <c r="DT28" s="434">
        <v>0</v>
      </c>
      <c r="DU28" s="434">
        <v>0</v>
      </c>
      <c r="DV28" s="434">
        <v>0</v>
      </c>
      <c r="DW28" s="434">
        <v>0</v>
      </c>
      <c r="DX28" s="434">
        <v>0</v>
      </c>
      <c r="DY28" s="434">
        <v>0</v>
      </c>
      <c r="DZ28" s="434">
        <v>0</v>
      </c>
      <c r="EA28" s="434">
        <v>0</v>
      </c>
      <c r="EB28" s="434">
        <v>0</v>
      </c>
      <c r="EC28" s="434">
        <v>0</v>
      </c>
      <c r="ED28" s="434">
        <v>0</v>
      </c>
      <c r="EE28" s="434">
        <v>0</v>
      </c>
      <c r="EF28" s="434">
        <v>0</v>
      </c>
      <c r="EG28" s="434">
        <v>0</v>
      </c>
      <c r="EH28" s="434">
        <v>0</v>
      </c>
      <c r="EI28" s="434">
        <v>0</v>
      </c>
      <c r="EJ28" s="434">
        <v>0</v>
      </c>
      <c r="EK28" s="440">
        <v>522000000</v>
      </c>
      <c r="EL28" s="439">
        <v>0</v>
      </c>
      <c r="EM28" s="439">
        <v>0</v>
      </c>
      <c r="EN28" s="439">
        <v>0</v>
      </c>
      <c r="EO28" s="439">
        <v>0</v>
      </c>
      <c r="EP28" s="439">
        <v>0</v>
      </c>
      <c r="EQ28" s="439">
        <v>0</v>
      </c>
      <c r="ER28" s="439">
        <v>0</v>
      </c>
      <c r="ES28" s="589">
        <f t="shared" si="5"/>
        <v>3211200000</v>
      </c>
      <c r="ET28" s="441">
        <f t="shared" si="6"/>
        <v>354727000</v>
      </c>
    </row>
    <row r="29" spans="1:153" ht="69.75" customHeight="1" x14ac:dyDescent="0.2">
      <c r="A29" s="325"/>
      <c r="B29" s="567"/>
      <c r="C29" s="567"/>
      <c r="D29" s="567"/>
      <c r="E29" s="567"/>
      <c r="F29" s="568"/>
      <c r="G29" s="568"/>
      <c r="H29" s="569"/>
      <c r="I29" s="570"/>
      <c r="J29" s="571"/>
      <c r="K29" s="570"/>
      <c r="L29" s="570"/>
      <c r="M29" s="570"/>
      <c r="N29" s="570"/>
      <c r="O29" s="570"/>
      <c r="P29" s="570"/>
      <c r="Q29" s="570"/>
      <c r="R29" s="570"/>
      <c r="S29" s="570"/>
      <c r="T29" s="570"/>
      <c r="U29" s="570"/>
      <c r="V29" s="570"/>
      <c r="W29" s="572"/>
      <c r="X29" s="570"/>
      <c r="Y29" s="570"/>
      <c r="Z29" s="570"/>
      <c r="AA29" s="570"/>
      <c r="AB29" s="570"/>
      <c r="AC29" s="573"/>
      <c r="AD29" s="573"/>
      <c r="AE29" s="573"/>
      <c r="AF29" s="574"/>
      <c r="AG29" s="575"/>
      <c r="AH29" s="329"/>
      <c r="AI29" s="577" t="s">
        <v>388</v>
      </c>
      <c r="AJ29" s="577" t="s">
        <v>389</v>
      </c>
      <c r="AK29" s="399" t="s">
        <v>172</v>
      </c>
      <c r="AL29" s="399" t="s">
        <v>390</v>
      </c>
      <c r="AM29" s="400" t="s">
        <v>391</v>
      </c>
      <c r="AN29" s="578">
        <v>0.15</v>
      </c>
      <c r="AO29" s="402" t="s">
        <v>39</v>
      </c>
      <c r="AP29" s="593">
        <v>1200</v>
      </c>
      <c r="AQ29" s="593">
        <v>933</v>
      </c>
      <c r="AR29" s="593">
        <v>1502</v>
      </c>
      <c r="AS29" s="593">
        <v>3000</v>
      </c>
      <c r="AT29" s="593" t="s">
        <v>334</v>
      </c>
      <c r="AU29" s="593" t="s">
        <v>334</v>
      </c>
      <c r="AV29" s="593" t="s">
        <v>334</v>
      </c>
      <c r="AW29" s="593" t="s">
        <v>334</v>
      </c>
      <c r="AX29" s="593" t="s">
        <v>334</v>
      </c>
      <c r="AY29" s="593" t="s">
        <v>334</v>
      </c>
      <c r="AZ29" s="593">
        <v>0</v>
      </c>
      <c r="BA29" s="593">
        <v>0</v>
      </c>
      <c r="BB29" s="593">
        <v>3000</v>
      </c>
      <c r="BC29" s="593" t="s">
        <v>334</v>
      </c>
      <c r="BD29" s="593" t="s">
        <v>334</v>
      </c>
      <c r="BE29" s="593" t="s">
        <v>334</v>
      </c>
      <c r="BF29" s="593" t="s">
        <v>334</v>
      </c>
      <c r="BG29" s="593" t="s">
        <v>334</v>
      </c>
      <c r="BH29" s="593" t="s">
        <v>334</v>
      </c>
      <c r="BI29" s="593">
        <v>0</v>
      </c>
      <c r="BJ29" s="593">
        <v>0</v>
      </c>
      <c r="BK29" s="593">
        <v>3000</v>
      </c>
      <c r="BL29" s="593" t="s">
        <v>334</v>
      </c>
      <c r="BM29" s="593" t="s">
        <v>334</v>
      </c>
      <c r="BN29" s="593" t="s">
        <v>334</v>
      </c>
      <c r="BO29" s="593" t="s">
        <v>334</v>
      </c>
      <c r="BP29" s="593" t="s">
        <v>334</v>
      </c>
      <c r="BQ29" s="593">
        <v>0</v>
      </c>
      <c r="BR29" s="593">
        <v>0</v>
      </c>
      <c r="BS29" s="593">
        <v>1800</v>
      </c>
      <c r="BT29" s="593" t="s">
        <v>334</v>
      </c>
      <c r="BU29" s="593" t="s">
        <v>334</v>
      </c>
      <c r="BV29" s="593" t="s">
        <v>334</v>
      </c>
      <c r="BW29" s="593" t="s">
        <v>334</v>
      </c>
      <c r="BX29" s="593" t="s">
        <v>334</v>
      </c>
      <c r="BY29" s="593">
        <v>0</v>
      </c>
      <c r="BZ29" s="593">
        <v>0</v>
      </c>
      <c r="CA29" s="592">
        <f>+AP29+AS29+BB29+BK29+BS29</f>
        <v>12000</v>
      </c>
      <c r="CB29" s="592">
        <f>+AR29+AZ29+BA29+BI29+BJ29+BQ29+BR29++BY29+BZ29</f>
        <v>1502</v>
      </c>
      <c r="CC29" s="349"/>
      <c r="CD29" s="406">
        <v>44000000</v>
      </c>
      <c r="CE29" s="406">
        <v>38200000</v>
      </c>
      <c r="CF29" s="406">
        <v>38200000</v>
      </c>
      <c r="CG29" s="406">
        <v>38200000</v>
      </c>
      <c r="CH29" s="406">
        <v>0</v>
      </c>
      <c r="CI29" s="406">
        <v>11600000</v>
      </c>
      <c r="CJ29" s="406">
        <v>38200000</v>
      </c>
      <c r="CK29" s="408">
        <v>396000000</v>
      </c>
      <c r="CL29" s="409">
        <v>0</v>
      </c>
      <c r="CM29" s="409">
        <v>0</v>
      </c>
      <c r="CN29" s="409">
        <v>0</v>
      </c>
      <c r="CO29" s="409">
        <v>0</v>
      </c>
      <c r="CP29" s="409">
        <v>0</v>
      </c>
      <c r="CQ29" s="409">
        <v>0</v>
      </c>
      <c r="CR29" s="409">
        <v>0</v>
      </c>
      <c r="CS29" s="409">
        <v>0</v>
      </c>
      <c r="CT29" s="409">
        <v>0</v>
      </c>
      <c r="CU29" s="409">
        <v>0</v>
      </c>
      <c r="CV29" s="409">
        <v>0</v>
      </c>
      <c r="CW29" s="409">
        <v>0</v>
      </c>
      <c r="CX29" s="409">
        <v>0</v>
      </c>
      <c r="CY29" s="409">
        <v>0</v>
      </c>
      <c r="CZ29" s="408">
        <v>396000000</v>
      </c>
      <c r="DA29" s="410">
        <v>0</v>
      </c>
      <c r="DB29" s="410">
        <v>0</v>
      </c>
      <c r="DC29" s="410">
        <v>0</v>
      </c>
      <c r="DD29" s="410">
        <v>0</v>
      </c>
      <c r="DE29" s="410">
        <v>0</v>
      </c>
      <c r="DF29" s="410">
        <v>0</v>
      </c>
      <c r="DG29" s="410">
        <v>0</v>
      </c>
      <c r="DH29" s="410">
        <v>0</v>
      </c>
      <c r="DI29" s="410">
        <v>0</v>
      </c>
      <c r="DJ29" s="410">
        <v>0</v>
      </c>
      <c r="DK29" s="410">
        <v>0</v>
      </c>
      <c r="DL29" s="410">
        <v>0</v>
      </c>
      <c r="DM29" s="410">
        <v>0</v>
      </c>
      <c r="DN29" s="410">
        <v>0</v>
      </c>
      <c r="DO29" s="410">
        <v>0</v>
      </c>
      <c r="DP29" s="410">
        <v>0</v>
      </c>
      <c r="DQ29" s="410">
        <v>0</v>
      </c>
      <c r="DR29" s="410">
        <v>0</v>
      </c>
      <c r="DS29" s="411">
        <v>396000000</v>
      </c>
      <c r="DT29" s="406">
        <v>0</v>
      </c>
      <c r="DU29" s="406">
        <v>0</v>
      </c>
      <c r="DV29" s="406">
        <v>0</v>
      </c>
      <c r="DW29" s="406">
        <v>0</v>
      </c>
      <c r="DX29" s="406">
        <v>0</v>
      </c>
      <c r="DY29" s="406">
        <v>0</v>
      </c>
      <c r="DZ29" s="406">
        <v>0</v>
      </c>
      <c r="EA29" s="406">
        <v>0</v>
      </c>
      <c r="EB29" s="406">
        <v>0</v>
      </c>
      <c r="EC29" s="406">
        <v>0</v>
      </c>
      <c r="ED29" s="406">
        <v>0</v>
      </c>
      <c r="EE29" s="406">
        <v>0</v>
      </c>
      <c r="EF29" s="406">
        <v>0</v>
      </c>
      <c r="EG29" s="406">
        <v>0</v>
      </c>
      <c r="EH29" s="406">
        <v>0</v>
      </c>
      <c r="EI29" s="406">
        <v>0</v>
      </c>
      <c r="EJ29" s="406">
        <v>0</v>
      </c>
      <c r="EK29" s="408">
        <v>198000000</v>
      </c>
      <c r="EL29" s="413">
        <v>0</v>
      </c>
      <c r="EM29" s="413">
        <v>0</v>
      </c>
      <c r="EN29" s="413">
        <v>0</v>
      </c>
      <c r="EO29" s="413">
        <v>0</v>
      </c>
      <c r="EP29" s="413">
        <v>0</v>
      </c>
      <c r="EQ29" s="413">
        <v>0</v>
      </c>
      <c r="ER29" s="413">
        <v>0</v>
      </c>
      <c r="ES29" s="584">
        <f t="shared" si="5"/>
        <v>1430000000</v>
      </c>
      <c r="ET29" s="414">
        <f t="shared" si="6"/>
        <v>0</v>
      </c>
    </row>
    <row r="30" spans="1:153" ht="74.25" customHeight="1" x14ac:dyDescent="0.2">
      <c r="A30" s="325"/>
      <c r="B30" s="594"/>
      <c r="C30" s="594"/>
      <c r="D30" s="594"/>
      <c r="E30" s="594"/>
      <c r="F30" s="595"/>
      <c r="G30" s="595"/>
      <c r="H30" s="596"/>
      <c r="I30" s="597"/>
      <c r="J30" s="598"/>
      <c r="K30" s="597"/>
      <c r="L30" s="597"/>
      <c r="M30" s="597"/>
      <c r="N30" s="597"/>
      <c r="O30" s="597"/>
      <c r="P30" s="597"/>
      <c r="Q30" s="597"/>
      <c r="R30" s="597"/>
      <c r="S30" s="597"/>
      <c r="T30" s="597"/>
      <c r="U30" s="597"/>
      <c r="V30" s="597"/>
      <c r="W30" s="599"/>
      <c r="X30" s="597"/>
      <c r="Y30" s="597"/>
      <c r="Z30" s="597"/>
      <c r="AA30" s="597"/>
      <c r="AB30" s="597"/>
      <c r="AC30" s="600"/>
      <c r="AD30" s="600"/>
      <c r="AE30" s="600"/>
      <c r="AF30" s="601"/>
      <c r="AG30" s="602"/>
      <c r="AH30" s="329"/>
      <c r="AI30" s="603" t="s">
        <v>392</v>
      </c>
      <c r="AJ30" s="604" t="s">
        <v>393</v>
      </c>
      <c r="AK30" s="605" t="s">
        <v>173</v>
      </c>
      <c r="AL30" s="605" t="s">
        <v>85</v>
      </c>
      <c r="AM30" s="606" t="s">
        <v>394</v>
      </c>
      <c r="AN30" s="607">
        <v>0.2</v>
      </c>
      <c r="AO30" s="608" t="s">
        <v>38</v>
      </c>
      <c r="AP30" s="609">
        <v>1</v>
      </c>
      <c r="AQ30" s="609">
        <v>0.4</v>
      </c>
      <c r="AR30" s="609">
        <v>1</v>
      </c>
      <c r="AS30" s="609">
        <v>1</v>
      </c>
      <c r="AT30" s="610" t="s">
        <v>334</v>
      </c>
      <c r="AU30" s="610" t="s">
        <v>334</v>
      </c>
      <c r="AV30" s="610" t="s">
        <v>334</v>
      </c>
      <c r="AW30" s="610" t="s">
        <v>334</v>
      </c>
      <c r="AX30" s="610" t="s">
        <v>334</v>
      </c>
      <c r="AY30" s="610" t="s">
        <v>334</v>
      </c>
      <c r="AZ30" s="610">
        <v>0</v>
      </c>
      <c r="BA30" s="610">
        <v>0</v>
      </c>
      <c r="BB30" s="609">
        <v>1</v>
      </c>
      <c r="BC30" s="610" t="s">
        <v>334</v>
      </c>
      <c r="BD30" s="610" t="s">
        <v>334</v>
      </c>
      <c r="BE30" s="610" t="s">
        <v>334</v>
      </c>
      <c r="BF30" s="610" t="s">
        <v>334</v>
      </c>
      <c r="BG30" s="610" t="s">
        <v>334</v>
      </c>
      <c r="BH30" s="610" t="s">
        <v>334</v>
      </c>
      <c r="BI30" s="610">
        <v>0</v>
      </c>
      <c r="BJ30" s="610">
        <v>0</v>
      </c>
      <c r="BK30" s="609">
        <v>1</v>
      </c>
      <c r="BL30" s="610" t="s">
        <v>334</v>
      </c>
      <c r="BM30" s="610" t="s">
        <v>334</v>
      </c>
      <c r="BN30" s="610" t="s">
        <v>334</v>
      </c>
      <c r="BO30" s="610" t="s">
        <v>334</v>
      </c>
      <c r="BP30" s="610" t="s">
        <v>334</v>
      </c>
      <c r="BQ30" s="610">
        <v>0</v>
      </c>
      <c r="BR30" s="610">
        <v>0</v>
      </c>
      <c r="BS30" s="611">
        <v>1</v>
      </c>
      <c r="BT30" s="610" t="s">
        <v>334</v>
      </c>
      <c r="BU30" s="610" t="s">
        <v>334</v>
      </c>
      <c r="BV30" s="610" t="s">
        <v>334</v>
      </c>
      <c r="BW30" s="610" t="s">
        <v>334</v>
      </c>
      <c r="BX30" s="610" t="s">
        <v>334</v>
      </c>
      <c r="BY30" s="610">
        <v>0</v>
      </c>
      <c r="BZ30" s="610">
        <v>0</v>
      </c>
      <c r="CA30" s="612">
        <f>AP30</f>
        <v>1</v>
      </c>
      <c r="CB30" s="613">
        <f>AR30</f>
        <v>1</v>
      </c>
      <c r="CC30" s="614"/>
      <c r="CD30" s="615">
        <v>277580000</v>
      </c>
      <c r="CE30" s="615">
        <v>307580000</v>
      </c>
      <c r="CF30" s="615">
        <v>307580000</v>
      </c>
      <c r="CG30" s="615">
        <v>307580000</v>
      </c>
      <c r="CH30" s="615">
        <v>123261000</v>
      </c>
      <c r="CI30" s="615">
        <v>134153000</v>
      </c>
      <c r="CJ30" s="615">
        <v>272580000</v>
      </c>
      <c r="CK30" s="616">
        <v>879000000</v>
      </c>
      <c r="CL30" s="617">
        <v>0</v>
      </c>
      <c r="CM30" s="617">
        <v>0</v>
      </c>
      <c r="CN30" s="617">
        <v>0</v>
      </c>
      <c r="CO30" s="617">
        <v>0</v>
      </c>
      <c r="CP30" s="617">
        <v>0</v>
      </c>
      <c r="CQ30" s="617">
        <v>0</v>
      </c>
      <c r="CR30" s="617">
        <v>0</v>
      </c>
      <c r="CS30" s="617">
        <v>0</v>
      </c>
      <c r="CT30" s="617">
        <v>0</v>
      </c>
      <c r="CU30" s="617">
        <v>0</v>
      </c>
      <c r="CV30" s="617">
        <v>0</v>
      </c>
      <c r="CW30" s="617">
        <v>0</v>
      </c>
      <c r="CX30" s="617">
        <v>0</v>
      </c>
      <c r="CY30" s="617">
        <v>0</v>
      </c>
      <c r="CZ30" s="616">
        <v>873000000</v>
      </c>
      <c r="DA30" s="618">
        <v>0</v>
      </c>
      <c r="DB30" s="618">
        <v>0</v>
      </c>
      <c r="DC30" s="618">
        <v>0</v>
      </c>
      <c r="DD30" s="618">
        <v>0</v>
      </c>
      <c r="DE30" s="618">
        <v>0</v>
      </c>
      <c r="DF30" s="618">
        <v>0</v>
      </c>
      <c r="DG30" s="618">
        <v>0</v>
      </c>
      <c r="DH30" s="618">
        <v>0</v>
      </c>
      <c r="DI30" s="618">
        <v>0</v>
      </c>
      <c r="DJ30" s="618">
        <v>0</v>
      </c>
      <c r="DK30" s="618">
        <v>0</v>
      </c>
      <c r="DL30" s="618">
        <v>0</v>
      </c>
      <c r="DM30" s="618">
        <v>0</v>
      </c>
      <c r="DN30" s="618">
        <v>0</v>
      </c>
      <c r="DO30" s="618">
        <v>0</v>
      </c>
      <c r="DP30" s="618">
        <v>0</v>
      </c>
      <c r="DQ30" s="618">
        <v>0</v>
      </c>
      <c r="DR30" s="618">
        <v>0</v>
      </c>
      <c r="DS30" s="616">
        <v>630000000</v>
      </c>
      <c r="DT30" s="615">
        <v>0</v>
      </c>
      <c r="DU30" s="615">
        <v>0</v>
      </c>
      <c r="DV30" s="615">
        <v>0</v>
      </c>
      <c r="DW30" s="615">
        <v>0</v>
      </c>
      <c r="DX30" s="615">
        <v>0</v>
      </c>
      <c r="DY30" s="615">
        <v>0</v>
      </c>
      <c r="DZ30" s="615">
        <v>0</v>
      </c>
      <c r="EA30" s="615">
        <v>0</v>
      </c>
      <c r="EB30" s="615">
        <v>0</v>
      </c>
      <c r="EC30" s="615">
        <v>0</v>
      </c>
      <c r="ED30" s="615">
        <v>0</v>
      </c>
      <c r="EE30" s="615">
        <v>0</v>
      </c>
      <c r="EF30" s="615">
        <v>0</v>
      </c>
      <c r="EG30" s="615">
        <v>0</v>
      </c>
      <c r="EH30" s="615">
        <v>0</v>
      </c>
      <c r="EI30" s="615">
        <v>0</v>
      </c>
      <c r="EJ30" s="615">
        <v>0</v>
      </c>
      <c r="EK30" s="619">
        <v>315000000</v>
      </c>
      <c r="EL30" s="620">
        <v>0</v>
      </c>
      <c r="EM30" s="620">
        <v>0</v>
      </c>
      <c r="EN30" s="620">
        <v>0</v>
      </c>
      <c r="EO30" s="620">
        <v>0</v>
      </c>
      <c r="EP30" s="620">
        <v>0</v>
      </c>
      <c r="EQ30" s="620">
        <v>0</v>
      </c>
      <c r="ER30" s="620">
        <v>0</v>
      </c>
      <c r="ES30" s="621">
        <f t="shared" si="5"/>
        <v>2974580000</v>
      </c>
      <c r="ET30" s="622">
        <f t="shared" si="6"/>
        <v>123261000</v>
      </c>
    </row>
    <row r="31" spans="1:153" x14ac:dyDescent="0.2">
      <c r="A31" s="325"/>
      <c r="B31" s="326"/>
      <c r="C31" s="326"/>
      <c r="D31" s="326"/>
      <c r="E31" s="536"/>
      <c r="F31" s="537"/>
      <c r="G31" s="519"/>
      <c r="H31" s="521"/>
      <c r="I31" s="623"/>
      <c r="J31" s="623"/>
      <c r="K31" s="623"/>
      <c r="L31" s="623"/>
      <c r="M31" s="624"/>
      <c r="N31" s="623"/>
      <c r="O31" s="623"/>
      <c r="P31" s="623"/>
      <c r="Q31" s="623"/>
      <c r="R31" s="624"/>
      <c r="S31" s="623"/>
      <c r="T31" s="625"/>
      <c r="U31" s="625"/>
      <c r="V31" s="624"/>
      <c r="W31" s="624"/>
      <c r="X31" s="623"/>
      <c r="Y31" s="626"/>
      <c r="Z31" s="626"/>
      <c r="AA31" s="626"/>
      <c r="AB31" s="626"/>
      <c r="AC31" s="623"/>
      <c r="AD31" s="623"/>
      <c r="AE31" s="623"/>
      <c r="AF31" s="627"/>
      <c r="AG31" s="628"/>
      <c r="AH31" s="329"/>
      <c r="AI31" s="623"/>
      <c r="AJ31" s="623"/>
      <c r="AK31" s="629"/>
      <c r="AL31" s="630"/>
      <c r="AM31" s="630"/>
      <c r="AN31" s="631"/>
      <c r="AO31" s="429"/>
      <c r="AP31" s="519"/>
      <c r="AQ31" s="519"/>
      <c r="AR31" s="519"/>
      <c r="AS31" s="519"/>
      <c r="AT31" s="519"/>
      <c r="AU31" s="519"/>
      <c r="AV31" s="519"/>
      <c r="AW31" s="519"/>
      <c r="AX31" s="519"/>
      <c r="AY31" s="519"/>
      <c r="AZ31" s="519"/>
      <c r="BA31" s="519"/>
      <c r="BB31" s="519"/>
      <c r="BC31" s="519"/>
      <c r="BD31" s="519"/>
      <c r="BE31" s="519"/>
      <c r="BF31" s="519"/>
      <c r="BG31" s="519"/>
      <c r="BH31" s="519"/>
      <c r="BI31" s="519"/>
      <c r="BJ31" s="519"/>
      <c r="BK31" s="519"/>
      <c r="BL31" s="519"/>
      <c r="BM31" s="519"/>
      <c r="BN31" s="519"/>
      <c r="BO31" s="519"/>
      <c r="BP31" s="519"/>
      <c r="BQ31" s="519"/>
      <c r="BR31" s="519"/>
      <c r="BS31" s="519"/>
      <c r="BT31" s="519"/>
      <c r="BU31" s="519"/>
      <c r="BV31" s="519"/>
      <c r="BW31" s="519"/>
      <c r="BX31" s="519"/>
      <c r="BY31" s="519"/>
      <c r="BZ31" s="519"/>
      <c r="CA31" s="430"/>
      <c r="CB31" s="430"/>
      <c r="CC31" s="332"/>
      <c r="CD31" s="632"/>
      <c r="CE31" s="632"/>
      <c r="CF31" s="632"/>
      <c r="CG31" s="632"/>
      <c r="CH31" s="632"/>
      <c r="CI31" s="632"/>
      <c r="CJ31" s="632"/>
      <c r="CK31" s="632"/>
      <c r="CL31" s="632"/>
      <c r="CM31" s="632"/>
      <c r="CN31" s="632"/>
      <c r="CO31" s="632"/>
      <c r="CP31" s="632"/>
      <c r="CQ31" s="632"/>
      <c r="CR31" s="632"/>
      <c r="CS31" s="632"/>
      <c r="CT31" s="632"/>
      <c r="CU31" s="632"/>
      <c r="CV31" s="632"/>
      <c r="CW31" s="632"/>
      <c r="CX31" s="632"/>
      <c r="CY31" s="471"/>
      <c r="CZ31" s="468"/>
      <c r="DA31" s="468"/>
      <c r="DB31" s="468"/>
      <c r="DC31" s="468"/>
      <c r="DD31" s="471"/>
      <c r="DE31" s="471"/>
      <c r="DF31" s="471"/>
      <c r="DG31" s="471"/>
      <c r="DH31" s="471"/>
      <c r="DI31" s="471"/>
      <c r="DJ31" s="471"/>
      <c r="DK31" s="471"/>
      <c r="DL31" s="633"/>
      <c r="DM31" s="633"/>
      <c r="DN31" s="633"/>
      <c r="DO31" s="632"/>
      <c r="DP31" s="632"/>
      <c r="DQ31" s="632"/>
      <c r="DR31" s="632"/>
      <c r="DS31" s="632"/>
      <c r="DT31" s="632"/>
      <c r="DU31" s="632"/>
      <c r="DV31" s="632"/>
      <c r="DW31" s="632"/>
      <c r="DX31" s="632"/>
      <c r="DY31" s="632"/>
      <c r="DZ31" s="632"/>
      <c r="EA31" s="632"/>
      <c r="EB31" s="632"/>
      <c r="EC31" s="632"/>
      <c r="ED31" s="632"/>
      <c r="EE31" s="632"/>
      <c r="EF31" s="632"/>
      <c r="EG31" s="632"/>
      <c r="EH31" s="632"/>
      <c r="EI31" s="632"/>
      <c r="EJ31" s="632"/>
      <c r="EK31" s="632"/>
      <c r="EL31" s="632"/>
      <c r="EM31" s="632"/>
      <c r="EN31" s="632"/>
      <c r="EO31" s="632"/>
      <c r="EP31" s="632"/>
      <c r="EQ31" s="632"/>
      <c r="ER31" s="632"/>
      <c r="ES31" s="472"/>
      <c r="ET31" s="472"/>
      <c r="EU31" s="339"/>
    </row>
    <row r="32" spans="1:153" ht="28.5" customHeight="1" x14ac:dyDescent="0.2">
      <c r="A32" s="325"/>
      <c r="B32" s="555" t="s">
        <v>395</v>
      </c>
      <c r="C32" s="555" t="s">
        <v>396</v>
      </c>
      <c r="D32" s="555" t="s">
        <v>397</v>
      </c>
      <c r="E32" s="555" t="s">
        <v>398</v>
      </c>
      <c r="F32" s="556" t="s">
        <v>399</v>
      </c>
      <c r="G32" s="556" t="s">
        <v>41</v>
      </c>
      <c r="H32" s="557" t="s">
        <v>338</v>
      </c>
      <c r="I32" s="634">
        <v>0.9</v>
      </c>
      <c r="J32" s="635">
        <v>0.75</v>
      </c>
      <c r="K32" s="634">
        <v>0.9</v>
      </c>
      <c r="L32" s="634" t="s">
        <v>334</v>
      </c>
      <c r="M32" s="634" t="s">
        <v>334</v>
      </c>
      <c r="N32" s="634" t="s">
        <v>334</v>
      </c>
      <c r="O32" s="634" t="s">
        <v>334</v>
      </c>
      <c r="P32" s="634" t="s">
        <v>334</v>
      </c>
      <c r="Q32" s="634" t="s">
        <v>334</v>
      </c>
      <c r="R32" s="636">
        <v>0</v>
      </c>
      <c r="S32" s="636">
        <v>0.9</v>
      </c>
      <c r="T32" s="636" t="s">
        <v>334</v>
      </c>
      <c r="U32" s="636" t="s">
        <v>334</v>
      </c>
      <c r="V32" s="636" t="s">
        <v>334</v>
      </c>
      <c r="W32" s="636">
        <v>0</v>
      </c>
      <c r="X32" s="634">
        <v>0.9</v>
      </c>
      <c r="Y32" s="634" t="s">
        <v>334</v>
      </c>
      <c r="Z32" s="634" t="s">
        <v>334</v>
      </c>
      <c r="AA32" s="634" t="s">
        <v>334</v>
      </c>
      <c r="AB32" s="634">
        <v>0</v>
      </c>
      <c r="AC32" s="637">
        <v>0.9</v>
      </c>
      <c r="AD32" s="637" t="s">
        <v>334</v>
      </c>
      <c r="AE32" s="637" t="s">
        <v>334</v>
      </c>
      <c r="AF32" s="562">
        <f>J32</f>
        <v>0.75</v>
      </c>
      <c r="AG32" s="562">
        <f>I32</f>
        <v>0.9</v>
      </c>
      <c r="AH32" s="329"/>
      <c r="AI32" s="638" t="s">
        <v>400</v>
      </c>
      <c r="AJ32" s="638"/>
      <c r="AK32" s="638"/>
      <c r="AL32" s="638"/>
      <c r="AM32" s="638"/>
      <c r="AN32" s="638"/>
      <c r="AO32" s="638"/>
      <c r="AP32" s="638"/>
      <c r="AQ32" s="638"/>
      <c r="AR32" s="638"/>
      <c r="AS32" s="638"/>
      <c r="AT32" s="638"/>
      <c r="AU32" s="638"/>
      <c r="AV32" s="638"/>
      <c r="AW32" s="638"/>
      <c r="AX32" s="638"/>
      <c r="AY32" s="638"/>
      <c r="AZ32" s="638"/>
      <c r="BA32" s="638"/>
      <c r="BB32" s="638"/>
      <c r="BC32" s="638"/>
      <c r="BD32" s="638"/>
      <c r="BE32" s="638"/>
      <c r="BF32" s="638"/>
      <c r="BG32" s="638"/>
      <c r="BH32" s="638"/>
      <c r="BI32" s="638"/>
      <c r="BJ32" s="638"/>
      <c r="BK32" s="638"/>
      <c r="BL32" s="638"/>
      <c r="BM32" s="638"/>
      <c r="BN32" s="638"/>
      <c r="BO32" s="638"/>
      <c r="BP32" s="638"/>
      <c r="BQ32" s="638"/>
      <c r="BR32" s="638"/>
      <c r="BS32" s="638"/>
      <c r="BT32" s="638"/>
      <c r="BU32" s="638"/>
      <c r="BV32" s="638"/>
      <c r="BW32" s="638"/>
      <c r="BX32" s="638"/>
      <c r="BY32" s="638"/>
      <c r="BZ32" s="638"/>
      <c r="CA32" s="638"/>
      <c r="CB32" s="639"/>
      <c r="CC32" s="332"/>
      <c r="CD32" s="385">
        <f t="shared" ref="CD32:CJ32" si="7">SUM(CD33:CD36)</f>
        <v>3204000000</v>
      </c>
      <c r="CE32" s="385">
        <f t="shared" si="7"/>
        <v>3057000000</v>
      </c>
      <c r="CF32" s="385">
        <f t="shared" si="7"/>
        <v>3057000000</v>
      </c>
      <c r="CG32" s="385">
        <f t="shared" si="7"/>
        <v>3057000000</v>
      </c>
      <c r="CH32" s="385">
        <f t="shared" si="7"/>
        <v>1372038564</v>
      </c>
      <c r="CI32" s="385">
        <f t="shared" si="7"/>
        <v>1612537067</v>
      </c>
      <c r="CJ32" s="385">
        <f t="shared" si="7"/>
        <v>2937913259</v>
      </c>
      <c r="CK32" s="385">
        <f t="shared" ref="CK32:ET32" si="8">SUM(CK33:CK36)</f>
        <v>5091840000</v>
      </c>
      <c r="CL32" s="385">
        <f t="shared" si="8"/>
        <v>0</v>
      </c>
      <c r="CM32" s="385">
        <f t="shared" si="8"/>
        <v>0</v>
      </c>
      <c r="CN32" s="385">
        <f t="shared" si="8"/>
        <v>0</v>
      </c>
      <c r="CO32" s="385">
        <f t="shared" si="8"/>
        <v>0</v>
      </c>
      <c r="CP32" s="385">
        <f t="shared" si="8"/>
        <v>0</v>
      </c>
      <c r="CQ32" s="385">
        <f t="shared" si="8"/>
        <v>0</v>
      </c>
      <c r="CR32" s="385">
        <f t="shared" si="8"/>
        <v>0</v>
      </c>
      <c r="CS32" s="385">
        <f t="shared" si="8"/>
        <v>0</v>
      </c>
      <c r="CT32" s="385">
        <f t="shared" si="8"/>
        <v>0</v>
      </c>
      <c r="CU32" s="385">
        <f t="shared" si="8"/>
        <v>0</v>
      </c>
      <c r="CV32" s="385">
        <f t="shared" si="8"/>
        <v>0</v>
      </c>
      <c r="CW32" s="385">
        <f t="shared" si="8"/>
        <v>0</v>
      </c>
      <c r="CX32" s="385">
        <f t="shared" si="8"/>
        <v>0</v>
      </c>
      <c r="CY32" s="385">
        <f t="shared" si="8"/>
        <v>0</v>
      </c>
      <c r="CZ32" s="385">
        <f t="shared" si="8"/>
        <v>5143000000</v>
      </c>
      <c r="DA32" s="385">
        <f t="shared" si="8"/>
        <v>0</v>
      </c>
      <c r="DB32" s="385">
        <f t="shared" si="8"/>
        <v>0</v>
      </c>
      <c r="DC32" s="385">
        <f t="shared" si="8"/>
        <v>0</v>
      </c>
      <c r="DD32" s="385">
        <f t="shared" si="8"/>
        <v>0</v>
      </c>
      <c r="DE32" s="385">
        <f t="shared" si="8"/>
        <v>0</v>
      </c>
      <c r="DF32" s="385">
        <f t="shared" si="8"/>
        <v>0</v>
      </c>
      <c r="DG32" s="385">
        <f t="shared" si="8"/>
        <v>0</v>
      </c>
      <c r="DH32" s="385">
        <f t="shared" si="8"/>
        <v>0</v>
      </c>
      <c r="DI32" s="385">
        <f t="shared" si="8"/>
        <v>0</v>
      </c>
      <c r="DJ32" s="385">
        <f t="shared" si="8"/>
        <v>0</v>
      </c>
      <c r="DK32" s="385">
        <f t="shared" si="8"/>
        <v>0</v>
      </c>
      <c r="DL32" s="385">
        <f t="shared" si="8"/>
        <v>0</v>
      </c>
      <c r="DM32" s="385">
        <f t="shared" si="8"/>
        <v>0</v>
      </c>
      <c r="DN32" s="385">
        <f t="shared" si="8"/>
        <v>0</v>
      </c>
      <c r="DO32" s="385">
        <f t="shared" si="8"/>
        <v>0</v>
      </c>
      <c r="DP32" s="385">
        <f t="shared" si="8"/>
        <v>0</v>
      </c>
      <c r="DQ32" s="385">
        <f t="shared" si="8"/>
        <v>0</v>
      </c>
      <c r="DR32" s="385">
        <f t="shared" si="8"/>
        <v>0</v>
      </c>
      <c r="DS32" s="385">
        <f>SUM(DS33:DS36)</f>
        <v>5366000000</v>
      </c>
      <c r="DT32" s="385">
        <f t="shared" si="8"/>
        <v>0</v>
      </c>
      <c r="DU32" s="385">
        <f t="shared" si="8"/>
        <v>0</v>
      </c>
      <c r="DV32" s="385">
        <f t="shared" si="8"/>
        <v>0</v>
      </c>
      <c r="DW32" s="385">
        <f t="shared" si="8"/>
        <v>0</v>
      </c>
      <c r="DX32" s="385">
        <f t="shared" si="8"/>
        <v>0</v>
      </c>
      <c r="DY32" s="385">
        <f t="shared" si="8"/>
        <v>0</v>
      </c>
      <c r="DZ32" s="385">
        <f t="shared" si="8"/>
        <v>0</v>
      </c>
      <c r="EA32" s="385">
        <f t="shared" si="8"/>
        <v>0</v>
      </c>
      <c r="EB32" s="385">
        <f t="shared" si="8"/>
        <v>0</v>
      </c>
      <c r="EC32" s="385">
        <f t="shared" si="8"/>
        <v>0</v>
      </c>
      <c r="ED32" s="385">
        <f t="shared" si="8"/>
        <v>0</v>
      </c>
      <c r="EE32" s="385">
        <f t="shared" si="8"/>
        <v>0</v>
      </c>
      <c r="EF32" s="385">
        <f t="shared" si="8"/>
        <v>0</v>
      </c>
      <c r="EG32" s="385">
        <f t="shared" si="8"/>
        <v>0</v>
      </c>
      <c r="EH32" s="385">
        <f t="shared" si="8"/>
        <v>0</v>
      </c>
      <c r="EI32" s="385">
        <f t="shared" si="8"/>
        <v>0</v>
      </c>
      <c r="EJ32" s="385">
        <f t="shared" si="8"/>
        <v>0</v>
      </c>
      <c r="EK32" s="385">
        <f>SUM(EK33:EK36)</f>
        <v>3169000000</v>
      </c>
      <c r="EL32" s="386">
        <f t="shared" si="8"/>
        <v>0</v>
      </c>
      <c r="EM32" s="386">
        <f t="shared" si="8"/>
        <v>0</v>
      </c>
      <c r="EN32" s="386">
        <f t="shared" si="8"/>
        <v>0</v>
      </c>
      <c r="EO32" s="386">
        <f t="shared" si="8"/>
        <v>0</v>
      </c>
      <c r="EP32" s="386">
        <f t="shared" si="8"/>
        <v>0</v>
      </c>
      <c r="EQ32" s="386">
        <f t="shared" si="8"/>
        <v>0</v>
      </c>
      <c r="ER32" s="386">
        <f t="shared" si="8"/>
        <v>0</v>
      </c>
      <c r="ES32" s="387">
        <f>SUM(ES33:ES36)</f>
        <v>21973840000</v>
      </c>
      <c r="ET32" s="385">
        <f t="shared" si="8"/>
        <v>1372038564</v>
      </c>
      <c r="EV32" s="640"/>
    </row>
    <row r="33" spans="1:150" s="322" customFormat="1" ht="84.75" customHeight="1" x14ac:dyDescent="0.2">
      <c r="A33" s="325"/>
      <c r="B33" s="567"/>
      <c r="C33" s="567"/>
      <c r="D33" s="567"/>
      <c r="E33" s="567"/>
      <c r="F33" s="568"/>
      <c r="G33" s="568"/>
      <c r="H33" s="569"/>
      <c r="I33" s="641"/>
      <c r="J33" s="642"/>
      <c r="K33" s="641"/>
      <c r="L33" s="641"/>
      <c r="M33" s="641"/>
      <c r="N33" s="641"/>
      <c r="O33" s="641"/>
      <c r="P33" s="641"/>
      <c r="Q33" s="641"/>
      <c r="R33" s="643"/>
      <c r="S33" s="643"/>
      <c r="T33" s="643"/>
      <c r="U33" s="643"/>
      <c r="V33" s="643"/>
      <c r="W33" s="643"/>
      <c r="X33" s="641"/>
      <c r="Y33" s="641"/>
      <c r="Z33" s="641"/>
      <c r="AA33" s="641"/>
      <c r="AB33" s="641"/>
      <c r="AC33" s="644"/>
      <c r="AD33" s="644"/>
      <c r="AE33" s="644"/>
      <c r="AF33" s="574"/>
      <c r="AG33" s="574"/>
      <c r="AH33" s="329"/>
      <c r="AI33" s="645" t="s">
        <v>401</v>
      </c>
      <c r="AJ33" s="646" t="s">
        <v>402</v>
      </c>
      <c r="AK33" s="647" t="s">
        <v>403</v>
      </c>
      <c r="AL33" s="647" t="s">
        <v>193</v>
      </c>
      <c r="AM33" s="648" t="s">
        <v>404</v>
      </c>
      <c r="AN33" s="578">
        <v>0.4</v>
      </c>
      <c r="AO33" s="649" t="s">
        <v>38</v>
      </c>
      <c r="AP33" s="650">
        <v>1</v>
      </c>
      <c r="AQ33" s="651">
        <v>0.8</v>
      </c>
      <c r="AR33" s="651">
        <v>0.9</v>
      </c>
      <c r="AS33" s="650">
        <v>1</v>
      </c>
      <c r="AT33" s="651" t="s">
        <v>334</v>
      </c>
      <c r="AU33" s="651" t="s">
        <v>334</v>
      </c>
      <c r="AV33" s="651" t="s">
        <v>334</v>
      </c>
      <c r="AW33" s="651" t="s">
        <v>334</v>
      </c>
      <c r="AX33" s="651" t="s">
        <v>334</v>
      </c>
      <c r="AY33" s="651" t="s">
        <v>334</v>
      </c>
      <c r="AZ33" s="651">
        <v>0</v>
      </c>
      <c r="BA33" s="651">
        <v>0</v>
      </c>
      <c r="BB33" s="650">
        <v>1</v>
      </c>
      <c r="BC33" s="651" t="s">
        <v>334</v>
      </c>
      <c r="BD33" s="651" t="s">
        <v>334</v>
      </c>
      <c r="BE33" s="651" t="s">
        <v>334</v>
      </c>
      <c r="BF33" s="651" t="s">
        <v>334</v>
      </c>
      <c r="BG33" s="651" t="s">
        <v>334</v>
      </c>
      <c r="BH33" s="651" t="s">
        <v>334</v>
      </c>
      <c r="BI33" s="651">
        <v>0</v>
      </c>
      <c r="BJ33" s="651">
        <v>0</v>
      </c>
      <c r="BK33" s="650">
        <v>1</v>
      </c>
      <c r="BL33" s="651" t="s">
        <v>334</v>
      </c>
      <c r="BM33" s="651" t="s">
        <v>334</v>
      </c>
      <c r="BN33" s="651" t="s">
        <v>334</v>
      </c>
      <c r="BO33" s="651" t="s">
        <v>334</v>
      </c>
      <c r="BP33" s="651" t="s">
        <v>334</v>
      </c>
      <c r="BQ33" s="651">
        <v>0</v>
      </c>
      <c r="BR33" s="651">
        <v>0</v>
      </c>
      <c r="BS33" s="650">
        <v>1</v>
      </c>
      <c r="BT33" s="651" t="s">
        <v>334</v>
      </c>
      <c r="BU33" s="651" t="s">
        <v>334</v>
      </c>
      <c r="BV33" s="651" t="s">
        <v>334</v>
      </c>
      <c r="BW33" s="651" t="s">
        <v>334</v>
      </c>
      <c r="BX33" s="651">
        <v>0</v>
      </c>
      <c r="BY33" s="651">
        <v>0</v>
      </c>
      <c r="BZ33" s="650">
        <v>1</v>
      </c>
      <c r="CA33" s="652">
        <f>AP33</f>
        <v>1</v>
      </c>
      <c r="CB33" s="652">
        <f>AR33</f>
        <v>0.9</v>
      </c>
      <c r="CC33" s="332"/>
      <c r="CD33" s="406">
        <v>1905000000</v>
      </c>
      <c r="CE33" s="406">
        <v>1209100000</v>
      </c>
      <c r="CF33" s="406">
        <v>1209100000</v>
      </c>
      <c r="CG33" s="406">
        <v>1254050000</v>
      </c>
      <c r="CH33" s="406">
        <v>900185893</v>
      </c>
      <c r="CI33" s="406">
        <v>916685893</v>
      </c>
      <c r="CJ33" s="406">
        <v>1243256059</v>
      </c>
      <c r="CK33" s="408">
        <v>2375306589</v>
      </c>
      <c r="CL33" s="409">
        <v>0</v>
      </c>
      <c r="CM33" s="409">
        <v>0</v>
      </c>
      <c r="CN33" s="409">
        <v>0</v>
      </c>
      <c r="CO33" s="409">
        <v>0</v>
      </c>
      <c r="CP33" s="409">
        <v>0</v>
      </c>
      <c r="CQ33" s="409">
        <v>0</v>
      </c>
      <c r="CR33" s="409">
        <v>0</v>
      </c>
      <c r="CS33" s="409">
        <v>0</v>
      </c>
      <c r="CT33" s="409">
        <v>0</v>
      </c>
      <c r="CU33" s="409">
        <v>0</v>
      </c>
      <c r="CV33" s="409">
        <v>0</v>
      </c>
      <c r="CW33" s="409">
        <v>0</v>
      </c>
      <c r="CX33" s="409">
        <v>0</v>
      </c>
      <c r="CY33" s="409">
        <v>0</v>
      </c>
      <c r="CZ33" s="408">
        <v>2437000000</v>
      </c>
      <c r="DA33" s="410">
        <v>0</v>
      </c>
      <c r="DB33" s="410">
        <v>0</v>
      </c>
      <c r="DC33" s="410">
        <v>0</v>
      </c>
      <c r="DD33" s="410">
        <v>0</v>
      </c>
      <c r="DE33" s="410">
        <v>0</v>
      </c>
      <c r="DF33" s="410">
        <v>0</v>
      </c>
      <c r="DG33" s="410">
        <v>0</v>
      </c>
      <c r="DH33" s="410">
        <v>0</v>
      </c>
      <c r="DI33" s="410">
        <v>0</v>
      </c>
      <c r="DJ33" s="410">
        <v>0</v>
      </c>
      <c r="DK33" s="410">
        <v>0</v>
      </c>
      <c r="DL33" s="410">
        <v>0</v>
      </c>
      <c r="DM33" s="410">
        <v>0</v>
      </c>
      <c r="DN33" s="410">
        <v>0</v>
      </c>
      <c r="DO33" s="410">
        <v>0</v>
      </c>
      <c r="DP33" s="410">
        <v>0</v>
      </c>
      <c r="DQ33" s="410">
        <v>0</v>
      </c>
      <c r="DR33" s="410">
        <v>0</v>
      </c>
      <c r="DS33" s="411">
        <v>2559000000</v>
      </c>
      <c r="DT33" s="409">
        <v>0</v>
      </c>
      <c r="DU33" s="409">
        <v>0</v>
      </c>
      <c r="DV33" s="409">
        <v>0</v>
      </c>
      <c r="DW33" s="409">
        <v>0</v>
      </c>
      <c r="DX33" s="409">
        <v>0</v>
      </c>
      <c r="DY33" s="409">
        <v>0</v>
      </c>
      <c r="DZ33" s="409">
        <v>0</v>
      </c>
      <c r="EA33" s="409">
        <v>0</v>
      </c>
      <c r="EB33" s="409">
        <v>0</v>
      </c>
      <c r="EC33" s="409">
        <v>0</v>
      </c>
      <c r="ED33" s="409">
        <v>0</v>
      </c>
      <c r="EE33" s="409">
        <v>0</v>
      </c>
      <c r="EF33" s="409">
        <v>0</v>
      </c>
      <c r="EG33" s="409">
        <v>0</v>
      </c>
      <c r="EH33" s="409">
        <v>0</v>
      </c>
      <c r="EI33" s="409">
        <v>0</v>
      </c>
      <c r="EJ33" s="409">
        <v>0</v>
      </c>
      <c r="EK33" s="408">
        <v>1344000000</v>
      </c>
      <c r="EL33" s="413">
        <v>0</v>
      </c>
      <c r="EM33" s="413">
        <v>0</v>
      </c>
      <c r="EN33" s="413">
        <v>0</v>
      </c>
      <c r="EO33" s="413">
        <v>0</v>
      </c>
      <c r="EP33" s="413">
        <v>0</v>
      </c>
      <c r="EQ33" s="413">
        <v>0</v>
      </c>
      <c r="ER33" s="413">
        <v>0</v>
      </c>
      <c r="ES33" s="414">
        <f>+CD33+CK33+CZ33+DS33+EK33</f>
        <v>10620306589</v>
      </c>
      <c r="ET33" s="414">
        <f>+CH33+CR33+DK33+EA33</f>
        <v>900185893</v>
      </c>
    </row>
    <row r="34" spans="1:150" s="322" customFormat="1" ht="84.75" customHeight="1" x14ac:dyDescent="0.2">
      <c r="A34" s="325"/>
      <c r="B34" s="567"/>
      <c r="C34" s="567"/>
      <c r="D34" s="567"/>
      <c r="E34" s="567"/>
      <c r="F34" s="568"/>
      <c r="G34" s="568"/>
      <c r="H34" s="569"/>
      <c r="I34" s="641"/>
      <c r="J34" s="642"/>
      <c r="K34" s="641"/>
      <c r="L34" s="641"/>
      <c r="M34" s="641"/>
      <c r="N34" s="641"/>
      <c r="O34" s="641"/>
      <c r="P34" s="641"/>
      <c r="Q34" s="641"/>
      <c r="R34" s="643"/>
      <c r="S34" s="643"/>
      <c r="T34" s="643"/>
      <c r="U34" s="643"/>
      <c r="V34" s="643"/>
      <c r="W34" s="643"/>
      <c r="X34" s="641"/>
      <c r="Y34" s="641"/>
      <c r="Z34" s="641"/>
      <c r="AA34" s="641"/>
      <c r="AB34" s="641"/>
      <c r="AC34" s="644"/>
      <c r="AD34" s="644"/>
      <c r="AE34" s="644"/>
      <c r="AF34" s="574"/>
      <c r="AG34" s="574"/>
      <c r="AH34" s="329"/>
      <c r="AI34" s="653"/>
      <c r="AJ34" s="520" t="s">
        <v>405</v>
      </c>
      <c r="AK34" s="654" t="s">
        <v>406</v>
      </c>
      <c r="AL34" s="654" t="s">
        <v>194</v>
      </c>
      <c r="AM34" s="521" t="s">
        <v>407</v>
      </c>
      <c r="AN34" s="587">
        <v>0.2</v>
      </c>
      <c r="AO34" s="429" t="s">
        <v>38</v>
      </c>
      <c r="AP34" s="655">
        <v>1</v>
      </c>
      <c r="AQ34" s="655">
        <v>0.6</v>
      </c>
      <c r="AR34" s="655">
        <v>0.92</v>
      </c>
      <c r="AS34" s="655">
        <v>1</v>
      </c>
      <c r="AT34" s="520" t="s">
        <v>334</v>
      </c>
      <c r="AU34" s="520" t="s">
        <v>334</v>
      </c>
      <c r="AV34" s="520" t="s">
        <v>334</v>
      </c>
      <c r="AW34" s="520" t="s">
        <v>334</v>
      </c>
      <c r="AX34" s="520" t="s">
        <v>334</v>
      </c>
      <c r="AY34" s="520" t="s">
        <v>334</v>
      </c>
      <c r="AZ34" s="655">
        <v>0</v>
      </c>
      <c r="BA34" s="655">
        <v>0</v>
      </c>
      <c r="BB34" s="655">
        <v>1</v>
      </c>
      <c r="BC34" s="520" t="s">
        <v>334</v>
      </c>
      <c r="BD34" s="520" t="s">
        <v>334</v>
      </c>
      <c r="BE34" s="520" t="s">
        <v>334</v>
      </c>
      <c r="BF34" s="520" t="s">
        <v>334</v>
      </c>
      <c r="BG34" s="520" t="s">
        <v>334</v>
      </c>
      <c r="BH34" s="520" t="s">
        <v>334</v>
      </c>
      <c r="BI34" s="655">
        <v>0</v>
      </c>
      <c r="BJ34" s="655">
        <v>0</v>
      </c>
      <c r="BK34" s="655">
        <v>1</v>
      </c>
      <c r="BL34" s="520" t="s">
        <v>334</v>
      </c>
      <c r="BM34" s="520" t="s">
        <v>334</v>
      </c>
      <c r="BN34" s="520" t="s">
        <v>334</v>
      </c>
      <c r="BO34" s="520" t="s">
        <v>334</v>
      </c>
      <c r="BP34" s="520" t="s">
        <v>334</v>
      </c>
      <c r="BQ34" s="655">
        <v>0</v>
      </c>
      <c r="BR34" s="655">
        <v>0</v>
      </c>
      <c r="BS34" s="655">
        <v>1</v>
      </c>
      <c r="BT34" s="520" t="s">
        <v>334</v>
      </c>
      <c r="BU34" s="520" t="s">
        <v>334</v>
      </c>
      <c r="BV34" s="520" t="s">
        <v>334</v>
      </c>
      <c r="BW34" s="520" t="s">
        <v>334</v>
      </c>
      <c r="BX34" s="655">
        <v>0</v>
      </c>
      <c r="BY34" s="655">
        <v>0</v>
      </c>
      <c r="BZ34" s="655">
        <v>1</v>
      </c>
      <c r="CA34" s="656">
        <f>AP34</f>
        <v>1</v>
      </c>
      <c r="CB34" s="657">
        <f>AR34</f>
        <v>0.92</v>
      </c>
      <c r="CC34" s="332"/>
      <c r="CD34" s="434">
        <v>300000000</v>
      </c>
      <c r="CE34" s="434">
        <v>984200000</v>
      </c>
      <c r="CF34" s="434">
        <v>984200000</v>
      </c>
      <c r="CG34" s="434">
        <v>926249139</v>
      </c>
      <c r="CH34" s="434">
        <v>94081363</v>
      </c>
      <c r="CI34" s="434">
        <v>115085751</v>
      </c>
      <c r="CJ34" s="434">
        <v>846696777</v>
      </c>
      <c r="CK34" s="436">
        <v>550000000</v>
      </c>
      <c r="CL34" s="437">
        <v>0</v>
      </c>
      <c r="CM34" s="437">
        <v>0</v>
      </c>
      <c r="CN34" s="437">
        <v>0</v>
      </c>
      <c r="CO34" s="437">
        <v>0</v>
      </c>
      <c r="CP34" s="437">
        <v>0</v>
      </c>
      <c r="CQ34" s="437">
        <v>0</v>
      </c>
      <c r="CR34" s="437">
        <v>0</v>
      </c>
      <c r="CS34" s="437">
        <v>0</v>
      </c>
      <c r="CT34" s="437">
        <v>0</v>
      </c>
      <c r="CU34" s="437">
        <v>0</v>
      </c>
      <c r="CV34" s="437">
        <v>0</v>
      </c>
      <c r="CW34" s="437">
        <v>0</v>
      </c>
      <c r="CX34" s="437">
        <v>0</v>
      </c>
      <c r="CY34" s="437">
        <v>0</v>
      </c>
      <c r="CZ34" s="436">
        <v>570000000</v>
      </c>
      <c r="DA34" s="438">
        <v>0</v>
      </c>
      <c r="DB34" s="438">
        <v>0</v>
      </c>
      <c r="DC34" s="438">
        <v>0</v>
      </c>
      <c r="DD34" s="438">
        <v>0</v>
      </c>
      <c r="DE34" s="438">
        <v>0</v>
      </c>
      <c r="DF34" s="438">
        <v>0</v>
      </c>
      <c r="DG34" s="438">
        <v>0</v>
      </c>
      <c r="DH34" s="438">
        <v>0</v>
      </c>
      <c r="DI34" s="438">
        <v>0</v>
      </c>
      <c r="DJ34" s="438">
        <v>0</v>
      </c>
      <c r="DK34" s="438">
        <v>0</v>
      </c>
      <c r="DL34" s="438">
        <v>0</v>
      </c>
      <c r="DM34" s="438">
        <v>0</v>
      </c>
      <c r="DN34" s="438">
        <v>0</v>
      </c>
      <c r="DO34" s="438">
        <v>0</v>
      </c>
      <c r="DP34" s="438">
        <v>0</v>
      </c>
      <c r="DQ34" s="438">
        <v>0</v>
      </c>
      <c r="DR34" s="438">
        <v>0</v>
      </c>
      <c r="DS34" s="436">
        <v>592000000</v>
      </c>
      <c r="DT34" s="437">
        <v>0</v>
      </c>
      <c r="DU34" s="437">
        <v>0</v>
      </c>
      <c r="DV34" s="437">
        <v>0</v>
      </c>
      <c r="DW34" s="437">
        <v>0</v>
      </c>
      <c r="DX34" s="437">
        <v>0</v>
      </c>
      <c r="DY34" s="437">
        <v>0</v>
      </c>
      <c r="DZ34" s="437">
        <v>0</v>
      </c>
      <c r="EA34" s="437">
        <v>0</v>
      </c>
      <c r="EB34" s="437">
        <v>0</v>
      </c>
      <c r="EC34" s="437">
        <v>0</v>
      </c>
      <c r="ED34" s="437">
        <v>0</v>
      </c>
      <c r="EE34" s="437">
        <v>0</v>
      </c>
      <c r="EF34" s="437">
        <v>0</v>
      </c>
      <c r="EG34" s="437">
        <v>0</v>
      </c>
      <c r="EH34" s="437">
        <v>0</v>
      </c>
      <c r="EI34" s="437">
        <v>0</v>
      </c>
      <c r="EJ34" s="437">
        <v>0</v>
      </c>
      <c r="EK34" s="440">
        <v>526000000</v>
      </c>
      <c r="EL34" s="439">
        <v>0</v>
      </c>
      <c r="EM34" s="439">
        <v>0</v>
      </c>
      <c r="EN34" s="439">
        <v>0</v>
      </c>
      <c r="EO34" s="439">
        <v>0</v>
      </c>
      <c r="EP34" s="439">
        <v>0</v>
      </c>
      <c r="EQ34" s="439">
        <v>0</v>
      </c>
      <c r="ER34" s="439">
        <v>0</v>
      </c>
      <c r="ES34" s="441">
        <f>+CD34+CK34+CZ34+DS34+EK34</f>
        <v>2538000000</v>
      </c>
      <c r="ET34" s="441">
        <f>+CH34+CR34+DK34+EA34</f>
        <v>94081363</v>
      </c>
    </row>
    <row r="35" spans="1:150" s="322" customFormat="1" ht="84.75" customHeight="1" x14ac:dyDescent="0.2">
      <c r="A35" s="325"/>
      <c r="B35" s="567"/>
      <c r="C35" s="567"/>
      <c r="D35" s="567"/>
      <c r="E35" s="567"/>
      <c r="F35" s="568"/>
      <c r="G35" s="568"/>
      <c r="H35" s="569"/>
      <c r="I35" s="641"/>
      <c r="J35" s="642"/>
      <c r="K35" s="641"/>
      <c r="L35" s="641"/>
      <c r="M35" s="641"/>
      <c r="N35" s="641"/>
      <c r="O35" s="641"/>
      <c r="P35" s="641"/>
      <c r="Q35" s="641"/>
      <c r="R35" s="643"/>
      <c r="S35" s="643"/>
      <c r="T35" s="643"/>
      <c r="U35" s="643"/>
      <c r="V35" s="643"/>
      <c r="W35" s="643"/>
      <c r="X35" s="641"/>
      <c r="Y35" s="641"/>
      <c r="Z35" s="641"/>
      <c r="AA35" s="641"/>
      <c r="AB35" s="641"/>
      <c r="AC35" s="644"/>
      <c r="AD35" s="644"/>
      <c r="AE35" s="644"/>
      <c r="AF35" s="574"/>
      <c r="AG35" s="574"/>
      <c r="AH35" s="329"/>
      <c r="AI35" s="658" t="s">
        <v>408</v>
      </c>
      <c r="AJ35" s="658" t="s">
        <v>409</v>
      </c>
      <c r="AK35" s="659" t="s">
        <v>410</v>
      </c>
      <c r="AL35" s="659" t="s">
        <v>196</v>
      </c>
      <c r="AM35" s="660" t="s">
        <v>411</v>
      </c>
      <c r="AN35" s="661">
        <v>0.2</v>
      </c>
      <c r="AO35" s="402" t="s">
        <v>38</v>
      </c>
      <c r="AP35" s="662">
        <v>1</v>
      </c>
      <c r="AQ35" s="662">
        <v>0.4</v>
      </c>
      <c r="AR35" s="662">
        <v>0.6</v>
      </c>
      <c r="AS35" s="662">
        <v>1</v>
      </c>
      <c r="AT35" s="658" t="s">
        <v>334</v>
      </c>
      <c r="AU35" s="658" t="s">
        <v>334</v>
      </c>
      <c r="AV35" s="658" t="s">
        <v>334</v>
      </c>
      <c r="AW35" s="658" t="s">
        <v>334</v>
      </c>
      <c r="AX35" s="658" t="s">
        <v>334</v>
      </c>
      <c r="AY35" s="658" t="s">
        <v>334</v>
      </c>
      <c r="AZ35" s="662">
        <v>0</v>
      </c>
      <c r="BA35" s="662">
        <v>0</v>
      </c>
      <c r="BB35" s="662">
        <v>1</v>
      </c>
      <c r="BC35" s="658" t="s">
        <v>334</v>
      </c>
      <c r="BD35" s="658" t="s">
        <v>334</v>
      </c>
      <c r="BE35" s="658" t="s">
        <v>334</v>
      </c>
      <c r="BF35" s="658" t="s">
        <v>334</v>
      </c>
      <c r="BG35" s="658" t="s">
        <v>334</v>
      </c>
      <c r="BH35" s="658" t="s">
        <v>334</v>
      </c>
      <c r="BI35" s="662">
        <v>0</v>
      </c>
      <c r="BJ35" s="662">
        <v>0</v>
      </c>
      <c r="BK35" s="662">
        <v>1</v>
      </c>
      <c r="BL35" s="658" t="s">
        <v>334</v>
      </c>
      <c r="BM35" s="658" t="s">
        <v>334</v>
      </c>
      <c r="BN35" s="658" t="s">
        <v>334</v>
      </c>
      <c r="BO35" s="658" t="s">
        <v>334</v>
      </c>
      <c r="BP35" s="658" t="s">
        <v>334</v>
      </c>
      <c r="BQ35" s="662">
        <v>0</v>
      </c>
      <c r="BR35" s="662">
        <v>0</v>
      </c>
      <c r="BS35" s="662">
        <v>1</v>
      </c>
      <c r="BT35" s="658" t="s">
        <v>334</v>
      </c>
      <c r="BU35" s="658" t="s">
        <v>334</v>
      </c>
      <c r="BV35" s="658" t="s">
        <v>334</v>
      </c>
      <c r="BW35" s="658" t="s">
        <v>334</v>
      </c>
      <c r="BX35" s="662">
        <v>0</v>
      </c>
      <c r="BY35" s="662">
        <v>0</v>
      </c>
      <c r="BZ35" s="662">
        <v>1</v>
      </c>
      <c r="CA35" s="663">
        <f>AP35</f>
        <v>1</v>
      </c>
      <c r="CB35" s="663">
        <f>AR35</f>
        <v>0.6</v>
      </c>
      <c r="CC35" s="332"/>
      <c r="CD35" s="406">
        <v>178000000</v>
      </c>
      <c r="CE35" s="406">
        <v>189700000</v>
      </c>
      <c r="CF35" s="406">
        <v>189700000</v>
      </c>
      <c r="CG35" s="406">
        <v>177966800</v>
      </c>
      <c r="CH35" s="406">
        <v>101200000</v>
      </c>
      <c r="CI35" s="406">
        <v>157400000</v>
      </c>
      <c r="CJ35" s="406">
        <v>177966800</v>
      </c>
      <c r="CK35" s="408">
        <v>347955295</v>
      </c>
      <c r="CL35" s="409">
        <v>0</v>
      </c>
      <c r="CM35" s="409">
        <v>0</v>
      </c>
      <c r="CN35" s="409">
        <v>0</v>
      </c>
      <c r="CO35" s="409">
        <v>0</v>
      </c>
      <c r="CP35" s="409">
        <v>0</v>
      </c>
      <c r="CQ35" s="409">
        <v>0</v>
      </c>
      <c r="CR35" s="409">
        <v>0</v>
      </c>
      <c r="CS35" s="409">
        <v>0</v>
      </c>
      <c r="CT35" s="409">
        <v>0</v>
      </c>
      <c r="CU35" s="409">
        <v>0</v>
      </c>
      <c r="CV35" s="409">
        <v>0</v>
      </c>
      <c r="CW35" s="409">
        <v>0</v>
      </c>
      <c r="CX35" s="409">
        <v>0</v>
      </c>
      <c r="CY35" s="409">
        <v>0</v>
      </c>
      <c r="CZ35" s="408">
        <v>364000000</v>
      </c>
      <c r="DA35" s="410">
        <v>0</v>
      </c>
      <c r="DB35" s="410">
        <v>0</v>
      </c>
      <c r="DC35" s="410">
        <v>0</v>
      </c>
      <c r="DD35" s="410">
        <v>0</v>
      </c>
      <c r="DE35" s="410">
        <v>0</v>
      </c>
      <c r="DF35" s="410">
        <v>0</v>
      </c>
      <c r="DG35" s="410">
        <v>0</v>
      </c>
      <c r="DH35" s="410">
        <v>0</v>
      </c>
      <c r="DI35" s="410">
        <v>0</v>
      </c>
      <c r="DJ35" s="410">
        <v>0</v>
      </c>
      <c r="DK35" s="410">
        <v>0</v>
      </c>
      <c r="DL35" s="410">
        <v>0</v>
      </c>
      <c r="DM35" s="410">
        <v>0</v>
      </c>
      <c r="DN35" s="410">
        <v>0</v>
      </c>
      <c r="DO35" s="410">
        <v>0</v>
      </c>
      <c r="DP35" s="410">
        <v>0</v>
      </c>
      <c r="DQ35" s="410">
        <v>0</v>
      </c>
      <c r="DR35" s="410">
        <v>0</v>
      </c>
      <c r="DS35" s="411">
        <v>390000000</v>
      </c>
      <c r="DT35" s="409">
        <v>0</v>
      </c>
      <c r="DU35" s="409">
        <v>0</v>
      </c>
      <c r="DV35" s="409">
        <v>0</v>
      </c>
      <c r="DW35" s="409">
        <v>0</v>
      </c>
      <c r="DX35" s="409">
        <v>0</v>
      </c>
      <c r="DY35" s="409">
        <v>0</v>
      </c>
      <c r="DZ35" s="409">
        <v>0</v>
      </c>
      <c r="EA35" s="409">
        <v>0</v>
      </c>
      <c r="EB35" s="409">
        <v>0</v>
      </c>
      <c r="EC35" s="409">
        <v>0</v>
      </c>
      <c r="ED35" s="409">
        <v>0</v>
      </c>
      <c r="EE35" s="409">
        <v>0</v>
      </c>
      <c r="EF35" s="409">
        <v>0</v>
      </c>
      <c r="EG35" s="409">
        <v>0</v>
      </c>
      <c r="EH35" s="409">
        <v>0</v>
      </c>
      <c r="EI35" s="409">
        <v>0</v>
      </c>
      <c r="EJ35" s="409">
        <v>0</v>
      </c>
      <c r="EK35" s="408">
        <v>208000000</v>
      </c>
      <c r="EL35" s="413">
        <v>0</v>
      </c>
      <c r="EM35" s="413">
        <v>0</v>
      </c>
      <c r="EN35" s="413">
        <v>0</v>
      </c>
      <c r="EO35" s="413">
        <v>0</v>
      </c>
      <c r="EP35" s="413">
        <v>0</v>
      </c>
      <c r="EQ35" s="413">
        <v>0</v>
      </c>
      <c r="ER35" s="413">
        <v>0</v>
      </c>
      <c r="ES35" s="414">
        <f>+CD35+CK35+CZ35+DS35+EK35</f>
        <v>1487955295</v>
      </c>
      <c r="ET35" s="414">
        <f>+CH35+CR35+DK35+EA35</f>
        <v>101200000</v>
      </c>
    </row>
    <row r="36" spans="1:150" s="322" customFormat="1" ht="101.25" customHeight="1" x14ac:dyDescent="0.2">
      <c r="A36" s="325"/>
      <c r="B36" s="567"/>
      <c r="C36" s="567"/>
      <c r="D36" s="567"/>
      <c r="E36" s="567"/>
      <c r="F36" s="568"/>
      <c r="G36" s="568"/>
      <c r="H36" s="569"/>
      <c r="I36" s="641"/>
      <c r="J36" s="642"/>
      <c r="K36" s="641"/>
      <c r="L36" s="641"/>
      <c r="M36" s="641"/>
      <c r="N36" s="641"/>
      <c r="O36" s="641"/>
      <c r="P36" s="641"/>
      <c r="Q36" s="641"/>
      <c r="R36" s="643"/>
      <c r="S36" s="643"/>
      <c r="T36" s="643"/>
      <c r="U36" s="643"/>
      <c r="V36" s="643"/>
      <c r="W36" s="643"/>
      <c r="X36" s="641"/>
      <c r="Y36" s="641"/>
      <c r="Z36" s="641"/>
      <c r="AA36" s="641"/>
      <c r="AB36" s="641"/>
      <c r="AC36" s="644"/>
      <c r="AD36" s="644"/>
      <c r="AE36" s="644"/>
      <c r="AF36" s="574"/>
      <c r="AG36" s="574"/>
      <c r="AH36" s="329"/>
      <c r="AI36" s="664" t="s">
        <v>412</v>
      </c>
      <c r="AJ36" s="665" t="s">
        <v>413</v>
      </c>
      <c r="AK36" s="666" t="s">
        <v>197</v>
      </c>
      <c r="AL36" s="667" t="s">
        <v>198</v>
      </c>
      <c r="AM36" s="667" t="s">
        <v>414</v>
      </c>
      <c r="AN36" s="607">
        <v>0.2</v>
      </c>
      <c r="AO36" s="608" t="s">
        <v>38</v>
      </c>
      <c r="AP36" s="668">
        <v>1</v>
      </c>
      <c r="AQ36" s="669">
        <v>0.7</v>
      </c>
      <c r="AR36" s="669">
        <v>0.85</v>
      </c>
      <c r="AS36" s="668">
        <v>1</v>
      </c>
      <c r="AT36" s="669" t="s">
        <v>334</v>
      </c>
      <c r="AU36" s="669" t="s">
        <v>334</v>
      </c>
      <c r="AV36" s="669" t="s">
        <v>334</v>
      </c>
      <c r="AW36" s="669" t="s">
        <v>334</v>
      </c>
      <c r="AX36" s="669" t="s">
        <v>334</v>
      </c>
      <c r="AY36" s="669" t="s">
        <v>334</v>
      </c>
      <c r="AZ36" s="669">
        <v>0</v>
      </c>
      <c r="BA36" s="669">
        <v>0</v>
      </c>
      <c r="BB36" s="668">
        <v>1</v>
      </c>
      <c r="BC36" s="669" t="s">
        <v>334</v>
      </c>
      <c r="BD36" s="669" t="s">
        <v>334</v>
      </c>
      <c r="BE36" s="669" t="s">
        <v>334</v>
      </c>
      <c r="BF36" s="669" t="s">
        <v>334</v>
      </c>
      <c r="BG36" s="669" t="s">
        <v>334</v>
      </c>
      <c r="BH36" s="669" t="s">
        <v>334</v>
      </c>
      <c r="BI36" s="669">
        <v>0</v>
      </c>
      <c r="BJ36" s="669">
        <v>0</v>
      </c>
      <c r="BK36" s="668">
        <v>1</v>
      </c>
      <c r="BL36" s="669" t="s">
        <v>334</v>
      </c>
      <c r="BM36" s="669" t="s">
        <v>334</v>
      </c>
      <c r="BN36" s="669" t="s">
        <v>334</v>
      </c>
      <c r="BO36" s="669" t="s">
        <v>334</v>
      </c>
      <c r="BP36" s="669" t="s">
        <v>334</v>
      </c>
      <c r="BQ36" s="669">
        <v>0</v>
      </c>
      <c r="BR36" s="669">
        <v>0</v>
      </c>
      <c r="BS36" s="668">
        <v>1</v>
      </c>
      <c r="BT36" s="669" t="s">
        <v>334</v>
      </c>
      <c r="BU36" s="669" t="s">
        <v>334</v>
      </c>
      <c r="BV36" s="669" t="s">
        <v>334</v>
      </c>
      <c r="BW36" s="669" t="s">
        <v>334</v>
      </c>
      <c r="BX36" s="669">
        <v>0</v>
      </c>
      <c r="BY36" s="669">
        <v>0</v>
      </c>
      <c r="BZ36" s="668">
        <v>1</v>
      </c>
      <c r="CA36" s="670">
        <f>AP36</f>
        <v>1</v>
      </c>
      <c r="CB36" s="670">
        <f>AR36</f>
        <v>0.85</v>
      </c>
      <c r="CC36" s="332"/>
      <c r="CD36" s="671">
        <v>821000000</v>
      </c>
      <c r="CE36" s="671">
        <v>674000000</v>
      </c>
      <c r="CF36" s="671">
        <v>674000000</v>
      </c>
      <c r="CG36" s="671">
        <v>698734061</v>
      </c>
      <c r="CH36" s="671">
        <v>276571308</v>
      </c>
      <c r="CI36" s="671">
        <v>423365423</v>
      </c>
      <c r="CJ36" s="671">
        <v>669993623</v>
      </c>
      <c r="CK36" s="672">
        <v>1818578116</v>
      </c>
      <c r="CL36" s="673">
        <v>0</v>
      </c>
      <c r="CM36" s="673">
        <v>0</v>
      </c>
      <c r="CN36" s="673">
        <v>0</v>
      </c>
      <c r="CO36" s="673">
        <v>0</v>
      </c>
      <c r="CP36" s="673">
        <v>0</v>
      </c>
      <c r="CQ36" s="673">
        <v>0</v>
      </c>
      <c r="CR36" s="673">
        <v>0</v>
      </c>
      <c r="CS36" s="673">
        <v>0</v>
      </c>
      <c r="CT36" s="673">
        <v>0</v>
      </c>
      <c r="CU36" s="673">
        <v>0</v>
      </c>
      <c r="CV36" s="673">
        <v>0</v>
      </c>
      <c r="CW36" s="673">
        <v>0</v>
      </c>
      <c r="CX36" s="673">
        <v>0</v>
      </c>
      <c r="CY36" s="673">
        <v>0</v>
      </c>
      <c r="CZ36" s="672">
        <v>1772000000</v>
      </c>
      <c r="DA36" s="674">
        <v>0</v>
      </c>
      <c r="DB36" s="674">
        <v>0</v>
      </c>
      <c r="DC36" s="674">
        <v>0</v>
      </c>
      <c r="DD36" s="674">
        <v>0</v>
      </c>
      <c r="DE36" s="674">
        <v>0</v>
      </c>
      <c r="DF36" s="674">
        <v>0</v>
      </c>
      <c r="DG36" s="674">
        <v>0</v>
      </c>
      <c r="DH36" s="674">
        <v>0</v>
      </c>
      <c r="DI36" s="674">
        <v>0</v>
      </c>
      <c r="DJ36" s="674">
        <v>0</v>
      </c>
      <c r="DK36" s="674">
        <v>0</v>
      </c>
      <c r="DL36" s="674">
        <v>0</v>
      </c>
      <c r="DM36" s="674">
        <v>0</v>
      </c>
      <c r="DN36" s="674">
        <v>0</v>
      </c>
      <c r="DO36" s="674">
        <v>0</v>
      </c>
      <c r="DP36" s="674">
        <v>0</v>
      </c>
      <c r="DQ36" s="674">
        <v>0</v>
      </c>
      <c r="DR36" s="674">
        <v>0</v>
      </c>
      <c r="DS36" s="672">
        <v>1825000000</v>
      </c>
      <c r="DT36" s="673">
        <v>0</v>
      </c>
      <c r="DU36" s="673">
        <v>0</v>
      </c>
      <c r="DV36" s="673">
        <v>0</v>
      </c>
      <c r="DW36" s="673">
        <v>0</v>
      </c>
      <c r="DX36" s="673">
        <v>0</v>
      </c>
      <c r="DY36" s="673">
        <v>0</v>
      </c>
      <c r="DZ36" s="673">
        <v>0</v>
      </c>
      <c r="EA36" s="673">
        <v>0</v>
      </c>
      <c r="EB36" s="673">
        <v>0</v>
      </c>
      <c r="EC36" s="673">
        <v>0</v>
      </c>
      <c r="ED36" s="673">
        <v>0</v>
      </c>
      <c r="EE36" s="673">
        <v>0</v>
      </c>
      <c r="EF36" s="673">
        <v>0</v>
      </c>
      <c r="EG36" s="673">
        <v>0</v>
      </c>
      <c r="EH36" s="673">
        <v>0</v>
      </c>
      <c r="EI36" s="673">
        <v>0</v>
      </c>
      <c r="EJ36" s="673">
        <v>0</v>
      </c>
      <c r="EK36" s="675">
        <v>1091000000</v>
      </c>
      <c r="EL36" s="676">
        <v>0</v>
      </c>
      <c r="EM36" s="676">
        <v>0</v>
      </c>
      <c r="EN36" s="676">
        <v>0</v>
      </c>
      <c r="EO36" s="676">
        <v>0</v>
      </c>
      <c r="EP36" s="676">
        <v>0</v>
      </c>
      <c r="EQ36" s="676">
        <v>0</v>
      </c>
      <c r="ER36" s="676">
        <v>0</v>
      </c>
      <c r="ES36" s="677">
        <f>+CD36+CK36+CZ36+DS36+EK36</f>
        <v>7327578116</v>
      </c>
      <c r="ET36" s="677">
        <f>+CH36+CR36+DK36+EA36</f>
        <v>276571308</v>
      </c>
    </row>
    <row r="37" spans="1:150" s="322" customFormat="1" ht="17.25" customHeight="1" x14ac:dyDescent="0.2">
      <c r="A37" s="326"/>
      <c r="B37" s="678"/>
      <c r="C37" s="678"/>
      <c r="D37" s="678"/>
      <c r="E37" s="678"/>
      <c r="F37" s="679"/>
      <c r="G37" s="679"/>
      <c r="H37" s="680"/>
      <c r="I37" s="681"/>
      <c r="J37" s="681"/>
      <c r="K37" s="681"/>
      <c r="L37" s="681"/>
      <c r="M37" s="681"/>
      <c r="N37" s="681"/>
      <c r="O37" s="681"/>
      <c r="P37" s="681"/>
      <c r="Q37" s="681"/>
      <c r="R37" s="682"/>
      <c r="S37" s="682"/>
      <c r="T37" s="682"/>
      <c r="U37" s="682"/>
      <c r="V37" s="682"/>
      <c r="W37" s="682"/>
      <c r="X37" s="681"/>
      <c r="Y37" s="681"/>
      <c r="Z37" s="681"/>
      <c r="AA37" s="681"/>
      <c r="AB37" s="681"/>
      <c r="AC37" s="683"/>
      <c r="AD37" s="683"/>
      <c r="AE37" s="683"/>
      <c r="AF37" s="684"/>
      <c r="AG37" s="684"/>
      <c r="AH37" s="329"/>
      <c r="AI37" s="685"/>
      <c r="AJ37" s="520"/>
      <c r="AK37" s="654"/>
      <c r="AL37" s="686"/>
      <c r="AM37" s="686"/>
      <c r="AN37" s="587"/>
      <c r="AO37" s="429"/>
      <c r="AP37" s="655"/>
      <c r="AQ37" s="687"/>
      <c r="AR37" s="687"/>
      <c r="AS37" s="655"/>
      <c r="AT37" s="687"/>
      <c r="AU37" s="687"/>
      <c r="AV37" s="687"/>
      <c r="AW37" s="687"/>
      <c r="AX37" s="687"/>
      <c r="AY37" s="687"/>
      <c r="AZ37" s="687"/>
      <c r="BA37" s="687"/>
      <c r="BB37" s="655"/>
      <c r="BC37" s="687"/>
      <c r="BD37" s="687"/>
      <c r="BE37" s="687"/>
      <c r="BF37" s="687"/>
      <c r="BG37" s="687"/>
      <c r="BH37" s="687"/>
      <c r="BI37" s="687"/>
      <c r="BJ37" s="687"/>
      <c r="BK37" s="655"/>
      <c r="BL37" s="687"/>
      <c r="BM37" s="687"/>
      <c r="BN37" s="687"/>
      <c r="BO37" s="687"/>
      <c r="BP37" s="687"/>
      <c r="BQ37" s="687"/>
      <c r="BR37" s="687"/>
      <c r="BS37" s="655"/>
      <c r="BT37" s="687"/>
      <c r="BU37" s="687"/>
      <c r="BV37" s="687"/>
      <c r="BW37" s="687"/>
      <c r="BX37" s="687"/>
      <c r="BY37" s="687"/>
      <c r="BZ37" s="655"/>
      <c r="CA37" s="657"/>
      <c r="CB37" s="657"/>
      <c r="CC37" s="332"/>
      <c r="CD37" s="493"/>
      <c r="CE37" s="493"/>
      <c r="CF37" s="493"/>
      <c r="CG37" s="493"/>
      <c r="CH37" s="439"/>
      <c r="CI37" s="439"/>
      <c r="CJ37" s="439"/>
      <c r="CK37" s="493"/>
      <c r="CL37" s="439"/>
      <c r="CM37" s="439"/>
      <c r="CN37" s="439"/>
      <c r="CO37" s="439"/>
      <c r="CP37" s="439"/>
      <c r="CQ37" s="439"/>
      <c r="CR37" s="439"/>
      <c r="CS37" s="439"/>
      <c r="CT37" s="439"/>
      <c r="CU37" s="439"/>
      <c r="CV37" s="439"/>
      <c r="CW37" s="439"/>
      <c r="CX37" s="439"/>
      <c r="CY37" s="439"/>
      <c r="CZ37" s="439"/>
      <c r="DA37" s="688"/>
      <c r="DB37" s="688"/>
      <c r="DC37" s="688"/>
      <c r="DD37" s="688"/>
      <c r="DE37" s="688"/>
      <c r="DF37" s="688"/>
      <c r="DG37" s="688"/>
      <c r="DH37" s="688"/>
      <c r="DI37" s="688"/>
      <c r="DJ37" s="688"/>
      <c r="DK37" s="688"/>
      <c r="DL37" s="688"/>
      <c r="DM37" s="688"/>
      <c r="DN37" s="688"/>
      <c r="DO37" s="688"/>
      <c r="DP37" s="688"/>
      <c r="DQ37" s="688"/>
      <c r="DR37" s="688"/>
      <c r="DS37" s="439"/>
      <c r="DT37" s="439"/>
      <c r="DU37" s="439"/>
      <c r="DV37" s="439"/>
      <c r="DW37" s="439"/>
      <c r="DX37" s="439"/>
      <c r="DY37" s="439"/>
      <c r="DZ37" s="439"/>
      <c r="EA37" s="439"/>
      <c r="EB37" s="439"/>
      <c r="EC37" s="439"/>
      <c r="ED37" s="439"/>
      <c r="EE37" s="439"/>
      <c r="EF37" s="439"/>
      <c r="EG37" s="439"/>
      <c r="EH37" s="439"/>
      <c r="EI37" s="439"/>
      <c r="EJ37" s="439"/>
      <c r="EK37" s="689"/>
      <c r="EL37" s="439"/>
      <c r="EM37" s="439"/>
      <c r="EN37" s="439"/>
      <c r="EO37" s="439"/>
      <c r="EP37" s="439"/>
      <c r="EQ37" s="439"/>
      <c r="ER37" s="439"/>
      <c r="ES37" s="441"/>
      <c r="ET37" s="441"/>
    </row>
    <row r="38" spans="1:150" ht="36.75" customHeight="1" x14ac:dyDescent="0.2">
      <c r="E38" s="690"/>
      <c r="F38" s="691"/>
      <c r="G38" s="691"/>
      <c r="H38" s="692"/>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4"/>
      <c r="AG38" s="695"/>
      <c r="AH38" s="695"/>
      <c r="AI38" s="696"/>
      <c r="AJ38" s="696"/>
      <c r="AK38" s="697"/>
      <c r="AL38" s="328"/>
      <c r="AM38" s="328"/>
      <c r="AN38" s="691"/>
      <c r="AO38" s="328"/>
      <c r="AP38" s="328"/>
      <c r="AQ38" s="328"/>
      <c r="AR38" s="328"/>
      <c r="AS38" s="328"/>
      <c r="AT38" s="328"/>
      <c r="AU38" s="328"/>
      <c r="AV38" s="328"/>
      <c r="AW38" s="328"/>
      <c r="AX38" s="328"/>
      <c r="AY38" s="328"/>
      <c r="AZ38" s="328"/>
      <c r="BA38" s="328"/>
      <c r="BB38" s="328"/>
      <c r="BC38" s="328"/>
      <c r="BD38" s="328"/>
      <c r="BE38" s="328"/>
      <c r="BF38" s="328"/>
      <c r="BG38" s="328"/>
      <c r="BH38" s="328"/>
      <c r="BI38" s="328"/>
      <c r="BJ38" s="328"/>
      <c r="BK38" s="328"/>
      <c r="BL38" s="328"/>
      <c r="BM38" s="328"/>
      <c r="BN38" s="328"/>
      <c r="BO38" s="328"/>
      <c r="BP38" s="328"/>
      <c r="BQ38" s="328"/>
      <c r="BR38" s="328"/>
      <c r="BS38" s="328"/>
      <c r="BT38" s="328"/>
      <c r="BU38" s="328"/>
      <c r="BV38" s="328"/>
      <c r="BW38" s="328"/>
      <c r="BX38" s="328"/>
      <c r="BY38" s="328"/>
      <c r="BZ38" s="328"/>
      <c r="CA38" s="328"/>
      <c r="CB38" s="328"/>
      <c r="CC38" s="332"/>
      <c r="CD38" s="698">
        <f t="shared" ref="CD38:EO38" si="9">CD11+CD18+CD24+CD32</f>
        <v>15155090307</v>
      </c>
      <c r="CE38" s="698">
        <f t="shared" si="9"/>
        <v>15008090307</v>
      </c>
      <c r="CF38" s="698">
        <f>CF11+CF18+CF24+CF32</f>
        <v>10214836524</v>
      </c>
      <c r="CG38" s="698">
        <f>CG11+CG18+CG24+CG32</f>
        <v>14599171308</v>
      </c>
      <c r="CH38" s="698">
        <f t="shared" si="9"/>
        <v>4762018163</v>
      </c>
      <c r="CI38" s="698">
        <f t="shared" si="9"/>
        <v>5741938226</v>
      </c>
      <c r="CJ38" s="698">
        <f t="shared" si="9"/>
        <v>11396276116</v>
      </c>
      <c r="CK38" s="698">
        <f t="shared" si="9"/>
        <v>24917000000</v>
      </c>
      <c r="CL38" s="699">
        <f t="shared" si="9"/>
        <v>0</v>
      </c>
      <c r="CM38" s="699">
        <f t="shared" si="9"/>
        <v>0</v>
      </c>
      <c r="CN38" s="699">
        <f t="shared" si="9"/>
        <v>0</v>
      </c>
      <c r="CO38" s="699">
        <f t="shared" si="9"/>
        <v>0</v>
      </c>
      <c r="CP38" s="699">
        <f t="shared" si="9"/>
        <v>0</v>
      </c>
      <c r="CQ38" s="699">
        <f t="shared" si="9"/>
        <v>0</v>
      </c>
      <c r="CR38" s="699">
        <f t="shared" si="9"/>
        <v>0</v>
      </c>
      <c r="CS38" s="699">
        <f t="shared" si="9"/>
        <v>0</v>
      </c>
      <c r="CT38" s="699">
        <f t="shared" si="9"/>
        <v>0</v>
      </c>
      <c r="CU38" s="699">
        <f t="shared" si="9"/>
        <v>0</v>
      </c>
      <c r="CV38" s="699">
        <f t="shared" si="9"/>
        <v>0</v>
      </c>
      <c r="CW38" s="699">
        <f t="shared" si="9"/>
        <v>0</v>
      </c>
      <c r="CX38" s="699">
        <f t="shared" si="9"/>
        <v>0</v>
      </c>
      <c r="CY38" s="699">
        <f t="shared" si="9"/>
        <v>0</v>
      </c>
      <c r="CZ38" s="698">
        <f>CZ11+CZ18+CZ24+CZ32</f>
        <v>22409000000</v>
      </c>
      <c r="DA38" s="698">
        <f t="shared" si="9"/>
        <v>0</v>
      </c>
      <c r="DB38" s="698">
        <f t="shared" si="9"/>
        <v>0</v>
      </c>
      <c r="DC38" s="698">
        <f t="shared" si="9"/>
        <v>0</v>
      </c>
      <c r="DD38" s="698">
        <f t="shared" si="9"/>
        <v>0</v>
      </c>
      <c r="DE38" s="698">
        <f t="shared" si="9"/>
        <v>0</v>
      </c>
      <c r="DF38" s="698">
        <f t="shared" si="9"/>
        <v>0</v>
      </c>
      <c r="DG38" s="698">
        <f t="shared" si="9"/>
        <v>0</v>
      </c>
      <c r="DH38" s="698">
        <f t="shared" si="9"/>
        <v>0</v>
      </c>
      <c r="DI38" s="698">
        <f t="shared" si="9"/>
        <v>0</v>
      </c>
      <c r="DJ38" s="698">
        <f t="shared" si="9"/>
        <v>0</v>
      </c>
      <c r="DK38" s="698">
        <f t="shared" si="9"/>
        <v>0</v>
      </c>
      <c r="DL38" s="698">
        <f t="shared" si="9"/>
        <v>0</v>
      </c>
      <c r="DM38" s="698">
        <f t="shared" si="9"/>
        <v>0</v>
      </c>
      <c r="DN38" s="698">
        <f t="shared" si="9"/>
        <v>0</v>
      </c>
      <c r="DO38" s="698">
        <f t="shared" si="9"/>
        <v>0</v>
      </c>
      <c r="DP38" s="698">
        <f t="shared" si="9"/>
        <v>0</v>
      </c>
      <c r="DQ38" s="698">
        <f t="shared" si="9"/>
        <v>0</v>
      </c>
      <c r="DR38" s="698">
        <f t="shared" si="9"/>
        <v>0</v>
      </c>
      <c r="DS38" s="698">
        <f>DS11+DS18+DS24+DS32</f>
        <v>22174000000</v>
      </c>
      <c r="DT38" s="698">
        <f t="shared" si="9"/>
        <v>0</v>
      </c>
      <c r="DU38" s="698">
        <f t="shared" si="9"/>
        <v>0</v>
      </c>
      <c r="DV38" s="698">
        <f t="shared" si="9"/>
        <v>0</v>
      </c>
      <c r="DW38" s="698">
        <f t="shared" si="9"/>
        <v>0</v>
      </c>
      <c r="DX38" s="698">
        <f t="shared" si="9"/>
        <v>0</v>
      </c>
      <c r="DY38" s="698">
        <f t="shared" si="9"/>
        <v>0</v>
      </c>
      <c r="DZ38" s="698">
        <f t="shared" si="9"/>
        <v>0</v>
      </c>
      <c r="EA38" s="698">
        <f t="shared" si="9"/>
        <v>0</v>
      </c>
      <c r="EB38" s="698">
        <f t="shared" si="9"/>
        <v>0</v>
      </c>
      <c r="EC38" s="698">
        <f t="shared" si="9"/>
        <v>0</v>
      </c>
      <c r="ED38" s="698">
        <f t="shared" si="9"/>
        <v>0</v>
      </c>
      <c r="EE38" s="698">
        <f t="shared" si="9"/>
        <v>0</v>
      </c>
      <c r="EF38" s="698">
        <f t="shared" si="9"/>
        <v>0</v>
      </c>
      <c r="EG38" s="698">
        <f t="shared" si="9"/>
        <v>0</v>
      </c>
      <c r="EH38" s="698">
        <f t="shared" si="9"/>
        <v>0</v>
      </c>
      <c r="EI38" s="698">
        <f t="shared" si="9"/>
        <v>0</v>
      </c>
      <c r="EJ38" s="698">
        <f t="shared" si="9"/>
        <v>0</v>
      </c>
      <c r="EK38" s="698">
        <f>EK11+EK18+EK24+EK32</f>
        <v>14079000000</v>
      </c>
      <c r="EL38" s="699">
        <f t="shared" si="9"/>
        <v>0</v>
      </c>
      <c r="EM38" s="699">
        <f t="shared" si="9"/>
        <v>0</v>
      </c>
      <c r="EN38" s="699">
        <f t="shared" si="9"/>
        <v>0</v>
      </c>
      <c r="EO38" s="699">
        <f t="shared" si="9"/>
        <v>0</v>
      </c>
      <c r="EP38" s="699">
        <f t="shared" ref="EP38:GX38" si="10">EP11+EP18+EP24+EP32</f>
        <v>0</v>
      </c>
      <c r="EQ38" s="699">
        <f t="shared" si="10"/>
        <v>0</v>
      </c>
      <c r="ER38" s="699">
        <f t="shared" si="10"/>
        <v>0</v>
      </c>
      <c r="ES38" s="698">
        <f>ES11+ES18+ES24+ES32</f>
        <v>98734090307</v>
      </c>
      <c r="ET38" s="698">
        <f t="shared" si="10"/>
        <v>4762018163</v>
      </c>
    </row>
    <row r="39" spans="1:150" x14ac:dyDescent="0.2">
      <c r="E39" s="690"/>
      <c r="F39" s="691"/>
      <c r="G39" s="691"/>
      <c r="H39" s="692"/>
      <c r="I39" s="693"/>
      <c r="J39" s="693"/>
      <c r="K39" s="693"/>
      <c r="L39" s="693"/>
      <c r="M39" s="693"/>
      <c r="N39" s="693"/>
      <c r="O39" s="693"/>
      <c r="P39" s="693"/>
      <c r="Q39" s="693"/>
      <c r="R39" s="693"/>
      <c r="S39" s="693"/>
      <c r="T39" s="693"/>
      <c r="U39" s="693"/>
      <c r="V39" s="693"/>
      <c r="W39" s="693"/>
      <c r="X39" s="693"/>
      <c r="Y39" s="693"/>
      <c r="Z39" s="693"/>
      <c r="AA39" s="693"/>
      <c r="AB39" s="693"/>
      <c r="AC39" s="693"/>
      <c r="AD39" s="693"/>
      <c r="AE39" s="693"/>
      <c r="AF39" s="694"/>
      <c r="AG39" s="695"/>
      <c r="AH39" s="695"/>
      <c r="AI39" s="696"/>
      <c r="AJ39" s="696"/>
      <c r="AK39" s="697"/>
      <c r="AL39" s="328"/>
      <c r="AM39" s="328"/>
      <c r="AN39" s="691"/>
      <c r="AO39" s="328"/>
      <c r="AP39" s="328"/>
      <c r="AQ39" s="328"/>
      <c r="AR39" s="328"/>
      <c r="AS39" s="328"/>
      <c r="AT39" s="328"/>
      <c r="AU39" s="328"/>
      <c r="AV39" s="328"/>
      <c r="AW39" s="328"/>
      <c r="AX39" s="328"/>
      <c r="AY39" s="328"/>
      <c r="AZ39" s="328"/>
      <c r="BA39" s="328"/>
      <c r="BB39" s="328"/>
      <c r="BC39" s="328"/>
      <c r="BD39" s="328"/>
      <c r="BE39" s="328"/>
      <c r="BF39" s="328"/>
      <c r="BG39" s="328"/>
      <c r="BH39" s="328"/>
      <c r="BI39" s="328"/>
      <c r="BJ39" s="328"/>
      <c r="BK39" s="328"/>
      <c r="BL39" s="328"/>
      <c r="BM39" s="328"/>
      <c r="BN39" s="328"/>
      <c r="BO39" s="328"/>
      <c r="BP39" s="328"/>
      <c r="BQ39" s="328"/>
      <c r="BR39" s="328"/>
      <c r="BS39" s="328"/>
      <c r="BT39" s="328"/>
      <c r="BU39" s="328"/>
      <c r="BV39" s="328"/>
      <c r="BW39" s="328"/>
      <c r="BX39" s="328"/>
      <c r="BY39" s="328"/>
      <c r="BZ39" s="328"/>
      <c r="CA39" s="328"/>
      <c r="CB39" s="328"/>
      <c r="CC39" s="332"/>
      <c r="CD39" s="700"/>
      <c r="CE39" s="700"/>
      <c r="CF39" s="700"/>
      <c r="CG39" s="700"/>
      <c r="CH39" s="328"/>
      <c r="CI39" s="328"/>
      <c r="CJ39" s="328"/>
      <c r="CK39" s="328"/>
      <c r="CL39" s="700"/>
      <c r="CM39" s="328"/>
      <c r="CN39" s="701"/>
      <c r="CO39" s="701"/>
      <c r="CP39" s="701"/>
      <c r="CQ39" s="701"/>
      <c r="CR39" s="701"/>
      <c r="CS39" s="328"/>
      <c r="CT39" s="328"/>
      <c r="CU39" s="702"/>
      <c r="CV39" s="702"/>
      <c r="CW39" s="702"/>
      <c r="CX39" s="702"/>
      <c r="CY39" s="702"/>
      <c r="CZ39" s="703"/>
      <c r="DA39" s="703"/>
      <c r="DB39" s="703"/>
      <c r="DC39" s="703"/>
      <c r="DD39" s="703"/>
      <c r="DE39" s="703"/>
      <c r="DF39" s="703"/>
      <c r="DG39" s="703"/>
      <c r="DH39" s="703"/>
      <c r="DI39" s="703"/>
      <c r="DJ39" s="703"/>
      <c r="DK39" s="703"/>
      <c r="DL39" s="704"/>
      <c r="DM39" s="704"/>
      <c r="DN39" s="704"/>
      <c r="DO39" s="327"/>
      <c r="DP39" s="327"/>
      <c r="DQ39" s="703"/>
      <c r="DR39" s="703"/>
      <c r="DS39" s="703"/>
      <c r="DT39" s="703"/>
      <c r="DU39" s="703"/>
      <c r="DV39" s="703"/>
      <c r="DW39" s="703"/>
      <c r="DX39" s="703" t="e">
        <f>+#REF!+#REF!+DX18+#REF!+#REF!+#REF!+#REF!+DX24+#REF!+#REF!+DX32</f>
        <v>#REF!</v>
      </c>
      <c r="DY39" s="703"/>
      <c r="DZ39" s="703"/>
      <c r="EA39" s="703"/>
      <c r="EB39" s="703"/>
      <c r="EC39" s="703"/>
      <c r="ED39" s="703"/>
      <c r="EE39" s="703"/>
      <c r="EF39" s="703"/>
      <c r="EG39" s="703"/>
      <c r="EH39" s="703"/>
      <c r="EI39" s="703"/>
      <c r="EJ39" s="703"/>
      <c r="EK39" s="328"/>
      <c r="EL39" s="328"/>
      <c r="EM39" s="328"/>
      <c r="EN39" s="328"/>
      <c r="EO39" s="328"/>
      <c r="EP39" s="328"/>
      <c r="EQ39" s="328"/>
      <c r="ER39" s="328"/>
      <c r="ES39" s="705"/>
      <c r="ET39" s="705"/>
    </row>
    <row r="40" spans="1:150" x14ac:dyDescent="0.2">
      <c r="CL40" s="706"/>
      <c r="DO40" s="323"/>
      <c r="DP40" s="323"/>
      <c r="DQ40" s="323"/>
      <c r="DR40" s="323"/>
    </row>
    <row r="42" spans="1:150" ht="18" x14ac:dyDescent="0.2">
      <c r="CE42" s="707"/>
      <c r="CF42" s="708"/>
      <c r="CG42" s="708"/>
      <c r="CH42" s="709"/>
      <c r="CI42" s="709"/>
      <c r="CJ42" s="709"/>
    </row>
    <row r="43" spans="1:150" x14ac:dyDescent="0.2">
      <c r="X43" s="710"/>
      <c r="Y43" s="710"/>
      <c r="Z43" s="710"/>
      <c r="AA43" s="710"/>
      <c r="AB43" s="710"/>
    </row>
    <row r="66" spans="24:28" x14ac:dyDescent="0.2">
      <c r="X66" s="711"/>
      <c r="Y66" s="711"/>
      <c r="Z66" s="711"/>
      <c r="AA66" s="711"/>
      <c r="AB66" s="711"/>
    </row>
  </sheetData>
  <mergeCells count="178">
    <mergeCell ref="AI32:CA32"/>
    <mergeCell ref="AI33:AI34"/>
    <mergeCell ref="AB32:AB36"/>
    <mergeCell ref="AC32:AC36"/>
    <mergeCell ref="AD32:AD36"/>
    <mergeCell ref="AE32:AE36"/>
    <mergeCell ref="AF32:AF36"/>
    <mergeCell ref="AG32:AG36"/>
    <mergeCell ref="V32:V36"/>
    <mergeCell ref="W32:W36"/>
    <mergeCell ref="X32:X36"/>
    <mergeCell ref="Y32:Y36"/>
    <mergeCell ref="Z32:Z36"/>
    <mergeCell ref="AA32:AA36"/>
    <mergeCell ref="P32:P36"/>
    <mergeCell ref="Q32:Q36"/>
    <mergeCell ref="R32:R36"/>
    <mergeCell ref="S32:S36"/>
    <mergeCell ref="T32:T36"/>
    <mergeCell ref="U32:U36"/>
    <mergeCell ref="J32:J36"/>
    <mergeCell ref="K32:K36"/>
    <mergeCell ref="L32:L36"/>
    <mergeCell ref="M32:M36"/>
    <mergeCell ref="N32:N36"/>
    <mergeCell ref="O32:O36"/>
    <mergeCell ref="AG24:AG30"/>
    <mergeCell ref="AI24:AT24"/>
    <mergeCell ref="B32:B36"/>
    <mergeCell ref="C32:C36"/>
    <mergeCell ref="D32:D36"/>
    <mergeCell ref="E32:E36"/>
    <mergeCell ref="F32:F36"/>
    <mergeCell ref="G32:G36"/>
    <mergeCell ref="H32:H36"/>
    <mergeCell ref="I32:I36"/>
    <mergeCell ref="AA24:AA30"/>
    <mergeCell ref="AB24:AB30"/>
    <mergeCell ref="AC24:AC30"/>
    <mergeCell ref="AD24:AD30"/>
    <mergeCell ref="AE24:AE30"/>
    <mergeCell ref="AF24:AF30"/>
    <mergeCell ref="U24:U30"/>
    <mergeCell ref="V24:V30"/>
    <mergeCell ref="W24:W30"/>
    <mergeCell ref="X24:X30"/>
    <mergeCell ref="Y24:Y30"/>
    <mergeCell ref="Z24:Z30"/>
    <mergeCell ref="O24:O30"/>
    <mergeCell ref="P24:P30"/>
    <mergeCell ref="Q24:Q30"/>
    <mergeCell ref="R24:R30"/>
    <mergeCell ref="S24:S30"/>
    <mergeCell ref="T24:T30"/>
    <mergeCell ref="I24:I30"/>
    <mergeCell ref="J24:J30"/>
    <mergeCell ref="K24:K30"/>
    <mergeCell ref="L24:L30"/>
    <mergeCell ref="M24:M30"/>
    <mergeCell ref="N24:N30"/>
    <mergeCell ref="BZ19:BZ20"/>
    <mergeCell ref="CA19:CA20"/>
    <mergeCell ref="CB19:CB20"/>
    <mergeCell ref="B24:B30"/>
    <mergeCell ref="C24:C30"/>
    <mergeCell ref="D24:D30"/>
    <mergeCell ref="E24:E30"/>
    <mergeCell ref="F24:F30"/>
    <mergeCell ref="G24:G30"/>
    <mergeCell ref="H24:H30"/>
    <mergeCell ref="BT19:BT20"/>
    <mergeCell ref="BU19:BU20"/>
    <mergeCell ref="BV19:BV20"/>
    <mergeCell ref="BW19:BW20"/>
    <mergeCell ref="BX19:BX20"/>
    <mergeCell ref="BY19:BY20"/>
    <mergeCell ref="BN19:BN20"/>
    <mergeCell ref="BO19:BO20"/>
    <mergeCell ref="BP19:BP20"/>
    <mergeCell ref="BQ19:BQ20"/>
    <mergeCell ref="BR19:BR20"/>
    <mergeCell ref="BS19:BS20"/>
    <mergeCell ref="BH19:BH20"/>
    <mergeCell ref="BI19:BI20"/>
    <mergeCell ref="BJ19:BJ20"/>
    <mergeCell ref="BK19:BK20"/>
    <mergeCell ref="BL19:BL20"/>
    <mergeCell ref="BM19:BM20"/>
    <mergeCell ref="BB19:BB20"/>
    <mergeCell ref="BC19:BC20"/>
    <mergeCell ref="BD19:BD20"/>
    <mergeCell ref="BE19:BE20"/>
    <mergeCell ref="BF19:BF20"/>
    <mergeCell ref="BG19:BG20"/>
    <mergeCell ref="AV19:AV20"/>
    <mergeCell ref="AW19:AW20"/>
    <mergeCell ref="AX19:AX20"/>
    <mergeCell ref="AY19:AY20"/>
    <mergeCell ref="AZ19:AZ20"/>
    <mergeCell ref="BA19:BA20"/>
    <mergeCell ref="AP19:AP20"/>
    <mergeCell ref="AQ19:AQ20"/>
    <mergeCell ref="AR19:AR20"/>
    <mergeCell ref="AS19:AS20"/>
    <mergeCell ref="AT19:AT20"/>
    <mergeCell ref="AU19:AU20"/>
    <mergeCell ref="AG12:AG19"/>
    <mergeCell ref="AI13:AI15"/>
    <mergeCell ref="AI18:CB18"/>
    <mergeCell ref="AI19:AI20"/>
    <mergeCell ref="AJ19:AJ20"/>
    <mergeCell ref="AK19:AK20"/>
    <mergeCell ref="AL19:AL20"/>
    <mergeCell ref="AM19:AM20"/>
    <mergeCell ref="AN19:AN20"/>
    <mergeCell ref="AO19:AO20"/>
    <mergeCell ref="AA12:AA19"/>
    <mergeCell ref="AB12:AB19"/>
    <mergeCell ref="AC12:AC19"/>
    <mergeCell ref="AD12:AD19"/>
    <mergeCell ref="AE12:AE19"/>
    <mergeCell ref="AF12:AF19"/>
    <mergeCell ref="U12:U19"/>
    <mergeCell ref="V12:V19"/>
    <mergeCell ref="W12:W19"/>
    <mergeCell ref="X12:X19"/>
    <mergeCell ref="Y12:Y19"/>
    <mergeCell ref="Z12:Z19"/>
    <mergeCell ref="O12:O19"/>
    <mergeCell ref="P12:P19"/>
    <mergeCell ref="Q12:Q19"/>
    <mergeCell ref="R12:R19"/>
    <mergeCell ref="S12:S19"/>
    <mergeCell ref="T12:T19"/>
    <mergeCell ref="I12:I19"/>
    <mergeCell ref="J12:J19"/>
    <mergeCell ref="K12:K19"/>
    <mergeCell ref="L12:L19"/>
    <mergeCell ref="M12:M19"/>
    <mergeCell ref="N12:N19"/>
    <mergeCell ref="B10:U10"/>
    <mergeCell ref="AI10:BA10"/>
    <mergeCell ref="AI11:BA11"/>
    <mergeCell ref="B12:B20"/>
    <mergeCell ref="C12:C20"/>
    <mergeCell ref="D12:D20"/>
    <mergeCell ref="E12:E19"/>
    <mergeCell ref="F12:F19"/>
    <mergeCell ref="G12:G19"/>
    <mergeCell ref="H12:H19"/>
    <mergeCell ref="AP7:CA7"/>
    <mergeCell ref="CD7:DN7"/>
    <mergeCell ref="DO7:ET7"/>
    <mergeCell ref="I8:AC8"/>
    <mergeCell ref="AP8:CA8"/>
    <mergeCell ref="CD8:ET8"/>
    <mergeCell ref="AI7:AI9"/>
    <mergeCell ref="AJ7:AJ9"/>
    <mergeCell ref="AK7:AK9"/>
    <mergeCell ref="AL7:AL9"/>
    <mergeCell ref="AM7:AM9"/>
    <mergeCell ref="AN7:AN9"/>
    <mergeCell ref="G7:G9"/>
    <mergeCell ref="H7:H9"/>
    <mergeCell ref="I7:AC7"/>
    <mergeCell ref="AD7:AD8"/>
    <mergeCell ref="AF7:AF9"/>
    <mergeCell ref="AG7:AG9"/>
    <mergeCell ref="E1:EK1"/>
    <mergeCell ref="A4:A36"/>
    <mergeCell ref="E5:AG5"/>
    <mergeCell ref="AI5:CB5"/>
    <mergeCell ref="CD5:ET5"/>
    <mergeCell ref="B7:B9"/>
    <mergeCell ref="C7:C9"/>
    <mergeCell ref="D7:D9"/>
    <mergeCell ref="E7:E9"/>
    <mergeCell ref="F7:F9"/>
  </mergeCells>
  <printOptions horizontalCentered="1"/>
  <pageMargins left="1.1417322834645669" right="0.23622047244094491" top="0.59055118110236227" bottom="0.74803149606299213" header="0" footer="0.47244094488188981"/>
  <pageSetup paperSize="5" scale="10" orientation="landscape" r:id="rId1"/>
  <headerFooter alignWithMargins="0"/>
  <rowBreaks count="1" manualBreakCount="1">
    <brk id="31" max="16383" man="1"/>
  </rowBreaks>
  <colBreaks count="1" manualBreakCount="1">
    <brk id="72" max="37"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showGridLines="0" tabSelected="1" topLeftCell="B19" zoomScale="60" zoomScaleNormal="60" workbookViewId="0">
      <selection activeCell="B16" sqref="B16:B17"/>
    </sheetView>
  </sheetViews>
  <sheetFormatPr baseColWidth="10" defaultColWidth="0" defaultRowHeight="12.75" zeroHeight="1" x14ac:dyDescent="0.2"/>
  <cols>
    <col min="1" max="1" width="11.42578125" style="197" customWidth="1"/>
    <col min="2" max="2" width="56" style="197" customWidth="1"/>
    <col min="3" max="3" width="47.85546875" style="197" customWidth="1"/>
    <col min="4" max="4" width="13.140625" style="199" customWidth="1"/>
    <col min="5" max="5" width="13.5703125" style="199" customWidth="1"/>
    <col min="6" max="6" width="13.140625" style="199" customWidth="1"/>
    <col min="7" max="7" width="18.28515625" style="199" customWidth="1"/>
    <col min="8" max="8" width="11.42578125" style="197" customWidth="1"/>
    <col min="9" max="11" width="0" style="197" hidden="1" customWidth="1"/>
    <col min="12" max="16384" width="11.42578125" style="197" hidden="1"/>
  </cols>
  <sheetData>
    <row r="1" spans="2:7" ht="53.25" customHeight="1" thickBot="1" x14ac:dyDescent="0.25">
      <c r="B1" s="722" t="s">
        <v>158</v>
      </c>
      <c r="C1" s="723"/>
      <c r="D1" s="723"/>
      <c r="E1" s="723"/>
      <c r="F1" s="723"/>
      <c r="G1" s="723"/>
    </row>
    <row r="2" spans="2:7" ht="27" x14ac:dyDescent="0.2">
      <c r="B2" s="719" t="s">
        <v>7</v>
      </c>
      <c r="C2" s="719" t="s">
        <v>45</v>
      </c>
      <c r="D2" s="200" t="s">
        <v>151</v>
      </c>
      <c r="E2" s="218" t="s">
        <v>164</v>
      </c>
      <c r="F2" s="218" t="s">
        <v>149</v>
      </c>
      <c r="G2" s="200" t="s">
        <v>151</v>
      </c>
    </row>
    <row r="3" spans="2:7" ht="14.25" thickBot="1" x14ac:dyDescent="0.25">
      <c r="B3" s="720"/>
      <c r="C3" s="720"/>
      <c r="D3" s="201">
        <v>2016</v>
      </c>
      <c r="E3" s="219"/>
      <c r="F3" s="219"/>
      <c r="G3" s="201">
        <v>2017</v>
      </c>
    </row>
    <row r="4" spans="2:7" ht="55.5" customHeight="1" thickBot="1" x14ac:dyDescent="0.25">
      <c r="B4" s="712" t="s">
        <v>176</v>
      </c>
      <c r="C4" s="712" t="s">
        <v>177</v>
      </c>
      <c r="D4" s="713">
        <v>20</v>
      </c>
      <c r="E4" s="713">
        <v>69</v>
      </c>
      <c r="F4" s="714">
        <f>E4/D4</f>
        <v>3.45</v>
      </c>
      <c r="G4" s="714">
        <v>0.8</v>
      </c>
    </row>
    <row r="5" spans="2:7" ht="52.5" thickBot="1" x14ac:dyDescent="0.25">
      <c r="B5" s="712" t="s">
        <v>181</v>
      </c>
      <c r="C5" s="712" t="s">
        <v>178</v>
      </c>
      <c r="D5" s="715">
        <v>1</v>
      </c>
      <c r="E5" s="715">
        <v>0</v>
      </c>
      <c r="F5" s="714">
        <f>E5/D5</f>
        <v>0</v>
      </c>
      <c r="G5" s="715">
        <v>5</v>
      </c>
    </row>
    <row r="6" spans="2:7" ht="69" customHeight="1" thickBot="1" x14ac:dyDescent="0.25">
      <c r="B6" s="712" t="s">
        <v>179</v>
      </c>
      <c r="C6" s="712" t="s">
        <v>180</v>
      </c>
      <c r="D6" s="715">
        <v>2500000</v>
      </c>
      <c r="E6" s="715">
        <v>2558741</v>
      </c>
      <c r="F6" s="714">
        <f>E6/D6</f>
        <v>1.0234964</v>
      </c>
      <c r="G6" s="715">
        <v>2500000</v>
      </c>
    </row>
    <row r="7" spans="2:7" ht="47.25" customHeight="1" thickBot="1" x14ac:dyDescent="0.25">
      <c r="B7" s="722" t="s">
        <v>159</v>
      </c>
      <c r="C7" s="723"/>
      <c r="D7" s="723"/>
      <c r="E7" s="723"/>
      <c r="F7" s="723"/>
      <c r="G7" s="723"/>
    </row>
    <row r="8" spans="2:7" ht="27" customHeight="1" x14ac:dyDescent="0.2">
      <c r="B8" s="719" t="s">
        <v>7</v>
      </c>
      <c r="C8" s="719" t="s">
        <v>45</v>
      </c>
      <c r="D8" s="202" t="s">
        <v>151</v>
      </c>
      <c r="E8" s="220" t="s">
        <v>164</v>
      </c>
      <c r="F8" s="220" t="s">
        <v>149</v>
      </c>
      <c r="G8" s="202" t="s">
        <v>151</v>
      </c>
    </row>
    <row r="9" spans="2:7" ht="13.5" customHeight="1" thickBot="1" x14ac:dyDescent="0.25">
      <c r="B9" s="720"/>
      <c r="C9" s="720"/>
      <c r="D9" s="203">
        <v>2016</v>
      </c>
      <c r="E9" s="221"/>
      <c r="F9" s="221"/>
      <c r="G9" s="203">
        <v>2017</v>
      </c>
    </row>
    <row r="10" spans="2:7" ht="69.75" thickBot="1" x14ac:dyDescent="0.25">
      <c r="B10" s="712" t="s">
        <v>183</v>
      </c>
      <c r="C10" s="712" t="s">
        <v>185</v>
      </c>
      <c r="D10" s="715">
        <v>6</v>
      </c>
      <c r="E10" s="715">
        <v>6</v>
      </c>
      <c r="F10" s="714">
        <f>E10/D10</f>
        <v>1</v>
      </c>
      <c r="G10" s="715">
        <v>6</v>
      </c>
    </row>
    <row r="11" spans="2:7" ht="52.5" thickBot="1" x14ac:dyDescent="0.25">
      <c r="B11" s="712" t="s">
        <v>184</v>
      </c>
      <c r="C11" s="712" t="s">
        <v>186</v>
      </c>
      <c r="D11" s="715">
        <v>2</v>
      </c>
      <c r="E11" s="715">
        <v>2</v>
      </c>
      <c r="F11" s="714">
        <f>E11/D11</f>
        <v>1</v>
      </c>
      <c r="G11" s="715">
        <v>2</v>
      </c>
    </row>
    <row r="12" spans="2:7" ht="52.5" thickBot="1" x14ac:dyDescent="0.25">
      <c r="B12" s="712" t="s">
        <v>187</v>
      </c>
      <c r="C12" s="712" t="s">
        <v>188</v>
      </c>
      <c r="D12" s="715">
        <v>1</v>
      </c>
      <c r="E12" s="715">
        <v>0</v>
      </c>
      <c r="F12" s="714">
        <f>E12/D12</f>
        <v>0</v>
      </c>
      <c r="G12" s="715">
        <v>1</v>
      </c>
    </row>
    <row r="13" spans="2:7" ht="52.5" thickBot="1" x14ac:dyDescent="0.25">
      <c r="B13" s="712" t="s">
        <v>189</v>
      </c>
      <c r="C13" s="712" t="s">
        <v>190</v>
      </c>
      <c r="D13" s="715">
        <v>313</v>
      </c>
      <c r="E13" s="715">
        <v>400</v>
      </c>
      <c r="F13" s="714">
        <f>E13/D13</f>
        <v>1.2779552715654952</v>
      </c>
      <c r="G13" s="715">
        <v>625</v>
      </c>
    </row>
    <row r="14" spans="2:7" ht="52.5" thickBot="1" x14ac:dyDescent="0.25">
      <c r="B14" s="712" t="s">
        <v>191</v>
      </c>
      <c r="C14" s="712" t="s">
        <v>192</v>
      </c>
      <c r="D14" s="715">
        <v>1</v>
      </c>
      <c r="E14" s="715">
        <v>1</v>
      </c>
      <c r="F14" s="714">
        <f>E14/D14</f>
        <v>1</v>
      </c>
      <c r="G14" s="715">
        <v>1</v>
      </c>
    </row>
    <row r="15" spans="2:7" ht="57.75" customHeight="1" thickBot="1" x14ac:dyDescent="0.25">
      <c r="B15" s="722" t="s">
        <v>160</v>
      </c>
      <c r="C15" s="723"/>
      <c r="D15" s="723"/>
      <c r="E15" s="723"/>
      <c r="F15" s="723"/>
      <c r="G15" s="723"/>
    </row>
    <row r="16" spans="2:7" ht="27" x14ac:dyDescent="0.2">
      <c r="B16" s="719" t="s">
        <v>7</v>
      </c>
      <c r="C16" s="719" t="s">
        <v>45</v>
      </c>
      <c r="D16" s="200" t="s">
        <v>151</v>
      </c>
      <c r="E16" s="218" t="s">
        <v>164</v>
      </c>
      <c r="F16" s="218" t="s">
        <v>149</v>
      </c>
      <c r="G16" s="200" t="s">
        <v>151</v>
      </c>
    </row>
    <row r="17" spans="2:11" ht="14.25" thickBot="1" x14ac:dyDescent="0.25">
      <c r="B17" s="720"/>
      <c r="C17" s="720"/>
      <c r="D17" s="201">
        <v>2016</v>
      </c>
      <c r="E17" s="219"/>
      <c r="F17" s="219"/>
      <c r="G17" s="201">
        <v>2017</v>
      </c>
    </row>
    <row r="18" spans="2:11" ht="156" thickBot="1" x14ac:dyDescent="0.25">
      <c r="B18" s="712" t="s">
        <v>168</v>
      </c>
      <c r="C18" s="712" t="s">
        <v>166</v>
      </c>
      <c r="D18" s="714">
        <v>0.2</v>
      </c>
      <c r="E18" s="714">
        <v>0.2</v>
      </c>
      <c r="F18" s="714">
        <f t="shared" ref="F18:F23" si="0">E18/D18</f>
        <v>1</v>
      </c>
      <c r="G18" s="714">
        <v>0.3</v>
      </c>
    </row>
    <row r="19" spans="2:11" ht="52.5" thickBot="1" x14ac:dyDescent="0.25">
      <c r="B19" s="712" t="s">
        <v>169</v>
      </c>
      <c r="C19" s="712" t="s">
        <v>167</v>
      </c>
      <c r="D19" s="715">
        <v>3750</v>
      </c>
      <c r="E19" s="715">
        <v>4587</v>
      </c>
      <c r="F19" s="714">
        <f t="shared" si="0"/>
        <v>1.2232000000000001</v>
      </c>
      <c r="G19" s="715">
        <v>7500</v>
      </c>
    </row>
    <row r="20" spans="2:11" ht="69.75" thickBot="1" x14ac:dyDescent="0.25">
      <c r="B20" s="712" t="s">
        <v>170</v>
      </c>
      <c r="C20" s="712" t="s">
        <v>175</v>
      </c>
      <c r="D20" s="715">
        <v>1</v>
      </c>
      <c r="E20" s="715">
        <v>1</v>
      </c>
      <c r="F20" s="714">
        <f t="shared" si="0"/>
        <v>1</v>
      </c>
      <c r="G20" s="715">
        <v>1</v>
      </c>
      <c r="K20" s="198" t="s">
        <v>157</v>
      </c>
    </row>
    <row r="21" spans="2:11" ht="69.75" thickBot="1" x14ac:dyDescent="0.25">
      <c r="B21" s="712" t="s">
        <v>171</v>
      </c>
      <c r="C21" s="712" t="s">
        <v>174</v>
      </c>
      <c r="D21" s="715">
        <v>750</v>
      </c>
      <c r="E21" s="715">
        <v>662</v>
      </c>
      <c r="F21" s="714">
        <f t="shared" si="0"/>
        <v>0.88266666666666671</v>
      </c>
      <c r="G21" s="715">
        <v>1500</v>
      </c>
    </row>
    <row r="22" spans="2:11" ht="82.5" customHeight="1" thickBot="1" x14ac:dyDescent="0.25">
      <c r="B22" s="712" t="s">
        <v>172</v>
      </c>
      <c r="C22" s="712" t="s">
        <v>165</v>
      </c>
      <c r="D22" s="715">
        <v>1200</v>
      </c>
      <c r="E22" s="716">
        <v>1502</v>
      </c>
      <c r="F22" s="714">
        <f t="shared" si="0"/>
        <v>1.2516666666666667</v>
      </c>
      <c r="G22" s="715">
        <v>3000</v>
      </c>
    </row>
    <row r="23" spans="2:11" ht="69.75" thickBot="1" x14ac:dyDescent="0.25">
      <c r="B23" s="717" t="s">
        <v>173</v>
      </c>
      <c r="C23" s="712" t="s">
        <v>85</v>
      </c>
      <c r="D23" s="714">
        <v>1</v>
      </c>
      <c r="E23" s="714">
        <v>1</v>
      </c>
      <c r="F23" s="714">
        <f t="shared" si="0"/>
        <v>1</v>
      </c>
      <c r="G23" s="714">
        <v>1</v>
      </c>
    </row>
    <row r="24" spans="2:11" ht="54" customHeight="1" thickBot="1" x14ac:dyDescent="0.25">
      <c r="B24" s="722" t="s">
        <v>161</v>
      </c>
      <c r="C24" s="723"/>
      <c r="D24" s="723"/>
      <c r="E24" s="723"/>
      <c r="F24" s="723"/>
      <c r="G24" s="723"/>
    </row>
    <row r="25" spans="2:11" ht="27" customHeight="1" x14ac:dyDescent="0.2">
      <c r="B25" s="719" t="s">
        <v>7</v>
      </c>
      <c r="C25" s="719" t="s">
        <v>45</v>
      </c>
      <c r="D25" s="200" t="s">
        <v>151</v>
      </c>
      <c r="E25" s="218" t="s">
        <v>164</v>
      </c>
      <c r="F25" s="218" t="s">
        <v>149</v>
      </c>
      <c r="G25" s="200" t="s">
        <v>151</v>
      </c>
    </row>
    <row r="26" spans="2:11" ht="14.25" thickBot="1" x14ac:dyDescent="0.25">
      <c r="B26" s="720"/>
      <c r="C26" s="720"/>
      <c r="D26" s="201">
        <v>2016</v>
      </c>
      <c r="E26" s="219"/>
      <c r="F26" s="219"/>
      <c r="G26" s="201">
        <v>2017</v>
      </c>
    </row>
    <row r="27" spans="2:11" ht="87" thickBot="1" x14ac:dyDescent="0.25">
      <c r="B27" s="712" t="s">
        <v>162</v>
      </c>
      <c r="C27" s="712" t="s">
        <v>193</v>
      </c>
      <c r="D27" s="718">
        <v>1</v>
      </c>
      <c r="E27" s="718">
        <v>0.9</v>
      </c>
      <c r="F27" s="714">
        <f>E27/D27</f>
        <v>0.9</v>
      </c>
      <c r="G27" s="718">
        <v>1</v>
      </c>
    </row>
    <row r="28" spans="2:11" ht="52.5" thickBot="1" x14ac:dyDescent="0.25">
      <c r="B28" s="712" t="s">
        <v>163</v>
      </c>
      <c r="C28" s="712" t="s">
        <v>194</v>
      </c>
      <c r="D28" s="718">
        <v>1</v>
      </c>
      <c r="E28" s="718">
        <v>0.92</v>
      </c>
      <c r="F28" s="714">
        <f>E28/D28</f>
        <v>0.92</v>
      </c>
      <c r="G28" s="721">
        <v>1</v>
      </c>
    </row>
    <row r="29" spans="2:11" ht="35.25" thickBot="1" x14ac:dyDescent="0.25">
      <c r="B29" s="712" t="s">
        <v>195</v>
      </c>
      <c r="C29" s="712" t="s">
        <v>196</v>
      </c>
      <c r="D29" s="718">
        <v>1</v>
      </c>
      <c r="E29" s="718">
        <v>0.6</v>
      </c>
      <c r="F29" s="714">
        <f>E29/D29</f>
        <v>0.6</v>
      </c>
      <c r="G29" s="721">
        <v>1</v>
      </c>
    </row>
    <row r="30" spans="2:11" ht="87" thickBot="1" x14ac:dyDescent="0.25">
      <c r="B30" s="712" t="s">
        <v>197</v>
      </c>
      <c r="C30" s="712" t="s">
        <v>198</v>
      </c>
      <c r="D30" s="718">
        <v>1</v>
      </c>
      <c r="E30" s="718">
        <v>0.85</v>
      </c>
      <c r="F30" s="714">
        <f>E30/D30</f>
        <v>0.85</v>
      </c>
      <c r="G30" s="721">
        <v>1</v>
      </c>
    </row>
    <row r="31" spans="2:11" x14ac:dyDescent="0.2"/>
    <row r="32" spans="2: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sheetData>
  <mergeCells count="20">
    <mergeCell ref="B16:B17"/>
    <mergeCell ref="C16:C17"/>
    <mergeCell ref="E16:E17"/>
    <mergeCell ref="F16:F17"/>
    <mergeCell ref="B1:G1"/>
    <mergeCell ref="B2:B3"/>
    <mergeCell ref="C2:C3"/>
    <mergeCell ref="E2:E3"/>
    <mergeCell ref="F2:F3"/>
    <mergeCell ref="B7:G7"/>
    <mergeCell ref="B8:B9"/>
    <mergeCell ref="C8:C9"/>
    <mergeCell ref="E8:E9"/>
    <mergeCell ref="F8:F9"/>
    <mergeCell ref="B15:G15"/>
    <mergeCell ref="B24:G24"/>
    <mergeCell ref="B25:B26"/>
    <mergeCell ref="C25:C26"/>
    <mergeCell ref="E25:E26"/>
    <mergeCell ref="F25:F26"/>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workbookViewId="0">
      <selection activeCell="S15" sqref="S15:S23"/>
    </sheetView>
  </sheetViews>
  <sheetFormatPr baseColWidth="10" defaultRowHeight="15" x14ac:dyDescent="0.25"/>
  <cols>
    <col min="1" max="1" width="20.7109375" style="43" customWidth="1"/>
    <col min="2" max="2" width="11.42578125" style="43"/>
    <col min="3" max="5" width="16.42578125" style="43" bestFit="1" customWidth="1"/>
    <col min="6" max="7" width="11.42578125" style="43"/>
    <col min="8" max="8" width="23.7109375" style="43" customWidth="1"/>
    <col min="9" max="9" width="11.42578125" style="43"/>
    <col min="10" max="12" width="15.28515625" style="43" bestFit="1" customWidth="1"/>
    <col min="13" max="16384" width="11.42578125" style="43"/>
  </cols>
  <sheetData>
    <row r="1" spans="1:12" ht="16.5" thickBot="1" x14ac:dyDescent="0.3">
      <c r="A1" s="250" t="s">
        <v>124</v>
      </c>
      <c r="B1" s="251"/>
      <c r="C1" s="251"/>
      <c r="D1" s="251"/>
      <c r="E1" s="252"/>
      <c r="H1" s="250" t="s">
        <v>125</v>
      </c>
      <c r="I1" s="251"/>
      <c r="J1" s="251"/>
      <c r="K1" s="251"/>
      <c r="L1" s="252"/>
    </row>
    <row r="2" spans="1:12" ht="15.75" thickBot="1" x14ac:dyDescent="0.3">
      <c r="A2" s="253" t="s">
        <v>126</v>
      </c>
      <c r="B2" s="254"/>
      <c r="C2" s="254"/>
      <c r="D2" s="254"/>
      <c r="E2" s="255"/>
      <c r="H2" s="256" t="s">
        <v>127</v>
      </c>
      <c r="I2" s="254"/>
      <c r="J2" s="254"/>
      <c r="K2" s="254"/>
      <c r="L2" s="255"/>
    </row>
    <row r="3" spans="1:12" ht="51.75" thickBot="1" x14ac:dyDescent="0.3">
      <c r="A3" s="44" t="s">
        <v>128</v>
      </c>
      <c r="B3" s="45" t="s">
        <v>129</v>
      </c>
      <c r="C3" s="46" t="s">
        <v>130</v>
      </c>
      <c r="D3" s="46" t="s">
        <v>131</v>
      </c>
      <c r="E3" s="47" t="s">
        <v>132</v>
      </c>
      <c r="H3" s="44" t="s">
        <v>128</v>
      </c>
      <c r="I3" s="45" t="s">
        <v>129</v>
      </c>
      <c r="J3" s="46" t="s">
        <v>130</v>
      </c>
      <c r="K3" s="46" t="s">
        <v>131</v>
      </c>
      <c r="L3" s="47" t="s">
        <v>132</v>
      </c>
    </row>
    <row r="4" spans="1:12" x14ac:dyDescent="0.25">
      <c r="A4" s="257" t="s">
        <v>133</v>
      </c>
      <c r="B4" s="48">
        <v>1</v>
      </c>
      <c r="C4" s="49">
        <v>335966410</v>
      </c>
      <c r="D4" s="50">
        <v>257078500</v>
      </c>
      <c r="E4" s="50">
        <v>158556882</v>
      </c>
      <c r="H4" s="257" t="s">
        <v>133</v>
      </c>
      <c r="I4" s="48">
        <v>1</v>
      </c>
      <c r="J4" s="49">
        <v>359601322</v>
      </c>
      <c r="K4" s="50">
        <v>359601260</v>
      </c>
      <c r="L4" s="50">
        <v>359601260</v>
      </c>
    </row>
    <row r="5" spans="1:12" x14ac:dyDescent="0.25">
      <c r="A5" s="258"/>
      <c r="B5" s="51">
        <v>2</v>
      </c>
      <c r="C5" s="52">
        <v>344930000</v>
      </c>
      <c r="D5" s="53">
        <v>326950000</v>
      </c>
      <c r="E5" s="53">
        <v>252050000</v>
      </c>
      <c r="H5" s="258"/>
      <c r="I5" s="51">
        <v>2</v>
      </c>
      <c r="J5" s="52">
        <v>0</v>
      </c>
      <c r="K5" s="53">
        <v>0</v>
      </c>
      <c r="L5" s="53">
        <v>0</v>
      </c>
    </row>
    <row r="6" spans="1:12" x14ac:dyDescent="0.25">
      <c r="A6" s="258"/>
      <c r="B6" s="51">
        <v>3</v>
      </c>
      <c r="C6" s="52">
        <v>275460000</v>
      </c>
      <c r="D6" s="53">
        <v>275150000</v>
      </c>
      <c r="E6" s="53">
        <v>146475000</v>
      </c>
      <c r="H6" s="258"/>
      <c r="I6" s="51">
        <v>3</v>
      </c>
      <c r="J6" s="52">
        <v>8330000</v>
      </c>
      <c r="K6" s="53">
        <v>8330000</v>
      </c>
      <c r="L6" s="53">
        <v>8330000</v>
      </c>
    </row>
    <row r="7" spans="1:12" x14ac:dyDescent="0.25">
      <c r="A7" s="258"/>
      <c r="B7" s="54">
        <v>4</v>
      </c>
      <c r="C7" s="55">
        <v>517900000</v>
      </c>
      <c r="D7" s="56">
        <v>470750000</v>
      </c>
      <c r="E7" s="56">
        <v>277800000</v>
      </c>
      <c r="H7" s="258"/>
      <c r="I7" s="54">
        <v>4</v>
      </c>
      <c r="J7" s="55">
        <v>41400000</v>
      </c>
      <c r="K7" s="56">
        <v>41400000</v>
      </c>
      <c r="L7" s="56">
        <v>41400000</v>
      </c>
    </row>
    <row r="8" spans="1:12" x14ac:dyDescent="0.25">
      <c r="A8" s="258"/>
      <c r="B8" s="51">
        <v>5</v>
      </c>
      <c r="C8" s="55">
        <v>649760000</v>
      </c>
      <c r="D8" s="56">
        <v>649586142</v>
      </c>
      <c r="E8" s="56">
        <v>37900000</v>
      </c>
      <c r="H8" s="258"/>
      <c r="I8" s="51">
        <v>5</v>
      </c>
      <c r="J8" s="55">
        <v>612099667</v>
      </c>
      <c r="K8" s="56">
        <v>610235739</v>
      </c>
      <c r="L8" s="56">
        <v>580041862</v>
      </c>
    </row>
    <row r="9" spans="1:12" ht="15.75" thickBot="1" x14ac:dyDescent="0.3">
      <c r="A9" s="259"/>
      <c r="B9" s="54">
        <v>6</v>
      </c>
      <c r="C9" s="55">
        <v>592245590</v>
      </c>
      <c r="D9" s="56">
        <v>592245590</v>
      </c>
      <c r="E9" s="56">
        <v>215703922</v>
      </c>
      <c r="H9" s="259"/>
      <c r="I9" s="54">
        <v>6</v>
      </c>
      <c r="J9" s="55">
        <v>323264000</v>
      </c>
      <c r="K9" s="56">
        <v>323264000</v>
      </c>
      <c r="L9" s="56">
        <v>323264000</v>
      </c>
    </row>
    <row r="10" spans="1:12" ht="15.75" thickBot="1" x14ac:dyDescent="0.3">
      <c r="A10" s="260"/>
      <c r="B10" s="57"/>
      <c r="C10" s="58">
        <v>2716262000</v>
      </c>
      <c r="D10" s="58">
        <v>2571760232</v>
      </c>
      <c r="E10" s="58">
        <v>1088485804</v>
      </c>
      <c r="H10" s="260"/>
      <c r="I10" s="57"/>
      <c r="J10" s="58">
        <v>1344694989</v>
      </c>
      <c r="K10" s="58">
        <v>1342830999</v>
      </c>
      <c r="L10" s="58">
        <v>1312637122</v>
      </c>
    </row>
    <row r="11" spans="1:12" ht="15.75" thickBot="1" x14ac:dyDescent="0.3">
      <c r="A11" s="59"/>
      <c r="B11" s="60"/>
      <c r="C11" s="61"/>
      <c r="D11" s="61"/>
      <c r="E11" s="62"/>
      <c r="H11" s="59"/>
      <c r="I11" s="60"/>
      <c r="J11" s="61"/>
      <c r="K11" s="61"/>
      <c r="L11" s="62"/>
    </row>
    <row r="12" spans="1:12" x14ac:dyDescent="0.25">
      <c r="A12" s="246" t="s">
        <v>134</v>
      </c>
      <c r="B12" s="48">
        <v>1</v>
      </c>
      <c r="C12" s="49">
        <v>670664000</v>
      </c>
      <c r="D12" s="49">
        <v>648164000</v>
      </c>
      <c r="E12" s="49">
        <v>500755667</v>
      </c>
      <c r="H12" s="246" t="s">
        <v>134</v>
      </c>
      <c r="I12" s="48">
        <v>1</v>
      </c>
      <c r="J12" s="49">
        <v>89210000</v>
      </c>
      <c r="K12" s="49">
        <v>89210000</v>
      </c>
      <c r="L12" s="49">
        <v>89210000</v>
      </c>
    </row>
    <row r="13" spans="1:12" x14ac:dyDescent="0.25">
      <c r="A13" s="247"/>
      <c r="B13" s="51">
        <v>2</v>
      </c>
      <c r="C13" s="52">
        <v>203800000</v>
      </c>
      <c r="D13" s="52">
        <v>201213600</v>
      </c>
      <c r="E13" s="52">
        <v>46400000</v>
      </c>
      <c r="H13" s="247"/>
      <c r="I13" s="51">
        <v>2</v>
      </c>
      <c r="J13" s="52">
        <v>0</v>
      </c>
      <c r="K13" s="52">
        <v>0</v>
      </c>
      <c r="L13" s="52">
        <v>0</v>
      </c>
    </row>
    <row r="14" spans="1:12" x14ac:dyDescent="0.25">
      <c r="A14" s="247"/>
      <c r="B14" s="51">
        <v>3</v>
      </c>
      <c r="C14" s="52">
        <v>16500000</v>
      </c>
      <c r="D14" s="52">
        <v>6967000</v>
      </c>
      <c r="E14" s="52">
        <v>0</v>
      </c>
      <c r="H14" s="247"/>
      <c r="I14" s="51">
        <v>3</v>
      </c>
      <c r="J14" s="52">
        <v>0</v>
      </c>
      <c r="K14" s="52">
        <v>0</v>
      </c>
      <c r="L14" s="52">
        <v>0</v>
      </c>
    </row>
    <row r="15" spans="1:12" x14ac:dyDescent="0.25">
      <c r="A15" s="247"/>
      <c r="B15" s="51">
        <v>4</v>
      </c>
      <c r="C15" s="52">
        <v>40500000</v>
      </c>
      <c r="D15" s="52">
        <v>40500000</v>
      </c>
      <c r="E15" s="52">
        <v>27000000</v>
      </c>
      <c r="H15" s="247"/>
      <c r="I15" s="51">
        <v>4</v>
      </c>
      <c r="J15" s="52">
        <v>7950000</v>
      </c>
      <c r="K15" s="52">
        <v>7950000</v>
      </c>
      <c r="L15" s="52">
        <v>7950000</v>
      </c>
    </row>
    <row r="16" spans="1:12" x14ac:dyDescent="0.25">
      <c r="A16" s="247"/>
      <c r="B16" s="51">
        <v>5</v>
      </c>
      <c r="C16" s="55">
        <v>644354122</v>
      </c>
      <c r="D16" s="55">
        <v>644354122</v>
      </c>
      <c r="E16" s="55">
        <v>380154572</v>
      </c>
      <c r="H16" s="247"/>
      <c r="I16" s="51">
        <v>5</v>
      </c>
      <c r="J16" s="55">
        <v>224492606</v>
      </c>
      <c r="K16" s="55">
        <v>220182606</v>
      </c>
      <c r="L16" s="55">
        <v>220182606</v>
      </c>
    </row>
    <row r="17" spans="1:12" x14ac:dyDescent="0.25">
      <c r="A17" s="248"/>
      <c r="B17" s="51">
        <v>6</v>
      </c>
      <c r="C17" s="52">
        <v>1627848878</v>
      </c>
      <c r="D17" s="52">
        <v>1549291283</v>
      </c>
      <c r="E17" s="52">
        <v>751695375</v>
      </c>
      <c r="H17" s="248"/>
      <c r="I17" s="51">
        <v>6</v>
      </c>
      <c r="J17" s="52">
        <v>17873333</v>
      </c>
      <c r="K17" s="52">
        <v>17873333</v>
      </c>
      <c r="L17" s="52">
        <v>17873333</v>
      </c>
    </row>
    <row r="18" spans="1:12" x14ac:dyDescent="0.25">
      <c r="A18" s="248"/>
      <c r="B18" s="51">
        <v>7</v>
      </c>
      <c r="C18" s="52">
        <v>82800000</v>
      </c>
      <c r="D18" s="52">
        <v>82800000</v>
      </c>
      <c r="E18" s="52">
        <v>63200000</v>
      </c>
      <c r="H18" s="248"/>
      <c r="I18" s="51">
        <v>7</v>
      </c>
      <c r="J18" s="52">
        <v>16303333</v>
      </c>
      <c r="K18" s="52">
        <v>16303333</v>
      </c>
      <c r="L18" s="52">
        <v>16303333</v>
      </c>
    </row>
    <row r="19" spans="1:12" x14ac:dyDescent="0.25">
      <c r="A19" s="248"/>
      <c r="B19" s="51">
        <v>8</v>
      </c>
      <c r="C19" s="55">
        <v>47700000</v>
      </c>
      <c r="D19" s="55">
        <v>47700000</v>
      </c>
      <c r="E19" s="55">
        <v>31800000</v>
      </c>
      <c r="H19" s="248"/>
      <c r="I19" s="51">
        <v>8</v>
      </c>
      <c r="J19" s="55">
        <v>27196667</v>
      </c>
      <c r="K19" s="55">
        <v>27196667</v>
      </c>
      <c r="L19" s="55">
        <v>27196667</v>
      </c>
    </row>
    <row r="20" spans="1:12" x14ac:dyDescent="0.25">
      <c r="A20" s="248"/>
      <c r="B20" s="51">
        <v>9</v>
      </c>
      <c r="C20" s="52">
        <v>0</v>
      </c>
      <c r="D20" s="52">
        <v>0</v>
      </c>
      <c r="E20" s="52">
        <v>0</v>
      </c>
      <c r="H20" s="248"/>
      <c r="I20" s="51">
        <v>9</v>
      </c>
      <c r="J20" s="52">
        <v>0</v>
      </c>
      <c r="K20" s="52">
        <v>0</v>
      </c>
      <c r="L20" s="52">
        <v>0</v>
      </c>
    </row>
    <row r="21" spans="1:12" x14ac:dyDescent="0.25">
      <c r="A21" s="248"/>
      <c r="B21" s="51">
        <v>10</v>
      </c>
      <c r="C21" s="52">
        <v>392506000</v>
      </c>
      <c r="D21" s="52">
        <v>391748857</v>
      </c>
      <c r="E21" s="52">
        <v>323570430</v>
      </c>
      <c r="H21" s="248"/>
      <c r="I21" s="51">
        <v>10</v>
      </c>
      <c r="J21" s="52">
        <v>171500000</v>
      </c>
      <c r="K21" s="52">
        <v>171500000</v>
      </c>
      <c r="L21" s="52">
        <v>169185045</v>
      </c>
    </row>
    <row r="22" spans="1:12" ht="15.75" thickBot="1" x14ac:dyDescent="0.3">
      <c r="A22" s="248"/>
      <c r="B22" s="51">
        <v>11</v>
      </c>
      <c r="C22" s="55">
        <v>132000000</v>
      </c>
      <c r="D22" s="55">
        <v>132000000</v>
      </c>
      <c r="E22" s="55">
        <v>50619630</v>
      </c>
      <c r="H22" s="248"/>
      <c r="I22" s="51">
        <v>11</v>
      </c>
      <c r="J22" s="55">
        <v>0</v>
      </c>
      <c r="K22" s="55">
        <v>0</v>
      </c>
      <c r="L22" s="55">
        <v>0</v>
      </c>
    </row>
    <row r="23" spans="1:12" ht="15.75" thickBot="1" x14ac:dyDescent="0.3">
      <c r="A23" s="249"/>
      <c r="B23" s="57"/>
      <c r="C23" s="58">
        <v>3858673000</v>
      </c>
      <c r="D23" s="58">
        <v>3744738862</v>
      </c>
      <c r="E23" s="58">
        <v>2175195674</v>
      </c>
      <c r="H23" s="249"/>
      <c r="I23" s="57"/>
      <c r="J23" s="58">
        <v>554525939</v>
      </c>
      <c r="K23" s="63">
        <v>550215939</v>
      </c>
      <c r="L23" s="63">
        <v>547900984</v>
      </c>
    </row>
    <row r="24" spans="1:12" ht="15.75" thickBot="1" x14ac:dyDescent="0.3">
      <c r="A24" s="64"/>
      <c r="B24" s="60"/>
      <c r="C24" s="61"/>
      <c r="D24" s="61"/>
      <c r="E24" s="62"/>
      <c r="H24" s="64"/>
      <c r="I24" s="60"/>
      <c r="J24" s="61"/>
      <c r="K24" s="61"/>
      <c r="L24" s="62"/>
    </row>
    <row r="25" spans="1:12" x14ac:dyDescent="0.25">
      <c r="A25" s="238" t="s">
        <v>79</v>
      </c>
      <c r="B25" s="48">
        <v>1</v>
      </c>
      <c r="C25" s="49">
        <v>135020000</v>
      </c>
      <c r="D25" s="49">
        <v>135020000</v>
      </c>
      <c r="E25" s="49">
        <v>87120000</v>
      </c>
      <c r="H25" s="238" t="s">
        <v>79</v>
      </c>
      <c r="I25" s="48">
        <v>1</v>
      </c>
      <c r="J25" s="49">
        <v>8200000</v>
      </c>
      <c r="K25" s="49">
        <v>8200000</v>
      </c>
      <c r="L25" s="49">
        <v>8200000</v>
      </c>
    </row>
    <row r="26" spans="1:12" x14ac:dyDescent="0.25">
      <c r="A26" s="239"/>
      <c r="B26" s="51">
        <v>2</v>
      </c>
      <c r="C26" s="52">
        <v>279096000</v>
      </c>
      <c r="D26" s="52">
        <v>267072667</v>
      </c>
      <c r="E26" s="52">
        <v>250496000</v>
      </c>
      <c r="H26" s="239"/>
      <c r="I26" s="51">
        <v>2</v>
      </c>
      <c r="J26" s="52">
        <v>7377333</v>
      </c>
      <c r="K26" s="52">
        <v>7377333</v>
      </c>
      <c r="L26" s="52">
        <v>7377333</v>
      </c>
    </row>
    <row r="27" spans="1:12" x14ac:dyDescent="0.25">
      <c r="A27" s="239"/>
      <c r="B27" s="51">
        <v>3</v>
      </c>
      <c r="C27" s="52">
        <v>60000000</v>
      </c>
      <c r="D27" s="52">
        <v>60000000</v>
      </c>
      <c r="E27" s="52">
        <v>60000000</v>
      </c>
      <c r="H27" s="239"/>
      <c r="I27" s="51">
        <v>3</v>
      </c>
      <c r="J27" s="52">
        <v>42209839</v>
      </c>
      <c r="K27" s="52">
        <v>42209838</v>
      </c>
      <c r="L27" s="52">
        <v>42209838</v>
      </c>
    </row>
    <row r="28" spans="1:12" x14ac:dyDescent="0.25">
      <c r="A28" s="239"/>
      <c r="B28" s="51">
        <v>4</v>
      </c>
      <c r="C28" s="55">
        <v>1295413000</v>
      </c>
      <c r="D28" s="55">
        <v>1111452000</v>
      </c>
      <c r="E28" s="55">
        <v>348935797</v>
      </c>
      <c r="H28" s="239"/>
      <c r="I28" s="51">
        <v>4</v>
      </c>
      <c r="J28" s="55">
        <v>842675408</v>
      </c>
      <c r="K28" s="55">
        <v>842675104</v>
      </c>
      <c r="L28" s="55">
        <v>680777132</v>
      </c>
    </row>
    <row r="29" spans="1:12" x14ac:dyDescent="0.25">
      <c r="A29" s="244"/>
      <c r="B29" s="65">
        <v>5</v>
      </c>
      <c r="C29" s="52">
        <v>257850000</v>
      </c>
      <c r="D29" s="52">
        <v>244350000</v>
      </c>
      <c r="E29" s="52">
        <v>176550000</v>
      </c>
      <c r="H29" s="244"/>
      <c r="I29" s="65">
        <v>5</v>
      </c>
      <c r="J29" s="52">
        <v>27066667</v>
      </c>
      <c r="K29" s="52">
        <v>27066667</v>
      </c>
      <c r="L29" s="52">
        <v>27066667</v>
      </c>
    </row>
    <row r="30" spans="1:12" x14ac:dyDescent="0.25">
      <c r="A30" s="244"/>
      <c r="B30" s="65">
        <v>6</v>
      </c>
      <c r="C30" s="66">
        <v>160090000</v>
      </c>
      <c r="D30" s="66">
        <v>160090000</v>
      </c>
      <c r="E30" s="66">
        <v>160090000</v>
      </c>
      <c r="H30" s="244"/>
      <c r="I30" s="65">
        <v>6</v>
      </c>
      <c r="J30" s="66">
        <v>320180000</v>
      </c>
      <c r="K30" s="66">
        <v>320180000</v>
      </c>
      <c r="L30" s="66">
        <v>320180000</v>
      </c>
    </row>
    <row r="31" spans="1:12" x14ac:dyDescent="0.25">
      <c r="A31" s="244"/>
      <c r="B31" s="65">
        <v>7</v>
      </c>
      <c r="C31" s="55">
        <v>237600000</v>
      </c>
      <c r="D31" s="55">
        <v>237600000</v>
      </c>
      <c r="E31" s="55">
        <v>191210000</v>
      </c>
      <c r="H31" s="244"/>
      <c r="I31" s="65">
        <v>7</v>
      </c>
      <c r="J31" s="55">
        <v>52610000</v>
      </c>
      <c r="K31" s="55">
        <v>52466666</v>
      </c>
      <c r="L31" s="55">
        <v>52466666</v>
      </c>
    </row>
    <row r="32" spans="1:12" x14ac:dyDescent="0.25">
      <c r="A32" s="244"/>
      <c r="B32" s="67">
        <v>8</v>
      </c>
      <c r="C32" s="66">
        <v>186830000</v>
      </c>
      <c r="D32" s="66">
        <v>186451481</v>
      </c>
      <c r="E32" s="66">
        <v>151668481</v>
      </c>
      <c r="H32" s="244"/>
      <c r="I32" s="67">
        <v>8</v>
      </c>
      <c r="J32" s="66">
        <v>0</v>
      </c>
      <c r="K32" s="66">
        <v>0</v>
      </c>
      <c r="L32" s="66">
        <v>0</v>
      </c>
    </row>
    <row r="33" spans="1:12" ht="15.75" thickBot="1" x14ac:dyDescent="0.3">
      <c r="A33" s="244"/>
      <c r="B33" s="68">
        <v>9</v>
      </c>
      <c r="C33" s="55">
        <v>47900000</v>
      </c>
      <c r="D33" s="55">
        <v>47900000</v>
      </c>
      <c r="E33" s="55">
        <v>49900000</v>
      </c>
      <c r="H33" s="244"/>
      <c r="I33" s="68">
        <v>9</v>
      </c>
      <c r="J33" s="55">
        <v>0</v>
      </c>
      <c r="K33" s="55">
        <v>0</v>
      </c>
      <c r="L33" s="55">
        <v>0</v>
      </c>
    </row>
    <row r="34" spans="1:12" ht="15.75" thickBot="1" x14ac:dyDescent="0.3">
      <c r="A34" s="240"/>
      <c r="B34" s="69"/>
      <c r="C34" s="58">
        <v>2659799000</v>
      </c>
      <c r="D34" s="58">
        <v>2449936148</v>
      </c>
      <c r="E34" s="58">
        <v>1475970278</v>
      </c>
      <c r="H34" s="240"/>
      <c r="I34" s="69"/>
      <c r="J34" s="58">
        <v>1300319247</v>
      </c>
      <c r="K34" s="58">
        <v>1300175608</v>
      </c>
      <c r="L34" s="58">
        <v>1138277636</v>
      </c>
    </row>
    <row r="35" spans="1:12" ht="15.75" thickBot="1" x14ac:dyDescent="0.3">
      <c r="A35" s="59"/>
      <c r="B35" s="60"/>
      <c r="C35" s="61"/>
      <c r="D35" s="61"/>
      <c r="E35" s="62"/>
      <c r="H35" s="59"/>
      <c r="I35" s="60"/>
      <c r="J35" s="61"/>
      <c r="K35" s="61"/>
      <c r="L35" s="62"/>
    </row>
    <row r="36" spans="1:12" x14ac:dyDescent="0.25">
      <c r="A36" s="238" t="s">
        <v>67</v>
      </c>
      <c r="B36" s="48">
        <v>1</v>
      </c>
      <c r="C36" s="49">
        <v>289250000</v>
      </c>
      <c r="D36" s="49">
        <v>189530000</v>
      </c>
      <c r="E36" s="49">
        <v>165600000</v>
      </c>
      <c r="H36" s="238" t="s">
        <v>67</v>
      </c>
      <c r="I36" s="48">
        <v>1</v>
      </c>
      <c r="J36" s="49">
        <v>0</v>
      </c>
      <c r="K36" s="49">
        <v>0</v>
      </c>
      <c r="L36" s="49">
        <v>0</v>
      </c>
    </row>
    <row r="37" spans="1:12" x14ac:dyDescent="0.25">
      <c r="A37" s="239"/>
      <c r="B37" s="51">
        <v>2</v>
      </c>
      <c r="C37" s="52">
        <v>505513488</v>
      </c>
      <c r="D37" s="52">
        <v>385891488</v>
      </c>
      <c r="E37" s="52">
        <v>96200000</v>
      </c>
      <c r="H37" s="239"/>
      <c r="I37" s="51">
        <v>2</v>
      </c>
      <c r="J37" s="52">
        <v>5300000</v>
      </c>
      <c r="K37" s="52">
        <v>5300000</v>
      </c>
      <c r="L37" s="52">
        <v>5300000</v>
      </c>
    </row>
    <row r="38" spans="1:12" x14ac:dyDescent="0.25">
      <c r="A38" s="239"/>
      <c r="B38" s="51">
        <v>3</v>
      </c>
      <c r="C38" s="52">
        <v>573059846</v>
      </c>
      <c r="D38" s="52">
        <v>177081132</v>
      </c>
      <c r="E38" s="52">
        <v>167521322</v>
      </c>
      <c r="H38" s="239"/>
      <c r="I38" s="51">
        <v>3</v>
      </c>
      <c r="J38" s="52">
        <v>98489999</v>
      </c>
      <c r="K38" s="52">
        <v>89196666</v>
      </c>
      <c r="L38" s="52">
        <v>83892666</v>
      </c>
    </row>
    <row r="39" spans="1:12" x14ac:dyDescent="0.25">
      <c r="A39" s="244"/>
      <c r="B39" s="65">
        <v>4</v>
      </c>
      <c r="C39" s="52">
        <v>249750000</v>
      </c>
      <c r="D39" s="52">
        <v>249250000</v>
      </c>
      <c r="E39" s="52">
        <v>193076000</v>
      </c>
      <c r="H39" s="244"/>
      <c r="I39" s="65">
        <v>4</v>
      </c>
      <c r="J39" s="52">
        <v>0</v>
      </c>
      <c r="K39" s="52">
        <v>0</v>
      </c>
      <c r="L39" s="52">
        <v>0</v>
      </c>
    </row>
    <row r="40" spans="1:12" ht="15.75" thickBot="1" x14ac:dyDescent="0.3">
      <c r="A40" s="244"/>
      <c r="B40" s="68">
        <v>5</v>
      </c>
      <c r="C40" s="52">
        <v>387426666</v>
      </c>
      <c r="D40" s="52">
        <v>387076666</v>
      </c>
      <c r="E40" s="52">
        <v>308376666</v>
      </c>
      <c r="H40" s="244"/>
      <c r="I40" s="68">
        <v>5</v>
      </c>
      <c r="J40" s="52">
        <v>0</v>
      </c>
      <c r="K40" s="52">
        <v>0</v>
      </c>
      <c r="L40" s="52">
        <v>0</v>
      </c>
    </row>
    <row r="41" spans="1:12" ht="15.75" thickBot="1" x14ac:dyDescent="0.3">
      <c r="A41" s="240"/>
      <c r="B41" s="69"/>
      <c r="C41" s="58">
        <v>2005000000</v>
      </c>
      <c r="D41" s="58">
        <v>1388829286</v>
      </c>
      <c r="E41" s="58">
        <v>930773988</v>
      </c>
      <c r="H41" s="240"/>
      <c r="I41" s="69"/>
      <c r="J41" s="58">
        <v>103789999</v>
      </c>
      <c r="K41" s="58">
        <v>94496666</v>
      </c>
      <c r="L41" s="58">
        <v>89192666</v>
      </c>
    </row>
    <row r="42" spans="1:12" ht="15.75" thickBot="1" x14ac:dyDescent="0.3">
      <c r="A42" s="59"/>
      <c r="B42" s="60"/>
      <c r="C42" s="61"/>
      <c r="D42" s="61"/>
      <c r="E42" s="62"/>
      <c r="H42" s="59"/>
      <c r="I42" s="60"/>
      <c r="J42" s="61"/>
      <c r="K42" s="61"/>
      <c r="L42" s="62"/>
    </row>
    <row r="43" spans="1:12" x14ac:dyDescent="0.25">
      <c r="A43" s="238" t="s">
        <v>135</v>
      </c>
      <c r="B43" s="48">
        <v>1</v>
      </c>
      <c r="C43" s="49">
        <v>646550000</v>
      </c>
      <c r="D43" s="49">
        <v>629150000</v>
      </c>
      <c r="E43" s="49">
        <v>424850000</v>
      </c>
      <c r="H43" s="238" t="s">
        <v>135</v>
      </c>
      <c r="I43" s="48">
        <v>1</v>
      </c>
      <c r="J43" s="49">
        <v>99243333</v>
      </c>
      <c r="K43" s="49">
        <v>84620000</v>
      </c>
      <c r="L43" s="49">
        <v>88725178</v>
      </c>
    </row>
    <row r="44" spans="1:12" x14ac:dyDescent="0.25">
      <c r="A44" s="239"/>
      <c r="B44" s="65">
        <v>2</v>
      </c>
      <c r="C44" s="52">
        <v>831312487</v>
      </c>
      <c r="D44" s="52">
        <v>714963270</v>
      </c>
      <c r="E44" s="52">
        <v>695125215</v>
      </c>
      <c r="H44" s="239"/>
      <c r="I44" s="65">
        <v>2</v>
      </c>
      <c r="J44" s="52">
        <v>737215215</v>
      </c>
      <c r="K44" s="52">
        <v>737215215</v>
      </c>
      <c r="L44" s="52">
        <v>728731994</v>
      </c>
    </row>
    <row r="45" spans="1:12" x14ac:dyDescent="0.25">
      <c r="A45" s="244"/>
      <c r="B45" s="65">
        <v>3</v>
      </c>
      <c r="C45" s="52">
        <v>0</v>
      </c>
      <c r="D45" s="52">
        <v>0</v>
      </c>
      <c r="E45" s="52">
        <v>0</v>
      </c>
      <c r="H45" s="244"/>
      <c r="I45" s="65">
        <v>3</v>
      </c>
      <c r="J45" s="52">
        <v>0</v>
      </c>
      <c r="K45" s="52">
        <v>0</v>
      </c>
      <c r="L45" s="52">
        <v>0</v>
      </c>
    </row>
    <row r="46" spans="1:12" x14ac:dyDescent="0.25">
      <c r="A46" s="244"/>
      <c r="B46" s="67">
        <v>4</v>
      </c>
      <c r="C46" s="70">
        <v>539687513</v>
      </c>
      <c r="D46" s="70">
        <v>539686661</v>
      </c>
      <c r="E46" s="70">
        <v>356567099</v>
      </c>
      <c r="H46" s="244"/>
      <c r="I46" s="67">
        <v>4</v>
      </c>
      <c r="J46" s="70">
        <v>196926388</v>
      </c>
      <c r="K46" s="70">
        <v>196926386</v>
      </c>
      <c r="L46" s="70">
        <v>196926386</v>
      </c>
    </row>
    <row r="47" spans="1:12" ht="15.75" thickBot="1" x14ac:dyDescent="0.3">
      <c r="A47" s="244"/>
      <c r="B47" s="68">
        <v>5</v>
      </c>
      <c r="C47" s="55">
        <v>0</v>
      </c>
      <c r="D47" s="55">
        <v>0</v>
      </c>
      <c r="E47" s="55">
        <v>0</v>
      </c>
      <c r="H47" s="244"/>
      <c r="I47" s="68">
        <v>5</v>
      </c>
      <c r="J47" s="55">
        <v>0</v>
      </c>
      <c r="K47" s="55">
        <v>0</v>
      </c>
      <c r="L47" s="55">
        <v>0</v>
      </c>
    </row>
    <row r="48" spans="1:12" ht="15.75" thickBot="1" x14ac:dyDescent="0.3">
      <c r="A48" s="240"/>
      <c r="B48" s="69"/>
      <c r="C48" s="58">
        <v>2017550000</v>
      </c>
      <c r="D48" s="58">
        <v>1883799931</v>
      </c>
      <c r="E48" s="58">
        <v>1476542314</v>
      </c>
      <c r="H48" s="240"/>
      <c r="I48" s="69"/>
      <c r="J48" s="58">
        <v>1033384936</v>
      </c>
      <c r="K48" s="58">
        <v>1018761601</v>
      </c>
      <c r="L48" s="63">
        <v>1014383558</v>
      </c>
    </row>
    <row r="49" spans="1:12" ht="15.75" thickBot="1" x14ac:dyDescent="0.3">
      <c r="A49" s="71"/>
      <c r="B49" s="60"/>
      <c r="C49" s="61"/>
      <c r="D49" s="61"/>
      <c r="E49" s="62"/>
      <c r="H49" s="71"/>
      <c r="I49" s="60"/>
      <c r="J49" s="61"/>
      <c r="K49" s="61"/>
      <c r="L49" s="62"/>
    </row>
    <row r="50" spans="1:12" x14ac:dyDescent="0.25">
      <c r="A50" s="245" t="s">
        <v>136</v>
      </c>
      <c r="B50" s="72">
        <v>1</v>
      </c>
      <c r="C50" s="49">
        <v>308600000</v>
      </c>
      <c r="D50" s="49">
        <v>254857213</v>
      </c>
      <c r="E50" s="49">
        <v>47700000</v>
      </c>
      <c r="H50" s="245" t="s">
        <v>136</v>
      </c>
      <c r="I50" s="72">
        <v>1</v>
      </c>
      <c r="J50" s="49">
        <v>362903568</v>
      </c>
      <c r="K50" s="49">
        <v>362903568</v>
      </c>
      <c r="L50" s="49">
        <v>362903568</v>
      </c>
    </row>
    <row r="51" spans="1:12" x14ac:dyDescent="0.25">
      <c r="A51" s="244"/>
      <c r="B51" s="65">
        <v>2</v>
      </c>
      <c r="C51" s="52">
        <v>286250000</v>
      </c>
      <c r="D51" s="52">
        <v>286250000</v>
      </c>
      <c r="E51" s="52">
        <v>85400000</v>
      </c>
      <c r="H51" s="244"/>
      <c r="I51" s="65">
        <v>2</v>
      </c>
      <c r="J51" s="52">
        <v>124790000</v>
      </c>
      <c r="K51" s="52">
        <v>122140000</v>
      </c>
      <c r="L51" s="52">
        <v>122140000</v>
      </c>
    </row>
    <row r="52" spans="1:12" x14ac:dyDescent="0.25">
      <c r="A52" s="244"/>
      <c r="B52" s="67">
        <v>3</v>
      </c>
      <c r="C52" s="70">
        <v>156700000</v>
      </c>
      <c r="D52" s="70">
        <v>156700000</v>
      </c>
      <c r="E52" s="70">
        <v>36700000</v>
      </c>
      <c r="H52" s="244"/>
      <c r="I52" s="67">
        <v>3</v>
      </c>
      <c r="J52" s="70">
        <v>11710000</v>
      </c>
      <c r="K52" s="70">
        <v>11710000</v>
      </c>
      <c r="L52" s="70">
        <v>11710000</v>
      </c>
    </row>
    <row r="53" spans="1:12" x14ac:dyDescent="0.25">
      <c r="A53" s="244"/>
      <c r="B53" s="65">
        <v>4</v>
      </c>
      <c r="C53" s="73">
        <v>231140800</v>
      </c>
      <c r="D53" s="73">
        <v>209690278</v>
      </c>
      <c r="E53" s="73">
        <v>164640278</v>
      </c>
      <c r="H53" s="244"/>
      <c r="I53" s="65">
        <v>4</v>
      </c>
      <c r="J53" s="73">
        <v>14049333</v>
      </c>
      <c r="K53" s="73">
        <v>14049333</v>
      </c>
      <c r="L53" s="73">
        <v>14049333</v>
      </c>
    </row>
    <row r="54" spans="1:12" x14ac:dyDescent="0.25">
      <c r="A54" s="244"/>
      <c r="B54" s="67">
        <v>5</v>
      </c>
      <c r="C54" s="52">
        <v>523850000</v>
      </c>
      <c r="D54" s="52">
        <v>475859000</v>
      </c>
      <c r="E54" s="52">
        <v>135400000</v>
      </c>
      <c r="H54" s="244"/>
      <c r="I54" s="67">
        <v>5</v>
      </c>
      <c r="J54" s="52">
        <v>5300000</v>
      </c>
      <c r="K54" s="52">
        <v>5300000</v>
      </c>
      <c r="L54" s="52">
        <v>5300000</v>
      </c>
    </row>
    <row r="55" spans="1:12" x14ac:dyDescent="0.25">
      <c r="A55" s="244"/>
      <c r="B55" s="65">
        <v>6</v>
      </c>
      <c r="C55" s="70">
        <v>661027100</v>
      </c>
      <c r="D55" s="70">
        <v>611045248</v>
      </c>
      <c r="E55" s="70">
        <v>279401251</v>
      </c>
      <c r="H55" s="244"/>
      <c r="I55" s="65">
        <v>6</v>
      </c>
      <c r="J55" s="70">
        <v>200583420</v>
      </c>
      <c r="K55" s="70">
        <v>200583332</v>
      </c>
      <c r="L55" s="70">
        <v>169222431</v>
      </c>
    </row>
    <row r="56" spans="1:12" x14ac:dyDescent="0.25">
      <c r="A56" s="244"/>
      <c r="B56" s="67">
        <v>7</v>
      </c>
      <c r="C56" s="70">
        <v>1124140000</v>
      </c>
      <c r="D56" s="70">
        <v>1059870000</v>
      </c>
      <c r="E56" s="70">
        <v>791313333</v>
      </c>
      <c r="H56" s="244"/>
      <c r="I56" s="67">
        <v>7</v>
      </c>
      <c r="J56" s="73">
        <v>0</v>
      </c>
      <c r="K56" s="73">
        <v>0</v>
      </c>
      <c r="L56" s="73">
        <v>0</v>
      </c>
    </row>
    <row r="57" spans="1:12" ht="15.75" thickBot="1" x14ac:dyDescent="0.3">
      <c r="A57" s="244"/>
      <c r="B57" s="68">
        <v>8</v>
      </c>
      <c r="C57" s="70">
        <v>325292100</v>
      </c>
      <c r="D57" s="70">
        <v>325292100</v>
      </c>
      <c r="E57" s="70">
        <v>37391880</v>
      </c>
      <c r="H57" s="244"/>
      <c r="I57" s="68">
        <v>8</v>
      </c>
      <c r="J57" s="70">
        <v>0</v>
      </c>
      <c r="K57" s="70">
        <v>0</v>
      </c>
      <c r="L57" s="70">
        <v>0</v>
      </c>
    </row>
    <row r="58" spans="1:12" ht="15.75" thickBot="1" x14ac:dyDescent="0.3">
      <c r="A58" s="240"/>
      <c r="B58" s="69"/>
      <c r="C58" s="58">
        <v>3617000000</v>
      </c>
      <c r="D58" s="58">
        <v>3379563839</v>
      </c>
      <c r="E58" s="63">
        <v>1577946742</v>
      </c>
      <c r="H58" s="240"/>
      <c r="I58" s="69"/>
      <c r="J58" s="58">
        <v>719336321</v>
      </c>
      <c r="K58" s="58">
        <v>716686233</v>
      </c>
      <c r="L58" s="58">
        <v>685325332</v>
      </c>
    </row>
    <row r="59" spans="1:12" ht="15.75" thickBot="1" x14ac:dyDescent="0.3">
      <c r="A59" s="71"/>
      <c r="B59" s="60"/>
      <c r="C59" s="61"/>
      <c r="D59" s="61"/>
      <c r="E59" s="62"/>
      <c r="H59" s="71"/>
      <c r="I59" s="60"/>
      <c r="J59" s="61"/>
      <c r="K59" s="61"/>
      <c r="L59" s="62"/>
    </row>
    <row r="60" spans="1:12" x14ac:dyDescent="0.25">
      <c r="A60" s="238" t="s">
        <v>71</v>
      </c>
      <c r="B60" s="48">
        <v>1</v>
      </c>
      <c r="C60" s="49">
        <v>330717250</v>
      </c>
      <c r="D60" s="49">
        <v>319217250</v>
      </c>
      <c r="E60" s="49">
        <v>287217250</v>
      </c>
      <c r="H60" s="238" t="s">
        <v>71</v>
      </c>
      <c r="I60" s="48">
        <v>1</v>
      </c>
      <c r="J60" s="49">
        <v>0</v>
      </c>
      <c r="K60" s="49">
        <v>0</v>
      </c>
      <c r="L60" s="49">
        <v>0</v>
      </c>
    </row>
    <row r="61" spans="1:12" x14ac:dyDescent="0.25">
      <c r="A61" s="239"/>
      <c r="B61" s="65">
        <v>2</v>
      </c>
      <c r="C61" s="52">
        <v>15600000</v>
      </c>
      <c r="D61" s="52">
        <v>15600000</v>
      </c>
      <c r="E61" s="52">
        <v>15600000</v>
      </c>
      <c r="H61" s="239"/>
      <c r="I61" s="65">
        <v>2</v>
      </c>
      <c r="J61" s="52">
        <v>0</v>
      </c>
      <c r="K61" s="52">
        <v>0</v>
      </c>
      <c r="L61" s="52">
        <v>0</v>
      </c>
    </row>
    <row r="62" spans="1:12" x14ac:dyDescent="0.25">
      <c r="A62" s="239"/>
      <c r="B62" s="74">
        <v>3</v>
      </c>
      <c r="C62" s="70">
        <v>0</v>
      </c>
      <c r="D62" s="70">
        <v>0</v>
      </c>
      <c r="E62" s="70">
        <v>0</v>
      </c>
      <c r="H62" s="239"/>
      <c r="I62" s="74">
        <v>3</v>
      </c>
      <c r="J62" s="70">
        <v>27910001</v>
      </c>
      <c r="K62" s="70">
        <v>22256667</v>
      </c>
      <c r="L62" s="70">
        <v>22256667</v>
      </c>
    </row>
    <row r="63" spans="1:12" x14ac:dyDescent="0.25">
      <c r="A63" s="239"/>
      <c r="B63" s="65">
        <v>4</v>
      </c>
      <c r="C63" s="52">
        <v>210300000</v>
      </c>
      <c r="D63" s="52">
        <v>203300000</v>
      </c>
      <c r="E63" s="52">
        <v>68900000</v>
      </c>
      <c r="H63" s="239"/>
      <c r="I63" s="65">
        <v>4</v>
      </c>
      <c r="J63" s="52">
        <v>147986667</v>
      </c>
      <c r="K63" s="52">
        <v>138786667</v>
      </c>
      <c r="L63" s="52">
        <v>138786667</v>
      </c>
    </row>
    <row r="64" spans="1:12" x14ac:dyDescent="0.25">
      <c r="A64" s="239"/>
      <c r="B64" s="74">
        <v>5</v>
      </c>
      <c r="C64" s="52">
        <v>137500000</v>
      </c>
      <c r="D64" s="52">
        <v>91036667</v>
      </c>
      <c r="E64" s="52">
        <v>72400000</v>
      </c>
      <c r="H64" s="239"/>
      <c r="I64" s="74">
        <v>5</v>
      </c>
      <c r="J64" s="52">
        <v>43033333</v>
      </c>
      <c r="K64" s="52">
        <v>28723333</v>
      </c>
      <c r="L64" s="52">
        <v>28723333</v>
      </c>
    </row>
    <row r="65" spans="1:12" x14ac:dyDescent="0.25">
      <c r="A65" s="239"/>
      <c r="B65" s="65">
        <v>6</v>
      </c>
      <c r="C65" s="70">
        <v>320500000</v>
      </c>
      <c r="D65" s="70">
        <v>300680000</v>
      </c>
      <c r="E65" s="70">
        <v>147280000</v>
      </c>
      <c r="H65" s="239"/>
      <c r="I65" s="65">
        <v>6</v>
      </c>
      <c r="J65" s="70">
        <v>0</v>
      </c>
      <c r="K65" s="70">
        <v>0</v>
      </c>
      <c r="L65" s="70">
        <v>0</v>
      </c>
    </row>
    <row r="66" spans="1:12" ht="15.75" thickBot="1" x14ac:dyDescent="0.3">
      <c r="A66" s="239"/>
      <c r="B66" s="75">
        <v>7</v>
      </c>
      <c r="C66" s="73">
        <v>57350000</v>
      </c>
      <c r="D66" s="73">
        <v>46750000</v>
      </c>
      <c r="E66" s="73">
        <v>20250000</v>
      </c>
      <c r="H66" s="239"/>
      <c r="I66" s="75">
        <v>7</v>
      </c>
      <c r="J66" s="73">
        <v>0</v>
      </c>
      <c r="K66" s="73">
        <v>0</v>
      </c>
      <c r="L66" s="73">
        <v>0</v>
      </c>
    </row>
    <row r="67" spans="1:12" ht="15.75" thickBot="1" x14ac:dyDescent="0.3">
      <c r="A67" s="240"/>
      <c r="B67" s="69"/>
      <c r="C67" s="58">
        <v>1071967250</v>
      </c>
      <c r="D67" s="58">
        <v>976583917</v>
      </c>
      <c r="E67" s="76">
        <v>611647250</v>
      </c>
      <c r="H67" s="240"/>
      <c r="I67" s="69"/>
      <c r="J67" s="58">
        <v>218930001</v>
      </c>
      <c r="K67" s="58">
        <v>189766667</v>
      </c>
      <c r="L67" s="76">
        <v>189766667</v>
      </c>
    </row>
    <row r="68" spans="1:12" ht="15.75" thickBot="1" x14ac:dyDescent="0.3">
      <c r="A68" s="71"/>
      <c r="B68" s="60"/>
      <c r="C68" s="61"/>
      <c r="D68" s="61"/>
      <c r="E68" s="62"/>
      <c r="H68" s="71"/>
      <c r="I68" s="60"/>
      <c r="J68" s="61"/>
      <c r="K68" s="61"/>
      <c r="L68" s="62"/>
    </row>
    <row r="69" spans="1:12" x14ac:dyDescent="0.25">
      <c r="A69" s="238" t="s">
        <v>137</v>
      </c>
      <c r="B69" s="48">
        <v>1</v>
      </c>
      <c r="C69" s="49">
        <v>130400000</v>
      </c>
      <c r="D69" s="49">
        <v>81315080</v>
      </c>
      <c r="E69" s="49">
        <v>62482010</v>
      </c>
      <c r="H69" s="238" t="s">
        <v>137</v>
      </c>
      <c r="I69" s="48">
        <v>1</v>
      </c>
      <c r="J69" s="49">
        <v>5590000</v>
      </c>
      <c r="K69" s="49">
        <v>5590000</v>
      </c>
      <c r="L69" s="49">
        <v>5590000</v>
      </c>
    </row>
    <row r="70" spans="1:12" x14ac:dyDescent="0.25">
      <c r="A70" s="239"/>
      <c r="B70" s="65">
        <v>2</v>
      </c>
      <c r="C70" s="52">
        <v>874699641</v>
      </c>
      <c r="D70" s="52">
        <v>635706841</v>
      </c>
      <c r="E70" s="52">
        <v>304574641</v>
      </c>
      <c r="H70" s="239"/>
      <c r="I70" s="65">
        <v>2</v>
      </c>
      <c r="J70" s="52">
        <v>21200000</v>
      </c>
      <c r="K70" s="52">
        <v>21200000</v>
      </c>
      <c r="L70" s="52">
        <v>21200000</v>
      </c>
    </row>
    <row r="71" spans="1:12" x14ac:dyDescent="0.25">
      <c r="A71" s="239"/>
      <c r="B71" s="74">
        <v>3</v>
      </c>
      <c r="C71" s="70">
        <v>300000000</v>
      </c>
      <c r="D71" s="70">
        <v>275527205</v>
      </c>
      <c r="E71" s="70">
        <v>275527205</v>
      </c>
      <c r="H71" s="239"/>
      <c r="I71" s="74">
        <v>3</v>
      </c>
      <c r="J71" s="70">
        <v>24861700</v>
      </c>
      <c r="K71" s="70">
        <v>24861700</v>
      </c>
      <c r="L71" s="70">
        <v>24861700</v>
      </c>
    </row>
    <row r="72" spans="1:12" x14ac:dyDescent="0.25">
      <c r="A72" s="239"/>
      <c r="B72" s="65">
        <v>4</v>
      </c>
      <c r="C72" s="52">
        <v>859286384</v>
      </c>
      <c r="D72" s="52">
        <v>764457099</v>
      </c>
      <c r="E72" s="52">
        <v>125555107</v>
      </c>
      <c r="H72" s="239"/>
      <c r="I72" s="65">
        <v>4</v>
      </c>
      <c r="J72" s="52">
        <v>14623333</v>
      </c>
      <c r="K72" s="52">
        <v>14623333</v>
      </c>
      <c r="L72" s="52">
        <v>14623333</v>
      </c>
    </row>
    <row r="73" spans="1:12" x14ac:dyDescent="0.25">
      <c r="A73" s="239"/>
      <c r="B73" s="74">
        <v>5</v>
      </c>
      <c r="C73" s="70">
        <v>6040016616</v>
      </c>
      <c r="D73" s="70">
        <v>2602614489</v>
      </c>
      <c r="E73" s="70">
        <v>215747187</v>
      </c>
      <c r="H73" s="239"/>
      <c r="I73" s="74">
        <v>5</v>
      </c>
      <c r="J73" s="70">
        <v>43400000</v>
      </c>
      <c r="K73" s="70">
        <v>43400000</v>
      </c>
      <c r="L73" s="70">
        <v>43400000</v>
      </c>
    </row>
    <row r="74" spans="1:12" ht="15.75" thickBot="1" x14ac:dyDescent="0.3">
      <c r="A74" s="239"/>
      <c r="B74" s="77">
        <v>6</v>
      </c>
      <c r="C74" s="73">
        <v>465597359</v>
      </c>
      <c r="D74" s="73">
        <v>465597359</v>
      </c>
      <c r="E74" s="73">
        <v>201295320</v>
      </c>
      <c r="H74" s="239"/>
      <c r="I74" s="77">
        <v>6</v>
      </c>
      <c r="J74" s="73">
        <v>0</v>
      </c>
      <c r="K74" s="73">
        <v>0</v>
      </c>
      <c r="L74" s="73">
        <v>0</v>
      </c>
    </row>
    <row r="75" spans="1:12" ht="15.75" thickBot="1" x14ac:dyDescent="0.3">
      <c r="A75" s="240"/>
      <c r="B75" s="69"/>
      <c r="C75" s="58">
        <v>8670000000</v>
      </c>
      <c r="D75" s="58">
        <v>4825218073</v>
      </c>
      <c r="E75" s="76">
        <v>1185181470</v>
      </c>
      <c r="H75" s="240"/>
      <c r="I75" s="69"/>
      <c r="J75" s="58">
        <v>109675033</v>
      </c>
      <c r="K75" s="58">
        <v>109675033</v>
      </c>
      <c r="L75" s="76">
        <v>109675033</v>
      </c>
    </row>
    <row r="76" spans="1:12" ht="15.75" thickBot="1" x14ac:dyDescent="0.3">
      <c r="A76" s="71"/>
      <c r="B76" s="60"/>
      <c r="C76" s="61"/>
      <c r="D76" s="61"/>
      <c r="E76" s="62"/>
      <c r="H76" s="71"/>
      <c r="I76" s="60"/>
      <c r="J76" s="61"/>
      <c r="K76" s="61"/>
      <c r="L76" s="62"/>
    </row>
    <row r="77" spans="1:12" x14ac:dyDescent="0.25">
      <c r="A77" s="241" t="s">
        <v>138</v>
      </c>
      <c r="B77" s="72">
        <v>1</v>
      </c>
      <c r="C77" s="49">
        <v>2675837324</v>
      </c>
      <c r="D77" s="49">
        <v>2623261467</v>
      </c>
      <c r="E77" s="49">
        <v>2000804799</v>
      </c>
      <c r="H77" s="241" t="s">
        <v>138</v>
      </c>
      <c r="I77" s="72">
        <v>1</v>
      </c>
      <c r="J77" s="49">
        <v>297146665</v>
      </c>
      <c r="K77" s="49">
        <v>282113332</v>
      </c>
      <c r="L77" s="49">
        <v>286413332</v>
      </c>
    </row>
    <row r="78" spans="1:12" x14ac:dyDescent="0.25">
      <c r="A78" s="242"/>
      <c r="B78" s="65">
        <v>2</v>
      </c>
      <c r="C78" s="52">
        <v>338439867</v>
      </c>
      <c r="D78" s="52">
        <v>296789867</v>
      </c>
      <c r="E78" s="52">
        <v>230739867</v>
      </c>
      <c r="H78" s="242"/>
      <c r="I78" s="65">
        <v>2</v>
      </c>
      <c r="J78" s="52">
        <v>37136666</v>
      </c>
      <c r="K78" s="52">
        <v>33615666</v>
      </c>
      <c r="L78" s="52">
        <v>33615666</v>
      </c>
    </row>
    <row r="79" spans="1:12" x14ac:dyDescent="0.25">
      <c r="A79" s="242"/>
      <c r="B79" s="65">
        <v>3</v>
      </c>
      <c r="C79" s="52">
        <v>204611913</v>
      </c>
      <c r="D79" s="52">
        <v>182900000</v>
      </c>
      <c r="E79" s="52">
        <v>135400000</v>
      </c>
      <c r="H79" s="242"/>
      <c r="I79" s="65">
        <v>3</v>
      </c>
      <c r="J79" s="52">
        <v>19160000</v>
      </c>
      <c r="K79" s="52">
        <v>5760000</v>
      </c>
      <c r="L79" s="52">
        <v>5760000</v>
      </c>
    </row>
    <row r="80" spans="1:12" x14ac:dyDescent="0.25">
      <c r="A80" s="242"/>
      <c r="B80" s="65">
        <v>4</v>
      </c>
      <c r="C80" s="52">
        <v>1382502338</v>
      </c>
      <c r="D80" s="52">
        <v>1378191638</v>
      </c>
      <c r="E80" s="52">
        <v>804070921</v>
      </c>
      <c r="H80" s="242"/>
      <c r="I80" s="65">
        <v>4</v>
      </c>
      <c r="J80" s="52">
        <v>350914589</v>
      </c>
      <c r="K80" s="52">
        <v>350914589</v>
      </c>
      <c r="L80" s="52">
        <v>346448562</v>
      </c>
    </row>
    <row r="81" spans="1:12" x14ac:dyDescent="0.25">
      <c r="A81" s="242"/>
      <c r="B81" s="65">
        <v>5</v>
      </c>
      <c r="C81" s="52">
        <v>1199264300</v>
      </c>
      <c r="D81" s="52">
        <v>1155680241</v>
      </c>
      <c r="E81" s="52">
        <v>499018191</v>
      </c>
      <c r="H81" s="242"/>
      <c r="I81" s="65">
        <v>5</v>
      </c>
      <c r="J81" s="52">
        <v>2760739362</v>
      </c>
      <c r="K81" s="52">
        <v>2760681399</v>
      </c>
      <c r="L81" s="52">
        <v>1763867018</v>
      </c>
    </row>
    <row r="82" spans="1:12" x14ac:dyDescent="0.25">
      <c r="A82" s="242"/>
      <c r="B82" s="65">
        <v>6</v>
      </c>
      <c r="C82" s="52">
        <v>63600000</v>
      </c>
      <c r="D82" s="52">
        <v>63600000</v>
      </c>
      <c r="E82" s="52">
        <v>23400000</v>
      </c>
      <c r="H82" s="242"/>
      <c r="I82" s="65">
        <v>6</v>
      </c>
      <c r="J82" s="52">
        <v>18900000</v>
      </c>
      <c r="K82" s="52">
        <v>18900000</v>
      </c>
      <c r="L82" s="52">
        <v>18900000</v>
      </c>
    </row>
    <row r="83" spans="1:12" x14ac:dyDescent="0.25">
      <c r="A83" s="242"/>
      <c r="B83" s="65">
        <v>7</v>
      </c>
      <c r="C83" s="52">
        <v>123250000</v>
      </c>
      <c r="D83" s="52">
        <v>123250000</v>
      </c>
      <c r="E83" s="52">
        <v>98600000</v>
      </c>
      <c r="H83" s="242"/>
      <c r="I83" s="65">
        <v>7</v>
      </c>
      <c r="J83" s="52">
        <v>0</v>
      </c>
      <c r="K83" s="52">
        <v>0</v>
      </c>
      <c r="L83" s="52">
        <v>0</v>
      </c>
    </row>
    <row r="84" spans="1:12" ht="15.75" thickBot="1" x14ac:dyDescent="0.3">
      <c r="A84" s="242"/>
      <c r="B84" s="65">
        <v>8</v>
      </c>
      <c r="C84" s="55">
        <v>76500000</v>
      </c>
      <c r="D84" s="55">
        <v>76500000</v>
      </c>
      <c r="E84" s="55">
        <v>40500000</v>
      </c>
      <c r="H84" s="242"/>
      <c r="I84" s="65">
        <v>8</v>
      </c>
      <c r="J84" s="55">
        <v>21061334</v>
      </c>
      <c r="K84" s="55">
        <v>21061334</v>
      </c>
      <c r="L84" s="55">
        <v>21061334</v>
      </c>
    </row>
    <row r="85" spans="1:12" ht="15.75" thickBot="1" x14ac:dyDescent="0.3">
      <c r="A85" s="243"/>
      <c r="B85" s="69"/>
      <c r="C85" s="58">
        <v>6064005742</v>
      </c>
      <c r="D85" s="58">
        <v>5900173213</v>
      </c>
      <c r="E85" s="58">
        <v>3832533778</v>
      </c>
      <c r="H85" s="243"/>
      <c r="I85" s="69"/>
      <c r="J85" s="58">
        <v>3505058616</v>
      </c>
      <c r="K85" s="58">
        <v>3473046320</v>
      </c>
      <c r="L85" s="58">
        <v>2476065912</v>
      </c>
    </row>
    <row r="86" spans="1:12" ht="15.75" thickBot="1" x14ac:dyDescent="0.3">
      <c r="A86" s="78"/>
      <c r="B86" s="60"/>
      <c r="C86" s="61"/>
      <c r="D86" s="61"/>
      <c r="E86" s="79"/>
      <c r="H86" s="78"/>
      <c r="I86" s="60"/>
      <c r="J86" s="61"/>
      <c r="K86" s="61"/>
      <c r="L86" s="79"/>
    </row>
    <row r="87" spans="1:12" ht="15.75" thickBot="1" x14ac:dyDescent="0.3">
      <c r="A87" s="241" t="s">
        <v>139</v>
      </c>
      <c r="B87" s="80">
        <v>1</v>
      </c>
      <c r="C87" s="81">
        <v>965958750</v>
      </c>
      <c r="D87" s="81">
        <v>0</v>
      </c>
      <c r="E87" s="81">
        <v>0</v>
      </c>
      <c r="H87" s="241" t="s">
        <v>139</v>
      </c>
      <c r="I87" s="80">
        <v>1</v>
      </c>
      <c r="J87" s="81">
        <v>0</v>
      </c>
      <c r="K87" s="81">
        <v>0</v>
      </c>
      <c r="L87" s="81">
        <v>0</v>
      </c>
    </row>
    <row r="88" spans="1:12" ht="15.75" thickBot="1" x14ac:dyDescent="0.3">
      <c r="A88" s="243"/>
      <c r="B88" s="69"/>
      <c r="C88" s="58">
        <v>965958750</v>
      </c>
      <c r="D88" s="58">
        <v>0</v>
      </c>
      <c r="E88" s="76">
        <v>0</v>
      </c>
      <c r="H88" s="243"/>
      <c r="I88" s="69"/>
      <c r="J88" s="58">
        <v>0</v>
      </c>
      <c r="K88" s="58">
        <v>0</v>
      </c>
      <c r="L88" s="76">
        <v>0</v>
      </c>
    </row>
    <row r="89" spans="1:12" ht="15.75" thickBot="1" x14ac:dyDescent="0.3">
      <c r="A89" s="64"/>
      <c r="B89" s="60"/>
      <c r="C89" s="61"/>
      <c r="D89" s="61"/>
      <c r="E89" s="62"/>
      <c r="H89" s="64"/>
      <c r="I89" s="60"/>
      <c r="J89" s="61"/>
      <c r="K89" s="61"/>
      <c r="L89" s="62"/>
    </row>
    <row r="90" spans="1:12" ht="15.75" thickBot="1" x14ac:dyDescent="0.3">
      <c r="A90" s="228" t="s">
        <v>32</v>
      </c>
      <c r="B90" s="229"/>
      <c r="C90" s="82">
        <v>33646215742</v>
      </c>
      <c r="D90" s="82">
        <v>27120603501</v>
      </c>
      <c r="E90" s="82">
        <v>14354277298</v>
      </c>
      <c r="H90" s="228" t="s">
        <v>32</v>
      </c>
      <c r="I90" s="229"/>
      <c r="J90" s="82">
        <v>8889715081</v>
      </c>
      <c r="K90" s="82">
        <v>8795655066</v>
      </c>
      <c r="L90" s="82">
        <v>7563224910</v>
      </c>
    </row>
    <row r="91" spans="1:12" ht="15.75" thickBot="1" x14ac:dyDescent="0.3">
      <c r="H91" s="83"/>
      <c r="I91" s="84"/>
      <c r="J91" s="85"/>
      <c r="K91" s="85"/>
      <c r="L91" s="86"/>
    </row>
    <row r="92" spans="1:12" ht="15.75" thickBot="1" x14ac:dyDescent="0.3">
      <c r="H92" s="228" t="s">
        <v>140</v>
      </c>
      <c r="I92" s="229"/>
      <c r="J92" s="82">
        <v>0</v>
      </c>
      <c r="K92" s="82">
        <v>0</v>
      </c>
      <c r="L92" s="87">
        <v>0</v>
      </c>
    </row>
    <row r="93" spans="1:12" ht="15.75" thickBot="1" x14ac:dyDescent="0.3">
      <c r="H93" s="230"/>
      <c r="I93" s="231"/>
      <c r="J93" s="88"/>
      <c r="K93" s="88"/>
      <c r="L93" s="89"/>
    </row>
    <row r="94" spans="1:12" ht="15.75" thickBot="1" x14ac:dyDescent="0.3">
      <c r="H94" s="228" t="s">
        <v>141</v>
      </c>
      <c r="I94" s="229"/>
      <c r="J94" s="82">
        <v>0</v>
      </c>
      <c r="K94" s="82">
        <v>0</v>
      </c>
      <c r="L94" s="87">
        <v>0</v>
      </c>
    </row>
    <row r="95" spans="1:12" ht="15.75" thickBot="1" x14ac:dyDescent="0.3">
      <c r="H95" s="230"/>
      <c r="I95" s="231"/>
      <c r="J95" s="88"/>
      <c r="K95" s="88"/>
      <c r="L95" s="89"/>
    </row>
    <row r="96" spans="1:12" ht="15.75" thickBot="1" x14ac:dyDescent="0.3">
      <c r="H96" s="228" t="s">
        <v>142</v>
      </c>
      <c r="I96" s="229"/>
      <c r="J96" s="82">
        <v>0</v>
      </c>
      <c r="K96" s="82">
        <v>0</v>
      </c>
      <c r="L96" s="87">
        <v>0</v>
      </c>
    </row>
    <row r="97" spans="8:12" ht="15.75" thickBot="1" x14ac:dyDescent="0.3">
      <c r="H97" s="230"/>
      <c r="I97" s="231"/>
      <c r="J97" s="88"/>
      <c r="K97" s="88"/>
      <c r="L97" s="89"/>
    </row>
    <row r="98" spans="8:12" x14ac:dyDescent="0.25">
      <c r="H98" s="232" t="s">
        <v>143</v>
      </c>
      <c r="I98" s="233"/>
      <c r="J98" s="50">
        <v>0</v>
      </c>
      <c r="K98" s="50">
        <v>0</v>
      </c>
      <c r="L98" s="90">
        <v>0</v>
      </c>
    </row>
    <row r="99" spans="8:12" x14ac:dyDescent="0.25">
      <c r="H99" s="234" t="s">
        <v>144</v>
      </c>
      <c r="I99" s="235"/>
      <c r="J99" s="53">
        <v>8889715081</v>
      </c>
      <c r="K99" s="53">
        <v>8795655066</v>
      </c>
      <c r="L99" s="53">
        <v>7563224910</v>
      </c>
    </row>
    <row r="100" spans="8:12" x14ac:dyDescent="0.25">
      <c r="H100" s="234" t="s">
        <v>145</v>
      </c>
      <c r="I100" s="235"/>
      <c r="J100" s="53">
        <v>0</v>
      </c>
      <c r="K100" s="53">
        <v>0</v>
      </c>
      <c r="L100" s="53">
        <v>0</v>
      </c>
    </row>
    <row r="101" spans="8:12" x14ac:dyDescent="0.25">
      <c r="H101" s="236" t="s">
        <v>146</v>
      </c>
      <c r="I101" s="237"/>
      <c r="J101" s="53">
        <v>0</v>
      </c>
      <c r="K101" s="53">
        <v>0</v>
      </c>
      <c r="L101" s="91">
        <v>0</v>
      </c>
    </row>
    <row r="102" spans="8:12" ht="15.75" thickBot="1" x14ac:dyDescent="0.3">
      <c r="H102" s="222" t="s">
        <v>140</v>
      </c>
      <c r="I102" s="223"/>
      <c r="J102" s="92">
        <v>0</v>
      </c>
      <c r="K102" s="92">
        <v>0</v>
      </c>
      <c r="L102" s="93">
        <v>0</v>
      </c>
    </row>
    <row r="103" spans="8:12" ht="15.75" thickBot="1" x14ac:dyDescent="0.3">
      <c r="H103" s="224" t="s">
        <v>142</v>
      </c>
      <c r="I103" s="225"/>
      <c r="J103" s="94">
        <v>0</v>
      </c>
      <c r="K103" s="94">
        <v>0</v>
      </c>
      <c r="L103" s="95">
        <v>0</v>
      </c>
    </row>
    <row r="104" spans="8:12" ht="15.75" thickBot="1" x14ac:dyDescent="0.3">
      <c r="H104" s="226" t="s">
        <v>147</v>
      </c>
      <c r="I104" s="227"/>
      <c r="J104" s="96">
        <v>8889715081</v>
      </c>
      <c r="K104" s="96">
        <v>8795655066</v>
      </c>
      <c r="L104" s="97">
        <v>7563224910</v>
      </c>
    </row>
  </sheetData>
  <mergeCells count="39">
    <mergeCell ref="A1:E1"/>
    <mergeCell ref="H1:L1"/>
    <mergeCell ref="A2:E2"/>
    <mergeCell ref="H2:L2"/>
    <mergeCell ref="A4:A10"/>
    <mergeCell ref="H4:H10"/>
    <mergeCell ref="A12:A23"/>
    <mergeCell ref="H12:H23"/>
    <mergeCell ref="A25:A34"/>
    <mergeCell ref="H25:H34"/>
    <mergeCell ref="A36:A41"/>
    <mergeCell ref="H36:H41"/>
    <mergeCell ref="A43:A48"/>
    <mergeCell ref="H43:H48"/>
    <mergeCell ref="A50:A58"/>
    <mergeCell ref="H50:H58"/>
    <mergeCell ref="A60:A67"/>
    <mergeCell ref="H60:H67"/>
    <mergeCell ref="H95:I95"/>
    <mergeCell ref="A69:A75"/>
    <mergeCell ref="H69:H75"/>
    <mergeCell ref="A77:A85"/>
    <mergeCell ref="H77:H85"/>
    <mergeCell ref="A87:A88"/>
    <mergeCell ref="H87:H88"/>
    <mergeCell ref="A90:B90"/>
    <mergeCell ref="H90:I90"/>
    <mergeCell ref="H92:I92"/>
    <mergeCell ref="H93:I93"/>
    <mergeCell ref="H94:I94"/>
    <mergeCell ref="H102:I102"/>
    <mergeCell ref="H103:I103"/>
    <mergeCell ref="H104:I104"/>
    <mergeCell ref="H96:I96"/>
    <mergeCell ref="H97:I97"/>
    <mergeCell ref="H98:I98"/>
    <mergeCell ref="H99:I99"/>
    <mergeCell ref="H100:I100"/>
    <mergeCell ref="H101:I101"/>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1"/>
  <sheetViews>
    <sheetView showGridLines="0" topLeftCell="A4" zoomScale="70" zoomScaleNormal="70" zoomScaleSheetLayoutView="70" workbookViewId="0">
      <pane ySplit="3" topLeftCell="A43" activePane="bottomLeft" state="frozen"/>
      <selection activeCell="S15" sqref="S15:S23"/>
      <selection pane="bottomLeft" activeCell="S15" sqref="S15:S23"/>
    </sheetView>
  </sheetViews>
  <sheetFormatPr baseColWidth="10" defaultRowHeight="12.75" x14ac:dyDescent="0.2"/>
  <cols>
    <col min="1" max="1" width="58" style="40" customWidth="1"/>
    <col min="2" max="5" width="9.28515625" style="2" customWidth="1"/>
    <col min="6" max="6" width="18" style="2" customWidth="1"/>
    <col min="7" max="7" width="18" style="33" customWidth="1"/>
    <col min="8" max="16384" width="11.42578125" style="2"/>
  </cols>
  <sheetData>
    <row r="1" spans="1:8" ht="25.5" customHeight="1" x14ac:dyDescent="0.2">
      <c r="A1" s="217"/>
      <c r="B1" s="217"/>
      <c r="C1" s="217"/>
      <c r="D1" s="217"/>
      <c r="E1" s="217"/>
      <c r="F1" s="217"/>
      <c r="G1" s="217"/>
    </row>
    <row r="3" spans="1:8" ht="12.75" customHeight="1" x14ac:dyDescent="0.2"/>
    <row r="4" spans="1:8" s="1" customFormat="1" ht="24" customHeight="1" x14ac:dyDescent="0.2">
      <c r="A4" s="261" t="s">
        <v>7</v>
      </c>
      <c r="B4" s="262"/>
      <c r="C4" s="262"/>
      <c r="D4" s="262"/>
      <c r="E4" s="98"/>
      <c r="F4" s="262"/>
      <c r="G4" s="262"/>
      <c r="H4" s="99"/>
    </row>
    <row r="5" spans="1:8" ht="21.75" customHeight="1" x14ac:dyDescent="0.2">
      <c r="A5" s="261"/>
      <c r="B5" s="262"/>
      <c r="C5" s="262"/>
      <c r="D5" s="262"/>
      <c r="E5" s="98"/>
      <c r="F5" s="262"/>
      <c r="G5" s="262"/>
      <c r="H5" s="3"/>
    </row>
    <row r="6" spans="1:8" ht="80.25" customHeight="1" x14ac:dyDescent="0.2">
      <c r="A6" s="261"/>
      <c r="B6" s="100" t="s">
        <v>36</v>
      </c>
      <c r="C6" s="101" t="s">
        <v>122</v>
      </c>
      <c r="D6" s="101" t="s">
        <v>123</v>
      </c>
      <c r="E6" s="101" t="s">
        <v>149</v>
      </c>
      <c r="F6" s="100" t="s">
        <v>36</v>
      </c>
      <c r="G6" s="101" t="s">
        <v>123</v>
      </c>
      <c r="H6" s="101" t="s">
        <v>149</v>
      </c>
    </row>
    <row r="7" spans="1:8" ht="38.25" customHeight="1" x14ac:dyDescent="0.2">
      <c r="A7" s="102" t="s">
        <v>44</v>
      </c>
      <c r="B7" s="102"/>
      <c r="C7" s="102"/>
      <c r="D7" s="102"/>
      <c r="E7" s="103"/>
      <c r="F7" s="104">
        <f>SUM(F8:F13)</f>
        <v>2716262000</v>
      </c>
      <c r="G7" s="104">
        <f>SUM(G8:G13)</f>
        <v>2571760232</v>
      </c>
      <c r="H7" s="103">
        <f>G7/F7</f>
        <v>0.9468012408228661</v>
      </c>
    </row>
    <row r="8" spans="1:8" ht="39.950000000000003" customHeight="1" x14ac:dyDescent="0.2">
      <c r="A8" s="36" t="s">
        <v>112</v>
      </c>
      <c r="B8" s="4">
        <v>1</v>
      </c>
      <c r="C8" s="37">
        <v>0.79820000000000002</v>
      </c>
      <c r="D8" s="37" t="s">
        <v>150</v>
      </c>
      <c r="E8" s="103">
        <f t="shared" ref="E8:E13" si="0">C8/B8</f>
        <v>0.79820000000000002</v>
      </c>
      <c r="F8" s="105">
        <v>335966410</v>
      </c>
      <c r="G8" s="105">
        <v>257078500</v>
      </c>
      <c r="H8" s="103">
        <f t="shared" ref="H8:H71" si="1">G8/F8</f>
        <v>0.76519107966775612</v>
      </c>
    </row>
    <row r="9" spans="1:8" ht="39.950000000000003" customHeight="1" x14ac:dyDescent="0.2">
      <c r="A9" s="36" t="s">
        <v>113</v>
      </c>
      <c r="B9" s="34">
        <v>2</v>
      </c>
      <c r="C9" s="34">
        <v>0</v>
      </c>
      <c r="D9" s="34"/>
      <c r="E9" s="103">
        <f t="shared" si="0"/>
        <v>0</v>
      </c>
      <c r="F9" s="105">
        <v>344930000</v>
      </c>
      <c r="G9" s="105">
        <v>326950000</v>
      </c>
      <c r="H9" s="103">
        <f t="shared" si="1"/>
        <v>0.94787348157597195</v>
      </c>
    </row>
    <row r="10" spans="1:8" ht="39.950000000000003" customHeight="1" x14ac:dyDescent="0.2">
      <c r="A10" s="36" t="s">
        <v>114</v>
      </c>
      <c r="B10" s="34">
        <v>2</v>
      </c>
      <c r="C10" s="34">
        <v>0</v>
      </c>
      <c r="D10" s="34"/>
      <c r="E10" s="103">
        <f t="shared" si="0"/>
        <v>0</v>
      </c>
      <c r="F10" s="105">
        <v>275460000</v>
      </c>
      <c r="G10" s="105">
        <v>275150000</v>
      </c>
      <c r="H10" s="103">
        <f t="shared" si="1"/>
        <v>0.99887460974370146</v>
      </c>
    </row>
    <row r="11" spans="1:8" ht="39.950000000000003" customHeight="1" x14ac:dyDescent="0.2">
      <c r="A11" s="36" t="s">
        <v>107</v>
      </c>
      <c r="B11" s="34">
        <v>500</v>
      </c>
      <c r="C11" s="34">
        <v>409</v>
      </c>
      <c r="D11" s="34"/>
      <c r="E11" s="103">
        <f t="shared" si="0"/>
        <v>0.81799999999999995</v>
      </c>
      <c r="F11" s="105">
        <v>517900000</v>
      </c>
      <c r="G11" s="105">
        <v>470750000</v>
      </c>
      <c r="H11" s="103">
        <f t="shared" si="1"/>
        <v>0.90895925854412052</v>
      </c>
    </row>
    <row r="12" spans="1:8" ht="39.950000000000003" customHeight="1" x14ac:dyDescent="0.2">
      <c r="A12" s="36" t="s">
        <v>108</v>
      </c>
      <c r="B12" s="34">
        <v>2</v>
      </c>
      <c r="C12" s="34">
        <v>0</v>
      </c>
      <c r="D12" s="34"/>
      <c r="E12" s="103">
        <f t="shared" si="0"/>
        <v>0</v>
      </c>
      <c r="F12" s="105">
        <v>649760000</v>
      </c>
      <c r="G12" s="105">
        <v>649586142</v>
      </c>
      <c r="H12" s="103">
        <f t="shared" si="1"/>
        <v>0.99973242735779366</v>
      </c>
    </row>
    <row r="13" spans="1:8" ht="39.950000000000003" customHeight="1" x14ac:dyDescent="0.2">
      <c r="A13" s="36" t="s">
        <v>109</v>
      </c>
      <c r="B13" s="34">
        <v>2</v>
      </c>
      <c r="C13" s="34">
        <v>0</v>
      </c>
      <c r="D13" s="34"/>
      <c r="E13" s="103">
        <f t="shared" si="0"/>
        <v>0</v>
      </c>
      <c r="F13" s="105">
        <v>592245590</v>
      </c>
      <c r="G13" s="105">
        <v>592245590</v>
      </c>
      <c r="H13" s="103">
        <f t="shared" si="1"/>
        <v>1</v>
      </c>
    </row>
    <row r="14" spans="1:8" ht="39.950000000000003" customHeight="1" x14ac:dyDescent="0.2">
      <c r="A14" s="261" t="s">
        <v>43</v>
      </c>
      <c r="B14" s="261"/>
      <c r="C14" s="261"/>
      <c r="D14" s="261"/>
      <c r="E14" s="103"/>
      <c r="F14" s="104">
        <f>SUM(F15:F24)</f>
        <v>3858673000</v>
      </c>
      <c r="G14" s="104">
        <f>SUM(G15:G24)</f>
        <v>3744738862</v>
      </c>
      <c r="H14" s="103">
        <f t="shared" si="1"/>
        <v>0.97047323315554335</v>
      </c>
    </row>
    <row r="15" spans="1:8" ht="39.950000000000003" customHeight="1" x14ac:dyDescent="0.2">
      <c r="A15" s="36" t="s">
        <v>47</v>
      </c>
      <c r="B15" s="34">
        <v>1800</v>
      </c>
      <c r="C15" s="34">
        <v>1154</v>
      </c>
      <c r="D15" s="34"/>
      <c r="E15" s="103">
        <f>C15/B15</f>
        <v>0.64111111111111108</v>
      </c>
      <c r="F15" s="6">
        <v>731810000</v>
      </c>
      <c r="G15" s="6">
        <v>648164000</v>
      </c>
      <c r="H15" s="103">
        <f t="shared" si="1"/>
        <v>0.88569984012243619</v>
      </c>
    </row>
    <row r="16" spans="1:8" ht="39.950000000000003" customHeight="1" x14ac:dyDescent="0.2">
      <c r="A16" s="36" t="s">
        <v>48</v>
      </c>
      <c r="B16" s="5">
        <f>1+2</f>
        <v>3</v>
      </c>
      <c r="C16" s="5">
        <v>0</v>
      </c>
      <c r="D16" s="5"/>
      <c r="E16" s="103">
        <f t="shared" ref="E16:E40" si="2">C16/B16</f>
        <v>0</v>
      </c>
      <c r="F16" s="6">
        <v>203800000</v>
      </c>
      <c r="G16" s="6">
        <v>201213600</v>
      </c>
      <c r="H16" s="103">
        <f t="shared" si="1"/>
        <v>0.98730912659470071</v>
      </c>
    </row>
    <row r="17" spans="1:8" ht="39.950000000000003" customHeight="1" x14ac:dyDescent="0.2">
      <c r="A17" s="41" t="s">
        <v>110</v>
      </c>
      <c r="B17" s="5">
        <v>3</v>
      </c>
      <c r="C17" s="5">
        <v>0</v>
      </c>
      <c r="D17" s="5"/>
      <c r="E17" s="103">
        <f t="shared" si="2"/>
        <v>0</v>
      </c>
      <c r="F17" s="6">
        <v>132000000</v>
      </c>
      <c r="G17" s="6">
        <v>132000000</v>
      </c>
      <c r="H17" s="103">
        <f t="shared" si="1"/>
        <v>1</v>
      </c>
    </row>
    <row r="18" spans="1:8" ht="39.950000000000003" customHeight="1" x14ac:dyDescent="0.2">
      <c r="A18" s="36" t="s">
        <v>49</v>
      </c>
      <c r="B18" s="5">
        <v>1</v>
      </c>
      <c r="C18" s="5">
        <v>0</v>
      </c>
      <c r="D18" s="5"/>
      <c r="E18" s="103">
        <f t="shared" si="2"/>
        <v>0</v>
      </c>
      <c r="F18" s="6">
        <v>16500000</v>
      </c>
      <c r="G18" s="6">
        <v>6967000</v>
      </c>
      <c r="H18" s="103">
        <f t="shared" si="1"/>
        <v>0.42224242424242425</v>
      </c>
    </row>
    <row r="19" spans="1:8" ht="39.950000000000003" customHeight="1" x14ac:dyDescent="0.2">
      <c r="A19" s="36" t="s">
        <v>111</v>
      </c>
      <c r="B19" s="5">
        <v>1</v>
      </c>
      <c r="C19" s="106">
        <v>0.5</v>
      </c>
      <c r="D19" s="106"/>
      <c r="E19" s="103">
        <f t="shared" si="2"/>
        <v>0.5</v>
      </c>
      <c r="F19" s="6">
        <v>40500000</v>
      </c>
      <c r="G19" s="6">
        <v>40500000</v>
      </c>
      <c r="H19" s="103">
        <f t="shared" si="1"/>
        <v>1</v>
      </c>
    </row>
    <row r="20" spans="1:8" ht="39.950000000000003" customHeight="1" x14ac:dyDescent="0.2">
      <c r="A20" s="36" t="s">
        <v>50</v>
      </c>
      <c r="B20" s="5">
        <f>2+2</f>
        <v>4</v>
      </c>
      <c r="C20" s="5">
        <v>4</v>
      </c>
      <c r="D20" s="5"/>
      <c r="E20" s="103">
        <f t="shared" si="2"/>
        <v>1</v>
      </c>
      <c r="F20" s="6">
        <v>644354122</v>
      </c>
      <c r="G20" s="6">
        <v>644354122</v>
      </c>
      <c r="H20" s="103">
        <f t="shared" si="1"/>
        <v>1</v>
      </c>
    </row>
    <row r="21" spans="1:8" ht="39.950000000000003" customHeight="1" x14ac:dyDescent="0.2">
      <c r="A21" s="41" t="s">
        <v>51</v>
      </c>
      <c r="B21" s="5">
        <f>2+3</f>
        <v>5</v>
      </c>
      <c r="C21" s="5">
        <v>2</v>
      </c>
      <c r="D21" s="5"/>
      <c r="E21" s="103">
        <f t="shared" si="2"/>
        <v>0.4</v>
      </c>
      <c r="F21" s="6">
        <v>1570830923</v>
      </c>
      <c r="G21" s="6">
        <v>1549291283</v>
      </c>
      <c r="H21" s="103">
        <f t="shared" si="1"/>
        <v>0.98628774129372043</v>
      </c>
    </row>
    <row r="22" spans="1:8" ht="39.950000000000003" customHeight="1" x14ac:dyDescent="0.2">
      <c r="A22" s="36" t="s">
        <v>118</v>
      </c>
      <c r="B22" s="5">
        <v>30</v>
      </c>
      <c r="C22" s="5">
        <v>19</v>
      </c>
      <c r="D22" s="5"/>
      <c r="E22" s="103">
        <f t="shared" si="2"/>
        <v>0.6333333333333333</v>
      </c>
      <c r="F22" s="6">
        <v>82800000</v>
      </c>
      <c r="G22" s="6">
        <v>82800000</v>
      </c>
      <c r="H22" s="103">
        <f t="shared" si="1"/>
        <v>1</v>
      </c>
    </row>
    <row r="23" spans="1:8" ht="39.950000000000003" customHeight="1" x14ac:dyDescent="0.2">
      <c r="A23" s="36" t="s">
        <v>52</v>
      </c>
      <c r="B23" s="5">
        <f>1+1</f>
        <v>2</v>
      </c>
      <c r="C23" s="5">
        <v>0</v>
      </c>
      <c r="D23" s="5"/>
      <c r="E23" s="103">
        <f t="shared" si="2"/>
        <v>0</v>
      </c>
      <c r="F23" s="6">
        <v>47700000</v>
      </c>
      <c r="G23" s="6">
        <v>47700000</v>
      </c>
      <c r="H23" s="103">
        <f t="shared" si="1"/>
        <v>1</v>
      </c>
    </row>
    <row r="24" spans="1:8" ht="39.950000000000003" customHeight="1" x14ac:dyDescent="0.2">
      <c r="A24" s="36" t="s">
        <v>119</v>
      </c>
      <c r="B24" s="5">
        <v>1</v>
      </c>
      <c r="C24" s="107">
        <v>1</v>
      </c>
      <c r="D24" s="107"/>
      <c r="E24" s="103">
        <f t="shared" si="2"/>
        <v>1</v>
      </c>
      <c r="F24" s="6">
        <v>388377955</v>
      </c>
      <c r="G24" s="6">
        <v>391748857</v>
      </c>
      <c r="H24" s="103">
        <f t="shared" si="1"/>
        <v>1.0086794370190244</v>
      </c>
    </row>
    <row r="25" spans="1:8" ht="39.950000000000003" customHeight="1" x14ac:dyDescent="0.2">
      <c r="A25" s="261" t="s">
        <v>53</v>
      </c>
      <c r="B25" s="261"/>
      <c r="C25" s="261"/>
      <c r="D25" s="261"/>
      <c r="E25" s="103"/>
      <c r="F25" s="104">
        <f>SUM(F26:F31)</f>
        <v>8670000000</v>
      </c>
      <c r="G25" s="104">
        <f>SUM(G26:G31)</f>
        <v>4825218073</v>
      </c>
      <c r="H25" s="103">
        <f t="shared" si="1"/>
        <v>0.55654187693194923</v>
      </c>
    </row>
    <row r="26" spans="1:8" ht="39.950000000000003" customHeight="1" x14ac:dyDescent="0.2">
      <c r="A26" s="41" t="s">
        <v>54</v>
      </c>
      <c r="B26" s="5">
        <v>100</v>
      </c>
      <c r="C26" s="5">
        <v>94</v>
      </c>
      <c r="D26" s="5">
        <v>107</v>
      </c>
      <c r="E26" s="103">
        <f t="shared" si="2"/>
        <v>0.94</v>
      </c>
      <c r="F26" s="6">
        <v>130400000</v>
      </c>
      <c r="G26" s="6">
        <v>81315080</v>
      </c>
      <c r="H26" s="103">
        <f t="shared" si="1"/>
        <v>0.62358190184049078</v>
      </c>
    </row>
    <row r="27" spans="1:8" ht="39.950000000000003" customHeight="1" x14ac:dyDescent="0.2">
      <c r="A27" s="41" t="s">
        <v>55</v>
      </c>
      <c r="B27" s="108">
        <v>10</v>
      </c>
      <c r="C27" s="108">
        <v>5</v>
      </c>
      <c r="D27" s="108">
        <v>10</v>
      </c>
      <c r="E27" s="103">
        <f t="shared" si="2"/>
        <v>0.5</v>
      </c>
      <c r="F27" s="6">
        <v>874699641</v>
      </c>
      <c r="G27" s="6">
        <v>635706841</v>
      </c>
      <c r="H27" s="103">
        <f t="shared" si="1"/>
        <v>0.72677158101177275</v>
      </c>
    </row>
    <row r="28" spans="1:8" ht="39.950000000000003" customHeight="1" x14ac:dyDescent="0.2">
      <c r="A28" s="41" t="s">
        <v>56</v>
      </c>
      <c r="B28" s="108">
        <v>5</v>
      </c>
      <c r="C28" s="108">
        <v>2</v>
      </c>
      <c r="D28" s="108">
        <v>22</v>
      </c>
      <c r="E28" s="103">
        <f t="shared" si="2"/>
        <v>0.4</v>
      </c>
      <c r="F28" s="6">
        <v>300000000</v>
      </c>
      <c r="G28" s="6">
        <v>275527205</v>
      </c>
      <c r="H28" s="103">
        <f t="shared" si="1"/>
        <v>0.91842401666666662</v>
      </c>
    </row>
    <row r="29" spans="1:8" ht="49.5" customHeight="1" x14ac:dyDescent="0.2">
      <c r="A29" s="41" t="s">
        <v>116</v>
      </c>
      <c r="B29" s="108">
        <v>10</v>
      </c>
      <c r="C29" s="109">
        <v>0.6</v>
      </c>
      <c r="D29" s="109"/>
      <c r="E29" s="103">
        <f t="shared" si="2"/>
        <v>0.06</v>
      </c>
      <c r="F29" s="6">
        <v>859286384</v>
      </c>
      <c r="G29" s="6">
        <v>764457099</v>
      </c>
      <c r="H29" s="103">
        <f t="shared" si="1"/>
        <v>0.88964181585356061</v>
      </c>
    </row>
    <row r="30" spans="1:8" ht="39.950000000000003" customHeight="1" x14ac:dyDescent="0.2">
      <c r="A30" s="41" t="s">
        <v>57</v>
      </c>
      <c r="B30" s="108">
        <v>10</v>
      </c>
      <c r="C30" s="108">
        <v>0</v>
      </c>
      <c r="D30" s="108">
        <v>3.77</v>
      </c>
      <c r="E30" s="103">
        <f t="shared" si="2"/>
        <v>0</v>
      </c>
      <c r="F30" s="6">
        <v>6040016616</v>
      </c>
      <c r="G30" s="6">
        <v>2602614489</v>
      </c>
      <c r="H30" s="103">
        <f t="shared" si="1"/>
        <v>0.43089525318617106</v>
      </c>
    </row>
    <row r="31" spans="1:8" ht="39.950000000000003" customHeight="1" x14ac:dyDescent="0.2">
      <c r="A31" s="41" t="s">
        <v>58</v>
      </c>
      <c r="B31" s="108">
        <v>5</v>
      </c>
      <c r="C31" s="108">
        <v>4</v>
      </c>
      <c r="D31" s="108">
        <v>5</v>
      </c>
      <c r="E31" s="103">
        <f t="shared" si="2"/>
        <v>0.8</v>
      </c>
      <c r="F31" s="6">
        <v>465597359</v>
      </c>
      <c r="G31" s="6">
        <v>465597359</v>
      </c>
      <c r="H31" s="103">
        <f t="shared" si="1"/>
        <v>1</v>
      </c>
    </row>
    <row r="32" spans="1:8" ht="39.950000000000003" customHeight="1" x14ac:dyDescent="0.2">
      <c r="A32" s="261" t="s">
        <v>59</v>
      </c>
      <c r="B32" s="261"/>
      <c r="C32" s="261"/>
      <c r="D32" s="261"/>
      <c r="E32" s="103" t="e">
        <f>D32/B32</f>
        <v>#DIV/0!</v>
      </c>
      <c r="F32" s="104">
        <f>SUM(F33:F40)</f>
        <v>3617000000</v>
      </c>
      <c r="G32" s="104">
        <f>SUM(G33:G40)</f>
        <v>3379563839</v>
      </c>
      <c r="H32" s="103">
        <f t="shared" si="1"/>
        <v>0.93435549875587498</v>
      </c>
    </row>
    <row r="33" spans="1:8" ht="39.950000000000003" customHeight="1" x14ac:dyDescent="0.2">
      <c r="A33" s="41" t="s">
        <v>60</v>
      </c>
      <c r="B33" s="5">
        <v>6</v>
      </c>
      <c r="C33" s="5">
        <v>0</v>
      </c>
      <c r="D33" s="5"/>
      <c r="E33" s="103">
        <f t="shared" si="2"/>
        <v>0</v>
      </c>
      <c r="F33" s="6">
        <v>308600000</v>
      </c>
      <c r="G33" s="6">
        <v>254857213</v>
      </c>
      <c r="H33" s="103">
        <f t="shared" si="1"/>
        <v>0.82584968567725214</v>
      </c>
    </row>
    <row r="34" spans="1:8" ht="39.950000000000003" customHeight="1" x14ac:dyDescent="0.2">
      <c r="A34" s="41" t="s">
        <v>62</v>
      </c>
      <c r="B34" s="34">
        <v>20000</v>
      </c>
      <c r="C34" s="34">
        <v>23096</v>
      </c>
      <c r="D34" s="34"/>
      <c r="E34" s="103">
        <f t="shared" si="2"/>
        <v>1.1548</v>
      </c>
      <c r="F34" s="6">
        <v>286250000</v>
      </c>
      <c r="G34" s="6">
        <v>286250000</v>
      </c>
      <c r="H34" s="103">
        <f t="shared" si="1"/>
        <v>1</v>
      </c>
    </row>
    <row r="35" spans="1:8" ht="39.950000000000003" customHeight="1" x14ac:dyDescent="0.2">
      <c r="A35" s="41" t="s">
        <v>61</v>
      </c>
      <c r="B35" s="5">
        <v>20</v>
      </c>
      <c r="C35" s="5">
        <v>20</v>
      </c>
      <c r="D35" s="5"/>
      <c r="E35" s="103">
        <f t="shared" si="2"/>
        <v>1</v>
      </c>
      <c r="F35" s="6">
        <v>1112810000</v>
      </c>
      <c r="G35" s="6">
        <v>1059870000</v>
      </c>
      <c r="H35" s="103">
        <f t="shared" si="1"/>
        <v>0.95242673951528112</v>
      </c>
    </row>
    <row r="36" spans="1:8" ht="39.950000000000003" customHeight="1" x14ac:dyDescent="0.2">
      <c r="A36" s="41" t="s">
        <v>63</v>
      </c>
      <c r="B36" s="5">
        <v>4</v>
      </c>
      <c r="C36" s="5">
        <v>0</v>
      </c>
      <c r="D36" s="5"/>
      <c r="E36" s="103">
        <f t="shared" si="2"/>
        <v>0</v>
      </c>
      <c r="F36" s="6">
        <v>156700000</v>
      </c>
      <c r="G36" s="6">
        <v>156700000</v>
      </c>
      <c r="H36" s="103">
        <f t="shared" si="1"/>
        <v>1</v>
      </c>
    </row>
    <row r="37" spans="1:8" ht="39.950000000000003" customHeight="1" x14ac:dyDescent="0.2">
      <c r="A37" s="41" t="s">
        <v>64</v>
      </c>
      <c r="B37" s="34">
        <v>2000</v>
      </c>
      <c r="C37" s="34">
        <v>2146</v>
      </c>
      <c r="D37" s="34"/>
      <c r="E37" s="103">
        <f t="shared" si="2"/>
        <v>1.073</v>
      </c>
      <c r="F37" s="6">
        <v>235640800</v>
      </c>
      <c r="G37" s="6">
        <v>209690278</v>
      </c>
      <c r="H37" s="103">
        <f t="shared" si="1"/>
        <v>0.88987254329470955</v>
      </c>
    </row>
    <row r="38" spans="1:8" ht="39.950000000000003" customHeight="1" x14ac:dyDescent="0.2">
      <c r="A38" s="41" t="s">
        <v>65</v>
      </c>
      <c r="B38" s="34">
        <v>2020</v>
      </c>
      <c r="C38" s="34">
        <v>3685</v>
      </c>
      <c r="D38" s="34"/>
      <c r="E38" s="103">
        <f t="shared" si="2"/>
        <v>1.8242574257425743</v>
      </c>
      <c r="F38" s="6">
        <v>521809200</v>
      </c>
      <c r="G38" s="6">
        <v>475859000</v>
      </c>
      <c r="H38" s="103">
        <f t="shared" si="1"/>
        <v>0.91194060970944935</v>
      </c>
    </row>
    <row r="39" spans="1:8" ht="39.950000000000003" customHeight="1" x14ac:dyDescent="0.2">
      <c r="A39" s="41" t="s">
        <v>66</v>
      </c>
      <c r="B39" s="110">
        <v>2500000</v>
      </c>
      <c r="C39" s="111">
        <v>2786085</v>
      </c>
      <c r="D39" s="111"/>
      <c r="E39" s="103">
        <f t="shared" si="2"/>
        <v>1.1144339999999999</v>
      </c>
      <c r="F39" s="6">
        <v>669897900</v>
      </c>
      <c r="G39" s="6">
        <v>611045248</v>
      </c>
      <c r="H39" s="103">
        <f t="shared" si="1"/>
        <v>0.91214683312188316</v>
      </c>
    </row>
    <row r="40" spans="1:8" ht="39.950000000000003" customHeight="1" x14ac:dyDescent="0.2">
      <c r="A40" s="41" t="s">
        <v>115</v>
      </c>
      <c r="B40" s="5">
        <v>3</v>
      </c>
      <c r="C40" s="5">
        <v>0</v>
      </c>
      <c r="D40" s="5"/>
      <c r="E40" s="103">
        <f t="shared" si="2"/>
        <v>0</v>
      </c>
      <c r="F40" s="6">
        <v>325292100</v>
      </c>
      <c r="G40" s="6">
        <v>325292100</v>
      </c>
      <c r="H40" s="103">
        <f t="shared" si="1"/>
        <v>1</v>
      </c>
    </row>
    <row r="41" spans="1:8" ht="39.950000000000003" customHeight="1" x14ac:dyDescent="0.2">
      <c r="A41" s="261" t="s">
        <v>67</v>
      </c>
      <c r="B41" s="261"/>
      <c r="C41" s="261"/>
      <c r="D41" s="261"/>
      <c r="E41" s="103"/>
      <c r="F41" s="104">
        <f>SUM(F42:F46)</f>
        <v>2190458000</v>
      </c>
      <c r="G41" s="104">
        <f>SUM(G42:G46)</f>
        <v>1388829286</v>
      </c>
      <c r="H41" s="103">
        <f t="shared" si="1"/>
        <v>0.63403602625569633</v>
      </c>
    </row>
    <row r="42" spans="1:8" ht="39.950000000000003" customHeight="1" x14ac:dyDescent="0.2">
      <c r="A42" s="36" t="s">
        <v>68</v>
      </c>
      <c r="B42" s="5">
        <v>3</v>
      </c>
      <c r="C42" s="5">
        <v>1</v>
      </c>
      <c r="D42" s="5">
        <v>3</v>
      </c>
      <c r="E42" s="103">
        <f>D42/B42</f>
        <v>1</v>
      </c>
      <c r="F42" s="6">
        <v>289250000</v>
      </c>
      <c r="G42" s="6">
        <v>189530000</v>
      </c>
      <c r="H42" s="103">
        <f t="shared" si="1"/>
        <v>0.65524632670700089</v>
      </c>
    </row>
    <row r="43" spans="1:8" ht="39.950000000000003" customHeight="1" x14ac:dyDescent="0.2">
      <c r="A43" s="36" t="s">
        <v>69</v>
      </c>
      <c r="B43" s="5">
        <v>985</v>
      </c>
      <c r="C43" s="42">
        <v>892</v>
      </c>
      <c r="D43" s="42">
        <v>981</v>
      </c>
      <c r="E43" s="103">
        <f>D43/B43</f>
        <v>0.9959390862944163</v>
      </c>
      <c r="F43" s="6">
        <v>387426666</v>
      </c>
      <c r="G43" s="6">
        <v>387076666</v>
      </c>
      <c r="H43" s="103">
        <f t="shared" si="1"/>
        <v>0.99909660322658322</v>
      </c>
    </row>
    <row r="44" spans="1:8" ht="39.950000000000003" customHeight="1" x14ac:dyDescent="0.2">
      <c r="A44" s="36" t="s">
        <v>120</v>
      </c>
      <c r="B44" s="42">
        <v>3174</v>
      </c>
      <c r="C44" s="42">
        <v>1600</v>
      </c>
      <c r="D44" s="42">
        <v>1804</v>
      </c>
      <c r="E44" s="103">
        <f>D44/B44</f>
        <v>0.56836798991808446</v>
      </c>
      <c r="F44" s="6">
        <v>470800000</v>
      </c>
      <c r="G44" s="6">
        <v>385891488</v>
      </c>
      <c r="H44" s="103">
        <f t="shared" si="1"/>
        <v>0.81965056924384028</v>
      </c>
    </row>
    <row r="45" spans="1:8" ht="39.950000000000003" customHeight="1" x14ac:dyDescent="0.2">
      <c r="A45" s="36" t="s">
        <v>70</v>
      </c>
      <c r="B45" s="5">
        <v>1</v>
      </c>
      <c r="C45" s="5">
        <v>1</v>
      </c>
      <c r="D45" s="5">
        <v>1</v>
      </c>
      <c r="E45" s="103">
        <f>D45/B45</f>
        <v>1</v>
      </c>
      <c r="F45" s="6">
        <v>249750000</v>
      </c>
      <c r="G45" s="6">
        <v>249250000</v>
      </c>
      <c r="H45" s="103">
        <f t="shared" si="1"/>
        <v>0.99799799799799804</v>
      </c>
    </row>
    <row r="46" spans="1:8" ht="39.950000000000003" customHeight="1" x14ac:dyDescent="0.2">
      <c r="A46" s="36" t="s">
        <v>121</v>
      </c>
      <c r="B46" s="42">
        <v>1135</v>
      </c>
      <c r="C46" s="5">
        <v>640</v>
      </c>
      <c r="D46" s="5">
        <v>753</v>
      </c>
      <c r="E46" s="103">
        <f>D46/B46</f>
        <v>0.6634361233480176</v>
      </c>
      <c r="F46" s="6">
        <v>793231334</v>
      </c>
      <c r="G46" s="6">
        <v>177081132</v>
      </c>
      <c r="H46" s="103">
        <f t="shared" si="1"/>
        <v>0.22324021304987934</v>
      </c>
    </row>
    <row r="47" spans="1:8" ht="39.950000000000003" customHeight="1" x14ac:dyDescent="0.2">
      <c r="A47" s="261" t="s">
        <v>71</v>
      </c>
      <c r="B47" s="261"/>
      <c r="C47" s="261"/>
      <c r="D47" s="261"/>
      <c r="E47" s="103"/>
      <c r="F47" s="104">
        <f>SUM(F48:F54)</f>
        <v>1112468000</v>
      </c>
      <c r="G47" s="104">
        <f>SUM(G48:G54)</f>
        <v>976583917</v>
      </c>
      <c r="H47" s="103">
        <f t="shared" si="1"/>
        <v>0.87785349061725826</v>
      </c>
    </row>
    <row r="48" spans="1:8" ht="39.950000000000003" customHeight="1" x14ac:dyDescent="0.2">
      <c r="A48" s="36" t="s">
        <v>74</v>
      </c>
      <c r="B48" s="5">
        <v>1</v>
      </c>
      <c r="C48" s="106">
        <v>0.9</v>
      </c>
      <c r="D48" s="106" t="s">
        <v>148</v>
      </c>
      <c r="E48" s="103">
        <f>C48/B48</f>
        <v>0.9</v>
      </c>
      <c r="F48" s="6">
        <v>330717250</v>
      </c>
      <c r="G48" s="6">
        <v>319217250</v>
      </c>
      <c r="H48" s="103">
        <f t="shared" si="1"/>
        <v>0.96522709353685054</v>
      </c>
    </row>
    <row r="49" spans="1:8" ht="39.950000000000003" customHeight="1" x14ac:dyDescent="0.2">
      <c r="A49" s="36" t="s">
        <v>75</v>
      </c>
      <c r="B49" s="5">
        <v>1</v>
      </c>
      <c r="C49" s="5">
        <v>0</v>
      </c>
      <c r="D49" s="106" t="s">
        <v>148</v>
      </c>
      <c r="E49" s="103">
        <f t="shared" ref="E49:E54" si="3">C49/B49</f>
        <v>0</v>
      </c>
      <c r="F49" s="6">
        <v>15600000</v>
      </c>
      <c r="G49" s="6">
        <v>15600000</v>
      </c>
      <c r="H49" s="103">
        <f t="shared" si="1"/>
        <v>1</v>
      </c>
    </row>
    <row r="50" spans="1:8" ht="39.950000000000003" customHeight="1" x14ac:dyDescent="0.2">
      <c r="A50" s="36" t="s">
        <v>72</v>
      </c>
      <c r="B50" s="5">
        <v>1</v>
      </c>
      <c r="C50" s="5"/>
      <c r="D50" s="106" t="s">
        <v>148</v>
      </c>
      <c r="E50" s="103">
        <f t="shared" si="3"/>
        <v>0</v>
      </c>
      <c r="F50" s="6"/>
      <c r="G50" s="6"/>
      <c r="H50" s="103" t="e">
        <f t="shared" si="1"/>
        <v>#DIV/0!</v>
      </c>
    </row>
    <row r="51" spans="1:8" ht="39.950000000000003" customHeight="1" x14ac:dyDescent="0.2">
      <c r="A51" s="36" t="s">
        <v>73</v>
      </c>
      <c r="B51" s="5">
        <v>1</v>
      </c>
      <c r="C51" s="106">
        <v>0.35</v>
      </c>
      <c r="D51" s="106" t="s">
        <v>148</v>
      </c>
      <c r="E51" s="103">
        <f t="shared" si="3"/>
        <v>0.35</v>
      </c>
      <c r="F51" s="112">
        <v>97850750</v>
      </c>
      <c r="G51" s="6">
        <v>46750000</v>
      </c>
      <c r="H51" s="103">
        <f t="shared" si="1"/>
        <v>0.4777684381570913</v>
      </c>
    </row>
    <row r="52" spans="1:8" ht="39.950000000000003" customHeight="1" x14ac:dyDescent="0.2">
      <c r="A52" s="36" t="s">
        <v>76</v>
      </c>
      <c r="B52" s="5">
        <v>2</v>
      </c>
      <c r="C52" s="5">
        <v>0.45</v>
      </c>
      <c r="D52" s="106" t="s">
        <v>148</v>
      </c>
      <c r="E52" s="103">
        <f t="shared" si="3"/>
        <v>0.22500000000000001</v>
      </c>
      <c r="F52" s="6">
        <v>229800000</v>
      </c>
      <c r="G52" s="6">
        <v>203300000</v>
      </c>
      <c r="H52" s="103">
        <f t="shared" si="1"/>
        <v>0.88468233246301131</v>
      </c>
    </row>
    <row r="53" spans="1:8" ht="39.950000000000003" customHeight="1" x14ac:dyDescent="0.2">
      <c r="A53" s="36" t="s">
        <v>78</v>
      </c>
      <c r="B53" s="5">
        <v>2</v>
      </c>
      <c r="C53" s="5">
        <v>0</v>
      </c>
      <c r="D53" s="106" t="s">
        <v>148</v>
      </c>
      <c r="E53" s="103">
        <f t="shared" si="3"/>
        <v>0</v>
      </c>
      <c r="F53" s="6">
        <v>301000000</v>
      </c>
      <c r="G53" s="6">
        <v>300680000</v>
      </c>
      <c r="H53" s="103">
        <f t="shared" si="1"/>
        <v>0.99893687707641199</v>
      </c>
    </row>
    <row r="54" spans="1:8" ht="39.950000000000003" customHeight="1" x14ac:dyDescent="0.2">
      <c r="A54" s="36" t="s">
        <v>77</v>
      </c>
      <c r="B54" s="5">
        <v>3</v>
      </c>
      <c r="C54" s="5">
        <v>2</v>
      </c>
      <c r="D54" s="106" t="s">
        <v>148</v>
      </c>
      <c r="E54" s="103">
        <f t="shared" si="3"/>
        <v>0.66666666666666663</v>
      </c>
      <c r="F54" s="6">
        <v>137500000</v>
      </c>
      <c r="G54" s="6">
        <v>91036667</v>
      </c>
      <c r="H54" s="103">
        <f t="shared" si="1"/>
        <v>0.66208485090909086</v>
      </c>
    </row>
    <row r="55" spans="1:8" ht="39.950000000000003" customHeight="1" x14ac:dyDescent="0.2">
      <c r="A55" s="261" t="s">
        <v>79</v>
      </c>
      <c r="B55" s="261"/>
      <c r="C55" s="261"/>
      <c r="D55" s="261"/>
      <c r="E55" s="103"/>
      <c r="F55" s="104">
        <f>SUM(F56:F64)</f>
        <v>2659799000</v>
      </c>
      <c r="G55" s="104">
        <f>SUM(G56:G64)</f>
        <v>2449936148</v>
      </c>
      <c r="H55" s="103">
        <f t="shared" si="1"/>
        <v>0.92109822885112747</v>
      </c>
    </row>
    <row r="56" spans="1:8" ht="39.950000000000003" customHeight="1" x14ac:dyDescent="0.2">
      <c r="A56" s="36" t="s">
        <v>81</v>
      </c>
      <c r="B56" s="5">
        <v>6</v>
      </c>
      <c r="C56" s="5">
        <v>1</v>
      </c>
      <c r="D56" s="5">
        <v>5</v>
      </c>
      <c r="E56" s="103">
        <f t="shared" ref="E56:E64" si="4">D56/B56</f>
        <v>0.83333333333333337</v>
      </c>
      <c r="F56" s="6">
        <v>135020000</v>
      </c>
      <c r="G56" s="6">
        <v>135020000</v>
      </c>
      <c r="H56" s="103">
        <f t="shared" si="1"/>
        <v>1</v>
      </c>
    </row>
    <row r="57" spans="1:8" ht="39.950000000000003" customHeight="1" x14ac:dyDescent="0.2">
      <c r="A57" s="36" t="s">
        <v>82</v>
      </c>
      <c r="B57" s="5">
        <v>14</v>
      </c>
      <c r="C57" s="5">
        <v>24</v>
      </c>
      <c r="D57" s="5">
        <v>24</v>
      </c>
      <c r="E57" s="103">
        <f t="shared" si="4"/>
        <v>1.7142857142857142</v>
      </c>
      <c r="F57" s="6">
        <v>261096000</v>
      </c>
      <c r="G57" s="6">
        <v>267072667</v>
      </c>
      <c r="H57" s="103">
        <f t="shared" si="1"/>
        <v>1.0228906877163955</v>
      </c>
    </row>
    <row r="58" spans="1:8" ht="39.950000000000003" customHeight="1" x14ac:dyDescent="0.2">
      <c r="A58" s="36" t="s">
        <v>83</v>
      </c>
      <c r="B58" s="5">
        <v>3</v>
      </c>
      <c r="C58" s="5">
        <v>3</v>
      </c>
      <c r="D58" s="5">
        <v>3</v>
      </c>
      <c r="E58" s="103">
        <f t="shared" si="4"/>
        <v>1</v>
      </c>
      <c r="F58" s="6">
        <v>60000000</v>
      </c>
      <c r="G58" s="6">
        <v>60000000</v>
      </c>
      <c r="H58" s="103">
        <f t="shared" si="1"/>
        <v>1</v>
      </c>
    </row>
    <row r="59" spans="1:8" ht="39.950000000000003" customHeight="1" x14ac:dyDescent="0.2">
      <c r="A59" s="36" t="s">
        <v>84</v>
      </c>
      <c r="B59" s="4">
        <v>1</v>
      </c>
      <c r="C59" s="4">
        <v>0.92</v>
      </c>
      <c r="D59" s="4">
        <v>1</v>
      </c>
      <c r="E59" s="103">
        <f t="shared" si="4"/>
        <v>1</v>
      </c>
      <c r="F59" s="6">
        <v>1295413000</v>
      </c>
      <c r="G59" s="6">
        <v>1111452000</v>
      </c>
      <c r="H59" s="103">
        <f t="shared" si="1"/>
        <v>0.85799046327310291</v>
      </c>
    </row>
    <row r="60" spans="1:8" ht="39.950000000000003" customHeight="1" x14ac:dyDescent="0.2">
      <c r="A60" s="36" t="s">
        <v>117</v>
      </c>
      <c r="B60" s="5">
        <v>1</v>
      </c>
      <c r="C60" s="5">
        <v>0.5</v>
      </c>
      <c r="D60" s="5">
        <v>0</v>
      </c>
      <c r="E60" s="103">
        <f t="shared" si="4"/>
        <v>0</v>
      </c>
      <c r="F60" s="6">
        <v>47900000</v>
      </c>
      <c r="G60" s="6">
        <v>47900000</v>
      </c>
      <c r="H60" s="103">
        <f t="shared" si="1"/>
        <v>1</v>
      </c>
    </row>
    <row r="61" spans="1:8" ht="39.950000000000003" customHeight="1" x14ac:dyDescent="0.2">
      <c r="A61" s="36" t="s">
        <v>86</v>
      </c>
      <c r="B61" s="4">
        <v>1</v>
      </c>
      <c r="C61" s="4">
        <v>0.92</v>
      </c>
      <c r="D61" s="4">
        <v>1</v>
      </c>
      <c r="E61" s="103">
        <f t="shared" si="4"/>
        <v>1</v>
      </c>
      <c r="F61" s="6">
        <v>263650000</v>
      </c>
      <c r="G61" s="6">
        <v>244350000</v>
      </c>
      <c r="H61" s="103">
        <f t="shared" si="1"/>
        <v>0.92679688981604402</v>
      </c>
    </row>
    <row r="62" spans="1:8" ht="39.950000000000003" customHeight="1" x14ac:dyDescent="0.2">
      <c r="A62" s="36" t="s">
        <v>87</v>
      </c>
      <c r="B62" s="5">
        <v>1</v>
      </c>
      <c r="C62" s="5">
        <v>0</v>
      </c>
      <c r="D62" s="5">
        <v>1</v>
      </c>
      <c r="E62" s="103">
        <f t="shared" si="4"/>
        <v>1</v>
      </c>
      <c r="F62" s="6">
        <v>160090000</v>
      </c>
      <c r="G62" s="6">
        <v>160090000</v>
      </c>
      <c r="H62" s="103">
        <f t="shared" si="1"/>
        <v>1</v>
      </c>
    </row>
    <row r="63" spans="1:8" ht="39.950000000000003" customHeight="1" x14ac:dyDescent="0.2">
      <c r="A63" s="36" t="s">
        <v>88</v>
      </c>
      <c r="B63" s="34">
        <v>1000</v>
      </c>
      <c r="C63" s="5">
        <v>862</v>
      </c>
      <c r="D63" s="5">
        <v>1049</v>
      </c>
      <c r="E63" s="103">
        <f t="shared" si="4"/>
        <v>1.0489999999999999</v>
      </c>
      <c r="F63" s="6">
        <v>237600000</v>
      </c>
      <c r="G63" s="6">
        <v>237600000</v>
      </c>
      <c r="H63" s="103">
        <f t="shared" si="1"/>
        <v>1</v>
      </c>
    </row>
    <row r="64" spans="1:8" ht="39.950000000000003" customHeight="1" x14ac:dyDescent="0.2">
      <c r="A64" s="36" t="s">
        <v>89</v>
      </c>
      <c r="B64" s="5">
        <v>6</v>
      </c>
      <c r="C64" s="5">
        <v>0</v>
      </c>
      <c r="D64" s="5">
        <v>0</v>
      </c>
      <c r="E64" s="103">
        <f t="shared" si="4"/>
        <v>0</v>
      </c>
      <c r="F64" s="6">
        <v>199030000</v>
      </c>
      <c r="G64" s="6">
        <v>186451481</v>
      </c>
      <c r="H64" s="103">
        <f t="shared" si="1"/>
        <v>0.93680088931316885</v>
      </c>
    </row>
    <row r="65" spans="1:8" ht="39.950000000000003" customHeight="1" x14ac:dyDescent="0.2">
      <c r="A65" s="261" t="s">
        <v>90</v>
      </c>
      <c r="B65" s="261"/>
      <c r="C65" s="261"/>
      <c r="D65" s="261"/>
      <c r="E65" s="103"/>
      <c r="F65" s="104">
        <f>SUM(F66:F66)</f>
        <v>1400000000</v>
      </c>
      <c r="G65" s="104">
        <f>SUM(G66:G66)</f>
        <v>0</v>
      </c>
      <c r="H65" s="103">
        <f t="shared" si="1"/>
        <v>0</v>
      </c>
    </row>
    <row r="66" spans="1:8" ht="39.950000000000003" customHeight="1" x14ac:dyDescent="0.2">
      <c r="A66" s="41" t="s">
        <v>91</v>
      </c>
      <c r="B66" s="4">
        <v>1</v>
      </c>
      <c r="C66" s="4"/>
      <c r="D66" s="4"/>
      <c r="E66" s="103"/>
      <c r="F66" s="6">
        <v>1400000000</v>
      </c>
      <c r="G66" s="6"/>
      <c r="H66" s="103">
        <f t="shared" si="1"/>
        <v>0</v>
      </c>
    </row>
    <row r="67" spans="1:8" ht="39.950000000000003" customHeight="1" x14ac:dyDescent="0.2">
      <c r="A67" s="261" t="s">
        <v>92</v>
      </c>
      <c r="B67" s="261"/>
      <c r="C67" s="261"/>
      <c r="D67" s="261"/>
      <c r="E67" s="103"/>
      <c r="F67" s="104">
        <f>SUM(F68:F72)</f>
        <v>2060092527</v>
      </c>
      <c r="G67" s="104">
        <f>SUM(G68:G72)</f>
        <v>1883799931</v>
      </c>
      <c r="H67" s="103">
        <f t="shared" si="1"/>
        <v>0.91442491359515521</v>
      </c>
    </row>
    <row r="68" spans="1:8" ht="39.950000000000003" customHeight="1" x14ac:dyDescent="0.2">
      <c r="A68" s="41" t="s">
        <v>93</v>
      </c>
      <c r="B68" s="5">
        <f>5+1</f>
        <v>6</v>
      </c>
      <c r="C68" s="5"/>
      <c r="D68" s="5">
        <v>6</v>
      </c>
      <c r="E68" s="103">
        <f>D68/B68</f>
        <v>1</v>
      </c>
      <c r="F68" s="6">
        <v>689092527</v>
      </c>
      <c r="G68" s="6">
        <v>629150000</v>
      </c>
      <c r="H68" s="103">
        <f t="shared" si="1"/>
        <v>0.91301236822148846</v>
      </c>
    </row>
    <row r="69" spans="1:8" ht="39.950000000000003" customHeight="1" x14ac:dyDescent="0.2">
      <c r="A69" s="41" t="s">
        <v>94</v>
      </c>
      <c r="B69" s="4">
        <v>0.3</v>
      </c>
      <c r="C69" s="4"/>
      <c r="D69" s="4">
        <v>0.3</v>
      </c>
      <c r="E69" s="103">
        <f>D69/B69</f>
        <v>1</v>
      </c>
      <c r="F69" s="6">
        <v>830256487</v>
      </c>
      <c r="G69" s="6">
        <v>714963270</v>
      </c>
      <c r="H69" s="103">
        <f t="shared" si="1"/>
        <v>0.86113542163748247</v>
      </c>
    </row>
    <row r="70" spans="1:8" ht="39.950000000000003" customHeight="1" x14ac:dyDescent="0.2">
      <c r="A70" s="41" t="s">
        <v>95</v>
      </c>
      <c r="B70" s="5"/>
      <c r="C70" s="5"/>
      <c r="D70" s="5">
        <v>0</v>
      </c>
      <c r="E70" s="103"/>
      <c r="F70" s="6"/>
      <c r="G70" s="6">
        <v>0</v>
      </c>
      <c r="H70" s="103" t="e">
        <f t="shared" si="1"/>
        <v>#DIV/0!</v>
      </c>
    </row>
    <row r="71" spans="1:8" ht="39.950000000000003" customHeight="1" x14ac:dyDescent="0.2">
      <c r="A71" s="41" t="s">
        <v>96</v>
      </c>
      <c r="B71" s="4">
        <v>1</v>
      </c>
      <c r="C71" s="4">
        <v>0.44</v>
      </c>
      <c r="D71" s="4">
        <v>0.5</v>
      </c>
      <c r="E71" s="103">
        <f>D71/B71</f>
        <v>0.5</v>
      </c>
      <c r="F71" s="6">
        <v>540743513</v>
      </c>
      <c r="G71" s="6">
        <v>539686661</v>
      </c>
      <c r="H71" s="103">
        <f t="shared" si="1"/>
        <v>0.99804555769123027</v>
      </c>
    </row>
    <row r="72" spans="1:8" ht="39.950000000000003" customHeight="1" x14ac:dyDescent="0.2">
      <c r="A72" s="41" t="s">
        <v>97</v>
      </c>
      <c r="B72" s="5"/>
      <c r="C72" s="5"/>
      <c r="D72" s="5">
        <v>0</v>
      </c>
      <c r="E72" s="103"/>
      <c r="F72" s="6"/>
      <c r="G72" s="6">
        <v>0</v>
      </c>
      <c r="H72" s="103" t="e">
        <f t="shared" ref="H72:H81" si="5">G72/F72</f>
        <v>#DIV/0!</v>
      </c>
    </row>
    <row r="73" spans="1:8" ht="39.950000000000003" customHeight="1" x14ac:dyDescent="0.2">
      <c r="A73" s="261" t="s">
        <v>98</v>
      </c>
      <c r="B73" s="261"/>
      <c r="C73" s="261"/>
      <c r="D73" s="261"/>
      <c r="E73" s="103" t="e">
        <f>D73/B73</f>
        <v>#DIV/0!</v>
      </c>
      <c r="F73" s="104">
        <f>SUM(F74:F81)</f>
        <v>6204005742</v>
      </c>
      <c r="G73" s="104">
        <f>SUM(G74:G81)</f>
        <v>5900173213</v>
      </c>
      <c r="H73" s="103">
        <f t="shared" si="5"/>
        <v>0.95102639461741489</v>
      </c>
    </row>
    <row r="74" spans="1:8" ht="39.950000000000003" customHeight="1" x14ac:dyDescent="0.2">
      <c r="A74" s="36" t="s">
        <v>99</v>
      </c>
      <c r="B74" s="4">
        <v>1</v>
      </c>
      <c r="C74" s="37">
        <v>0.9163</v>
      </c>
      <c r="D74" s="37"/>
      <c r="E74" s="103">
        <f>C74/B74</f>
        <v>0.9163</v>
      </c>
      <c r="F74" s="6">
        <v>2734096357</v>
      </c>
      <c r="G74" s="6">
        <v>2623261467</v>
      </c>
      <c r="H74" s="103">
        <f t="shared" si="5"/>
        <v>0.9594619663947711</v>
      </c>
    </row>
    <row r="75" spans="1:8" ht="39.950000000000003" customHeight="1" x14ac:dyDescent="0.2">
      <c r="A75" s="36" t="s">
        <v>100</v>
      </c>
      <c r="B75" s="34">
        <v>1</v>
      </c>
      <c r="C75" s="38">
        <v>0.8</v>
      </c>
      <c r="D75" s="38"/>
      <c r="E75" s="103">
        <f t="shared" ref="E75:E81" si="6">C75/B75</f>
        <v>0.8</v>
      </c>
      <c r="F75" s="6">
        <v>346639867</v>
      </c>
      <c r="G75" s="6">
        <v>296789867</v>
      </c>
      <c r="H75" s="103">
        <f t="shared" si="5"/>
        <v>0.85619080565825401</v>
      </c>
    </row>
    <row r="76" spans="1:8" ht="39.950000000000003" customHeight="1" x14ac:dyDescent="0.2">
      <c r="A76" s="36" t="s">
        <v>101</v>
      </c>
      <c r="B76" s="34">
        <v>21</v>
      </c>
      <c r="C76" s="34">
        <v>9</v>
      </c>
      <c r="D76" s="34"/>
      <c r="E76" s="103">
        <f t="shared" si="6"/>
        <v>0.42857142857142855</v>
      </c>
      <c r="F76" s="6">
        <v>225945844</v>
      </c>
      <c r="G76" s="6">
        <v>182900000</v>
      </c>
      <c r="H76" s="103">
        <f t="shared" si="5"/>
        <v>0.80948601117000407</v>
      </c>
    </row>
    <row r="77" spans="1:8" ht="39.950000000000003" customHeight="1" x14ac:dyDescent="0.2">
      <c r="A77" s="36" t="s">
        <v>102</v>
      </c>
      <c r="B77" s="4">
        <v>1</v>
      </c>
      <c r="C77" s="4">
        <v>0.61</v>
      </c>
      <c r="D77" s="4"/>
      <c r="E77" s="103">
        <f t="shared" si="6"/>
        <v>0.61</v>
      </c>
      <c r="F77" s="6">
        <v>1384392507</v>
      </c>
      <c r="G77" s="6">
        <v>1378191638</v>
      </c>
      <c r="H77" s="103">
        <f t="shared" si="5"/>
        <v>0.99552087361882835</v>
      </c>
    </row>
    <row r="78" spans="1:8" ht="39.950000000000003" customHeight="1" x14ac:dyDescent="0.2">
      <c r="A78" s="36" t="s">
        <v>103</v>
      </c>
      <c r="B78" s="4">
        <v>1</v>
      </c>
      <c r="C78" s="37">
        <v>0.91300000000000003</v>
      </c>
      <c r="D78" s="37"/>
      <c r="E78" s="103">
        <f t="shared" si="6"/>
        <v>0.91300000000000003</v>
      </c>
      <c r="F78" s="6">
        <v>1249581167</v>
      </c>
      <c r="G78" s="6">
        <v>1155680241</v>
      </c>
      <c r="H78" s="103">
        <f t="shared" si="5"/>
        <v>0.92485408032722061</v>
      </c>
    </row>
    <row r="79" spans="1:8" ht="39.950000000000003" customHeight="1" x14ac:dyDescent="0.2">
      <c r="A79" s="113" t="s">
        <v>104</v>
      </c>
      <c r="B79" s="34">
        <v>4</v>
      </c>
      <c r="C79" s="114">
        <v>4.5</v>
      </c>
      <c r="D79" s="114"/>
      <c r="E79" s="103">
        <f t="shared" si="6"/>
        <v>1.125</v>
      </c>
      <c r="F79" s="6">
        <v>63600000</v>
      </c>
      <c r="G79" s="6">
        <v>63600000</v>
      </c>
      <c r="H79" s="103">
        <f t="shared" si="5"/>
        <v>1</v>
      </c>
    </row>
    <row r="80" spans="1:8" ht="39.950000000000003" customHeight="1" x14ac:dyDescent="0.2">
      <c r="A80" s="113" t="s">
        <v>105</v>
      </c>
      <c r="B80" s="35">
        <v>1</v>
      </c>
      <c r="C80" s="35">
        <v>0.1</v>
      </c>
      <c r="D80" s="35"/>
      <c r="E80" s="103">
        <f t="shared" si="6"/>
        <v>0.1</v>
      </c>
      <c r="F80" s="6">
        <v>123250000</v>
      </c>
      <c r="G80" s="6">
        <v>123250000</v>
      </c>
      <c r="H80" s="103">
        <f t="shared" si="5"/>
        <v>1</v>
      </c>
    </row>
    <row r="81" spans="1:8" ht="39.950000000000003" customHeight="1" x14ac:dyDescent="0.2">
      <c r="A81" s="113" t="s">
        <v>106</v>
      </c>
      <c r="B81" s="34">
        <v>21</v>
      </c>
      <c r="C81" s="34">
        <v>12</v>
      </c>
      <c r="D81" s="34"/>
      <c r="E81" s="103">
        <f t="shared" si="6"/>
        <v>0.5714285714285714</v>
      </c>
      <c r="F81" s="6">
        <v>76500000</v>
      </c>
      <c r="G81" s="6">
        <v>76500000</v>
      </c>
      <c r="H81" s="103">
        <f t="shared" si="5"/>
        <v>1</v>
      </c>
    </row>
    <row r="82" spans="1:8" x14ac:dyDescent="0.2">
      <c r="B82" s="31"/>
      <c r="C82" s="31"/>
      <c r="D82" s="31"/>
      <c r="E82" s="31"/>
    </row>
    <row r="83" spans="1:8" x14ac:dyDescent="0.2">
      <c r="F83" s="32">
        <f>+F73+F67+F65+F55+F47+F41+F32+F25+F14+F7</f>
        <v>34488758269</v>
      </c>
      <c r="G83" s="32"/>
    </row>
    <row r="84" spans="1:8" x14ac:dyDescent="0.2">
      <c r="F84" s="32"/>
      <c r="G84" s="39"/>
    </row>
    <row r="85" spans="1:8" x14ac:dyDescent="0.2">
      <c r="F85" s="32"/>
    </row>
    <row r="111" spans="1:68" s="30" customFormat="1" x14ac:dyDescent="0.2">
      <c r="A111" s="40"/>
      <c r="B111" s="2"/>
      <c r="C111" s="2"/>
      <c r="D111" s="2"/>
      <c r="E111" s="2"/>
      <c r="F111" s="2"/>
      <c r="G111" s="3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row>
  </sheetData>
  <mergeCells count="15">
    <mergeCell ref="A65:D65"/>
    <mergeCell ref="A67:D67"/>
    <mergeCell ref="A73:D73"/>
    <mergeCell ref="A14:D14"/>
    <mergeCell ref="A25:D25"/>
    <mergeCell ref="A32:D32"/>
    <mergeCell ref="A41:D41"/>
    <mergeCell ref="A47:D47"/>
    <mergeCell ref="A55:D55"/>
    <mergeCell ref="A1:G1"/>
    <mergeCell ref="A4:A6"/>
    <mergeCell ref="B4:D4"/>
    <mergeCell ref="F4:G4"/>
    <mergeCell ref="B5:D5"/>
    <mergeCell ref="F5:G5"/>
  </mergeCells>
  <printOptions horizontalCentered="1"/>
  <pageMargins left="1.1417322834645669" right="0.23622047244094491" top="0.59055118110236227" bottom="0.74803149606299213" header="0" footer="0.47244094488188981"/>
  <pageSetup paperSize="5" scale="28" orientation="landscape" r:id="rId1"/>
  <headerFooter alignWithMargins="0"/>
  <rowBreaks count="8" manualBreakCount="8">
    <brk id="13" max="16383" man="1"/>
    <brk id="24" max="16383" man="1"/>
    <brk id="31" max="16383" man="1"/>
    <brk id="40" max="16383" man="1"/>
    <brk id="46" max="16383" man="1"/>
    <brk id="54" max="16383" man="1"/>
    <brk id="64" max="16383" man="1"/>
    <brk id="72"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3"/>
  <sheetViews>
    <sheetView showGridLines="0" zoomScale="70" zoomScaleNormal="70" workbookViewId="0">
      <selection activeCell="S15" sqref="S15:S23"/>
    </sheetView>
  </sheetViews>
  <sheetFormatPr baseColWidth="10" defaultRowHeight="12.75" x14ac:dyDescent="0.2"/>
  <cols>
    <col min="2" max="2" width="47.85546875" bestFit="1" customWidth="1"/>
    <col min="3" max="3" width="11.140625" bestFit="1" customWidth="1"/>
    <col min="4" max="4" width="9.28515625" bestFit="1" customWidth="1"/>
    <col min="5" max="5" width="6.85546875" customWidth="1"/>
    <col min="6" max="6" width="19.140625" bestFit="1" customWidth="1"/>
    <col min="7" max="7" width="16.7109375" customWidth="1"/>
    <col min="8" max="8" width="18.85546875" bestFit="1" customWidth="1"/>
    <col min="9" max="9" width="18.85546875" customWidth="1"/>
    <col min="10" max="10" width="19.140625" bestFit="1" customWidth="1"/>
    <col min="11" max="11" width="18.85546875" bestFit="1" customWidth="1"/>
  </cols>
  <sheetData>
    <row r="1" spans="2:10" ht="13.5" thickBot="1" x14ac:dyDescent="0.25"/>
    <row r="2" spans="2:10" ht="53.25" customHeight="1" x14ac:dyDescent="0.2">
      <c r="B2" s="263" t="s">
        <v>7</v>
      </c>
      <c r="C2" s="115" t="s">
        <v>151</v>
      </c>
      <c r="D2" s="263" t="s">
        <v>123</v>
      </c>
      <c r="E2" s="263" t="s">
        <v>149</v>
      </c>
      <c r="F2" s="115" t="s">
        <v>151</v>
      </c>
      <c r="G2" s="170"/>
      <c r="H2" s="263" t="s">
        <v>123</v>
      </c>
      <c r="I2" s="170"/>
      <c r="J2" s="263" t="s">
        <v>149</v>
      </c>
    </row>
    <row r="3" spans="2:10" ht="14.25" thickBot="1" x14ac:dyDescent="0.25">
      <c r="B3" s="264"/>
      <c r="C3" s="116">
        <v>2013</v>
      </c>
      <c r="D3" s="264"/>
      <c r="E3" s="264"/>
      <c r="F3" s="116">
        <v>2013</v>
      </c>
      <c r="G3" s="171"/>
      <c r="H3" s="264"/>
      <c r="I3" s="171"/>
      <c r="J3" s="264"/>
    </row>
    <row r="4" spans="2:10" ht="54" customHeight="1" thickBot="1" x14ac:dyDescent="0.25">
      <c r="B4" s="265" t="s">
        <v>44</v>
      </c>
      <c r="C4" s="266"/>
      <c r="D4" s="266"/>
      <c r="E4" s="267"/>
      <c r="F4" s="117">
        <v>2716262000</v>
      </c>
      <c r="G4" s="117"/>
      <c r="H4" s="117">
        <v>2571760232</v>
      </c>
      <c r="I4" s="117"/>
      <c r="J4" s="118">
        <v>0.95</v>
      </c>
    </row>
    <row r="5" spans="2:10" ht="52.5" thickBot="1" x14ac:dyDescent="0.25">
      <c r="B5" s="119" t="s">
        <v>112</v>
      </c>
      <c r="C5" s="120">
        <v>1</v>
      </c>
      <c r="D5" s="121">
        <v>0.87519999999999998</v>
      </c>
      <c r="E5" s="122">
        <v>0.8</v>
      </c>
      <c r="F5" s="123">
        <v>335966410</v>
      </c>
      <c r="G5" s="123"/>
      <c r="H5" s="123">
        <v>257078500</v>
      </c>
      <c r="I5" s="123"/>
      <c r="J5" s="122">
        <v>0.77</v>
      </c>
    </row>
    <row r="6" spans="2:10" ht="35.25" thickBot="1" x14ac:dyDescent="0.25">
      <c r="B6" s="119" t="s">
        <v>113</v>
      </c>
      <c r="C6" s="124">
        <v>2</v>
      </c>
      <c r="D6" s="124">
        <v>0</v>
      </c>
      <c r="E6" s="122">
        <v>0</v>
      </c>
      <c r="F6" s="123">
        <v>344930000</v>
      </c>
      <c r="G6" s="123"/>
      <c r="H6" s="123">
        <v>326950000</v>
      </c>
      <c r="I6" s="123"/>
      <c r="J6" s="122">
        <v>0.95</v>
      </c>
    </row>
    <row r="7" spans="2:10" ht="69.75" thickBot="1" x14ac:dyDescent="0.25">
      <c r="B7" s="119" t="s">
        <v>114</v>
      </c>
      <c r="C7" s="124">
        <v>2</v>
      </c>
      <c r="D7" s="124">
        <v>0</v>
      </c>
      <c r="E7" s="122">
        <v>0</v>
      </c>
      <c r="F7" s="123">
        <v>275460000</v>
      </c>
      <c r="G7" s="123"/>
      <c r="H7" s="123">
        <v>275150000</v>
      </c>
      <c r="I7" s="123"/>
      <c r="J7" s="122">
        <v>1</v>
      </c>
    </row>
    <row r="8" spans="2:10" ht="52.5" thickBot="1" x14ac:dyDescent="0.25">
      <c r="B8" s="119" t="s">
        <v>107</v>
      </c>
      <c r="C8" s="124">
        <v>500</v>
      </c>
      <c r="D8" s="124">
        <v>454</v>
      </c>
      <c r="E8" s="122">
        <v>0.82</v>
      </c>
      <c r="F8" s="123">
        <v>517900000</v>
      </c>
      <c r="G8" s="123"/>
      <c r="H8" s="123">
        <v>470750000</v>
      </c>
      <c r="I8" s="123"/>
      <c r="J8" s="122">
        <v>0.91</v>
      </c>
    </row>
    <row r="9" spans="2:10" ht="52.5" thickBot="1" x14ac:dyDescent="0.25">
      <c r="B9" s="119" t="s">
        <v>108</v>
      </c>
      <c r="C9" s="124">
        <v>2</v>
      </c>
      <c r="D9" s="124">
        <v>11</v>
      </c>
      <c r="E9" s="122">
        <v>0</v>
      </c>
      <c r="F9" s="123">
        <v>649760000</v>
      </c>
      <c r="G9" s="123"/>
      <c r="H9" s="123">
        <v>649586142</v>
      </c>
      <c r="I9" s="123"/>
      <c r="J9" s="122">
        <v>1</v>
      </c>
    </row>
    <row r="10" spans="2:10" ht="69.75" thickBot="1" x14ac:dyDescent="0.25">
      <c r="B10" s="119" t="s">
        <v>109</v>
      </c>
      <c r="C10" s="124">
        <v>2</v>
      </c>
      <c r="D10" s="124">
        <v>1</v>
      </c>
      <c r="E10" s="122">
        <v>0.5</v>
      </c>
      <c r="F10" s="123">
        <v>592245590</v>
      </c>
      <c r="G10" s="123"/>
      <c r="H10" s="123">
        <v>592245590</v>
      </c>
      <c r="I10" s="123"/>
      <c r="J10" s="122">
        <v>1</v>
      </c>
    </row>
    <row r="11" spans="2:10" ht="27" customHeight="1" x14ac:dyDescent="0.2">
      <c r="B11" s="263" t="s">
        <v>7</v>
      </c>
      <c r="C11" s="125" t="s">
        <v>151</v>
      </c>
      <c r="D11" s="268" t="s">
        <v>123</v>
      </c>
      <c r="E11" s="268" t="s">
        <v>149</v>
      </c>
      <c r="F11" s="125" t="s">
        <v>151</v>
      </c>
      <c r="G11" s="183"/>
      <c r="H11" s="268" t="s">
        <v>123</v>
      </c>
      <c r="I11" s="183"/>
      <c r="J11" s="268" t="s">
        <v>149</v>
      </c>
    </row>
    <row r="12" spans="2:10" ht="13.5" thickBot="1" x14ac:dyDescent="0.25">
      <c r="B12" s="264"/>
      <c r="C12" s="126">
        <v>2013</v>
      </c>
      <c r="D12" s="269"/>
      <c r="E12" s="269"/>
      <c r="F12" s="126">
        <v>2013</v>
      </c>
      <c r="G12" s="184"/>
      <c r="H12" s="269"/>
      <c r="I12" s="184"/>
      <c r="J12" s="269"/>
    </row>
    <row r="13" spans="2:10" ht="47.25" customHeight="1" thickBot="1" x14ac:dyDescent="0.25">
      <c r="B13" s="270" t="s">
        <v>43</v>
      </c>
      <c r="C13" s="271"/>
      <c r="D13" s="271"/>
      <c r="E13" s="272"/>
      <c r="F13" s="127">
        <v>3858673000</v>
      </c>
      <c r="G13" s="127"/>
      <c r="H13" s="127">
        <v>3744738862</v>
      </c>
      <c r="I13" s="127"/>
      <c r="J13" s="128">
        <v>0.97</v>
      </c>
    </row>
    <row r="14" spans="2:10" ht="54.75" thickBot="1" x14ac:dyDescent="0.25">
      <c r="B14" s="129" t="s">
        <v>47</v>
      </c>
      <c r="C14" s="130">
        <v>1800</v>
      </c>
      <c r="D14" s="130">
        <v>1329</v>
      </c>
      <c r="E14" s="131">
        <v>0.74</v>
      </c>
      <c r="F14" s="132">
        <v>731810000</v>
      </c>
      <c r="G14" s="132"/>
      <c r="H14" s="132">
        <v>648164000</v>
      </c>
      <c r="I14" s="132"/>
      <c r="J14" s="131">
        <v>0.89</v>
      </c>
    </row>
    <row r="15" spans="2:10" ht="41.25" thickBot="1" x14ac:dyDescent="0.25">
      <c r="B15" s="129" t="s">
        <v>48</v>
      </c>
      <c r="C15" s="133">
        <v>3</v>
      </c>
      <c r="D15" s="133">
        <v>0</v>
      </c>
      <c r="E15" s="131">
        <v>0</v>
      </c>
      <c r="F15" s="132">
        <v>203800000</v>
      </c>
      <c r="G15" s="132"/>
      <c r="H15" s="132">
        <v>201213600</v>
      </c>
      <c r="I15" s="132"/>
      <c r="J15" s="131">
        <v>0.99</v>
      </c>
    </row>
    <row r="16" spans="2:10" ht="41.25" thickBot="1" x14ac:dyDescent="0.25">
      <c r="B16" s="129" t="s">
        <v>110</v>
      </c>
      <c r="C16" s="133">
        <v>3</v>
      </c>
      <c r="D16" s="133">
        <v>0</v>
      </c>
      <c r="E16" s="131">
        <v>0</v>
      </c>
      <c r="F16" s="132">
        <v>132000000</v>
      </c>
      <c r="G16" s="132"/>
      <c r="H16" s="132">
        <v>132000000</v>
      </c>
      <c r="I16" s="132"/>
      <c r="J16" s="131">
        <v>1</v>
      </c>
    </row>
    <row r="17" spans="2:10" ht="68.25" thickBot="1" x14ac:dyDescent="0.25">
      <c r="B17" s="129" t="s">
        <v>49</v>
      </c>
      <c r="C17" s="133">
        <v>1</v>
      </c>
      <c r="D17" s="133">
        <v>0</v>
      </c>
      <c r="E17" s="131">
        <v>0</v>
      </c>
      <c r="F17" s="132">
        <v>16500000</v>
      </c>
      <c r="G17" s="132"/>
      <c r="H17" s="132">
        <v>6967000</v>
      </c>
      <c r="I17" s="132"/>
      <c r="J17" s="131">
        <v>0.42</v>
      </c>
    </row>
    <row r="18" spans="2:10" ht="41.25" thickBot="1" x14ac:dyDescent="0.25">
      <c r="B18" s="129" t="s">
        <v>111</v>
      </c>
      <c r="C18" s="133">
        <v>1</v>
      </c>
      <c r="D18" s="133">
        <v>0.65</v>
      </c>
      <c r="E18" s="131">
        <v>0.5</v>
      </c>
      <c r="F18" s="132">
        <v>40500000</v>
      </c>
      <c r="G18" s="132"/>
      <c r="H18" s="132">
        <v>40500000</v>
      </c>
      <c r="I18" s="132"/>
      <c r="J18" s="131">
        <v>1</v>
      </c>
    </row>
    <row r="19" spans="2:10" ht="41.25" thickBot="1" x14ac:dyDescent="0.25">
      <c r="B19" s="129" t="s">
        <v>50</v>
      </c>
      <c r="C19" s="133">
        <v>4</v>
      </c>
      <c r="D19" s="133">
        <v>5</v>
      </c>
      <c r="E19" s="131">
        <v>1</v>
      </c>
      <c r="F19" s="132">
        <v>644354122</v>
      </c>
      <c r="G19" s="132"/>
      <c r="H19" s="132">
        <v>644354122</v>
      </c>
      <c r="I19" s="132"/>
      <c r="J19" s="131">
        <v>1</v>
      </c>
    </row>
    <row r="20" spans="2:10" ht="27.75" thickBot="1" x14ac:dyDescent="0.25">
      <c r="B20" s="129" t="s">
        <v>51</v>
      </c>
      <c r="C20" s="133">
        <v>5</v>
      </c>
      <c r="D20" s="133">
        <v>4</v>
      </c>
      <c r="E20" s="131">
        <v>0.4</v>
      </c>
      <c r="F20" s="132">
        <v>1570830923</v>
      </c>
      <c r="G20" s="132"/>
      <c r="H20" s="132">
        <v>1549291283</v>
      </c>
      <c r="I20" s="132"/>
      <c r="J20" s="131">
        <v>0.99</v>
      </c>
    </row>
    <row r="21" spans="2:10" ht="54.75" thickBot="1" x14ac:dyDescent="0.25">
      <c r="B21" s="129" t="s">
        <v>118</v>
      </c>
      <c r="C21" s="133">
        <v>30</v>
      </c>
      <c r="D21" s="133">
        <v>20</v>
      </c>
      <c r="E21" s="131">
        <v>0.63</v>
      </c>
      <c r="F21" s="132">
        <v>82800000</v>
      </c>
      <c r="G21" s="132"/>
      <c r="H21" s="132">
        <v>82800000</v>
      </c>
      <c r="I21" s="132"/>
      <c r="J21" s="131">
        <v>1</v>
      </c>
    </row>
    <row r="22" spans="2:10" ht="54.75" thickBot="1" x14ac:dyDescent="0.25">
      <c r="B22" s="129" t="s">
        <v>52</v>
      </c>
      <c r="C22" s="133">
        <v>2</v>
      </c>
      <c r="D22" s="133">
        <v>7</v>
      </c>
      <c r="E22" s="131">
        <v>0</v>
      </c>
      <c r="F22" s="132">
        <v>47700000</v>
      </c>
      <c r="G22" s="132"/>
      <c r="H22" s="132">
        <v>47700000</v>
      </c>
      <c r="I22" s="132"/>
      <c r="J22" s="131">
        <v>1</v>
      </c>
    </row>
    <row r="23" spans="2:10" ht="41.25" thickBot="1" x14ac:dyDescent="0.25">
      <c r="B23" s="129" t="s">
        <v>119</v>
      </c>
      <c r="C23" s="133">
        <v>1</v>
      </c>
      <c r="D23" s="133">
        <v>1</v>
      </c>
      <c r="E23" s="131">
        <v>1</v>
      </c>
      <c r="F23" s="132">
        <v>388377955</v>
      </c>
      <c r="G23" s="132"/>
      <c r="H23" s="132">
        <v>391748857</v>
      </c>
      <c r="I23" s="132"/>
      <c r="J23" s="131">
        <v>1.01</v>
      </c>
    </row>
    <row r="24" spans="2:10" ht="27" x14ac:dyDescent="0.2">
      <c r="B24" s="263" t="s">
        <v>7</v>
      </c>
      <c r="C24" s="115" t="s">
        <v>151</v>
      </c>
      <c r="D24" s="263" t="s">
        <v>123</v>
      </c>
      <c r="E24" s="263" t="s">
        <v>149</v>
      </c>
      <c r="F24" s="115" t="s">
        <v>151</v>
      </c>
      <c r="G24" s="170"/>
      <c r="H24" s="263" t="s">
        <v>123</v>
      </c>
      <c r="I24" s="170"/>
      <c r="J24" s="263" t="s">
        <v>149</v>
      </c>
    </row>
    <row r="25" spans="2:10" ht="14.25" thickBot="1" x14ac:dyDescent="0.25">
      <c r="B25" s="264"/>
      <c r="C25" s="116">
        <v>2013</v>
      </c>
      <c r="D25" s="264"/>
      <c r="E25" s="264"/>
      <c r="F25" s="116">
        <v>2013</v>
      </c>
      <c r="G25" s="171"/>
      <c r="H25" s="264"/>
      <c r="I25" s="171"/>
      <c r="J25" s="264"/>
    </row>
    <row r="26" spans="2:10" ht="90" customHeight="1" thickBot="1" x14ac:dyDescent="0.25">
      <c r="B26" s="265" t="s">
        <v>53</v>
      </c>
      <c r="C26" s="266"/>
      <c r="D26" s="266"/>
      <c r="E26" s="267"/>
      <c r="F26" s="134">
        <v>8670000000</v>
      </c>
      <c r="G26" s="134"/>
      <c r="H26" s="134">
        <v>4825218073</v>
      </c>
      <c r="I26" s="134"/>
      <c r="J26" s="135">
        <v>0.56000000000000005</v>
      </c>
    </row>
    <row r="27" spans="2:10" ht="69.75" thickBot="1" x14ac:dyDescent="0.25">
      <c r="B27" s="119" t="s">
        <v>54</v>
      </c>
      <c r="C27" s="124">
        <v>100</v>
      </c>
      <c r="D27" s="124">
        <v>107</v>
      </c>
      <c r="E27" s="122">
        <v>0.94</v>
      </c>
      <c r="F27" s="136">
        <v>130400000</v>
      </c>
      <c r="G27" s="136"/>
      <c r="H27" s="136">
        <v>81315080</v>
      </c>
      <c r="I27" s="136"/>
      <c r="J27" s="122">
        <v>0.62</v>
      </c>
    </row>
    <row r="28" spans="2:10" ht="52.5" thickBot="1" x14ac:dyDescent="0.25">
      <c r="B28" s="119" t="s">
        <v>55</v>
      </c>
      <c r="C28" s="124">
        <v>10</v>
      </c>
      <c r="D28" s="124">
        <v>6</v>
      </c>
      <c r="E28" s="122">
        <v>0.5</v>
      </c>
      <c r="F28" s="136">
        <v>874699641</v>
      </c>
      <c r="G28" s="136"/>
      <c r="H28" s="136">
        <v>635706841</v>
      </c>
      <c r="I28" s="136"/>
      <c r="J28" s="122">
        <v>0.73</v>
      </c>
    </row>
    <row r="29" spans="2:10" ht="35.25" thickBot="1" x14ac:dyDescent="0.25">
      <c r="B29" s="119" t="s">
        <v>56</v>
      </c>
      <c r="C29" s="124">
        <v>5</v>
      </c>
      <c r="D29" s="124">
        <v>2</v>
      </c>
      <c r="E29" s="122">
        <v>0.4</v>
      </c>
      <c r="F29" s="136">
        <v>300000000</v>
      </c>
      <c r="G29" s="136"/>
      <c r="H29" s="136">
        <v>275527205</v>
      </c>
      <c r="I29" s="136"/>
      <c r="J29" s="122">
        <v>0.92</v>
      </c>
    </row>
    <row r="30" spans="2:10" ht="104.25" thickBot="1" x14ac:dyDescent="0.25">
      <c r="B30" s="119" t="s">
        <v>116</v>
      </c>
      <c r="C30" s="124">
        <v>10</v>
      </c>
      <c r="D30" s="124">
        <v>13.6</v>
      </c>
      <c r="E30" s="122">
        <v>0.06</v>
      </c>
      <c r="F30" s="136">
        <v>859286384</v>
      </c>
      <c r="G30" s="136"/>
      <c r="H30" s="136">
        <v>764457099</v>
      </c>
      <c r="I30" s="136"/>
      <c r="J30" s="122">
        <v>0.89</v>
      </c>
    </row>
    <row r="31" spans="2:10" ht="85.5" thickBot="1" x14ac:dyDescent="0.25">
      <c r="B31" s="119" t="s">
        <v>57</v>
      </c>
      <c r="C31" s="124">
        <v>10</v>
      </c>
      <c r="D31" s="137" t="s">
        <v>152</v>
      </c>
      <c r="E31" s="122">
        <v>0</v>
      </c>
      <c r="F31" s="136">
        <v>6040016616</v>
      </c>
      <c r="G31" s="136"/>
      <c r="H31" s="136">
        <v>2602614489</v>
      </c>
      <c r="I31" s="136"/>
      <c r="J31" s="122">
        <v>0.43</v>
      </c>
    </row>
    <row r="32" spans="2:10" ht="69.75" thickBot="1" x14ac:dyDescent="0.25">
      <c r="B32" s="119" t="s">
        <v>58</v>
      </c>
      <c r="C32" s="124">
        <v>5</v>
      </c>
      <c r="D32" s="124">
        <v>5</v>
      </c>
      <c r="E32" s="122">
        <v>0.8</v>
      </c>
      <c r="F32" s="136">
        <v>465597359</v>
      </c>
      <c r="G32" s="136"/>
      <c r="H32" s="136">
        <v>465597359</v>
      </c>
      <c r="I32" s="136"/>
      <c r="J32" s="122">
        <v>1</v>
      </c>
    </row>
    <row r="33" spans="2:12" ht="27" customHeight="1" x14ac:dyDescent="0.2">
      <c r="B33" s="287" t="s">
        <v>7</v>
      </c>
      <c r="C33" s="288"/>
      <c r="D33" s="287" t="s">
        <v>151</v>
      </c>
      <c r="E33" s="288"/>
      <c r="F33" s="263" t="s">
        <v>123</v>
      </c>
      <c r="G33" s="170"/>
      <c r="H33" s="263" t="s">
        <v>149</v>
      </c>
      <c r="I33" s="170"/>
      <c r="J33" s="115" t="s">
        <v>151</v>
      </c>
      <c r="K33" s="263" t="s">
        <v>123</v>
      </c>
      <c r="L33" s="263" t="s">
        <v>149</v>
      </c>
    </row>
    <row r="34" spans="2:12" ht="14.25" thickBot="1" x14ac:dyDescent="0.25">
      <c r="B34" s="289"/>
      <c r="C34" s="290"/>
      <c r="D34" s="289">
        <v>2013</v>
      </c>
      <c r="E34" s="290"/>
      <c r="F34" s="264"/>
      <c r="G34" s="171"/>
      <c r="H34" s="264"/>
      <c r="I34" s="171"/>
      <c r="J34" s="116">
        <v>2013</v>
      </c>
      <c r="K34" s="264"/>
      <c r="L34" s="264"/>
    </row>
    <row r="35" spans="2:12" ht="54" customHeight="1" thickBot="1" x14ac:dyDescent="0.25">
      <c r="B35" s="282" t="s">
        <v>59</v>
      </c>
      <c r="C35" s="283"/>
      <c r="D35" s="283"/>
      <c r="E35" s="283"/>
      <c r="F35" s="283"/>
      <c r="G35" s="283"/>
      <c r="H35" s="284"/>
      <c r="I35" s="169"/>
      <c r="J35" s="117">
        <v>3617000000</v>
      </c>
      <c r="K35" s="117">
        <v>3379563839</v>
      </c>
      <c r="L35" s="118">
        <v>0.93</v>
      </c>
    </row>
    <row r="36" spans="2:12" ht="52.5" thickBot="1" x14ac:dyDescent="0.25">
      <c r="B36" s="119" t="s">
        <v>60</v>
      </c>
      <c r="C36" s="276">
        <v>6</v>
      </c>
      <c r="D36" s="277"/>
      <c r="E36" s="285">
        <v>8</v>
      </c>
      <c r="F36" s="286"/>
      <c r="G36" s="181"/>
      <c r="H36" s="122">
        <v>0</v>
      </c>
      <c r="I36" s="122"/>
      <c r="J36" s="136">
        <v>308600000</v>
      </c>
      <c r="K36" s="136">
        <v>254857213</v>
      </c>
      <c r="L36" s="122">
        <v>0.83</v>
      </c>
    </row>
    <row r="37" spans="2:12" ht="35.25" thickBot="1" x14ac:dyDescent="0.25">
      <c r="B37" s="119" t="s">
        <v>62</v>
      </c>
      <c r="C37" s="278">
        <v>20000</v>
      </c>
      <c r="D37" s="279"/>
      <c r="E37" s="278">
        <v>24279</v>
      </c>
      <c r="F37" s="279"/>
      <c r="G37" s="177"/>
      <c r="H37" s="122">
        <v>1.1499999999999999</v>
      </c>
      <c r="I37" s="122"/>
      <c r="J37" s="136">
        <v>286250000</v>
      </c>
      <c r="K37" s="136">
        <v>286250000</v>
      </c>
      <c r="L37" s="122">
        <v>1</v>
      </c>
    </row>
    <row r="38" spans="2:12" ht="69.75" thickBot="1" x14ac:dyDescent="0.25">
      <c r="B38" s="119" t="s">
        <v>61</v>
      </c>
      <c r="C38" s="276">
        <v>20</v>
      </c>
      <c r="D38" s="277"/>
      <c r="E38" s="276">
        <v>20</v>
      </c>
      <c r="F38" s="277"/>
      <c r="G38" s="179"/>
      <c r="H38" s="122">
        <v>1</v>
      </c>
      <c r="I38" s="122"/>
      <c r="J38" s="136">
        <v>1112810000</v>
      </c>
      <c r="K38" s="136">
        <v>1059870000</v>
      </c>
      <c r="L38" s="122">
        <v>0.95</v>
      </c>
    </row>
    <row r="39" spans="2:12" ht="52.5" thickBot="1" x14ac:dyDescent="0.25">
      <c r="B39" s="119" t="s">
        <v>63</v>
      </c>
      <c r="C39" s="276">
        <v>4</v>
      </c>
      <c r="D39" s="277"/>
      <c r="E39" s="276">
        <v>13</v>
      </c>
      <c r="F39" s="277"/>
      <c r="G39" s="179"/>
      <c r="H39" s="122">
        <v>0</v>
      </c>
      <c r="I39" s="122"/>
      <c r="J39" s="136">
        <v>156700000</v>
      </c>
      <c r="K39" s="136">
        <v>156700000</v>
      </c>
      <c r="L39" s="122">
        <v>1</v>
      </c>
    </row>
    <row r="40" spans="2:12" ht="52.5" thickBot="1" x14ac:dyDescent="0.25">
      <c r="B40" s="119" t="s">
        <v>64</v>
      </c>
      <c r="C40" s="278">
        <v>2000</v>
      </c>
      <c r="D40" s="279"/>
      <c r="E40" s="278">
        <v>2257</v>
      </c>
      <c r="F40" s="279"/>
      <c r="G40" s="177"/>
      <c r="H40" s="122">
        <v>1.07</v>
      </c>
      <c r="I40" s="122"/>
      <c r="J40" s="136">
        <v>235640800</v>
      </c>
      <c r="K40" s="136">
        <v>209690278</v>
      </c>
      <c r="L40" s="122">
        <v>0.89</v>
      </c>
    </row>
    <row r="41" spans="2:12" ht="52.5" thickBot="1" x14ac:dyDescent="0.25">
      <c r="B41" s="119" t="s">
        <v>65</v>
      </c>
      <c r="C41" s="278">
        <v>2020</v>
      </c>
      <c r="D41" s="279"/>
      <c r="E41" s="278">
        <v>3685</v>
      </c>
      <c r="F41" s="279"/>
      <c r="G41" s="177"/>
      <c r="H41" s="122">
        <v>1.82</v>
      </c>
      <c r="I41" s="122"/>
      <c r="J41" s="136">
        <v>521809200</v>
      </c>
      <c r="K41" s="136">
        <v>475859000</v>
      </c>
      <c r="L41" s="122">
        <v>0.91</v>
      </c>
    </row>
    <row r="42" spans="2:12" ht="52.5" thickBot="1" x14ac:dyDescent="0.25">
      <c r="B42" s="119" t="s">
        <v>66</v>
      </c>
      <c r="C42" s="291">
        <v>2500000</v>
      </c>
      <c r="D42" s="292"/>
      <c r="E42" s="291">
        <v>2786085</v>
      </c>
      <c r="F42" s="292"/>
      <c r="G42" s="178"/>
      <c r="H42" s="122">
        <v>1.1100000000000001</v>
      </c>
      <c r="I42" s="122"/>
      <c r="J42" s="136">
        <v>669897900</v>
      </c>
      <c r="K42" s="136">
        <v>611045248</v>
      </c>
      <c r="L42" s="122">
        <v>0.91</v>
      </c>
    </row>
    <row r="43" spans="2:12" ht="69.75" thickBot="1" x14ac:dyDescent="0.25">
      <c r="B43" s="119" t="s">
        <v>115</v>
      </c>
      <c r="C43" s="276">
        <v>3</v>
      </c>
      <c r="D43" s="277"/>
      <c r="E43" s="293" t="s">
        <v>153</v>
      </c>
      <c r="F43" s="294"/>
      <c r="G43" s="180"/>
      <c r="H43" s="122">
        <v>0</v>
      </c>
      <c r="I43" s="122"/>
      <c r="J43" s="136">
        <v>325292100</v>
      </c>
      <c r="K43" s="136">
        <v>325292100</v>
      </c>
      <c r="L43" s="122">
        <v>1</v>
      </c>
    </row>
    <row r="44" spans="2:12" ht="116.25" thickBot="1" x14ac:dyDescent="0.25">
      <c r="B44" s="143" t="s">
        <v>69</v>
      </c>
      <c r="C44" s="144">
        <v>985</v>
      </c>
      <c r="D44" s="144">
        <v>892</v>
      </c>
      <c r="E44" s="144">
        <v>981</v>
      </c>
      <c r="F44" s="145">
        <v>1</v>
      </c>
      <c r="G44" s="145"/>
      <c r="H44" s="146">
        <v>387426666</v>
      </c>
      <c r="I44" s="146"/>
      <c r="J44" s="146">
        <v>387076666</v>
      </c>
      <c r="K44" s="145">
        <v>1</v>
      </c>
    </row>
    <row r="45" spans="2:12" ht="50.25" thickBot="1" x14ac:dyDescent="0.25">
      <c r="B45" s="143" t="s">
        <v>120</v>
      </c>
      <c r="C45" s="147">
        <v>3174</v>
      </c>
      <c r="D45" s="147">
        <v>1600</v>
      </c>
      <c r="E45" s="147">
        <v>1804</v>
      </c>
      <c r="F45" s="145">
        <v>0.56999999999999995</v>
      </c>
      <c r="G45" s="145"/>
      <c r="H45" s="146">
        <v>470800000</v>
      </c>
      <c r="I45" s="146"/>
      <c r="J45" s="146">
        <v>385891488</v>
      </c>
      <c r="K45" s="145">
        <v>0.82</v>
      </c>
    </row>
    <row r="46" spans="2:12" ht="116.25" thickBot="1" x14ac:dyDescent="0.25">
      <c r="B46" s="143" t="s">
        <v>70</v>
      </c>
      <c r="C46" s="144">
        <v>1</v>
      </c>
      <c r="D46" s="144">
        <v>1</v>
      </c>
      <c r="E46" s="144">
        <v>1</v>
      </c>
      <c r="F46" s="145">
        <v>1</v>
      </c>
      <c r="G46" s="145"/>
      <c r="H46" s="146">
        <v>249750000</v>
      </c>
      <c r="I46" s="146"/>
      <c r="J46" s="146">
        <v>249250000</v>
      </c>
      <c r="K46" s="145">
        <v>1</v>
      </c>
    </row>
    <row r="47" spans="2:12" ht="50.25" thickBot="1" x14ac:dyDescent="0.25">
      <c r="B47" s="143" t="s">
        <v>121</v>
      </c>
      <c r="C47" s="147">
        <v>1135</v>
      </c>
      <c r="D47" s="144">
        <v>640</v>
      </c>
      <c r="E47" s="144">
        <v>753</v>
      </c>
      <c r="F47" s="145">
        <v>0.66</v>
      </c>
      <c r="G47" s="145"/>
      <c r="H47" s="146">
        <v>793231334</v>
      </c>
      <c r="I47" s="146"/>
      <c r="J47" s="146">
        <v>177081132</v>
      </c>
      <c r="K47" s="145">
        <v>0.22</v>
      </c>
    </row>
    <row r="48" spans="2:12" ht="42" customHeight="1" x14ac:dyDescent="0.2">
      <c r="B48" s="308" t="s">
        <v>7</v>
      </c>
      <c r="C48" s="138" t="s">
        <v>151</v>
      </c>
      <c r="D48" s="306" t="s">
        <v>122</v>
      </c>
      <c r="E48" s="306" t="s">
        <v>123</v>
      </c>
      <c r="F48" s="306" t="s">
        <v>149</v>
      </c>
      <c r="G48" s="167"/>
      <c r="H48" s="138" t="s">
        <v>151</v>
      </c>
      <c r="I48" s="167"/>
      <c r="J48" s="306" t="s">
        <v>123</v>
      </c>
      <c r="K48" s="306" t="s">
        <v>149</v>
      </c>
    </row>
    <row r="49" spans="2:11" ht="15" thickBot="1" x14ac:dyDescent="0.25">
      <c r="B49" s="309"/>
      <c r="C49" s="139">
        <v>2013</v>
      </c>
      <c r="D49" s="307"/>
      <c r="E49" s="307"/>
      <c r="F49" s="307"/>
      <c r="G49" s="168"/>
      <c r="H49" s="139">
        <v>2013</v>
      </c>
      <c r="I49" s="168"/>
      <c r="J49" s="307"/>
      <c r="K49" s="307"/>
    </row>
    <row r="50" spans="2:11" ht="36" customHeight="1" thickBot="1" x14ac:dyDescent="0.25">
      <c r="B50" s="282" t="s">
        <v>67</v>
      </c>
      <c r="C50" s="283"/>
      <c r="D50" s="283"/>
      <c r="E50" s="284"/>
      <c r="F50" s="140"/>
      <c r="G50" s="140"/>
      <c r="H50" s="141">
        <v>2190458000</v>
      </c>
      <c r="I50" s="141"/>
      <c r="J50" s="141">
        <v>1388829286</v>
      </c>
      <c r="K50" s="142">
        <v>0.63</v>
      </c>
    </row>
    <row r="51" spans="2:11" ht="50.25" thickBot="1" x14ac:dyDescent="0.25">
      <c r="B51" s="143" t="s">
        <v>68</v>
      </c>
      <c r="C51" s="144">
        <v>3</v>
      </c>
      <c r="D51" s="144">
        <v>1</v>
      </c>
      <c r="E51" s="144">
        <v>3</v>
      </c>
      <c r="F51" s="145">
        <v>1</v>
      </c>
      <c r="G51" s="145"/>
      <c r="H51" s="146">
        <v>289250000</v>
      </c>
      <c r="I51" s="146"/>
      <c r="J51" s="146">
        <v>189530000</v>
      </c>
      <c r="K51" s="145">
        <v>0.66</v>
      </c>
    </row>
    <row r="52" spans="2:11" ht="116.25" thickBot="1" x14ac:dyDescent="0.25">
      <c r="B52" s="143" t="s">
        <v>69</v>
      </c>
      <c r="C52" s="144">
        <v>985</v>
      </c>
      <c r="D52" s="144">
        <v>892</v>
      </c>
      <c r="E52" s="144">
        <v>981</v>
      </c>
      <c r="F52" s="145">
        <v>1</v>
      </c>
      <c r="G52" s="145"/>
      <c r="H52" s="146">
        <v>387426666</v>
      </c>
      <c r="I52" s="146"/>
      <c r="J52" s="146">
        <v>387076666</v>
      </c>
      <c r="K52" s="145">
        <v>1</v>
      </c>
    </row>
    <row r="53" spans="2:11" ht="50.25" thickBot="1" x14ac:dyDescent="0.25">
      <c r="B53" s="143" t="s">
        <v>120</v>
      </c>
      <c r="C53" s="147">
        <v>3174</v>
      </c>
      <c r="D53" s="147">
        <v>1600</v>
      </c>
      <c r="E53" s="147">
        <v>1804</v>
      </c>
      <c r="F53" s="145">
        <v>0.56999999999999995</v>
      </c>
      <c r="G53" s="145"/>
      <c r="H53" s="146">
        <v>470800000</v>
      </c>
      <c r="I53" s="146"/>
      <c r="J53" s="146">
        <v>385891488</v>
      </c>
      <c r="K53" s="145">
        <v>0.82</v>
      </c>
    </row>
    <row r="54" spans="2:11" ht="116.25" thickBot="1" x14ac:dyDescent="0.25">
      <c r="B54" s="143" t="s">
        <v>70</v>
      </c>
      <c r="C54" s="144">
        <v>1</v>
      </c>
      <c r="D54" s="144">
        <v>1</v>
      </c>
      <c r="E54" s="144">
        <v>1</v>
      </c>
      <c r="F54" s="145">
        <v>1</v>
      </c>
      <c r="G54" s="145"/>
      <c r="H54" s="146">
        <v>249750000</v>
      </c>
      <c r="I54" s="146"/>
      <c r="J54" s="146">
        <v>249250000</v>
      </c>
      <c r="K54" s="145">
        <v>1</v>
      </c>
    </row>
    <row r="55" spans="2:11" ht="50.25" thickBot="1" x14ac:dyDescent="0.25">
      <c r="B55" s="143" t="s">
        <v>121</v>
      </c>
      <c r="C55" s="147">
        <v>1135</v>
      </c>
      <c r="D55" s="144">
        <v>640</v>
      </c>
      <c r="E55" s="144">
        <v>753</v>
      </c>
      <c r="F55" s="145">
        <v>0.66</v>
      </c>
      <c r="G55" s="145"/>
      <c r="H55" s="146">
        <v>793231334</v>
      </c>
      <c r="I55" s="146"/>
      <c r="J55" s="146">
        <v>177081132</v>
      </c>
      <c r="K55" s="145">
        <v>0.22</v>
      </c>
    </row>
    <row r="56" spans="2:11" ht="27" x14ac:dyDescent="0.2">
      <c r="B56" s="306" t="s">
        <v>7</v>
      </c>
      <c r="C56" s="115" t="s">
        <v>151</v>
      </c>
      <c r="D56" s="263" t="s">
        <v>123</v>
      </c>
      <c r="E56" s="263" t="s">
        <v>149</v>
      </c>
      <c r="F56" s="115" t="s">
        <v>151</v>
      </c>
      <c r="G56" s="170"/>
      <c r="H56" s="263" t="s">
        <v>123</v>
      </c>
      <c r="I56" s="170"/>
      <c r="J56" s="263" t="s">
        <v>149</v>
      </c>
    </row>
    <row r="57" spans="2:11" ht="14.25" thickBot="1" x14ac:dyDescent="0.25">
      <c r="B57" s="307"/>
      <c r="C57" s="116">
        <v>2013</v>
      </c>
      <c r="D57" s="264"/>
      <c r="E57" s="264"/>
      <c r="F57" s="116">
        <v>2013</v>
      </c>
      <c r="G57" s="171"/>
      <c r="H57" s="264"/>
      <c r="I57" s="171"/>
      <c r="J57" s="264"/>
    </row>
    <row r="58" spans="2:11" ht="17.25" thickBot="1" x14ac:dyDescent="0.25">
      <c r="B58" s="299" t="s">
        <v>71</v>
      </c>
      <c r="C58" s="300"/>
      <c r="D58" s="300"/>
      <c r="E58" s="301"/>
      <c r="F58" s="148">
        <v>1112468000</v>
      </c>
      <c r="G58" s="189">
        <v>1112468000</v>
      </c>
      <c r="H58" s="148">
        <v>976583917</v>
      </c>
      <c r="I58" s="148"/>
      <c r="J58" s="149">
        <v>0.88</v>
      </c>
    </row>
    <row r="59" spans="2:11" ht="79.5" thickBot="1" x14ac:dyDescent="0.25">
      <c r="B59" s="150" t="s">
        <v>74</v>
      </c>
      <c r="C59" s="151">
        <v>1</v>
      </c>
      <c r="D59" s="151">
        <v>1</v>
      </c>
      <c r="E59" s="152">
        <v>0.9</v>
      </c>
      <c r="F59" s="153">
        <v>330717250</v>
      </c>
      <c r="G59" s="191">
        <v>330717250</v>
      </c>
      <c r="H59" s="153">
        <v>319217250</v>
      </c>
      <c r="I59" s="153"/>
      <c r="J59" s="152">
        <v>0.97</v>
      </c>
    </row>
    <row r="60" spans="2:11" ht="48" thickBot="1" x14ac:dyDescent="0.25">
      <c r="B60" s="150" t="s">
        <v>75</v>
      </c>
      <c r="C60" s="151">
        <v>1</v>
      </c>
      <c r="D60" s="151">
        <v>1</v>
      </c>
      <c r="E60" s="152">
        <v>0</v>
      </c>
      <c r="F60" s="153">
        <v>15600000</v>
      </c>
      <c r="G60" s="192">
        <v>15600000</v>
      </c>
      <c r="H60" s="153">
        <v>15600000</v>
      </c>
      <c r="I60" s="153"/>
      <c r="J60" s="152">
        <v>1</v>
      </c>
    </row>
    <row r="61" spans="2:11" ht="79.5" thickBot="1" x14ac:dyDescent="0.25">
      <c r="B61" s="150" t="s">
        <v>72</v>
      </c>
      <c r="C61" s="151">
        <v>1</v>
      </c>
      <c r="D61" s="186" t="s">
        <v>148</v>
      </c>
      <c r="E61" s="187"/>
      <c r="F61" s="187"/>
      <c r="G61" s="193">
        <v>0</v>
      </c>
      <c r="H61" s="187"/>
      <c r="I61" s="187"/>
      <c r="J61" s="188"/>
    </row>
    <row r="62" spans="2:11" ht="63.75" thickBot="1" x14ac:dyDescent="0.25">
      <c r="B62" s="150" t="s">
        <v>73</v>
      </c>
      <c r="C62" s="151">
        <v>1</v>
      </c>
      <c r="D62" s="151">
        <v>0.61</v>
      </c>
      <c r="E62" s="152">
        <v>0.35</v>
      </c>
      <c r="F62" s="153">
        <v>97850750</v>
      </c>
      <c r="G62" s="192">
        <v>210300000</v>
      </c>
      <c r="H62" s="153">
        <v>46750000</v>
      </c>
      <c r="I62" s="153"/>
      <c r="J62" s="152">
        <v>0.48</v>
      </c>
    </row>
    <row r="63" spans="2:11" ht="48" thickBot="1" x14ac:dyDescent="0.25">
      <c r="B63" s="150" t="s">
        <v>76</v>
      </c>
      <c r="C63" s="151">
        <v>2</v>
      </c>
      <c r="D63" s="151">
        <v>1</v>
      </c>
      <c r="E63" s="152">
        <v>0.23</v>
      </c>
      <c r="F63" s="153">
        <v>229800000</v>
      </c>
      <c r="G63" s="192">
        <v>137500000</v>
      </c>
      <c r="H63" s="153">
        <v>203300000</v>
      </c>
      <c r="I63" s="153"/>
      <c r="J63" s="152">
        <v>0.88</v>
      </c>
    </row>
    <row r="64" spans="2:11" ht="79.5" thickBot="1" x14ac:dyDescent="0.25">
      <c r="B64" s="150" t="s">
        <v>78</v>
      </c>
      <c r="C64" s="151">
        <v>2</v>
      </c>
      <c r="D64" s="151">
        <v>2</v>
      </c>
      <c r="E64" s="152">
        <v>0</v>
      </c>
      <c r="F64" s="153">
        <v>301000000</v>
      </c>
      <c r="G64" s="193">
        <v>320500000</v>
      </c>
      <c r="H64" s="153">
        <v>300680000</v>
      </c>
      <c r="I64" s="153"/>
      <c r="J64" s="152">
        <v>1</v>
      </c>
    </row>
    <row r="65" spans="2:11" ht="63.75" thickBot="1" x14ac:dyDescent="0.25">
      <c r="B65" s="150" t="s">
        <v>77</v>
      </c>
      <c r="C65" s="151">
        <v>3</v>
      </c>
      <c r="D65" s="151">
        <v>3</v>
      </c>
      <c r="E65" s="152">
        <v>0.67</v>
      </c>
      <c r="F65" s="153">
        <v>137500000</v>
      </c>
      <c r="G65" s="195">
        <v>57350000</v>
      </c>
      <c r="H65" s="153">
        <v>91036667</v>
      </c>
      <c r="I65" s="153"/>
      <c r="J65" s="152">
        <v>0.66</v>
      </c>
    </row>
    <row r="66" spans="2:11" ht="14.25" x14ac:dyDescent="0.2">
      <c r="B66" s="308" t="s">
        <v>7</v>
      </c>
      <c r="C66" s="138" t="s">
        <v>154</v>
      </c>
      <c r="D66" s="306" t="s">
        <v>123</v>
      </c>
      <c r="E66" s="306" t="s">
        <v>149</v>
      </c>
      <c r="F66" s="138" t="s">
        <v>151</v>
      </c>
      <c r="G66" s="167"/>
      <c r="H66" s="306" t="s">
        <v>123</v>
      </c>
      <c r="I66" s="167"/>
      <c r="J66" s="306" t="s">
        <v>149</v>
      </c>
    </row>
    <row r="67" spans="2:11" ht="15" thickBot="1" x14ac:dyDescent="0.25">
      <c r="B67" s="309"/>
      <c r="C67" s="139">
        <v>2013</v>
      </c>
      <c r="D67" s="307"/>
      <c r="E67" s="307"/>
      <c r="F67" s="139">
        <v>2013</v>
      </c>
      <c r="G67" s="168"/>
      <c r="H67" s="307"/>
      <c r="I67" s="168"/>
      <c r="J67" s="307"/>
    </row>
    <row r="68" spans="2:11" ht="54" customHeight="1" thickBot="1" x14ac:dyDescent="0.25">
      <c r="B68" s="282" t="s">
        <v>92</v>
      </c>
      <c r="C68" s="283"/>
      <c r="D68" s="283"/>
      <c r="E68" s="284"/>
      <c r="F68" s="141">
        <v>2060092527</v>
      </c>
      <c r="G68" s="141"/>
      <c r="H68" s="141">
        <v>1883799931</v>
      </c>
      <c r="I68" s="141"/>
      <c r="J68" s="142">
        <v>0.91</v>
      </c>
    </row>
    <row r="69" spans="2:11" ht="99.75" thickBot="1" x14ac:dyDescent="0.25">
      <c r="B69" s="154" t="s">
        <v>93</v>
      </c>
      <c r="C69" s="155">
        <v>6</v>
      </c>
      <c r="D69" s="155">
        <v>6</v>
      </c>
      <c r="E69" s="156">
        <v>1</v>
      </c>
      <c r="F69" s="157">
        <v>689092527</v>
      </c>
      <c r="G69" s="191">
        <v>646550000</v>
      </c>
      <c r="H69" s="157">
        <v>629150000</v>
      </c>
      <c r="I69" s="157"/>
      <c r="J69" s="156">
        <v>0.91</v>
      </c>
    </row>
    <row r="70" spans="2:11" ht="116.25" thickBot="1" x14ac:dyDescent="0.25">
      <c r="B70" s="154" t="s">
        <v>94</v>
      </c>
      <c r="C70" s="158">
        <v>0.3</v>
      </c>
      <c r="D70" s="158">
        <v>0.3</v>
      </c>
      <c r="E70" s="156">
        <v>1</v>
      </c>
      <c r="F70" s="157">
        <v>830256487</v>
      </c>
      <c r="G70" s="192">
        <v>831312487</v>
      </c>
      <c r="H70" s="157">
        <v>714963270</v>
      </c>
      <c r="I70" s="157"/>
      <c r="J70" s="156">
        <v>0.86</v>
      </c>
    </row>
    <row r="71" spans="2:11" ht="50.25" thickBot="1" x14ac:dyDescent="0.25">
      <c r="B71" s="154" t="s">
        <v>95</v>
      </c>
      <c r="C71" s="155"/>
      <c r="D71" s="155">
        <v>0</v>
      </c>
      <c r="E71" s="159"/>
      <c r="F71" s="155"/>
      <c r="G71" s="192">
        <v>0</v>
      </c>
      <c r="H71" s="157">
        <v>0</v>
      </c>
      <c r="I71" s="157"/>
      <c r="J71" s="159"/>
    </row>
    <row r="72" spans="2:11" ht="116.25" thickBot="1" x14ac:dyDescent="0.25">
      <c r="B72" s="154" t="s">
        <v>96</v>
      </c>
      <c r="C72" s="158">
        <v>1</v>
      </c>
      <c r="D72" s="158">
        <v>0.5</v>
      </c>
      <c r="E72" s="156">
        <v>0.5</v>
      </c>
      <c r="F72" s="157">
        <v>540743513</v>
      </c>
      <c r="G72" s="193">
        <v>539687513</v>
      </c>
      <c r="H72" s="157">
        <v>539686661</v>
      </c>
      <c r="I72" s="157"/>
      <c r="J72" s="156">
        <v>1</v>
      </c>
    </row>
    <row r="73" spans="2:11" ht="83.25" thickBot="1" x14ac:dyDescent="0.25">
      <c r="B73" s="154" t="s">
        <v>97</v>
      </c>
      <c r="C73" s="155"/>
      <c r="D73" s="155">
        <v>0</v>
      </c>
      <c r="E73" s="159"/>
      <c r="F73" s="155"/>
      <c r="G73" s="194">
        <v>0</v>
      </c>
      <c r="H73" s="157">
        <v>0</v>
      </c>
      <c r="I73" s="157"/>
      <c r="J73" s="159"/>
    </row>
    <row r="74" spans="2:11" ht="27" x14ac:dyDescent="0.2">
      <c r="B74" s="304" t="s">
        <v>7</v>
      </c>
      <c r="C74" s="160" t="s">
        <v>151</v>
      </c>
      <c r="D74" s="297" t="s">
        <v>122</v>
      </c>
      <c r="E74" s="297" t="s">
        <v>123</v>
      </c>
      <c r="F74" s="297" t="s">
        <v>149</v>
      </c>
      <c r="G74" s="173"/>
      <c r="H74" s="160" t="s">
        <v>151</v>
      </c>
      <c r="I74" s="173"/>
      <c r="J74" s="297" t="s">
        <v>123</v>
      </c>
      <c r="K74" s="297" t="s">
        <v>149</v>
      </c>
    </row>
    <row r="75" spans="2:11" ht="14.25" thickBot="1" x14ac:dyDescent="0.25">
      <c r="B75" s="305"/>
      <c r="C75" s="161">
        <v>2013</v>
      </c>
      <c r="D75" s="298"/>
      <c r="E75" s="298"/>
      <c r="F75" s="298"/>
      <c r="G75" s="174"/>
      <c r="H75" s="161">
        <v>2013</v>
      </c>
      <c r="I75" s="174"/>
      <c r="J75" s="298"/>
      <c r="K75" s="298"/>
    </row>
    <row r="76" spans="2:11" ht="33" customHeight="1" thickBot="1" x14ac:dyDescent="0.25">
      <c r="B76" s="299" t="s">
        <v>79</v>
      </c>
      <c r="C76" s="300"/>
      <c r="D76" s="300"/>
      <c r="E76" s="300"/>
      <c r="F76" s="301"/>
      <c r="G76" s="172"/>
      <c r="H76" s="127">
        <v>2659799000</v>
      </c>
      <c r="I76" s="127"/>
      <c r="J76" s="127">
        <v>2449936148</v>
      </c>
      <c r="K76" s="128">
        <v>0.92</v>
      </c>
    </row>
    <row r="77" spans="2:11" ht="41.25" thickBot="1" x14ac:dyDescent="0.25">
      <c r="B77" s="129" t="s">
        <v>81</v>
      </c>
      <c r="C77" s="133">
        <v>6</v>
      </c>
      <c r="D77" s="133">
        <v>1</v>
      </c>
      <c r="E77" s="133">
        <v>6</v>
      </c>
      <c r="F77" s="131">
        <v>0.83</v>
      </c>
      <c r="G77" s="131"/>
      <c r="H77" s="132">
        <v>135020000</v>
      </c>
      <c r="I77" s="190">
        <v>135020000</v>
      </c>
      <c r="J77" s="132">
        <v>135020000</v>
      </c>
      <c r="K77" s="131">
        <v>1</v>
      </c>
    </row>
    <row r="78" spans="2:11" ht="41.25" thickBot="1" x14ac:dyDescent="0.25">
      <c r="B78" s="129" t="s">
        <v>82</v>
      </c>
      <c r="C78" s="133">
        <v>14</v>
      </c>
      <c r="D78" s="133">
        <v>24</v>
      </c>
      <c r="E78" s="133">
        <v>24</v>
      </c>
      <c r="F78" s="131">
        <v>1.71</v>
      </c>
      <c r="G78" s="131"/>
      <c r="H78" s="132">
        <v>261096000</v>
      </c>
      <c r="I78" s="190">
        <v>261096000</v>
      </c>
      <c r="J78" s="132">
        <v>267072667</v>
      </c>
      <c r="K78" s="131">
        <v>1.02</v>
      </c>
    </row>
    <row r="79" spans="2:11" ht="41.25" thickBot="1" x14ac:dyDescent="0.25">
      <c r="B79" s="129" t="s">
        <v>83</v>
      </c>
      <c r="C79" s="133">
        <v>3</v>
      </c>
      <c r="D79" s="133">
        <v>3</v>
      </c>
      <c r="E79" s="133">
        <v>3</v>
      </c>
      <c r="F79" s="131">
        <v>1</v>
      </c>
      <c r="G79" s="131"/>
      <c r="H79" s="132">
        <v>60000000</v>
      </c>
      <c r="I79" s="190">
        <v>60000000</v>
      </c>
      <c r="J79" s="132">
        <v>60000000</v>
      </c>
      <c r="K79" s="131">
        <v>1</v>
      </c>
    </row>
    <row r="80" spans="2:11" ht="68.25" thickBot="1" x14ac:dyDescent="0.25">
      <c r="B80" s="129" t="s">
        <v>84</v>
      </c>
      <c r="C80" s="162">
        <v>1</v>
      </c>
      <c r="D80" s="162">
        <v>0.92</v>
      </c>
      <c r="E80" s="162">
        <v>1</v>
      </c>
      <c r="F80" s="131">
        <v>1</v>
      </c>
      <c r="G80" s="131"/>
      <c r="H80" s="132">
        <v>1295413000</v>
      </c>
      <c r="I80" s="190">
        <v>1295413000</v>
      </c>
      <c r="J80" s="132">
        <v>1111452000</v>
      </c>
      <c r="K80" s="131">
        <v>0.86</v>
      </c>
    </row>
    <row r="81" spans="2:11" ht="54.75" thickBot="1" x14ac:dyDescent="0.25">
      <c r="B81" s="129" t="s">
        <v>117</v>
      </c>
      <c r="C81" s="133">
        <v>1</v>
      </c>
      <c r="D81" s="133">
        <v>0.5</v>
      </c>
      <c r="E81" s="163">
        <v>0.5</v>
      </c>
      <c r="F81" s="131">
        <v>0</v>
      </c>
      <c r="G81" s="131"/>
      <c r="H81" s="132">
        <v>47900000</v>
      </c>
      <c r="I81" s="190">
        <v>47900000</v>
      </c>
      <c r="J81" s="132">
        <v>47900000</v>
      </c>
      <c r="K81" s="131">
        <v>1</v>
      </c>
    </row>
    <row r="82" spans="2:11" ht="41.25" thickBot="1" x14ac:dyDescent="0.25">
      <c r="B82" s="129" t="s">
        <v>86</v>
      </c>
      <c r="C82" s="162">
        <v>1</v>
      </c>
      <c r="D82" s="162">
        <v>0.92</v>
      </c>
      <c r="E82" s="162">
        <v>1</v>
      </c>
      <c r="F82" s="131">
        <v>1</v>
      </c>
      <c r="G82" s="131"/>
      <c r="H82" s="132">
        <v>263650000</v>
      </c>
      <c r="I82" s="190">
        <v>263650000</v>
      </c>
      <c r="J82" s="132">
        <v>244350000</v>
      </c>
      <c r="K82" s="131">
        <v>0.93</v>
      </c>
    </row>
    <row r="83" spans="2:11" ht="41.25" thickBot="1" x14ac:dyDescent="0.25">
      <c r="B83" s="129" t="s">
        <v>87</v>
      </c>
      <c r="C83" s="133">
        <v>1</v>
      </c>
      <c r="D83" s="133">
        <v>0</v>
      </c>
      <c r="E83" s="133">
        <v>1</v>
      </c>
      <c r="F83" s="131">
        <v>1</v>
      </c>
      <c r="G83" s="131"/>
      <c r="H83" s="132">
        <v>160090000</v>
      </c>
      <c r="I83" s="190">
        <v>160090000</v>
      </c>
      <c r="J83" s="132">
        <v>160090000</v>
      </c>
      <c r="K83" s="131">
        <v>1</v>
      </c>
    </row>
    <row r="84" spans="2:11" ht="41.25" thickBot="1" x14ac:dyDescent="0.25">
      <c r="B84" s="129" t="s">
        <v>88</v>
      </c>
      <c r="C84" s="130">
        <v>1000</v>
      </c>
      <c r="D84" s="133">
        <v>862</v>
      </c>
      <c r="E84" s="133">
        <v>1049</v>
      </c>
      <c r="F84" s="131">
        <v>1.05</v>
      </c>
      <c r="G84" s="131"/>
      <c r="H84" s="132">
        <v>237600000</v>
      </c>
      <c r="I84" s="190">
        <v>237600000</v>
      </c>
      <c r="J84" s="132">
        <v>237600000</v>
      </c>
      <c r="K84" s="131">
        <v>1</v>
      </c>
    </row>
    <row r="85" spans="2:11" ht="54.75" thickBot="1" x14ac:dyDescent="0.25">
      <c r="B85" s="129" t="s">
        <v>89</v>
      </c>
      <c r="C85" s="133">
        <v>6</v>
      </c>
      <c r="D85" s="133">
        <v>0</v>
      </c>
      <c r="E85" s="133">
        <v>0</v>
      </c>
      <c r="F85" s="131">
        <v>0</v>
      </c>
      <c r="G85" s="131"/>
      <c r="H85" s="132">
        <v>199030000</v>
      </c>
      <c r="I85" s="190">
        <v>199030000</v>
      </c>
      <c r="J85" s="132">
        <v>186451481</v>
      </c>
      <c r="K85" s="131">
        <v>0.94</v>
      </c>
    </row>
    <row r="86" spans="2:11" ht="34.5" x14ac:dyDescent="0.2">
      <c r="B86" s="302" t="s">
        <v>7</v>
      </c>
      <c r="C86" s="164" t="s">
        <v>151</v>
      </c>
      <c r="D86" s="280" t="s">
        <v>123</v>
      </c>
      <c r="E86" s="280" t="s">
        <v>149</v>
      </c>
      <c r="F86" s="164" t="s">
        <v>151</v>
      </c>
      <c r="G86" s="175"/>
      <c r="H86" s="280" t="s">
        <v>123</v>
      </c>
      <c r="I86" s="175"/>
      <c r="J86" s="280" t="s">
        <v>149</v>
      </c>
    </row>
    <row r="87" spans="2:11" ht="18" thickBot="1" x14ac:dyDescent="0.25">
      <c r="B87" s="303"/>
      <c r="C87" s="165">
        <v>2013</v>
      </c>
      <c r="D87" s="281"/>
      <c r="E87" s="281"/>
      <c r="F87" s="165">
        <v>2013</v>
      </c>
      <c r="G87" s="176"/>
      <c r="H87" s="281"/>
      <c r="I87" s="176"/>
      <c r="J87" s="281"/>
    </row>
    <row r="88" spans="2:11" ht="36" customHeight="1" thickBot="1" x14ac:dyDescent="0.25">
      <c r="B88" s="282" t="s">
        <v>98</v>
      </c>
      <c r="C88" s="283"/>
      <c r="D88" s="283"/>
      <c r="E88" s="284"/>
      <c r="F88" s="117">
        <v>6204005742</v>
      </c>
      <c r="G88" s="185">
        <v>6204005742</v>
      </c>
      <c r="H88" s="117">
        <v>5900173213</v>
      </c>
      <c r="I88" s="117"/>
      <c r="J88" s="118">
        <v>0.95</v>
      </c>
    </row>
    <row r="89" spans="2:11" ht="52.5" thickBot="1" x14ac:dyDescent="0.25">
      <c r="B89" s="119" t="s">
        <v>99</v>
      </c>
      <c r="C89" s="120">
        <v>1</v>
      </c>
      <c r="D89" s="120">
        <v>1</v>
      </c>
      <c r="E89" s="122">
        <v>0.92</v>
      </c>
      <c r="F89" s="136">
        <v>2734096357</v>
      </c>
      <c r="G89" s="191">
        <v>2675837324</v>
      </c>
      <c r="H89" s="136">
        <v>2623261467</v>
      </c>
      <c r="I89" s="136"/>
      <c r="J89" s="122">
        <v>0.96</v>
      </c>
    </row>
    <row r="90" spans="2:11" ht="69.75" thickBot="1" x14ac:dyDescent="0.25">
      <c r="B90" s="119" t="s">
        <v>100</v>
      </c>
      <c r="C90" s="124">
        <v>1</v>
      </c>
      <c r="D90" s="124">
        <v>0.84</v>
      </c>
      <c r="E90" s="122">
        <v>0.84</v>
      </c>
      <c r="F90" s="136">
        <v>346639867</v>
      </c>
      <c r="G90" s="192">
        <v>338439867</v>
      </c>
      <c r="H90" s="136">
        <v>296789867</v>
      </c>
      <c r="I90" s="136"/>
      <c r="J90" s="122">
        <v>0.86</v>
      </c>
    </row>
    <row r="91" spans="2:11" ht="52.5" thickBot="1" x14ac:dyDescent="0.25">
      <c r="B91" s="119" t="s">
        <v>101</v>
      </c>
      <c r="C91" s="124">
        <v>21</v>
      </c>
      <c r="D91" s="124">
        <v>9</v>
      </c>
      <c r="E91" s="122">
        <v>0.43</v>
      </c>
      <c r="F91" s="136">
        <v>225945844</v>
      </c>
      <c r="G91" s="192">
        <v>204611913</v>
      </c>
      <c r="H91" s="136">
        <v>182900000</v>
      </c>
      <c r="I91" s="136"/>
      <c r="J91" s="122">
        <v>0.81</v>
      </c>
    </row>
    <row r="92" spans="2:11" ht="35.25" thickBot="1" x14ac:dyDescent="0.25">
      <c r="B92" s="119" t="s">
        <v>102</v>
      </c>
      <c r="C92" s="120">
        <v>1</v>
      </c>
      <c r="D92" s="120">
        <v>0.83</v>
      </c>
      <c r="E92" s="122">
        <v>0.61</v>
      </c>
      <c r="F92" s="136">
        <v>1384392507</v>
      </c>
      <c r="G92" s="192">
        <v>1382502338</v>
      </c>
      <c r="H92" s="136">
        <v>1378191638</v>
      </c>
      <c r="I92" s="136"/>
      <c r="J92" s="122">
        <v>1</v>
      </c>
    </row>
    <row r="93" spans="2:11" ht="69.75" thickBot="1" x14ac:dyDescent="0.25">
      <c r="B93" s="119" t="s">
        <v>103</v>
      </c>
      <c r="C93" s="120">
        <v>1</v>
      </c>
      <c r="D93" s="121">
        <v>0.97650000000000003</v>
      </c>
      <c r="E93" s="122">
        <v>0.91</v>
      </c>
      <c r="F93" s="136">
        <v>1249581167</v>
      </c>
      <c r="G93" s="192">
        <v>1199264300</v>
      </c>
      <c r="H93" s="136">
        <v>1155680241</v>
      </c>
      <c r="I93" s="136"/>
      <c r="J93" s="122">
        <v>0.92</v>
      </c>
    </row>
    <row r="94" spans="2:11" ht="87" thickBot="1" x14ac:dyDescent="0.25">
      <c r="B94" s="119" t="s">
        <v>104</v>
      </c>
      <c r="C94" s="124">
        <v>4</v>
      </c>
      <c r="D94" s="124">
        <v>5</v>
      </c>
      <c r="E94" s="122">
        <v>1.1299999999999999</v>
      </c>
      <c r="F94" s="136">
        <v>63600000</v>
      </c>
      <c r="G94" s="192">
        <v>63600000</v>
      </c>
      <c r="H94" s="136">
        <v>63600000</v>
      </c>
      <c r="I94" s="136"/>
      <c r="J94" s="122">
        <v>1</v>
      </c>
    </row>
    <row r="95" spans="2:11" ht="87" thickBot="1" x14ac:dyDescent="0.25">
      <c r="B95" s="119" t="s">
        <v>105</v>
      </c>
      <c r="C95" s="120">
        <v>1</v>
      </c>
      <c r="D95" s="120">
        <v>0.1</v>
      </c>
      <c r="E95" s="122">
        <v>0.1</v>
      </c>
      <c r="F95" s="136">
        <v>123250000</v>
      </c>
      <c r="G95" s="192">
        <v>123250000</v>
      </c>
      <c r="H95" s="136">
        <v>123250000</v>
      </c>
      <c r="I95" s="136"/>
      <c r="J95" s="122">
        <v>1</v>
      </c>
    </row>
    <row r="96" spans="2:11" ht="69.75" thickBot="1" x14ac:dyDescent="0.25">
      <c r="B96" s="119" t="s">
        <v>106</v>
      </c>
      <c r="C96" s="124">
        <v>21</v>
      </c>
      <c r="D96" s="124">
        <v>20</v>
      </c>
      <c r="E96" s="122">
        <v>0.56999999999999995</v>
      </c>
      <c r="F96" s="136">
        <v>76500000</v>
      </c>
      <c r="G96" s="194">
        <v>76500000</v>
      </c>
      <c r="H96" s="136">
        <v>76500000</v>
      </c>
      <c r="I96" s="136"/>
      <c r="J96" s="122">
        <v>1</v>
      </c>
    </row>
    <row r="97" spans="2:11" ht="68.25" customHeight="1" x14ac:dyDescent="0.2">
      <c r="B97" s="295" t="s">
        <v>7</v>
      </c>
      <c r="C97" s="164" t="s">
        <v>151</v>
      </c>
      <c r="D97" s="280" t="s">
        <v>122</v>
      </c>
      <c r="E97" s="280" t="s">
        <v>123</v>
      </c>
      <c r="F97" s="280" t="s">
        <v>149</v>
      </c>
      <c r="G97" s="175"/>
      <c r="H97" s="164" t="s">
        <v>151</v>
      </c>
      <c r="I97" s="175"/>
      <c r="J97" s="280" t="s">
        <v>123</v>
      </c>
      <c r="K97" s="280" t="s">
        <v>149</v>
      </c>
    </row>
    <row r="98" spans="2:11" ht="18" thickBot="1" x14ac:dyDescent="0.25">
      <c r="B98" s="296"/>
      <c r="C98" s="165">
        <v>2013</v>
      </c>
      <c r="D98" s="281"/>
      <c r="E98" s="281"/>
      <c r="F98" s="281"/>
      <c r="G98" s="176"/>
      <c r="H98" s="165">
        <v>2013</v>
      </c>
      <c r="I98" s="176"/>
      <c r="J98" s="281"/>
      <c r="K98" s="281"/>
    </row>
    <row r="99" spans="2:11" ht="20.25" thickBot="1" x14ac:dyDescent="0.25">
      <c r="B99" s="273" t="s">
        <v>90</v>
      </c>
      <c r="C99" s="274"/>
      <c r="D99" s="274"/>
      <c r="E99" s="274"/>
      <c r="F99" s="275"/>
      <c r="G99" s="182"/>
      <c r="H99" s="58">
        <v>965958750</v>
      </c>
      <c r="I99" s="117"/>
      <c r="J99" s="117">
        <v>0</v>
      </c>
      <c r="K99" s="118">
        <v>0</v>
      </c>
    </row>
    <row r="100" spans="2:11" ht="52.5" thickBot="1" x14ac:dyDescent="0.25">
      <c r="B100" s="119" t="s">
        <v>91</v>
      </c>
      <c r="C100" s="120">
        <v>1</v>
      </c>
      <c r="D100" s="166"/>
      <c r="E100" s="166"/>
      <c r="F100" s="166"/>
      <c r="G100" s="166"/>
      <c r="H100" s="58">
        <v>965958750</v>
      </c>
      <c r="I100" s="136"/>
      <c r="J100" s="124"/>
      <c r="K100" s="122">
        <v>0</v>
      </c>
    </row>
    <row r="103" spans="2:11" x14ac:dyDescent="0.2">
      <c r="H103" s="196">
        <f>387426666-393500000</f>
        <v>-6073334</v>
      </c>
    </row>
  </sheetData>
  <mergeCells count="81">
    <mergeCell ref="K48:K49"/>
    <mergeCell ref="B48:B49"/>
    <mergeCell ref="D48:D49"/>
    <mergeCell ref="E48:E49"/>
    <mergeCell ref="F48:F49"/>
    <mergeCell ref="J48:J49"/>
    <mergeCell ref="J66:J67"/>
    <mergeCell ref="B50:E50"/>
    <mergeCell ref="B56:B57"/>
    <mergeCell ref="D56:D57"/>
    <mergeCell ref="E56:E57"/>
    <mergeCell ref="H56:H57"/>
    <mergeCell ref="J56:J57"/>
    <mergeCell ref="B58:E58"/>
    <mergeCell ref="B66:B67"/>
    <mergeCell ref="D66:D67"/>
    <mergeCell ref="E66:E67"/>
    <mergeCell ref="H66:H67"/>
    <mergeCell ref="J86:J87"/>
    <mergeCell ref="H86:H87"/>
    <mergeCell ref="B68:E68"/>
    <mergeCell ref="B74:B75"/>
    <mergeCell ref="D74:D75"/>
    <mergeCell ref="E74:E75"/>
    <mergeCell ref="F74:F75"/>
    <mergeCell ref="J74:J75"/>
    <mergeCell ref="K97:K98"/>
    <mergeCell ref="C41:D41"/>
    <mergeCell ref="E41:F41"/>
    <mergeCell ref="C42:D42"/>
    <mergeCell ref="E42:F42"/>
    <mergeCell ref="C43:D43"/>
    <mergeCell ref="E43:F43"/>
    <mergeCell ref="B88:E88"/>
    <mergeCell ref="B97:B98"/>
    <mergeCell ref="D97:D98"/>
    <mergeCell ref="E97:E98"/>
    <mergeCell ref="F97:F98"/>
    <mergeCell ref="J97:J98"/>
    <mergeCell ref="K74:K75"/>
    <mergeCell ref="B76:F76"/>
    <mergeCell ref="B86:B87"/>
    <mergeCell ref="K33:K34"/>
    <mergeCell ref="L33:L34"/>
    <mergeCell ref="B35:H35"/>
    <mergeCell ref="C36:D36"/>
    <mergeCell ref="E36:F36"/>
    <mergeCell ref="H33:H34"/>
    <mergeCell ref="B33:C34"/>
    <mergeCell ref="D33:E33"/>
    <mergeCell ref="D34:E34"/>
    <mergeCell ref="F33:F34"/>
    <mergeCell ref="B99:F99"/>
    <mergeCell ref="B24:B25"/>
    <mergeCell ref="D24:D25"/>
    <mergeCell ref="E24:E25"/>
    <mergeCell ref="C38:D38"/>
    <mergeCell ref="E38:F38"/>
    <mergeCell ref="C39:D39"/>
    <mergeCell ref="E39:F39"/>
    <mergeCell ref="C37:D37"/>
    <mergeCell ref="E37:F37"/>
    <mergeCell ref="C40:D40"/>
    <mergeCell ref="E40:F40"/>
    <mergeCell ref="D86:D87"/>
    <mergeCell ref="E86:E87"/>
    <mergeCell ref="B4:E4"/>
    <mergeCell ref="H24:H25"/>
    <mergeCell ref="J24:J25"/>
    <mergeCell ref="B26:E26"/>
    <mergeCell ref="B11:B12"/>
    <mergeCell ref="D11:D12"/>
    <mergeCell ref="E11:E12"/>
    <mergeCell ref="H11:H12"/>
    <mergeCell ref="J11:J12"/>
    <mergeCell ref="B13:E13"/>
    <mergeCell ref="B2:B3"/>
    <mergeCell ref="D2:D3"/>
    <mergeCell ref="E2:E3"/>
    <mergeCell ref="H2:H3"/>
    <mergeCell ref="J2:J3"/>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Plan de Acción Metas Ciudad</vt:lpstr>
      <vt:lpstr>Plan de Acción 2016 - 2020</vt:lpstr>
      <vt:lpstr>Indicadores</vt:lpstr>
      <vt:lpstr>PMR</vt:lpstr>
      <vt:lpstr>Plan de Acción 2012 - 2016 (3)</vt:lpstr>
      <vt:lpstr>Hoja3</vt:lpstr>
      <vt:lpstr>'Plan de Acción 2012 - 2016 (3)'!Área_de_impresión</vt:lpstr>
      <vt:lpstr>'Plan de Acción 2016 - 2020'!Área_de_impresión</vt:lpstr>
      <vt:lpstr>'Plan de Acción 2012 - 2016 (3)'!Títulos_a_imprimir</vt:lpstr>
      <vt:lpstr>'Plan de Acción 2016 - 2020'!Títulos_a_imprimir</vt:lpstr>
      <vt:lpstr>'Plan de Acción Metas Ciudad'!Títulos_a_imprimir</vt:lpstr>
    </vt:vector>
  </TitlesOfParts>
  <Company>SHD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jrodriguez01</dc:creator>
  <cp:lastModifiedBy>Rafael Moreno Alvarez</cp:lastModifiedBy>
  <cp:lastPrinted>2013-06-19T17:39:49Z</cp:lastPrinted>
  <dcterms:created xsi:type="dcterms:W3CDTF">2004-07-26T20:52:29Z</dcterms:created>
  <dcterms:modified xsi:type="dcterms:W3CDTF">2017-01-27T17:29:14Z</dcterms:modified>
</cp:coreProperties>
</file>