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jdmen\Downloads\"/>
    </mc:Choice>
  </mc:AlternateContent>
  <xr:revisionPtr revIDLastSave="0" documentId="13_ncr:1_{9D1F29B2-A515-4C9A-8E32-1E946B9634E7}" xr6:coauthVersionLast="47" xr6:coauthVersionMax="47" xr10:uidLastSave="{00000000-0000-0000-0000-000000000000}"/>
  <bookViews>
    <workbookView xWindow="-120" yWindow="-120" windowWidth="20730" windowHeight="11040" xr2:uid="{00000000-000D-0000-FFFF-FFFF00000000}"/>
  </bookViews>
  <sheets>
    <sheet name="Plan" sheetId="1" r:id="rId1"/>
    <sheet name="Seguimientos" sheetId="2" r:id="rId2"/>
    <sheet name="Listas" sheetId="3" state="hidden" r:id="rId3"/>
  </sheets>
  <definedNames>
    <definedName name="AUTOMATIZACION" localSheetId="1">#REF!</definedName>
    <definedName name="AUTOMATIZACION">#REF!</definedName>
    <definedName name="Casi_seguro" localSheetId="1">#REF!</definedName>
    <definedName name="Casi_seguro">#REF!</definedName>
    <definedName name="CONFIDENCIALIDAD" localSheetId="1">#REF!</definedName>
    <definedName name="CONFIDENCIALIDAD">#REF!</definedName>
    <definedName name="CONFIDENCIALIDAD_DE_LA_INFORMACIÓN" localSheetId="1">#REF!</definedName>
    <definedName name="CONFIDENCIALIDAD_DE_LA_INFORMACIÓN">#REF!</definedName>
    <definedName name="CONTROL" localSheetId="1">#REF!</definedName>
    <definedName name="CONTROL">#REF!</definedName>
    <definedName name="Corrupción" localSheetId="1">Listas!$Q$2:$Q$6</definedName>
    <definedName name="Corrupción">#REF!</definedName>
    <definedName name="CREDIBILIDAD" localSheetId="1">#REF!</definedName>
    <definedName name="CREDIBILIDAD">#REF!</definedName>
    <definedName name="CREDIBILIDAD_O_IMAGEN" localSheetId="1">#REF!</definedName>
    <definedName name="CREDIBILIDAD_O_IMAGEN">#REF!</definedName>
    <definedName name="CriteriosImpacto" localSheetId="1">Listas!$E$2:$E$11</definedName>
    <definedName name="CriteriosImpacto">#REF!</definedName>
    <definedName name="EVIDENCIA" localSheetId="1">#REF!</definedName>
    <definedName name="EVIDENCIA">#REF!</definedName>
    <definedName name="FRECUENCIA" localSheetId="1">#REF!</definedName>
    <definedName name="FRECUENCIA">#REF!</definedName>
    <definedName name="Improbable_posible" localSheetId="1">#REF!</definedName>
    <definedName name="Improbable_posible">#REF!</definedName>
    <definedName name="LEGAL" localSheetId="1">#REF!</definedName>
    <definedName name="LEGAL">#REF!</definedName>
    <definedName name="MANUALES" localSheetId="1">#REF!</definedName>
    <definedName name="MANUALES">#REF!</definedName>
    <definedName name="OPERATIVO" localSheetId="1">#REF!</definedName>
    <definedName name="OPERATIVO">#REF!</definedName>
    <definedName name="Posible" localSheetId="1">#REF!</definedName>
    <definedName name="Posible">#REF!</definedName>
    <definedName name="Probabilidad" localSheetId="1">Listas!$D$2:$D$6</definedName>
    <definedName name="Probabilidad">#REF!</definedName>
    <definedName name="Probable" localSheetId="1">#REF!</definedName>
    <definedName name="Probable">#REF!</definedName>
    <definedName name="Rara_vez" localSheetId="1">#REF!</definedName>
    <definedName name="Rara_vez">#REF!</definedName>
    <definedName name="RESPONSABLES" localSheetId="1">#REF!</definedName>
    <definedName name="RESPONSABLES">#REF!</definedName>
    <definedName name="SI_NO" localSheetId="1">Listas!$O$2:$O$3</definedName>
    <definedName name="SI_NO">#REF!</definedName>
    <definedName name="TIEMPO" localSheetId="1">#REF!</definedName>
    <definedName name="TIEMPO">#REF!</definedName>
    <definedName name="TipoRiesgo" localSheetId="1">Listas!$B$2:$B$11</definedName>
    <definedName name="TipoRiesgo">Listas!$B$2:$B$11</definedName>
    <definedName name="TratamientoCorrupcion" localSheetId="1">Listas!$AD$2:$AD$4</definedName>
    <definedName name="TratamientoCorrupcion">#REF!</definedName>
    <definedName name="TratamientoV5" localSheetId="1">Listas!$N$2:$N$5</definedName>
    <definedName name="TratamientoV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3JQpdet08iMBzVqN2afNrwog2yGT/sjQJ+2fJ8RuyRo="/>
    </ext>
  </extLst>
</workbook>
</file>

<file path=xl/calcChain.xml><?xml version="1.0" encoding="utf-8"?>
<calcChain xmlns="http://schemas.openxmlformats.org/spreadsheetml/2006/main">
  <c r="Z66" i="2" l="1"/>
  <c r="W66" i="2"/>
  <c r="U66" i="2"/>
  <c r="R66" i="2"/>
  <c r="P66" i="2"/>
  <c r="M66" i="2"/>
  <c r="K66" i="2"/>
  <c r="H66" i="2"/>
  <c r="G65" i="2"/>
  <c r="F65" i="2"/>
  <c r="E65" i="2"/>
  <c r="D65" i="2"/>
  <c r="B65" i="2"/>
  <c r="G64" i="2"/>
  <c r="F64" i="2"/>
  <c r="E64" i="2"/>
  <c r="D64" i="2"/>
  <c r="B64" i="2"/>
  <c r="B63" i="2"/>
  <c r="G62" i="2"/>
  <c r="F62" i="2"/>
  <c r="E62" i="2"/>
  <c r="D62" i="2"/>
  <c r="B62" i="2"/>
  <c r="A62" i="2"/>
  <c r="G61" i="2"/>
  <c r="F61" i="2"/>
  <c r="E61" i="2"/>
  <c r="D61" i="2"/>
  <c r="B61" i="2"/>
  <c r="A61" i="2"/>
  <c r="G60" i="2"/>
  <c r="F60" i="2"/>
  <c r="E60" i="2"/>
  <c r="D60" i="2"/>
  <c r="B60" i="2"/>
  <c r="B59" i="2"/>
  <c r="G58" i="2"/>
  <c r="F58" i="2"/>
  <c r="E58" i="2"/>
  <c r="D58" i="2"/>
  <c r="B58" i="2"/>
  <c r="B57" i="2"/>
  <c r="G56" i="2"/>
  <c r="F56" i="2"/>
  <c r="E56" i="2"/>
  <c r="D56" i="2"/>
  <c r="B56" i="2"/>
  <c r="A56" i="2"/>
  <c r="G55" i="2"/>
  <c r="F55" i="2"/>
  <c r="E55" i="2"/>
  <c r="D55" i="2"/>
  <c r="B55" i="2"/>
  <c r="A55" i="2"/>
  <c r="G54" i="2"/>
  <c r="F54" i="2"/>
  <c r="E54" i="2"/>
  <c r="D54" i="2"/>
  <c r="B54" i="2"/>
  <c r="A54" i="2"/>
  <c r="G53" i="2"/>
  <c r="F53" i="2"/>
  <c r="E53" i="2"/>
  <c r="D53" i="2"/>
  <c r="B53" i="2"/>
  <c r="B52" i="2"/>
  <c r="G51" i="2"/>
  <c r="F51" i="2"/>
  <c r="E51" i="2"/>
  <c r="D51" i="2"/>
  <c r="B51" i="2"/>
  <c r="A51" i="2"/>
  <c r="G50" i="2"/>
  <c r="F50" i="2"/>
  <c r="E50" i="2"/>
  <c r="D50" i="2"/>
  <c r="B50" i="2"/>
  <c r="A50" i="2"/>
  <c r="G49" i="2"/>
  <c r="F49" i="2"/>
  <c r="E49" i="2"/>
  <c r="D49" i="2"/>
  <c r="B49" i="2"/>
  <c r="B48" i="2"/>
  <c r="G47" i="2"/>
  <c r="F47" i="2"/>
  <c r="E47" i="2"/>
  <c r="D47" i="2"/>
  <c r="B47" i="2"/>
  <c r="A47" i="2"/>
  <c r="G46" i="2"/>
  <c r="F46" i="2"/>
  <c r="E46" i="2"/>
  <c r="D46" i="2"/>
  <c r="B46" i="2"/>
  <c r="A46" i="2"/>
  <c r="G45" i="2"/>
  <c r="F45" i="2"/>
  <c r="E45" i="2"/>
  <c r="D45" i="2"/>
  <c r="B45" i="2"/>
  <c r="A45" i="2"/>
  <c r="G44" i="2"/>
  <c r="F44" i="2"/>
  <c r="E44" i="2"/>
  <c r="D44" i="2"/>
  <c r="B44" i="2"/>
  <c r="A44" i="2"/>
  <c r="G43" i="2"/>
  <c r="F43" i="2"/>
  <c r="E43" i="2"/>
  <c r="D43" i="2"/>
  <c r="B43" i="2"/>
  <c r="A43" i="2"/>
  <c r="G42" i="2"/>
  <c r="F42" i="2"/>
  <c r="E42" i="2"/>
  <c r="D42" i="2"/>
  <c r="B42" i="2"/>
  <c r="A42" i="2"/>
  <c r="G41" i="2"/>
  <c r="F41" i="2"/>
  <c r="E41" i="2"/>
  <c r="D41" i="2"/>
  <c r="B41" i="2"/>
  <c r="A41" i="2"/>
  <c r="G40" i="2"/>
  <c r="F40" i="2"/>
  <c r="E40" i="2"/>
  <c r="D40" i="2"/>
  <c r="B40" i="2"/>
  <c r="A40" i="2"/>
  <c r="G39" i="2"/>
  <c r="F39" i="2"/>
  <c r="E39" i="2"/>
  <c r="D39" i="2"/>
  <c r="B39" i="2"/>
  <c r="A39" i="2"/>
  <c r="G38" i="2"/>
  <c r="F38" i="2"/>
  <c r="E38" i="2"/>
  <c r="D38" i="2"/>
  <c r="B38" i="2"/>
  <c r="A38" i="2"/>
  <c r="G37" i="2"/>
  <c r="F37" i="2"/>
  <c r="E37" i="2"/>
  <c r="D37" i="2"/>
  <c r="B37" i="2"/>
  <c r="A37" i="2"/>
  <c r="G36" i="2"/>
  <c r="F36" i="2"/>
  <c r="E36" i="2"/>
  <c r="D36" i="2"/>
  <c r="B36" i="2"/>
  <c r="A36" i="2"/>
  <c r="G35" i="2"/>
  <c r="F35" i="2"/>
  <c r="E35" i="2"/>
  <c r="D35" i="2"/>
  <c r="B35" i="2"/>
  <c r="A35" i="2"/>
  <c r="G34" i="2"/>
  <c r="F34" i="2"/>
  <c r="E34" i="2"/>
  <c r="D34" i="2"/>
  <c r="B34" i="2"/>
  <c r="A34" i="2"/>
  <c r="G33" i="2"/>
  <c r="F33" i="2"/>
  <c r="E33" i="2"/>
  <c r="D33" i="2"/>
  <c r="B33" i="2"/>
  <c r="A33" i="2"/>
  <c r="G32" i="2"/>
  <c r="F32" i="2"/>
  <c r="E32" i="2"/>
  <c r="D32" i="2"/>
  <c r="B32" i="2"/>
  <c r="A32" i="2"/>
  <c r="G31" i="2"/>
  <c r="F31" i="2"/>
  <c r="E31" i="2"/>
  <c r="D31" i="2"/>
  <c r="B31" i="2"/>
  <c r="A31" i="2"/>
  <c r="G30" i="2"/>
  <c r="F30" i="2"/>
  <c r="E30" i="2"/>
  <c r="D30" i="2"/>
  <c r="B30" i="2"/>
  <c r="A30" i="2"/>
  <c r="G29" i="2"/>
  <c r="F29" i="2"/>
  <c r="E29" i="2"/>
  <c r="D29" i="2"/>
  <c r="B29" i="2"/>
  <c r="A29" i="2"/>
  <c r="G28" i="2"/>
  <c r="F28" i="2"/>
  <c r="E28" i="2"/>
  <c r="D28" i="2"/>
  <c r="B28" i="2"/>
  <c r="A28" i="2"/>
  <c r="G27" i="2"/>
  <c r="F27" i="2"/>
  <c r="E27" i="2"/>
  <c r="D27" i="2"/>
  <c r="B27" i="2"/>
  <c r="A27" i="2"/>
  <c r="G26" i="2"/>
  <c r="F26" i="2"/>
  <c r="E26" i="2"/>
  <c r="D26" i="2"/>
  <c r="B26" i="2"/>
  <c r="A26" i="2"/>
  <c r="G25" i="2"/>
  <c r="F25" i="2"/>
  <c r="E25" i="2"/>
  <c r="D25" i="2"/>
  <c r="B25" i="2"/>
  <c r="A25" i="2"/>
  <c r="G24" i="2"/>
  <c r="F24" i="2"/>
  <c r="E24" i="2"/>
  <c r="D24" i="2"/>
  <c r="B24" i="2"/>
  <c r="A24" i="2"/>
  <c r="G23" i="2"/>
  <c r="F23" i="2"/>
  <c r="E23" i="2"/>
  <c r="D23" i="2"/>
  <c r="B23" i="2"/>
  <c r="A23" i="2"/>
  <c r="G22" i="2"/>
  <c r="F22" i="2"/>
  <c r="E22" i="2"/>
  <c r="D22" i="2"/>
  <c r="B22" i="2"/>
  <c r="A22" i="2"/>
  <c r="G21" i="2"/>
  <c r="F21" i="2"/>
  <c r="E21" i="2"/>
  <c r="D21" i="2"/>
  <c r="B21" i="2"/>
  <c r="A21" i="2"/>
  <c r="G20" i="2"/>
  <c r="F20" i="2"/>
  <c r="E20" i="2"/>
  <c r="D20" i="2"/>
  <c r="B20" i="2"/>
  <c r="A20" i="2"/>
  <c r="G19" i="2"/>
  <c r="F19" i="2"/>
  <c r="E19" i="2"/>
  <c r="D19" i="2"/>
  <c r="B19" i="2"/>
  <c r="A19" i="2"/>
  <c r="G18" i="2"/>
  <c r="F18" i="2"/>
  <c r="E18" i="2"/>
  <c r="D18" i="2"/>
  <c r="B18" i="2"/>
  <c r="A18" i="2"/>
  <c r="G17" i="2"/>
  <c r="F17" i="2"/>
  <c r="E17" i="2"/>
  <c r="D17" i="2"/>
  <c r="B17" i="2"/>
  <c r="A17" i="2"/>
  <c r="G16" i="2"/>
  <c r="F16" i="2"/>
  <c r="E16" i="2"/>
  <c r="D16" i="2"/>
  <c r="B16" i="2"/>
  <c r="A16" i="2"/>
  <c r="G15" i="2"/>
  <c r="F15" i="2"/>
  <c r="E15" i="2"/>
  <c r="D15" i="2"/>
  <c r="B15" i="2"/>
  <c r="A15" i="2"/>
  <c r="G14" i="2"/>
  <c r="F14" i="2"/>
  <c r="E14" i="2"/>
  <c r="D14" i="2"/>
  <c r="B14" i="2"/>
  <c r="A14" i="2"/>
  <c r="G13" i="2"/>
  <c r="F13" i="2"/>
  <c r="E13" i="2"/>
  <c r="D13" i="2"/>
  <c r="B13" i="2"/>
  <c r="A13" i="2"/>
  <c r="G12" i="2"/>
  <c r="F12" i="2"/>
  <c r="E12" i="2"/>
  <c r="D12" i="2"/>
  <c r="B12" i="2"/>
  <c r="A12" i="2"/>
  <c r="G11" i="2"/>
  <c r="F11" i="2"/>
  <c r="E11" i="2"/>
  <c r="D11" i="2"/>
  <c r="B11" i="2"/>
  <c r="A11" i="2"/>
  <c r="G10" i="2"/>
  <c r="F10" i="2"/>
  <c r="E10" i="2"/>
  <c r="D10" i="2"/>
  <c r="B10" i="2"/>
  <c r="B9" i="2"/>
  <c r="A68" i="1"/>
  <c r="A67" i="1"/>
  <c r="A66" i="1"/>
  <c r="A64" i="1"/>
  <c r="A63" i="1"/>
  <c r="A62" i="1"/>
  <c r="A60" i="1"/>
  <c r="A58" i="1"/>
  <c r="A57" i="1"/>
  <c r="A56" i="1"/>
  <c r="A55" i="1"/>
  <c r="A53" i="1"/>
  <c r="A52" i="1"/>
  <c r="A51"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alcChain>
</file>

<file path=xl/sharedStrings.xml><?xml version="1.0" encoding="utf-8"?>
<sst xmlns="http://schemas.openxmlformats.org/spreadsheetml/2006/main" count="604" uniqueCount="251">
  <si>
    <t>PLAN INSTITUCIONAL DE BIENESTAR E INCENTIVOS</t>
  </si>
  <si>
    <r>
      <rPr>
        <b/>
        <sz val="10"/>
        <color theme="1"/>
        <rFont val="Century Gothic"/>
      </rPr>
      <t xml:space="preserve">Código: </t>
    </r>
    <r>
      <rPr>
        <sz val="10"/>
        <color theme="1"/>
        <rFont val="Century Gothic"/>
      </rPr>
      <t>DE-FT-63</t>
    </r>
  </si>
  <si>
    <r>
      <rPr>
        <b/>
        <sz val="10"/>
        <color theme="1"/>
        <rFont val="Century Gothic"/>
      </rPr>
      <t xml:space="preserve">Versión: </t>
    </r>
    <r>
      <rPr>
        <sz val="10"/>
        <color theme="1"/>
        <rFont val="Century Gothic"/>
      </rPr>
      <t>04</t>
    </r>
  </si>
  <si>
    <r>
      <rPr>
        <b/>
        <sz val="10"/>
        <color theme="1"/>
        <rFont val="Century Gothic"/>
      </rPr>
      <t xml:space="preserve">Página: </t>
    </r>
    <r>
      <rPr>
        <sz val="10"/>
        <color theme="1"/>
        <rFont val="Century Gothic"/>
      </rPr>
      <t>1 de 2</t>
    </r>
  </si>
  <si>
    <r>
      <rPr>
        <b/>
        <sz val="10"/>
        <color theme="1"/>
        <rFont val="Century Gothic"/>
      </rPr>
      <t xml:space="preserve">Vigente desde: </t>
    </r>
    <r>
      <rPr>
        <sz val="10"/>
        <color theme="1"/>
        <rFont val="Century Gothic"/>
      </rPr>
      <t>12/11/2024</t>
    </r>
  </si>
  <si>
    <t>Vigencia:</t>
  </si>
  <si>
    <t>Responsable Principal de la Ejecución del Plan:</t>
  </si>
  <si>
    <t>Subdirección Corporativa - Gestión del Talento Humano</t>
  </si>
  <si>
    <t>Objetivo Principal del Plan:</t>
  </si>
  <si>
    <t>El Plan Institucional de Bienestar e Incentivos del Instituto Distrital de Gestión de Riesgos y Cambio Climático– IDIGER para la vigencia 2025 propiciará el fortalecimiento de las relaciones interpersonales, el conocimiento de las fortalezas propias, los estados mentales positivos y el propósito de vida de los servidores públicos con la finalidad de alcanzar la felicidad laboral en el IDIGER.</t>
  </si>
  <si>
    <t>Ítem</t>
  </si>
  <si>
    <t>Actividade(s)</t>
  </si>
  <si>
    <t>Producto(s) o Entregable(s)</t>
  </si>
  <si>
    <t>Dependencia(s) Responsable(s)</t>
  </si>
  <si>
    <t>Fecha Inicial
(dd/mm/aaaa)</t>
  </si>
  <si>
    <t>Fecha Maxima de Entrega
(dd/mm/aaaa)</t>
  </si>
  <si>
    <t>Politica(s) MIPG que Cumple</t>
  </si>
  <si>
    <t>Herramienta que Origina la Actividad</t>
  </si>
  <si>
    <t>Criterio (Detalle el Código, Item, Numeral o Descripción del Criterio)</t>
  </si>
  <si>
    <t xml:space="preserve">Eje 1: Equilibrio Psicosocial: </t>
  </si>
  <si>
    <t>Clase grupales de baile cada cada dos meses para los funcionarios y funcionarias de la entidad.</t>
  </si>
  <si>
    <t>Evidencia fotográfica y/o registro de asistenca fisico o digital</t>
  </si>
  <si>
    <t>Política de Gestión Estrategica de Talento Humano</t>
  </si>
  <si>
    <t>Autodiagnóstico PETH (MIPG)</t>
  </si>
  <si>
    <t>Conmemoracion dia del Genero.</t>
  </si>
  <si>
    <t>31/04/2025</t>
  </si>
  <si>
    <t>Clases grupales de zumba cada dos meses para los funcionarios y funcionarias de la entidad.</t>
  </si>
  <si>
    <t>Torneo IDIGER:  Desarrollarán cuatro modalidades de 
torneos (Rana, Mini Fútbol, Bolos y Tenis de mesa) con el fin de promover un espacio de esparcimiento y trabajo en equipo.</t>
  </si>
  <si>
    <t xml:space="preserve">Incentivar el uso de la bicicleta como un medio de transporte alternativo, y reconocimientos a quienes asistan periódicamente en bicicleta a la entidad. </t>
  </si>
  <si>
    <t xml:space="preserve">Olimpiadas DASDa convocatoria para que diferentes entidades participen y compitan en diferentes modalidades deportivas. </t>
  </si>
  <si>
    <t xml:space="preserve">Capacitaciones en artes y/o artesanías (pintura, taller navideño, taller manualidades): Este componente tiene como fin desarrollar talleres enfocados en temáticas como: Pintura, Arreglos Navideños, entre otros, generando otro aprendizaje que contribuya a la disminución de riesgo psicosocial. </t>
  </si>
  <si>
    <t>Disfrutar de diferentes escenarios culturales con su núcleo 
familiar primario como Cine, Teatro y ferias de temporada.</t>
  </si>
  <si>
    <t>Conmemoracion dia de la niñez, para los hijos e hijas de los funcionarios del IDIGER.</t>
  </si>
  <si>
    <t xml:space="preserve">Los funcionarios y funcionarias que tengan mascotas en casa, tendrán la oportunidad de explorar y conocer más sobre el cuidado de estos miembros tan especiales de la familia a través de una actividad dedicada para ellos. </t>
  </si>
  <si>
    <t>31/11/2025</t>
  </si>
  <si>
    <t xml:space="preserve"> Talleres de Coaching para líderes de cada dependencia del IDIGER. </t>
  </si>
  <si>
    <t xml:space="preserve"> Feria de Vivienda y credito hipotcario IDIGER: El propósito es ofrecer información acerca de programas de vivienda que ofrece el mercado a todos los funcionarios(as) de la Entidad, con el ánimo de apoyar el proceso de compra de vivienda propia con entidades aliadas como el FNA, Cajas de Compensación Familiar, Fondos 
de Cesantías y otras entidades. </t>
  </si>
  <si>
    <t xml:space="preserve">Seminario – Taller Pre-pensionados: Este programa tiene como objetivo capacitar a los funcionarios públicos que estén a punto de jubilarse, con el propósito de facilitar la transición hacia un nuevo estilo de vida, fomentando su adaptación, alentando la 
formulación de un proyecto de vida, la gestión del tiempo libre, y promoviendo el cuidado de la salud. Asimismo, se proporcionará información legal pertinente para iniciar el 
proceso de jubilación. </t>
  </si>
  <si>
    <t xml:space="preserve">Desvinculación Laboral Asistida: En caso de ser requerido por transformación de la organización, se le brindará apoyo sociolaboral y emocional a las personas que se desvinculan por reestructuración o por finalización del nombramiento en provisionalidad. </t>
  </si>
  <si>
    <t xml:space="preserve">Vacaciones recreativas durante una semana, para los hijos(as) de servidores publicos, con  actividades ambientales y deportivas desde los dos (2) a los diciciete (17) años de edad. </t>
  </si>
  <si>
    <t>Celebracion dia de la familia IDIGER. Se realizara en el primer semestre del 2025, recorrido en el tren turistico de la Sabana y visita a la Catedral de Sal de Zipaquira, para los funcionarios que no lograro asistir a dicha actividad el dia 02 de diciembre de 2024. En el segundo semestre del 2024  se realizara Pasadia en alguno de los centros turisticos de la Caja de Compensacion Familiar.</t>
  </si>
  <si>
    <t>Garantizar el espacio de la Sala Amiga de la Familia Lactante. En cumplimiento de lo dispuesto en la Ley 1823 de 2017 y de conformidad con las normas técnicas allí señaladas, para las  madres lactantes del IDIGER.</t>
  </si>
  <si>
    <t>31/12//2025</t>
  </si>
  <si>
    <t>Acuerdo Laboral</t>
  </si>
  <si>
    <t>Actividades presenciales y virtuales específicas para madres gestantes, lactantes y de primera infancia</t>
  </si>
  <si>
    <t>Caminata ecológica con visita a termales.</t>
  </si>
  <si>
    <t>Feria de emprendimientos de los servidores y colaboradores del IDIGER.</t>
  </si>
  <si>
    <t>Conmemoracion dia Nacional del servidor publico</t>
  </si>
  <si>
    <t>Feria de servicios Caja de Compensacion Familiar.</t>
  </si>
  <si>
    <t>Atenciones presenciales Caja de Compensacion Familiar.</t>
  </si>
  <si>
    <t>Actividad para celebracion del dia del amor y la amistad.</t>
  </si>
  <si>
    <t>Celebracion dia de la Secretaria(o) por parte del DACSD</t>
  </si>
  <si>
    <t>Celebracion Dia del Conductor(a) por parte del DACSD</t>
  </si>
  <si>
    <t>Reconocmiento a los funcionarios o funcionaras, en el dia de la madre y del padre, a travez de piezas comunicativas</t>
  </si>
  <si>
    <t>Otorgar día compensatorio por celebración de cumpleaños  y  entrega de incentivo de cumpleaños.</t>
  </si>
  <si>
    <t>Otorgar día compensatorio dia de la familia</t>
  </si>
  <si>
    <t xml:space="preserve">Implemetacion de Teletrabajo suplementario y autónomo </t>
  </si>
  <si>
    <t>Reconocer a los servidores de 5, 7, 10 y 15 años de labor en la entidad.</t>
  </si>
  <si>
    <t>Descanso compensado Semana Santa.</t>
  </si>
  <si>
    <t>Circular</t>
  </si>
  <si>
    <t>Descanso compensado  Diciembre</t>
  </si>
  <si>
    <t>Jornada Opcional</t>
  </si>
  <si>
    <t xml:space="preserve">Correos Electronicos </t>
  </si>
  <si>
    <t xml:space="preserve"> Día dulce del niños(as) en parque de diversiones.</t>
  </si>
  <si>
    <t>Incentivo cumpleaños Funcionarios(as)</t>
  </si>
  <si>
    <t>Evidencia correo electronico  y/o registro de entrega fisica o virtual.</t>
  </si>
  <si>
    <t>Conmemoracion Cumpleaños IDIGER</t>
  </si>
  <si>
    <t>Entrega de bonos navideños para los hijos de los servidores/ras, por medio de una actividad de navidad en instalaciones de la Caja de Compensacion Familiar.</t>
  </si>
  <si>
    <t xml:space="preserve">Eje 2: Salud Mental: </t>
  </si>
  <si>
    <t>Informe, implementación y seguimiento batería de Riesgo Psicosocial</t>
  </si>
  <si>
    <t>Taller en alimentacion saludable y actividad fisica.</t>
  </si>
  <si>
    <t>Semana de la Salud (charlas en manejo de estrés, primeros auxilios psicológicos, acoso laboral, promoción de la salud mental y prevención del transtorno mental en el trabajo, actividades de relajación y todas las actividades contempladas para mejorar la calidad de vidad de los servidores/ras)</t>
  </si>
  <si>
    <t>Eje 3: Diversidad e Inclusión</t>
  </si>
  <si>
    <t>Conmemoracion del dia internacional de la eliminacion de la violencia contra la mujer 25 de nov</t>
  </si>
  <si>
    <t>Conmemoracion dia internacional del Orgullo LGBT</t>
  </si>
  <si>
    <t xml:space="preserve">Se implementarán dos charlas de capacitación en el año, en temas de diversidad e inclusión, con el objetivo de fomentar el respeto a las diferencias y promover ambientes laborales más tolerantes y respetuosos. </t>
  </si>
  <si>
    <t>Promover actividades que se puedan llevar a cabo en el rincón de la diversidad ubicado en la bodega 07 de la sede principal de la Entidad.</t>
  </si>
  <si>
    <t>Eje 4: Transformación Digital</t>
  </si>
  <si>
    <t>Se implementarán programas de formación virtual, brindando a los servidores(as) las habilidades necesarias para utilizar de manera efectiva las herramientas digitales disponibles en la entidad.</t>
  </si>
  <si>
    <t>Eje 5: Identidad y Vocación por el Servicio Público:</t>
  </si>
  <si>
    <t>Adelantar campañas con el propósito de promover en las servidoras y los servidores públicos el entendimiento y la interiorización de los valores del Código de Integridad teniendo en cuenta dinámicas de trabajo en equipó.</t>
  </si>
  <si>
    <t>Celebracion de Halloween y actividad de apropiacion de los valores de integridad, por Subdirecciones.</t>
  </si>
  <si>
    <t>Realizar una jornada  con el objetivo de dar a conocer el cierre de Gestión.</t>
  </si>
  <si>
    <t>Incentivos:</t>
  </si>
  <si>
    <t>Reconocer a los mejores empleados de carrera de la Entidad en los diferentes niveles jerárquicos a través de incentivos no pecuniarios.</t>
  </si>
  <si>
    <t>Reconocer a los mejores empleados de libre nombramiento y remoción y gerentes públicos en los diferentes niveles jerárquicos a través de incentivos no pecuniarios.</t>
  </si>
  <si>
    <t>Incentivos pecuniarios a mejores equipos de trabajo</t>
  </si>
  <si>
    <r>
      <rPr>
        <b/>
        <sz val="10"/>
        <color theme="1"/>
        <rFont val="Century Gothic"/>
      </rPr>
      <t xml:space="preserve">Código: </t>
    </r>
    <r>
      <rPr>
        <sz val="10"/>
        <color theme="1"/>
        <rFont val="Century Gothic"/>
      </rPr>
      <t>DE-FT-63</t>
    </r>
  </si>
  <si>
    <r>
      <rPr>
        <b/>
        <sz val="10"/>
        <color theme="1"/>
        <rFont val="Century Gothic"/>
      </rPr>
      <t xml:space="preserve">Versión: </t>
    </r>
    <r>
      <rPr>
        <sz val="10"/>
        <color theme="1"/>
        <rFont val="Century Gothic"/>
      </rPr>
      <t xml:space="preserve"> 4</t>
    </r>
  </si>
  <si>
    <r>
      <rPr>
        <b/>
        <sz val="10"/>
        <color theme="1"/>
        <rFont val="Century Gothic"/>
      </rPr>
      <t xml:space="preserve">Página: </t>
    </r>
    <r>
      <rPr>
        <sz val="10"/>
        <color theme="1"/>
        <rFont val="Century Gothic"/>
      </rPr>
      <t>2 de 2</t>
    </r>
  </si>
  <si>
    <r>
      <rPr>
        <b/>
        <sz val="10"/>
        <color theme="1"/>
        <rFont val="Century Gothic"/>
      </rPr>
      <t>Vigente desde:</t>
    </r>
    <r>
      <rPr>
        <sz val="10"/>
        <color theme="1"/>
        <rFont val="Century Gothic"/>
      </rPr>
      <t xml:space="preserve"> 12/11/2024</t>
    </r>
  </si>
  <si>
    <t>REPORTE DEL PRIMER TRIMESTRE</t>
  </si>
  <si>
    <t>REPORTE DEL SEGUNDO TRIMESTRE</t>
  </si>
  <si>
    <t>REPORTE DEL TERCER TRIMESTRE</t>
  </si>
  <si>
    <t>REPORTE DEL CUARTO TRIMESTRE</t>
  </si>
  <si>
    <t>Actividad(es)</t>
  </si>
  <si>
    <t>PRIMERA LINEA DE DEFENSA
 (DIRECTIVOS - RESPONSABLES DE LOS PROCESOS)</t>
  </si>
  <si>
    <t>SEGUNDA LÍNEA DE DEFENSA
(OFICINA ASESORA DE PLANEACIÓN)</t>
  </si>
  <si>
    <t>% DE AVANCE</t>
  </si>
  <si>
    <t>REPORTE DE LOS AVANCES DE LAS ACCIONES EJECUTADAS</t>
  </si>
  <si>
    <t>RELACIÓN DE EVIDENCIAS / PRODUCTOS ENTREGADOS</t>
  </si>
  <si>
    <t>DESCRIPCION DEL MONITOREO (ACOMPAÑAMIENTO)</t>
  </si>
  <si>
    <t>En el mes de marzo es realizo la primera jornada de baile</t>
  </si>
  <si>
    <t>Invitación y registro fotográfico</t>
  </si>
  <si>
    <t xml:space="preserve">Con la evidencia aportada se observa un avance del 50% para esta actividad. </t>
  </si>
  <si>
    <t>Se realizó clase de baile en el mes de abril de 2025</t>
  </si>
  <si>
    <t>listado de asistencia e invitación</t>
  </si>
  <si>
    <t xml:space="preserve">Esta actividad cuenta con un 100% de ejecución. En el mes de abril y julio se llevaron a cabo tardes de zumba. </t>
  </si>
  <si>
    <t>El mes de marzo se realizó la conmemoración de día mujer y del hombre</t>
  </si>
  <si>
    <t>Dia de la mujer Invitaciones y registro fotográfico
 Dia de hombre invitacion y listados de asistencia</t>
  </si>
  <si>
    <t xml:space="preserve">Con la evidencia aportada se observa un avance del 100% para esta actividad. </t>
  </si>
  <si>
    <t>Se dio cumplimiento en el primer trimestre</t>
  </si>
  <si>
    <t xml:space="preserve">Ejecutada en el primer trimestre </t>
  </si>
  <si>
    <t>Da inicio en el siguiente trimestre</t>
  </si>
  <si>
    <t xml:space="preserve">Esta actividad se encuentra dentro de los plazos establecidos </t>
  </si>
  <si>
    <t>Se realizó clase de baile y zumba en el mes de abril de 2025</t>
  </si>
  <si>
    <t>Con las evidencias aportadas se observa un 30% de avance para esta actividad. Se llevo a cabo clase se zumba el 24 de abril, asistieron 5 personas.</t>
  </si>
  <si>
    <t>Da inicio en el tercer trimestre</t>
  </si>
  <si>
    <t>Actividad en tiempo</t>
  </si>
  <si>
    <t>Durante el mes de enero 15 servidores utilizaron la bicicleta
 11 servidores en el mes de febrero 
 10 servidores en el mes de marzo 
 3 servidores han solicitado el incentivo de uso de la bicicleta</t>
  </si>
  <si>
    <t>Reporte de registro por el personal de vigilancia meses enero, febrero y marzo de 2025
 Reporte de permisos concedidos por parte de talento humano</t>
  </si>
  <si>
    <t xml:space="preserve">Con la evidencia aportada se observa un avance del 25% para esta actividad. </t>
  </si>
  <si>
    <t>Durante el segundo trimestre dos servidores hicieron uso del incentivo del uso de la bicicleta</t>
  </si>
  <si>
    <t>Pieza socializando el incentivo por uso de la bicicleta
  Permisos concedidos</t>
  </si>
  <si>
    <t xml:space="preserve">Con las evidencias aportadas se observa un 50% de avance para esta actividad. Se han enviado correos con piezas comunicativas fomentando el uso de la bicicleta, adicionalmente se lleva control, registro de las personas que usan bicicleta en la entidad. </t>
  </si>
  <si>
    <t>No aplica para este trimestre</t>
  </si>
  <si>
    <t>Durante este trimestre se invitó a los servidores a teatro con los diferentes descuentos que dan las cajas de compensación</t>
  </si>
  <si>
    <t>Se socializa la comunicación 2025ER9134 - Invitación a la feria de servicios de las alianzas educativas, recreativas, salud y bienestar enviada por el DASCD</t>
  </si>
  <si>
    <t>Invitación correo electrónico</t>
  </si>
  <si>
    <t>Con las evidencias aportadas se observa un 50% de avance para esta actividad. Se envió invitación en el mes de mayo a la feria de servicios de alianzas educativas, recreativas, salud y bienestar a los funcionarios de la entidad.</t>
  </si>
  <si>
    <t>Se realiza en el mes de abril de 2025, actividad en conmemoración día de la niñez en las instalaciones de compensar, Av. 68</t>
  </si>
  <si>
    <t>Invitación
  Inscripciones
  Entrega de brazaletes</t>
  </si>
  <si>
    <t>Esta actividad cuenta con un 100% de ejecución. En el mes de abril se llevaron a cabo actividades para niños.</t>
  </si>
  <si>
    <t>Da inicio en el cuarto trimestre</t>
  </si>
  <si>
    <t>Se realizó taller de líderes de equipos de trabajo en manejo de competencias comportamentales como resultado de la batería de riesgo psicosocial, donde se manejó la temática de relaciones sociales</t>
  </si>
  <si>
    <t>Invitación y listados de asistencia</t>
  </si>
  <si>
    <t xml:space="preserve">Esta actividad cuenta con un 100% de ejecución. En el mes de abril se llevo a cabo el taller de relaciones sociales en el trabajo., asistieron 14 personas. </t>
  </si>
  <si>
    <t>Esta actividad se desarrolla en el segundo trimestre</t>
  </si>
  <si>
    <t xml:space="preserve">Esta actividad cuenta con el 0% de avance, si bien aun se encuentra dentro de los tiempos establecidos, es importante que el proceso realice actividades previas que son necesarias para su efectiva ejecución  </t>
  </si>
  <si>
    <t>Durante este trimestre se brindo acompañamiento a dos servidores que se desvincularon en provisionalidad</t>
  </si>
  <si>
    <t>Envio de correos electronicos</t>
  </si>
  <si>
    <t>Durante este trimestre se brindó acompañamiento a una servidora pública de libre nombramiento y remoción que se presento renuncia voluntaria.</t>
  </si>
  <si>
    <t>Correo electrónico</t>
  </si>
  <si>
    <t xml:space="preserve">Con las evidencias aportadas se observa un 50% de avance para esta actividad. Durante el periodo se brindó acompañamiento de desvinculación a una funcionaria. </t>
  </si>
  <si>
    <t>Durante el primer trimestre se llevo acabo el dia de la familia en el tren de la sabana</t>
  </si>
  <si>
    <t>Registro fotografico y listados de asistencia</t>
  </si>
  <si>
    <t>Se realizará la segunda actividad en tercer trimestre se continúa con el 50% de ejecución del anterior trimestre</t>
  </si>
  <si>
    <t xml:space="preserve">El proceso no realiza seguimiento a esta actividad, por lo que para el segundo trimestre del 2025, se mantiene con el 50% de avance.
</t>
  </si>
  <si>
    <t>La entidad cuenta con un espacio de la sala de lactancia, como un espacio seguro, cómodo y privado, para las madres lactantes y gestantes, este espacio está diseñado para apoyar la salud y el bienestar tanto de las madres como de sus hijos, facilitando la continuidad de la lactancia materna y promoviendo un entorno de trabajo inclusivo y respetuoso.</t>
  </si>
  <si>
    <t>Informe sala amiga lactante que incluye registro fotografico</t>
  </si>
  <si>
    <t xml:space="preserve">La evidencia aportada no es el producto entregable establecido para esta actividad </t>
  </si>
  <si>
    <t>La entidad cuenta con un espacio de la sala de lactancia, como un espacio seguro, cómodo y privado, para las madres lactantes y gestantes, este espacio está diseñado para apoyar la salud y el bienestar tanto de las madres como de sus hijos, facilitando la continuidad de la lactancia materna y promoviendo un entorno de trabajo inclusivo y respetuoso. hasta el momento no se ha realizado el uso de la misma puesto que no han habido madres lactantes durante el periodo.</t>
  </si>
  <si>
    <t>Registro fotográfico</t>
  </si>
  <si>
    <t xml:space="preserve">Esta actividad cuenta con un 100% de ejecución. La sala lactante se encuentra disponible y adecuada para tal fin, sin embargo durante el primer semestre del año no hay madres lactantes  </t>
  </si>
  <si>
    <t>Se realizaron dos charlas virtuales para gestantes</t>
  </si>
  <si>
    <t xml:space="preserve">Esta actividad cuenta con un 80% de ejecución. Se han gestionado invitaciones a capacitaciones relacionadas con sala de lactancia, en los meses de marzo y junio.    
Se debe tener en cuenta el producto entregable planificado para esta actividad, ya que los entregados no corresponden a los establecido previamente. </t>
  </si>
  <si>
    <t>se realizó caminata ecológica en el mes de abril de 2025</t>
  </si>
  <si>
    <t>Invitación y Listado de asistencia</t>
  </si>
  <si>
    <t>Con las evidencias aportadas se observa una ejecución del 100%. En el mes de mayo se realizó caminata ecológica a “Hospicio - San Javier – La Mesa”</t>
  </si>
  <si>
    <t>se dio cumplimiento ene mes de Julio con la Charla</t>
  </si>
  <si>
    <t xml:space="preserve">Esta actividad cuenta con 100% de ejecución con las evidencias aportadas. El  27 de junio de llevo a cabo charla virtual relacionada con el valor público, asistieron 15 personas. </t>
  </si>
  <si>
    <t>Se realizó feria de servicios de la caja de compensación familiar en la bienvenida de la caja Colsubsidio.</t>
  </si>
  <si>
    <t>Invitación, Registro fotográfico</t>
  </si>
  <si>
    <t xml:space="preserve">Esta actividad cuenta con 100% de ejecución con las evidencias aportadas. El 10 de junio la caja de compensación realizo feria de servicios en las dos sedes de la entidad  </t>
  </si>
  <si>
    <t>Esta actividad se desarrollará a partir del mes de junio de 2025 una vez se haya realizado cambio de caja de compensación</t>
  </si>
  <si>
    <t>Se inicia en el tercer trimestre</t>
  </si>
  <si>
    <t>Se realizó actividad con el DASCD en el mes de abril</t>
  </si>
  <si>
    <t>Soportes de la gestión de realizada con el DASCD</t>
  </si>
  <si>
    <t>Esta actividad cuenta con 80% de avance con las evidencias aportadas. Si bien realizaron el envió de un correo electrónico de felicitaciones, es importante realizar entrega de las evidencias pactadas en el producto entregable, adicionalmente en la redacción de la actividad planeada indican que es una celebración. Desde la OAP solicitamos que para el próximo trimestre el proceso realice entrega de las evidencias faltantes</t>
  </si>
  <si>
    <t>Se realizó actividad con el DASCD en el mes de mayo</t>
  </si>
  <si>
    <t xml:space="preserve">Esta actividad cuenta con 80% de avance con las evidencias aportadas. Si bien DACSDO envio correo electrónico de invitación, el producto entregable para esta actividad es evidencia fotográfica y/o registro de asistencia. Desde la OAP estamos atentos a la entrega de estas evidencias para el próximo seguimiento trimestral </t>
  </si>
  <si>
    <t>Se emitió pieza comunicativa en conmemoración del día de la madre y el día del padre en el mes de Mayo y Junio de 2025</t>
  </si>
  <si>
    <t>Correos electrónicos enviados</t>
  </si>
  <si>
    <t xml:space="preserve">Esta actividad cuenta con 100% de ejecución con las evidencias aportadas. En el mes de mayo se envió correo electrónico a las madres en su día y en el mes de junio a los padres. 
Desde la OAP solicitamos muy respetuosamente que, en la siguiente formulación de planes, tengan en cuenta que el producto entregable debe estar asociado a la actividad, lo anterior debido a que en la actividad indican que enviaran una pieza comunicativa y en el producto entregable mencionan registros fotográficos y listas de asistencia 
</t>
  </si>
  <si>
    <t>Durante los meses de enero, febrero y marzo de 2025 se han otorgado 7 permisos por cumpleaños 
 y se ha entregado incentivos de cumpleaños, Asi mismo se envia la correspondiente tarjeta de cumpelaños</t>
  </si>
  <si>
    <t>Formato de permisos
 Listado entrega de incentivos
 Correo con tarjeta de cumpleaños</t>
  </si>
  <si>
    <t>Con las evidencias aportadas se observa un avance del 25% para esta actividad. Se han enviado correos electrónicos felicitando a los servidores en su día de cumpleaños y se han otorgado permisos.</t>
  </si>
  <si>
    <t>Se envía tarjeta de cumpleaños, entrega de incentivo de cumpleaños y permiso por día de cumpleaños</t>
  </si>
  <si>
    <t>Correo con envio de tarjeta de cumpleaños y permiso por día de cumpleaños</t>
  </si>
  <si>
    <t xml:space="preserve">Con las evidencias aportadas sé observa un avance del 50% en esta actividad. Durante el periodo del presente reporte se observa que el proceso ha enviado correos electrónicos a los funcionarios en su día de cumpleaños, adicionalmente adjunta un incentivo y compensatorio
Desde la OAP se le recuerda al proceso que las evidencias deben corresponder al producto entregable planeado. </t>
  </si>
  <si>
    <t>Durante los meses de enero, febrero y marzo de 2025 se han otorgado 24 compensatorios del dia de la familia</t>
  </si>
  <si>
    <t>Base de datos con compensatorio por dia de la familia</t>
  </si>
  <si>
    <t>Se concedieron 25 permisos durante este trimestre</t>
  </si>
  <si>
    <t>Formato permisos</t>
  </si>
  <si>
    <t xml:space="preserve">Con las evidencias aportadas se observa un avance del 50%. El proceso lleva un control de los compensatorios del día de la familia.
Desde la OAP se le recuerda al proceso que las evidencias deben corresponder al producto entregable planeado. 
</t>
  </si>
  <si>
    <t>Durante el primer trimestre de 2025, 4 servidores fueron beneficiados con la implementación del teletrabajo
 2. En teletrabajo autónomo
 2. En teletrabajo suplementario</t>
  </si>
  <si>
    <t>Resoluciones 02 y 03 de enero de 2025</t>
  </si>
  <si>
    <t>Durante este trimestre se concedió teletrabajo a dos servidores</t>
  </si>
  <si>
    <t>Resolución 148 y 173 de 2025</t>
  </si>
  <si>
    <t xml:space="preserve">Con las evidencias aportadas se observa un avance del 50%. Durante el periodo se confirió trabajo bajo la modalidad de trabajo en cada a dos servidoras públicas. 
Desde la OAP se le recuerda al proceso que las evidencias deben corresponder al producto entregable planeado. 
</t>
  </si>
  <si>
    <t>En el mes de enero de 2025, se expide la comunicación 2025IE668 donde se dan los lineamiento para compensar tiempos para semana santa</t>
  </si>
  <si>
    <t>comunicación interna 2025IE668 
 Correo de socializacion</t>
  </si>
  <si>
    <t xml:space="preserve">Con la evidencia aportada se observa una ejecución del 100% para esta actividad. .  </t>
  </si>
  <si>
    <t>En el mes de enero de 2025, se expide la comunicación 2025IE668 donde se dan los lineamiento para compensar tiempos para fin de año</t>
  </si>
  <si>
    <t>Durante los meses de febrero y marzo de 2025, se fomentó la participación de jornada opcional</t>
  </si>
  <si>
    <t>Correo electrónicos e inscripciones</t>
  </si>
  <si>
    <t>Durante este trimestre se realizaron dos jornadas opcionales</t>
  </si>
  <si>
    <t>Correo electrónico enviado y listado de servidores que se beneficiaron</t>
  </si>
  <si>
    <t xml:space="preserve">Con las evidencias aportadas se observa un avance del 50%. Durante el periodo se enviaron dos correos electrónicos abriendo espacios de jornadas opcionales.  </t>
  </si>
  <si>
    <t>Listado de entrega de incentivo de cumpelaños enero febrero y marzo de 2025
 Envio de tarjeta de cumpleaños</t>
  </si>
  <si>
    <t>Correos electronico y listado entrega de incentivo cumpleaños</t>
  </si>
  <si>
    <t>Con las evidencias aportadas se observa un avance del 25% para esta actividad. Teniendo en cuenta el cumpleaños delos servidores, se les ha entregado un bono.</t>
  </si>
  <si>
    <t>Esta actividad se desarrolara en tercer trimestre</t>
  </si>
  <si>
    <t>Se realizó la semana de la salud donde se realizaron actividades de relación y manejo de estrés, así como la entrega de un kit de primeros auxilios psicológicos su respectiva charla personalizada.
  Así mismo se realizaron charlas de acoso laboral en el marco del comité convivencia</t>
  </si>
  <si>
    <t>Invitaciones, listados de asistencia,</t>
  </si>
  <si>
    <t xml:space="preserve">Esta actividad cuenta con 100% de ejecución con las evidencias aportadas. Durante el primer semestre se realizaron diferentes actividades enmarcadas en la semana se la salud. </t>
  </si>
  <si>
    <t>Se dio cumplimiento ene mes de Julio de 2025</t>
  </si>
  <si>
    <t>Correo enviado, listado de asistencia y registro fotográfico</t>
  </si>
  <si>
    <t>Esta actividad cuenta con 100% de ejecución con las evidencias aportadas. El 25 de junio se llevó a cabo un espacio presencial y virtual en conmemoración del orgullo LGBTI.</t>
  </si>
  <si>
    <t>En el mes de junio se realizó una inducción de personal en la cual se habló sobre la política pública de diversidad</t>
  </si>
  <si>
    <t>Presentación , Listado de asistencia e invitación</t>
  </si>
  <si>
    <t xml:space="preserve">Con las evidencias aportadas se establece un 100% de ejecución para esta actividad. Se realizaron dos espacios en el mes de junio, en estos espacios trataron temas relacionados con la inclusión y respeto para con los demás.
La OAP solicita la proceso realizar un seguimiento conforme a lo que se describe en la actividad, y conforme a las evidencias aportadas. 
</t>
  </si>
  <si>
    <t>Durante este trimestre se han promovido dos charlas desde el rincón de la diversidad</t>
  </si>
  <si>
    <t>Invitaciones</t>
  </si>
  <si>
    <t xml:space="preserve">Con las evidencias aportadas se establece un 80% de avance para esta actividad. Se realizo una actividad en el mes de junio en el rincón de la diversidad. 
Desde la OAP establecemos este portaje, toda vez que la actividad habla sobre la promoción de actividades en el rincón de la diversidad y no esta redacta en el sentido de realizar un espacio de socialización en el rincón de la diversidad, solicitamos respetuosamente el envío de la  información de promoción en el siguiente seguimiento trimestral 
</t>
  </si>
  <si>
    <t>En el mes de marzo de 2025 se realizar la actividad de fortalecimiento institucional, SUPERSERVIDOORES donde se trabajo valores, y trabajo en equipo.</t>
  </si>
  <si>
    <t xml:space="preserve">Con las evidencias aportadas se observa un avance del 25% para esta actividad. En el mes de marzo de realizo actividad de fortalecimiento institucional, en esta actividad se recalcó los valores y el trabajo en equipo, esta actividad se desarrollo con la caja de compensación familiar compensar. </t>
  </si>
  <si>
    <t>Durante este trimestre se adelantó una jornada de pausas activas con valores</t>
  </si>
  <si>
    <t>Invitación, y Listado de asistencia</t>
  </si>
  <si>
    <t xml:space="preserve">Con las evidencias aportadas se observa un avance del 50%. En el mes de junio se levaron a cabo dos socializaciones relacionadas con el código de integridad, asistieron 79 personas    </t>
  </si>
  <si>
    <t>Tipo de Comunicación</t>
  </si>
  <si>
    <t>Dependencias</t>
  </si>
  <si>
    <t>Proceso</t>
  </si>
  <si>
    <t>Interna</t>
  </si>
  <si>
    <t>Dirección General</t>
  </si>
  <si>
    <t>Direccionamiento Estratégico</t>
  </si>
  <si>
    <t>Externa</t>
  </si>
  <si>
    <t>Oficina Asesora Jurídica</t>
  </si>
  <si>
    <t>Tecnologías de la Información y las Comunicaciones</t>
  </si>
  <si>
    <t>Oficina Asesora de Planeación</t>
  </si>
  <si>
    <t>Conocimiento del Riesgo y Efectos del Cambio Climático</t>
  </si>
  <si>
    <t>Oficina de Comunicaciones</t>
  </si>
  <si>
    <t>Reducción del Riesgo y Adaptación al Cambio Climático</t>
  </si>
  <si>
    <t>Oficina de Tecnologías de la Información y las Comunicaciones</t>
  </si>
  <si>
    <t>Manejo de Emergencias y Desastres</t>
  </si>
  <si>
    <t>Oficina Control Interno</t>
  </si>
  <si>
    <t>Gestión del Talento Humano</t>
  </si>
  <si>
    <t>Subdirección de Análisis de Riesgos y Efectos del Cambio Climático</t>
  </si>
  <si>
    <t>Comunicaciones e Información Pública</t>
  </si>
  <si>
    <t>Subdirección de Reducción del Riesgos y Adaptación al Cambio Climático</t>
  </si>
  <si>
    <t>Conocimiento e Innovación</t>
  </si>
  <si>
    <t>Subdirección para el Manejo de Emergencias y Desastres</t>
  </si>
  <si>
    <t>Gestión Administrativa</t>
  </si>
  <si>
    <t>Subdirección Corporativa y Asuntos Disciplinarios</t>
  </si>
  <si>
    <t>Gestión Contractual</t>
  </si>
  <si>
    <t>Gestión Jurídica</t>
  </si>
  <si>
    <t>Gestión Financiera</t>
  </si>
  <si>
    <t>Gestión Documental</t>
  </si>
  <si>
    <t>Atención al Ciudadano</t>
  </si>
  <si>
    <t>Evaluación independiente</t>
  </si>
  <si>
    <t>Control Disciplinario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</si>
</sst>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6" x14ac:knownFonts="1">
    <font>
      <sz val="11"/>
      <color theme="1"/>
      <name val="Calibri"/>
      <scheme val="minor"/>
    </font>
    <font>
      <sz val="8"/>
      <color theme="1"/>
      <name val="Century Gothic"/>
    </font>
    <font>
      <sz val="11"/>
      <name val="Calibri"/>
    </font>
    <font>
      <b/>
      <sz val="16"/>
      <color theme="1"/>
      <name val="Century Gothic"/>
    </font>
    <font>
      <b/>
      <sz val="10"/>
      <color theme="1"/>
      <name val="Century Gothic"/>
    </font>
    <font>
      <sz val="11"/>
      <color theme="1"/>
      <name val="Century Gothic"/>
    </font>
    <font>
      <b/>
      <sz val="11"/>
      <color theme="1"/>
      <name val="Century Gothic"/>
    </font>
    <font>
      <b/>
      <sz val="12"/>
      <color theme="1"/>
      <name val="Century Gothic"/>
    </font>
    <font>
      <b/>
      <sz val="13"/>
      <color theme="1"/>
      <name val="Century Gothic"/>
    </font>
    <font>
      <b/>
      <sz val="9"/>
      <color theme="1"/>
      <name val="Century Gothic"/>
    </font>
    <font>
      <sz val="9"/>
      <color theme="0"/>
      <name val="Century Gothic"/>
    </font>
    <font>
      <sz val="9"/>
      <color theme="1"/>
      <name val="Century Gothic"/>
    </font>
    <font>
      <sz val="9"/>
      <color rgb="FF000000"/>
      <name val="Century Gothic"/>
    </font>
    <font>
      <b/>
      <sz val="11"/>
      <color theme="1"/>
      <name val="Calibri"/>
    </font>
    <font>
      <sz val="11"/>
      <color theme="1"/>
      <name val="Calibri"/>
    </font>
    <font>
      <sz val="10"/>
      <color theme="1"/>
      <name val="Century Gothic"/>
    </font>
  </fonts>
  <fills count="13">
    <fill>
      <patternFill patternType="none"/>
    </fill>
    <fill>
      <patternFill patternType="gray125"/>
    </fill>
    <fill>
      <patternFill patternType="solid">
        <fgColor rgb="FFF2F2F2"/>
        <bgColor rgb="FFF2F2F2"/>
      </patternFill>
    </fill>
    <fill>
      <patternFill patternType="solid">
        <fgColor rgb="FFE2EFD9"/>
        <bgColor rgb="FFE2EFD9"/>
      </patternFill>
    </fill>
    <fill>
      <patternFill patternType="solid">
        <fgColor theme="0"/>
        <bgColor theme="0"/>
      </patternFill>
    </fill>
    <fill>
      <patternFill patternType="solid">
        <fgColor rgb="FF548135"/>
        <bgColor rgb="FF548135"/>
      </patternFill>
    </fill>
    <fill>
      <patternFill patternType="solid">
        <fgColor rgb="FF00B0F0"/>
        <bgColor rgb="FF00B0F0"/>
      </patternFill>
    </fill>
    <fill>
      <patternFill patternType="solid">
        <fgColor rgb="FFD8D8D8"/>
        <bgColor rgb="FFD8D8D8"/>
      </patternFill>
    </fill>
    <fill>
      <patternFill patternType="solid">
        <fgColor rgb="FFFFFFFF"/>
        <bgColor rgb="FFFFFFFF"/>
      </patternFill>
    </fill>
    <fill>
      <patternFill patternType="solid">
        <fgColor rgb="FF00B050"/>
        <bgColor rgb="FF00B050"/>
      </patternFill>
    </fill>
    <fill>
      <patternFill patternType="solid">
        <fgColor theme="0"/>
        <bgColor rgb="FFFFFF00"/>
      </patternFill>
    </fill>
    <fill>
      <patternFill patternType="solid">
        <fgColor theme="0"/>
        <bgColor rgb="FF00FF00"/>
      </patternFill>
    </fill>
    <fill>
      <patternFill patternType="solid">
        <fgColor theme="0"/>
        <bgColor rgb="FFFF00FF"/>
      </patternFill>
    </fill>
  </fills>
  <borders count="23">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bottom style="medium">
        <color rgb="FF000000"/>
      </bottom>
      <diagonal/>
    </border>
  </borders>
  <cellStyleXfs count="1">
    <xf numFmtId="0" fontId="0" fillId="0" borderId="0"/>
  </cellStyleXfs>
  <cellXfs count="123">
    <xf numFmtId="0" fontId="0" fillId="0" borderId="0" xfId="0" applyFont="1" applyAlignment="1"/>
    <xf numFmtId="0" fontId="4" fillId="0" borderId="4" xfId="0" applyFont="1" applyBorder="1" applyAlignment="1">
      <alignment vertical="center"/>
    </xf>
    <xf numFmtId="0" fontId="5" fillId="0" borderId="0" xfId="0" applyFont="1"/>
    <xf numFmtId="0" fontId="6" fillId="0" borderId="0" xfId="0" applyFont="1" applyAlignment="1">
      <alignment horizontal="center" vertical="center" wrapText="1"/>
    </xf>
    <xf numFmtId="164" fontId="5" fillId="0" borderId="0" xfId="0" applyNumberFormat="1" applyFont="1" applyAlignment="1">
      <alignment horizontal="center" vertical="center" wrapText="1"/>
    </xf>
    <xf numFmtId="0" fontId="6" fillId="3" borderId="15" xfId="0" applyFont="1" applyFill="1" applyBorder="1" applyAlignment="1">
      <alignment horizontal="center" vertical="center"/>
    </xf>
    <xf numFmtId="0" fontId="6" fillId="2" borderId="4" xfId="0" applyFont="1" applyFill="1" applyBorder="1" applyAlignment="1">
      <alignment horizontal="center" vertical="center"/>
    </xf>
    <xf numFmtId="0" fontId="5" fillId="0" borderId="16" xfId="0" applyFont="1" applyBorder="1" applyAlignment="1">
      <alignment horizontal="left" vertical="center" wrapText="1"/>
    </xf>
    <xf numFmtId="164" fontId="5" fillId="0" borderId="16" xfId="0" applyNumberFormat="1" applyFont="1" applyBorder="1" applyAlignment="1">
      <alignment horizontal="left" vertical="center" wrapText="1"/>
    </xf>
    <xf numFmtId="0" fontId="5" fillId="0" borderId="16" xfId="0" applyFont="1" applyBorder="1" applyAlignment="1">
      <alignment horizontal="center" vertical="center" wrapText="1"/>
    </xf>
    <xf numFmtId="164" fontId="5" fillId="0" borderId="8"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4" borderId="17" xfId="0" applyFont="1" applyFill="1" applyBorder="1" applyAlignment="1">
      <alignment horizontal="center" vertical="center" wrapText="1"/>
    </xf>
    <xf numFmtId="0" fontId="5" fillId="0" borderId="4" xfId="0" applyFont="1" applyBorder="1" applyAlignment="1">
      <alignment horizontal="left" vertical="center" wrapText="1"/>
    </xf>
    <xf numFmtId="164" fontId="5" fillId="0" borderId="4" xfId="0" applyNumberFormat="1" applyFont="1" applyBorder="1" applyAlignment="1">
      <alignment horizontal="left" vertical="center" wrapText="1"/>
    </xf>
    <xf numFmtId="0" fontId="5" fillId="0" borderId="4" xfId="0" applyFont="1" applyBorder="1" applyAlignment="1">
      <alignment horizontal="center" vertical="center" wrapText="1"/>
    </xf>
    <xf numFmtId="164" fontId="5" fillId="0" borderId="11" xfId="0" applyNumberFormat="1" applyFont="1" applyBorder="1" applyAlignment="1">
      <alignment horizontal="center" vertical="center" wrapText="1"/>
    </xf>
    <xf numFmtId="0" fontId="5" fillId="0" borderId="11" xfId="0" applyFont="1" applyBorder="1" applyAlignment="1">
      <alignment horizontal="center" vertical="center" wrapText="1"/>
    </xf>
    <xf numFmtId="0" fontId="5" fillId="4" borderId="18" xfId="0" applyFont="1" applyFill="1" applyBorder="1" applyAlignment="1">
      <alignment horizontal="center" vertical="center" wrapText="1"/>
    </xf>
    <xf numFmtId="0" fontId="5" fillId="0" borderId="4" xfId="0" applyFont="1" applyBorder="1" applyAlignment="1">
      <alignment horizontal="left" vertical="top" wrapText="1"/>
    </xf>
    <xf numFmtId="0" fontId="5" fillId="0" borderId="4" xfId="0" applyFont="1" applyBorder="1" applyAlignment="1">
      <alignment horizontal="left" vertical="center"/>
    </xf>
    <xf numFmtId="0" fontId="5" fillId="0" borderId="0" xfId="0" applyFont="1" applyAlignment="1">
      <alignment horizontal="left" vertical="center"/>
    </xf>
    <xf numFmtId="0" fontId="6" fillId="3" borderId="4" xfId="0" applyFont="1" applyFill="1" applyBorder="1" applyAlignment="1">
      <alignment horizontal="center" vertical="center"/>
    </xf>
    <xf numFmtId="164" fontId="5" fillId="0" borderId="4" xfId="0" applyNumberFormat="1" applyFont="1" applyBorder="1" applyAlignment="1">
      <alignment horizontal="center" vertical="center" wrapText="1"/>
    </xf>
    <xf numFmtId="0" fontId="6" fillId="0" borderId="0" xfId="0" applyFont="1" applyAlignment="1">
      <alignment horizontal="center" vertical="center"/>
    </xf>
    <xf numFmtId="0" fontId="5" fillId="0" borderId="0" xfId="0" applyFont="1" applyAlignment="1">
      <alignment horizontal="center" vertical="center"/>
    </xf>
    <xf numFmtId="0" fontId="5" fillId="4" borderId="19" xfId="0" applyFont="1" applyFill="1" applyBorder="1"/>
    <xf numFmtId="0" fontId="6" fillId="4" borderId="19" xfId="0" applyFont="1" applyFill="1" applyBorder="1" applyAlignment="1">
      <alignment horizontal="center" vertical="center"/>
    </xf>
    <xf numFmtId="0" fontId="5" fillId="4" borderId="19" xfId="0" applyFont="1" applyFill="1" applyBorder="1" applyAlignment="1">
      <alignment horizontal="left" vertical="center"/>
    </xf>
    <xf numFmtId="0" fontId="5" fillId="4" borderId="19" xfId="0" applyFont="1" applyFill="1" applyBorder="1" applyAlignment="1">
      <alignment horizontal="center" vertical="center"/>
    </xf>
    <xf numFmtId="0" fontId="11" fillId="4" borderId="19" xfId="0" applyFont="1" applyFill="1" applyBorder="1" applyAlignment="1">
      <alignment horizontal="center"/>
    </xf>
    <xf numFmtId="0" fontId="10" fillId="5" borderId="21" xfId="0" applyFont="1" applyFill="1" applyBorder="1" applyAlignment="1">
      <alignment horizontal="center" vertical="center" wrapText="1"/>
    </xf>
    <xf numFmtId="0" fontId="11" fillId="6" borderId="21" xfId="0" applyFont="1" applyFill="1" applyBorder="1" applyAlignment="1">
      <alignment horizontal="center" vertical="center" wrapText="1"/>
    </xf>
    <xf numFmtId="0" fontId="9" fillId="4" borderId="19" xfId="0" applyFont="1" applyFill="1" applyBorder="1" applyAlignment="1">
      <alignment horizontal="center" vertical="center"/>
    </xf>
    <xf numFmtId="0" fontId="9" fillId="7" borderId="4" xfId="0" applyFont="1" applyFill="1" applyBorder="1" applyAlignment="1">
      <alignment horizontal="center"/>
    </xf>
    <xf numFmtId="0" fontId="10" fillId="7" borderId="4"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9" fillId="2" borderId="4" xfId="0" applyFont="1" applyFill="1" applyBorder="1" applyAlignment="1">
      <alignment horizontal="center" vertical="center"/>
    </xf>
    <xf numFmtId="164" fontId="11" fillId="0" borderId="4" xfId="0" applyNumberFormat="1" applyFont="1" applyBorder="1" applyAlignment="1">
      <alignment horizontal="center" vertical="center" wrapText="1"/>
    </xf>
    <xf numFmtId="0" fontId="11" fillId="0" borderId="4" xfId="0" applyFont="1" applyBorder="1" applyAlignment="1">
      <alignment horizontal="center" vertical="center" wrapText="1"/>
    </xf>
    <xf numFmtId="9" fontId="12" fillId="0" borderId="4" xfId="0" applyNumberFormat="1" applyFont="1" applyBorder="1" applyAlignment="1">
      <alignment horizontal="center"/>
    </xf>
    <xf numFmtId="0" fontId="12" fillId="0" borderId="11" xfId="0" applyFont="1" applyBorder="1" applyAlignment="1">
      <alignment horizontal="center" wrapText="1"/>
    </xf>
    <xf numFmtId="9" fontId="12" fillId="0" borderId="4" xfId="0" applyNumberFormat="1" applyFont="1" applyBorder="1" applyAlignment="1">
      <alignment horizontal="center" vertical="center" wrapText="1"/>
    </xf>
    <xf numFmtId="9" fontId="11" fillId="0" borderId="4" xfId="0" applyNumberFormat="1" applyFont="1" applyBorder="1" applyAlignment="1">
      <alignment horizontal="center" vertical="center" wrapText="1"/>
    </xf>
    <xf numFmtId="0" fontId="11" fillId="0" borderId="4" xfId="0" applyFont="1" applyBorder="1" applyAlignment="1">
      <alignment horizontal="center" vertical="center" wrapText="1"/>
    </xf>
    <xf numFmtId="9" fontId="11" fillId="0" borderId="4" xfId="0" applyNumberFormat="1" applyFont="1" applyBorder="1" applyAlignment="1">
      <alignment horizontal="center" vertical="center" wrapText="1"/>
    </xf>
    <xf numFmtId="0" fontId="11" fillId="4" borderId="19" xfId="0" applyFont="1" applyFill="1" applyBorder="1" applyAlignment="1">
      <alignment horizontal="center" vertical="center"/>
    </xf>
    <xf numFmtId="9" fontId="12" fillId="0" borderId="16" xfId="0" applyNumberFormat="1" applyFont="1" applyBorder="1" applyAlignment="1">
      <alignment horizontal="center"/>
    </xf>
    <xf numFmtId="0" fontId="12" fillId="0" borderId="8" xfId="0" applyFont="1" applyBorder="1" applyAlignment="1">
      <alignment horizontal="center" wrapText="1"/>
    </xf>
    <xf numFmtId="0" fontId="11" fillId="8" borderId="4" xfId="0" applyFont="1" applyFill="1" applyBorder="1" applyAlignment="1">
      <alignment horizontal="center" vertical="center" wrapText="1"/>
    </xf>
    <xf numFmtId="0" fontId="12" fillId="8" borderId="8" xfId="0" applyFont="1" applyFill="1" applyBorder="1" applyAlignment="1">
      <alignment horizontal="center" wrapText="1"/>
    </xf>
    <xf numFmtId="9" fontId="12" fillId="8" borderId="16" xfId="0" applyNumberFormat="1" applyFont="1" applyFill="1" applyBorder="1" applyAlignment="1">
      <alignment horizontal="center"/>
    </xf>
    <xf numFmtId="9" fontId="11" fillId="0" borderId="16" xfId="0" applyNumberFormat="1" applyFont="1" applyBorder="1" applyAlignment="1">
      <alignment horizontal="center"/>
    </xf>
    <xf numFmtId="0" fontId="11" fillId="0" borderId="8" xfId="0" applyFont="1" applyBorder="1" applyAlignment="1">
      <alignment horizontal="center" wrapText="1"/>
    </xf>
    <xf numFmtId="0" fontId="12" fillId="0" borderId="6" xfId="0" applyFont="1" applyBorder="1" applyAlignment="1">
      <alignment horizontal="center" wrapText="1"/>
    </xf>
    <xf numFmtId="0" fontId="9" fillId="7" borderId="4" xfId="0" applyFont="1" applyFill="1" applyBorder="1" applyAlignment="1">
      <alignment horizontal="center" vertical="center"/>
    </xf>
    <xf numFmtId="9" fontId="12" fillId="7" borderId="4" xfId="0" applyNumberFormat="1" applyFont="1" applyFill="1" applyBorder="1" applyAlignment="1">
      <alignment horizontal="center" vertical="center" wrapText="1"/>
    </xf>
    <xf numFmtId="0" fontId="12" fillId="7" borderId="4" xfId="0" applyFont="1" applyFill="1" applyBorder="1" applyAlignment="1">
      <alignment horizontal="center" vertical="center" wrapText="1"/>
    </xf>
    <xf numFmtId="164" fontId="12" fillId="7" borderId="4" xfId="0" applyNumberFormat="1" applyFont="1" applyFill="1" applyBorder="1" applyAlignment="1">
      <alignment horizontal="center" vertical="center" wrapText="1"/>
    </xf>
    <xf numFmtId="164" fontId="11" fillId="7" borderId="4" xfId="0" applyNumberFormat="1" applyFont="1" applyFill="1" applyBorder="1" applyAlignment="1">
      <alignment horizontal="center" vertical="center" wrapText="1"/>
    </xf>
    <xf numFmtId="9" fontId="11" fillId="7" borderId="4" xfId="0" applyNumberFormat="1" applyFont="1" applyFill="1" applyBorder="1" applyAlignment="1">
      <alignment horizontal="center" vertical="center" wrapText="1"/>
    </xf>
    <xf numFmtId="0" fontId="12" fillId="0" borderId="11" xfId="0" applyFont="1" applyBorder="1" applyAlignment="1">
      <alignment horizontal="center"/>
    </xf>
    <xf numFmtId="0" fontId="12" fillId="0" borderId="4" xfId="0" applyFont="1" applyBorder="1" applyAlignment="1">
      <alignment horizontal="center" vertical="center" wrapText="1"/>
    </xf>
    <xf numFmtId="0" fontId="12" fillId="0" borderId="8" xfId="0" applyFont="1" applyBorder="1" applyAlignment="1">
      <alignment horizontal="center"/>
    </xf>
    <xf numFmtId="164" fontId="12" fillId="0" borderId="4" xfId="0" applyNumberFormat="1" applyFont="1" applyBorder="1" applyAlignment="1">
      <alignment horizontal="center" vertical="center" wrapText="1"/>
    </xf>
    <xf numFmtId="9" fontId="12" fillId="0" borderId="4" xfId="0" applyNumberFormat="1" applyFont="1" applyBorder="1" applyAlignment="1">
      <alignment horizontal="center" wrapText="1"/>
    </xf>
    <xf numFmtId="9" fontId="12" fillId="0" borderId="16" xfId="0" applyNumberFormat="1" applyFont="1" applyBorder="1" applyAlignment="1">
      <alignment horizontal="center" wrapText="1"/>
    </xf>
    <xf numFmtId="164" fontId="12" fillId="0" borderId="8" xfId="0" applyNumberFormat="1" applyFont="1" applyBorder="1" applyAlignment="1">
      <alignment horizontal="center"/>
    </xf>
    <xf numFmtId="0" fontId="9"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xf>
    <xf numFmtId="9" fontId="9" fillId="9" borderId="22" xfId="0" applyNumberFormat="1" applyFont="1" applyFill="1" applyBorder="1" applyAlignment="1">
      <alignment horizontal="center" vertical="center"/>
    </xf>
    <xf numFmtId="0" fontId="11" fillId="0" borderId="0" xfId="0" applyFont="1" applyAlignment="1">
      <alignment horizontal="center" vertical="center"/>
    </xf>
    <xf numFmtId="0" fontId="13" fillId="2" borderId="4" xfId="0" applyFont="1" applyFill="1" applyBorder="1" applyAlignment="1">
      <alignment horizontal="center" vertical="center" wrapText="1"/>
    </xf>
    <xf numFmtId="0" fontId="14" fillId="0" borderId="0" xfId="0" applyFont="1" applyAlignment="1">
      <alignment vertical="center" wrapText="1"/>
    </xf>
    <xf numFmtId="0" fontId="14" fillId="0" borderId="0" xfId="0" applyFont="1" applyAlignment="1">
      <alignment vertical="center"/>
    </xf>
    <xf numFmtId="0" fontId="14" fillId="0" borderId="0" xfId="0" applyFont="1"/>
    <xf numFmtId="0" fontId="14" fillId="0" borderId="0" xfId="0" applyFont="1" applyAlignment="1">
      <alignment wrapText="1"/>
    </xf>
    <xf numFmtId="0" fontId="1" fillId="0" borderId="1" xfId="0" applyFont="1" applyBorder="1" applyAlignment="1">
      <alignment horizontal="center"/>
    </xf>
    <xf numFmtId="0" fontId="2" fillId="0" borderId="2"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3" fillId="0" borderId="1" xfId="0" applyFont="1" applyBorder="1" applyAlignment="1">
      <alignment horizontal="center" vertical="center" wrapText="1"/>
    </xf>
    <xf numFmtId="0" fontId="2" fillId="0" borderId="3" xfId="0" applyFont="1" applyBorder="1"/>
    <xf numFmtId="0" fontId="0" fillId="0" borderId="0" xfId="0" applyFont="1" applyAlignment="1"/>
    <xf numFmtId="0" fontId="2" fillId="0" borderId="9" xfId="0" applyFont="1" applyBorder="1"/>
    <xf numFmtId="0" fontId="1" fillId="0" borderId="3" xfId="0" applyFont="1" applyBorder="1" applyAlignment="1">
      <alignment horizontal="center"/>
    </xf>
    <xf numFmtId="0" fontId="7" fillId="2" borderId="10" xfId="0" applyFont="1" applyFill="1" applyBorder="1" applyAlignment="1">
      <alignment horizontal="center" vertical="center" wrapText="1"/>
    </xf>
    <xf numFmtId="0" fontId="2" fillId="0" borderId="11" xfId="0" applyFont="1" applyBorder="1"/>
    <xf numFmtId="0" fontId="5" fillId="0" borderId="10" xfId="0" applyFont="1" applyBorder="1" applyAlignment="1">
      <alignment horizontal="center" vertical="center" wrapText="1"/>
    </xf>
    <xf numFmtId="0" fontId="2" fillId="0" borderId="12" xfId="0" applyFont="1" applyBorder="1"/>
    <xf numFmtId="0" fontId="7" fillId="2" borderId="13" xfId="0" applyFont="1" applyFill="1" applyBorder="1" applyAlignment="1">
      <alignment horizontal="center" vertical="center" wrapText="1"/>
    </xf>
    <xf numFmtId="0" fontId="2" fillId="0" borderId="14" xfId="0" applyFont="1" applyBorder="1"/>
    <xf numFmtId="0" fontId="6" fillId="3" borderId="10" xfId="0" applyFont="1" applyFill="1" applyBorder="1" applyAlignment="1">
      <alignment horizontal="center" vertical="center" wrapText="1"/>
    </xf>
    <xf numFmtId="0" fontId="5" fillId="0" borderId="10" xfId="0" applyFont="1" applyBorder="1" applyAlignment="1">
      <alignment horizontal="left" vertical="center" wrapText="1"/>
    </xf>
    <xf numFmtId="0" fontId="7" fillId="2" borderId="13" xfId="0" applyFont="1" applyFill="1" applyBorder="1" applyAlignment="1">
      <alignment horizontal="center" vertical="center" textRotation="90"/>
    </xf>
    <xf numFmtId="0" fontId="11" fillId="0" borderId="10" xfId="0" applyFont="1" applyBorder="1" applyAlignment="1">
      <alignment horizontal="center" vertical="center" wrapText="1"/>
    </xf>
    <xf numFmtId="0" fontId="9" fillId="7" borderId="10"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4" fillId="0" borderId="1" xfId="0" applyFont="1" applyBorder="1" applyAlignment="1">
      <alignment horizontal="center" vertical="center"/>
    </xf>
    <xf numFmtId="0" fontId="8" fillId="0" borderId="1" xfId="0" applyFont="1" applyBorder="1" applyAlignment="1">
      <alignment horizontal="center" vertical="center"/>
    </xf>
    <xf numFmtId="0" fontId="4" fillId="0" borderId="10" xfId="0" applyFont="1" applyBorder="1" applyAlignment="1">
      <alignment horizontal="left" vertical="center"/>
    </xf>
    <xf numFmtId="0" fontId="6" fillId="0" borderId="0" xfId="0" applyFont="1" applyAlignment="1">
      <alignment horizontal="center" vertical="center" wrapText="1"/>
    </xf>
    <xf numFmtId="0" fontId="10" fillId="5" borderId="10"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9" fillId="2" borderId="13" xfId="0" applyFont="1" applyFill="1" applyBorder="1" applyAlignment="1">
      <alignment horizontal="center" vertical="center" textRotation="90"/>
    </xf>
    <xf numFmtId="0" fontId="9" fillId="2" borderId="13" xfId="0" applyFont="1" applyFill="1" applyBorder="1" applyAlignment="1">
      <alignment horizontal="center" vertical="center" wrapText="1"/>
    </xf>
    <xf numFmtId="0" fontId="9" fillId="7" borderId="10" xfId="0" applyFont="1" applyFill="1" applyBorder="1" applyAlignment="1">
      <alignment horizontal="center" vertical="center"/>
    </xf>
    <xf numFmtId="0" fontId="9" fillId="2" borderId="1" xfId="0" applyFont="1" applyFill="1" applyBorder="1" applyAlignment="1">
      <alignment horizontal="center" vertical="center"/>
    </xf>
    <xf numFmtId="9" fontId="12" fillId="10" borderId="4" xfId="0" applyNumberFormat="1" applyFont="1" applyFill="1" applyBorder="1" applyAlignment="1">
      <alignment horizontal="center" vertical="center" wrapText="1"/>
    </xf>
    <xf numFmtId="0" fontId="12" fillId="10" borderId="11" xfId="0" applyFont="1" applyFill="1" applyBorder="1" applyAlignment="1">
      <alignment horizontal="center" vertical="center" wrapText="1"/>
    </xf>
    <xf numFmtId="0" fontId="12" fillId="11" borderId="4" xfId="0" applyFont="1" applyFill="1" applyBorder="1" applyAlignment="1">
      <alignment horizontal="center" vertical="center" wrapText="1"/>
    </xf>
    <xf numFmtId="0" fontId="12" fillId="10" borderId="4" xfId="0" applyFont="1" applyFill="1" applyBorder="1" applyAlignment="1">
      <alignment horizontal="center" vertical="center" wrapText="1"/>
    </xf>
    <xf numFmtId="164" fontId="12" fillId="11" borderId="4" xfId="0" applyNumberFormat="1" applyFont="1" applyFill="1" applyBorder="1" applyAlignment="1">
      <alignment horizontal="center" vertical="center" wrapText="1"/>
    </xf>
    <xf numFmtId="9" fontId="12" fillId="11" borderId="4" xfId="0" applyNumberFormat="1" applyFont="1" applyFill="1" applyBorder="1" applyAlignment="1">
      <alignment horizontal="center" vertical="center" wrapText="1"/>
    </xf>
    <xf numFmtId="0" fontId="12" fillId="12" borderId="8" xfId="0" applyFont="1" applyFill="1" applyBorder="1" applyAlignment="1">
      <alignment horizontal="center" vertical="center" wrapText="1"/>
    </xf>
    <xf numFmtId="0" fontId="12" fillId="11" borderId="8" xfId="0" applyFont="1" applyFill="1" applyBorder="1" applyAlignment="1">
      <alignment horizontal="center" vertical="center" wrapText="1"/>
    </xf>
    <xf numFmtId="0" fontId="12" fillId="10" borderId="8" xfId="0" applyFont="1" applyFill="1" applyBorder="1" applyAlignment="1">
      <alignment horizontal="center" vertical="center" wrapText="1"/>
    </xf>
    <xf numFmtId="9" fontId="12" fillId="11" borderId="16" xfId="0" applyNumberFormat="1" applyFont="1" applyFill="1" applyBorder="1" applyAlignment="1">
      <alignment horizontal="center" vertical="center" wrapText="1"/>
    </xf>
    <xf numFmtId="0" fontId="12" fillId="1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1</xdr:col>
      <xdr:colOff>1104900</xdr:colOff>
      <xdr:row>0</xdr:row>
      <xdr:rowOff>47625</xdr:rowOff>
    </xdr:from>
    <xdr:ext cx="933450" cy="9620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161925</xdr:colOff>
      <xdr:row>0</xdr:row>
      <xdr:rowOff>47625</xdr:rowOff>
    </xdr:from>
    <xdr:ext cx="600075" cy="733425"/>
    <xdr:pic>
      <xdr:nvPicPr>
        <xdr:cNvPr id="2" name="image2.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00"/>
  <sheetViews>
    <sheetView tabSelected="1" workbookViewId="0">
      <pane ySplit="10" topLeftCell="A11" activePane="bottomLeft" state="frozen"/>
      <selection pane="bottomLeft" activeCell="B12" sqref="B12"/>
    </sheetView>
  </sheetViews>
  <sheetFormatPr baseColWidth="10" defaultColWidth="14.42578125" defaultRowHeight="15" customHeight="1" x14ac:dyDescent="0.25"/>
  <cols>
    <col min="1" max="1" width="4" customWidth="1"/>
    <col min="2" max="2" width="52.7109375" customWidth="1"/>
    <col min="3" max="3" width="32.42578125" customWidth="1"/>
    <col min="4" max="5" width="30.85546875" customWidth="1"/>
    <col min="6" max="6" width="26" customWidth="1"/>
    <col min="7" max="7" width="26.140625" customWidth="1"/>
    <col min="8" max="8" width="28.85546875" customWidth="1"/>
    <col min="9" max="9" width="35.7109375" customWidth="1"/>
    <col min="10" max="10" width="4.42578125" customWidth="1"/>
    <col min="11" max="11" width="11.42578125" hidden="1" customWidth="1"/>
    <col min="12" max="27" width="10.7109375" customWidth="1"/>
  </cols>
  <sheetData>
    <row r="1" spans="1:27" ht="21.75" customHeight="1" x14ac:dyDescent="0.3">
      <c r="A1" s="78"/>
      <c r="B1" s="79"/>
      <c r="C1" s="84" t="s">
        <v>0</v>
      </c>
      <c r="D1" s="85"/>
      <c r="E1" s="85"/>
      <c r="F1" s="85"/>
      <c r="G1" s="85"/>
      <c r="H1" s="79"/>
      <c r="I1" s="1" t="s">
        <v>1</v>
      </c>
      <c r="J1" s="2"/>
      <c r="K1" s="2"/>
      <c r="L1" s="2"/>
      <c r="M1" s="2"/>
      <c r="N1" s="2"/>
      <c r="O1" s="2"/>
      <c r="P1" s="2"/>
      <c r="Q1" s="2"/>
      <c r="R1" s="2"/>
      <c r="S1" s="2"/>
      <c r="T1" s="2"/>
      <c r="U1" s="2"/>
      <c r="V1" s="2"/>
      <c r="W1" s="2"/>
      <c r="X1" s="2"/>
      <c r="Y1" s="2"/>
      <c r="Z1" s="2"/>
      <c r="AA1" s="2"/>
    </row>
    <row r="2" spans="1:27" ht="21.75" customHeight="1" x14ac:dyDescent="0.3">
      <c r="A2" s="80"/>
      <c r="B2" s="81"/>
      <c r="C2" s="80"/>
      <c r="D2" s="86"/>
      <c r="E2" s="86"/>
      <c r="F2" s="86"/>
      <c r="G2" s="86"/>
      <c r="H2" s="81"/>
      <c r="I2" s="1" t="s">
        <v>2</v>
      </c>
      <c r="J2" s="2"/>
      <c r="K2" s="2"/>
      <c r="L2" s="2"/>
      <c r="M2" s="2"/>
      <c r="N2" s="2"/>
      <c r="O2" s="2"/>
      <c r="P2" s="2"/>
      <c r="Q2" s="2"/>
      <c r="R2" s="2"/>
      <c r="S2" s="2"/>
      <c r="T2" s="2"/>
      <c r="U2" s="2"/>
      <c r="V2" s="2"/>
      <c r="W2" s="2"/>
      <c r="X2" s="2"/>
      <c r="Y2" s="2"/>
      <c r="Z2" s="2"/>
      <c r="AA2" s="2"/>
    </row>
    <row r="3" spans="1:27" ht="21.75" customHeight="1" x14ac:dyDescent="0.3">
      <c r="A3" s="80"/>
      <c r="B3" s="81"/>
      <c r="C3" s="80"/>
      <c r="D3" s="86"/>
      <c r="E3" s="86"/>
      <c r="F3" s="86"/>
      <c r="G3" s="86"/>
      <c r="H3" s="81"/>
      <c r="I3" s="1" t="s">
        <v>3</v>
      </c>
      <c r="J3" s="2"/>
      <c r="K3" s="2"/>
      <c r="L3" s="2"/>
      <c r="M3" s="2"/>
      <c r="N3" s="2"/>
      <c r="O3" s="2"/>
      <c r="P3" s="2"/>
      <c r="Q3" s="2"/>
      <c r="R3" s="2"/>
      <c r="S3" s="2"/>
      <c r="T3" s="2"/>
      <c r="U3" s="2"/>
      <c r="V3" s="2"/>
      <c r="W3" s="2"/>
      <c r="X3" s="2"/>
      <c r="Y3" s="2"/>
      <c r="Z3" s="2"/>
      <c r="AA3" s="2"/>
    </row>
    <row r="4" spans="1:27" ht="21.75" customHeight="1" x14ac:dyDescent="0.3">
      <c r="A4" s="82"/>
      <c r="B4" s="83"/>
      <c r="C4" s="82"/>
      <c r="D4" s="87"/>
      <c r="E4" s="87"/>
      <c r="F4" s="87"/>
      <c r="G4" s="87"/>
      <c r="H4" s="83"/>
      <c r="I4" s="1" t="s">
        <v>4</v>
      </c>
      <c r="J4" s="2"/>
      <c r="K4" s="2"/>
      <c r="L4" s="2"/>
      <c r="M4" s="2"/>
      <c r="N4" s="2"/>
      <c r="O4" s="2"/>
      <c r="P4" s="2"/>
      <c r="Q4" s="2"/>
      <c r="R4" s="2"/>
      <c r="S4" s="2"/>
      <c r="T4" s="2"/>
      <c r="U4" s="2"/>
      <c r="V4" s="2"/>
      <c r="W4" s="2"/>
      <c r="X4" s="2"/>
      <c r="Y4" s="2"/>
      <c r="Z4" s="2"/>
      <c r="AA4" s="2"/>
    </row>
    <row r="5" spans="1:27" ht="9" customHeight="1" x14ac:dyDescent="0.3">
      <c r="A5" s="88"/>
      <c r="B5" s="85"/>
      <c r="C5" s="85"/>
      <c r="D5" s="85"/>
      <c r="E5" s="85"/>
      <c r="F5" s="85"/>
      <c r="G5" s="85"/>
      <c r="H5" s="85"/>
      <c r="I5" s="85"/>
      <c r="J5" s="3"/>
      <c r="K5" s="4"/>
      <c r="L5" s="2"/>
      <c r="M5" s="2"/>
      <c r="N5" s="2"/>
      <c r="O5" s="2"/>
      <c r="P5" s="2"/>
      <c r="Q5" s="2"/>
      <c r="R5" s="2"/>
      <c r="S5" s="2"/>
      <c r="T5" s="2"/>
      <c r="U5" s="2"/>
      <c r="V5" s="2"/>
      <c r="W5" s="2"/>
      <c r="X5" s="2"/>
      <c r="Y5" s="2"/>
      <c r="Z5" s="2"/>
      <c r="AA5" s="2"/>
    </row>
    <row r="6" spans="1:27" ht="20.25" customHeight="1" x14ac:dyDescent="0.3">
      <c r="A6" s="89" t="s">
        <v>5</v>
      </c>
      <c r="B6" s="90"/>
      <c r="C6" s="91">
        <v>2025</v>
      </c>
      <c r="D6" s="92"/>
      <c r="E6" s="92"/>
      <c r="F6" s="92"/>
      <c r="G6" s="92"/>
      <c r="H6" s="92"/>
      <c r="I6" s="90"/>
      <c r="J6" s="3"/>
      <c r="K6" s="4"/>
      <c r="L6" s="2"/>
      <c r="M6" s="2"/>
      <c r="N6" s="2"/>
      <c r="O6" s="2"/>
      <c r="P6" s="2"/>
      <c r="Q6" s="2"/>
      <c r="R6" s="2"/>
      <c r="S6" s="2"/>
      <c r="T6" s="2"/>
      <c r="U6" s="2"/>
      <c r="V6" s="2"/>
      <c r="W6" s="2"/>
      <c r="X6" s="2"/>
      <c r="Y6" s="2"/>
      <c r="Z6" s="2"/>
      <c r="AA6" s="2"/>
    </row>
    <row r="7" spans="1:27" ht="20.25" customHeight="1" x14ac:dyDescent="0.3">
      <c r="A7" s="89" t="s">
        <v>6</v>
      </c>
      <c r="B7" s="90"/>
      <c r="C7" s="91" t="s">
        <v>7</v>
      </c>
      <c r="D7" s="92"/>
      <c r="E7" s="92"/>
      <c r="F7" s="92"/>
      <c r="G7" s="92"/>
      <c r="H7" s="92"/>
      <c r="I7" s="90"/>
      <c r="J7" s="3"/>
      <c r="K7" s="4"/>
      <c r="L7" s="2"/>
      <c r="M7" s="2"/>
      <c r="N7" s="2"/>
      <c r="O7" s="2"/>
      <c r="P7" s="2"/>
      <c r="Q7" s="2"/>
      <c r="R7" s="2"/>
      <c r="S7" s="2"/>
      <c r="T7" s="2"/>
      <c r="U7" s="2"/>
      <c r="V7" s="2"/>
      <c r="W7" s="2"/>
      <c r="X7" s="2"/>
      <c r="Y7" s="2"/>
      <c r="Z7" s="2"/>
      <c r="AA7" s="2"/>
    </row>
    <row r="8" spans="1:27" ht="46.5" customHeight="1" x14ac:dyDescent="0.3">
      <c r="A8" s="89" t="s">
        <v>8</v>
      </c>
      <c r="B8" s="90"/>
      <c r="C8" s="96" t="s">
        <v>9</v>
      </c>
      <c r="D8" s="92"/>
      <c r="E8" s="92"/>
      <c r="F8" s="92"/>
      <c r="G8" s="92"/>
      <c r="H8" s="92"/>
      <c r="I8" s="90"/>
      <c r="J8" s="3"/>
      <c r="K8" s="4"/>
      <c r="L8" s="2"/>
      <c r="M8" s="2"/>
      <c r="N8" s="2"/>
      <c r="O8" s="2"/>
      <c r="P8" s="2"/>
      <c r="Q8" s="2"/>
      <c r="R8" s="2"/>
      <c r="S8" s="2"/>
      <c r="T8" s="2"/>
      <c r="U8" s="2"/>
      <c r="V8" s="2"/>
      <c r="W8" s="2"/>
      <c r="X8" s="2"/>
      <c r="Y8" s="2"/>
      <c r="Z8" s="2"/>
      <c r="AA8" s="2"/>
    </row>
    <row r="9" spans="1:27" ht="15" customHeight="1" x14ac:dyDescent="0.3">
      <c r="A9" s="97" t="s">
        <v>10</v>
      </c>
      <c r="B9" s="93" t="s">
        <v>11</v>
      </c>
      <c r="C9" s="93" t="s">
        <v>12</v>
      </c>
      <c r="D9" s="93" t="s">
        <v>13</v>
      </c>
      <c r="E9" s="93" t="s">
        <v>14</v>
      </c>
      <c r="F9" s="93" t="s">
        <v>15</v>
      </c>
      <c r="G9" s="93" t="s">
        <v>16</v>
      </c>
      <c r="H9" s="93" t="s">
        <v>17</v>
      </c>
      <c r="I9" s="93" t="s">
        <v>18</v>
      </c>
      <c r="J9" s="2"/>
      <c r="K9" s="2"/>
      <c r="L9" s="2"/>
      <c r="M9" s="2"/>
      <c r="N9" s="2"/>
      <c r="O9" s="2"/>
      <c r="P9" s="2"/>
      <c r="Q9" s="2"/>
      <c r="R9" s="2"/>
      <c r="S9" s="2"/>
      <c r="T9" s="2"/>
      <c r="U9" s="2"/>
      <c r="V9" s="2"/>
      <c r="W9" s="2"/>
      <c r="X9" s="2"/>
      <c r="Y9" s="2"/>
      <c r="Z9" s="2"/>
      <c r="AA9" s="2"/>
    </row>
    <row r="10" spans="1:27" ht="33" customHeight="1" x14ac:dyDescent="0.3">
      <c r="A10" s="94"/>
      <c r="B10" s="94"/>
      <c r="C10" s="94"/>
      <c r="D10" s="94"/>
      <c r="E10" s="94"/>
      <c r="F10" s="94"/>
      <c r="G10" s="94"/>
      <c r="H10" s="94"/>
      <c r="I10" s="94"/>
      <c r="J10" s="2"/>
      <c r="K10" s="2"/>
      <c r="L10" s="2"/>
      <c r="M10" s="2"/>
      <c r="N10" s="2"/>
      <c r="O10" s="2"/>
      <c r="P10" s="2"/>
      <c r="Q10" s="2"/>
      <c r="R10" s="2"/>
      <c r="S10" s="2"/>
      <c r="T10" s="2"/>
      <c r="U10" s="2"/>
      <c r="V10" s="2"/>
      <c r="W10" s="2"/>
      <c r="X10" s="2"/>
      <c r="Y10" s="2"/>
      <c r="Z10" s="2"/>
      <c r="AA10" s="2"/>
    </row>
    <row r="11" spans="1:27" ht="26.25" customHeight="1" x14ac:dyDescent="0.3">
      <c r="A11" s="5"/>
      <c r="B11" s="95" t="s">
        <v>19</v>
      </c>
      <c r="C11" s="92"/>
      <c r="D11" s="92"/>
      <c r="E11" s="92"/>
      <c r="F11" s="92"/>
      <c r="G11" s="92"/>
      <c r="H11" s="92"/>
      <c r="I11" s="90"/>
      <c r="J11" s="2"/>
      <c r="K11" s="2"/>
      <c r="L11" s="2"/>
      <c r="M11" s="2"/>
      <c r="N11" s="2"/>
      <c r="O11" s="2"/>
      <c r="P11" s="2"/>
      <c r="Q11" s="2"/>
      <c r="R11" s="2"/>
      <c r="S11" s="2"/>
      <c r="T11" s="2"/>
      <c r="U11" s="2"/>
      <c r="V11" s="2"/>
      <c r="W11" s="2"/>
      <c r="X11" s="2"/>
      <c r="Y11" s="2"/>
      <c r="Z11" s="2"/>
      <c r="AA11" s="2"/>
    </row>
    <row r="12" spans="1:27" ht="49.5" x14ac:dyDescent="0.3">
      <c r="A12" s="6">
        <v>1</v>
      </c>
      <c r="B12" s="7" t="s">
        <v>20</v>
      </c>
      <c r="C12" s="8" t="s">
        <v>21</v>
      </c>
      <c r="D12" s="9" t="s">
        <v>7</v>
      </c>
      <c r="E12" s="10">
        <v>45693</v>
      </c>
      <c r="F12" s="10">
        <v>45838</v>
      </c>
      <c r="G12" s="11" t="s">
        <v>22</v>
      </c>
      <c r="H12" s="12" t="s">
        <v>23</v>
      </c>
      <c r="I12" s="11"/>
      <c r="J12" s="2"/>
      <c r="K12" s="2"/>
      <c r="L12" s="2"/>
      <c r="M12" s="2"/>
      <c r="N12" s="2"/>
      <c r="O12" s="2"/>
      <c r="P12" s="2"/>
      <c r="Q12" s="2"/>
      <c r="R12" s="2"/>
      <c r="S12" s="2"/>
      <c r="T12" s="2"/>
      <c r="U12" s="2"/>
      <c r="V12" s="2"/>
      <c r="W12" s="2"/>
      <c r="X12" s="2"/>
      <c r="Y12" s="2"/>
      <c r="Z12" s="2"/>
      <c r="AA12" s="2"/>
    </row>
    <row r="13" spans="1:27" ht="49.5" x14ac:dyDescent="0.3">
      <c r="A13" s="6">
        <f ca="1">IFERROR(__xludf.DUMMYFUNCTION("+A12+1"),2)</f>
        <v>2</v>
      </c>
      <c r="B13" s="13" t="s">
        <v>24</v>
      </c>
      <c r="C13" s="14" t="s">
        <v>21</v>
      </c>
      <c r="D13" s="15" t="s">
        <v>7</v>
      </c>
      <c r="E13" s="16">
        <v>45726</v>
      </c>
      <c r="F13" s="16" t="s">
        <v>25</v>
      </c>
      <c r="G13" s="17" t="s">
        <v>22</v>
      </c>
      <c r="H13" s="18" t="s">
        <v>23</v>
      </c>
      <c r="I13" s="17"/>
      <c r="J13" s="2"/>
      <c r="K13" s="2"/>
      <c r="L13" s="2"/>
      <c r="M13" s="2"/>
      <c r="N13" s="2"/>
      <c r="O13" s="2"/>
      <c r="P13" s="2"/>
      <c r="Q13" s="2"/>
      <c r="R13" s="2"/>
      <c r="S13" s="2"/>
      <c r="T13" s="2"/>
      <c r="U13" s="2"/>
      <c r="V13" s="2"/>
      <c r="W13" s="2"/>
      <c r="X13" s="2"/>
      <c r="Y13" s="2"/>
      <c r="Z13" s="2"/>
      <c r="AA13" s="2"/>
    </row>
    <row r="14" spans="1:27" ht="49.5" x14ac:dyDescent="0.3">
      <c r="A14" s="6">
        <f ca="1">IFERROR(__xludf.DUMMYFUNCTION("+A13+1"),3)</f>
        <v>3</v>
      </c>
      <c r="B14" s="13" t="s">
        <v>26</v>
      </c>
      <c r="C14" s="14" t="s">
        <v>21</v>
      </c>
      <c r="D14" s="15" t="s">
        <v>7</v>
      </c>
      <c r="E14" s="16">
        <v>45750</v>
      </c>
      <c r="F14" s="16">
        <v>45961</v>
      </c>
      <c r="G14" s="17" t="s">
        <v>22</v>
      </c>
      <c r="H14" s="18" t="s">
        <v>23</v>
      </c>
      <c r="I14" s="17"/>
      <c r="J14" s="2"/>
      <c r="K14" s="2"/>
      <c r="L14" s="2"/>
      <c r="M14" s="2"/>
      <c r="N14" s="2"/>
      <c r="O14" s="2"/>
      <c r="P14" s="2"/>
      <c r="Q14" s="2"/>
      <c r="R14" s="2"/>
      <c r="S14" s="2"/>
      <c r="T14" s="2"/>
      <c r="U14" s="2"/>
      <c r="V14" s="2"/>
      <c r="W14" s="2"/>
      <c r="X14" s="2"/>
      <c r="Y14" s="2"/>
      <c r="Z14" s="2"/>
      <c r="AA14" s="2"/>
    </row>
    <row r="15" spans="1:27" ht="82.5" x14ac:dyDescent="0.3">
      <c r="A15" s="6">
        <f ca="1">IFERROR(__xludf.DUMMYFUNCTION("+A14+1"),4)</f>
        <v>4</v>
      </c>
      <c r="B15" s="13" t="s">
        <v>27</v>
      </c>
      <c r="C15" s="14" t="s">
        <v>21</v>
      </c>
      <c r="D15" s="15" t="s">
        <v>7</v>
      </c>
      <c r="E15" s="16">
        <v>45870</v>
      </c>
      <c r="F15" s="16">
        <v>45991</v>
      </c>
      <c r="G15" s="17" t="s">
        <v>22</v>
      </c>
      <c r="H15" s="18" t="s">
        <v>23</v>
      </c>
      <c r="I15" s="17"/>
      <c r="J15" s="2"/>
      <c r="K15" s="2"/>
      <c r="L15" s="2"/>
      <c r="M15" s="2"/>
      <c r="N15" s="2"/>
      <c r="O15" s="2"/>
      <c r="P15" s="2"/>
      <c r="Q15" s="2"/>
      <c r="R15" s="2"/>
      <c r="S15" s="2"/>
      <c r="T15" s="2"/>
      <c r="U15" s="2"/>
      <c r="V15" s="2"/>
      <c r="W15" s="2"/>
      <c r="X15" s="2"/>
      <c r="Y15" s="2"/>
      <c r="Z15" s="2"/>
      <c r="AA15" s="2"/>
    </row>
    <row r="16" spans="1:27" ht="66" x14ac:dyDescent="0.3">
      <c r="A16" s="6">
        <f ca="1">IFERROR(__xludf.DUMMYFUNCTION("+A15+1"),5)</f>
        <v>5</v>
      </c>
      <c r="B16" s="13" t="s">
        <v>28</v>
      </c>
      <c r="C16" s="14" t="s">
        <v>21</v>
      </c>
      <c r="D16" s="15" t="s">
        <v>7</v>
      </c>
      <c r="E16" s="16">
        <v>45691</v>
      </c>
      <c r="F16" s="16">
        <v>46022</v>
      </c>
      <c r="G16" s="17" t="s">
        <v>22</v>
      </c>
      <c r="H16" s="18" t="s">
        <v>23</v>
      </c>
      <c r="I16" s="17"/>
      <c r="J16" s="2"/>
      <c r="K16" s="2"/>
      <c r="L16" s="2"/>
      <c r="M16" s="2"/>
      <c r="N16" s="2"/>
      <c r="O16" s="2"/>
      <c r="P16" s="2"/>
      <c r="Q16" s="2"/>
      <c r="R16" s="2"/>
      <c r="S16" s="2"/>
      <c r="T16" s="2"/>
      <c r="U16" s="2"/>
      <c r="V16" s="2"/>
      <c r="W16" s="2"/>
      <c r="X16" s="2"/>
      <c r="Y16" s="2"/>
      <c r="Z16" s="2"/>
      <c r="AA16" s="2"/>
    </row>
    <row r="17" spans="1:27" ht="49.5" x14ac:dyDescent="0.3">
      <c r="A17" s="6">
        <f ca="1">IFERROR(__xludf.DUMMYFUNCTION("+A16+1"),6)</f>
        <v>6</v>
      </c>
      <c r="B17" s="13" t="s">
        <v>29</v>
      </c>
      <c r="C17" s="14" t="s">
        <v>21</v>
      </c>
      <c r="D17" s="15" t="s">
        <v>7</v>
      </c>
      <c r="E17" s="16">
        <v>45840</v>
      </c>
      <c r="F17" s="16">
        <v>45961</v>
      </c>
      <c r="G17" s="17" t="s">
        <v>22</v>
      </c>
      <c r="H17" s="18" t="s">
        <v>23</v>
      </c>
      <c r="I17" s="17"/>
      <c r="J17" s="2"/>
      <c r="K17" s="2"/>
      <c r="L17" s="2"/>
      <c r="M17" s="2"/>
      <c r="N17" s="2"/>
      <c r="O17" s="2"/>
      <c r="P17" s="2"/>
      <c r="Q17" s="2"/>
      <c r="R17" s="2"/>
      <c r="S17" s="2"/>
      <c r="T17" s="2"/>
      <c r="U17" s="2"/>
      <c r="V17" s="2"/>
      <c r="W17" s="2"/>
      <c r="X17" s="2"/>
      <c r="Y17" s="2"/>
      <c r="Z17" s="2"/>
      <c r="AA17" s="2"/>
    </row>
    <row r="18" spans="1:27" ht="115.5" x14ac:dyDescent="0.3">
      <c r="A18" s="6">
        <f ca="1">IFERROR(__xludf.DUMMYFUNCTION("+A17+1"),7)</f>
        <v>7</v>
      </c>
      <c r="B18" s="13" t="s">
        <v>30</v>
      </c>
      <c r="C18" s="14" t="s">
        <v>21</v>
      </c>
      <c r="D18" s="15" t="s">
        <v>7</v>
      </c>
      <c r="E18" s="16">
        <v>45967</v>
      </c>
      <c r="F18" s="16">
        <v>46022</v>
      </c>
      <c r="G18" s="17" t="s">
        <v>22</v>
      </c>
      <c r="H18" s="18" t="s">
        <v>23</v>
      </c>
      <c r="I18" s="17"/>
      <c r="J18" s="2"/>
      <c r="K18" s="2"/>
      <c r="L18" s="2"/>
      <c r="M18" s="2"/>
      <c r="N18" s="2"/>
      <c r="O18" s="2"/>
      <c r="P18" s="2"/>
      <c r="Q18" s="2"/>
      <c r="R18" s="2"/>
      <c r="S18" s="2"/>
      <c r="T18" s="2"/>
      <c r="U18" s="2"/>
      <c r="V18" s="2"/>
      <c r="W18" s="2"/>
      <c r="X18" s="2"/>
      <c r="Y18" s="2"/>
      <c r="Z18" s="2"/>
      <c r="AA18" s="2"/>
    </row>
    <row r="19" spans="1:27" ht="66" x14ac:dyDescent="0.3">
      <c r="A19" s="6">
        <f ca="1">IFERROR(__xludf.DUMMYFUNCTION("+A18+1"),8)</f>
        <v>8</v>
      </c>
      <c r="B19" s="13" t="s">
        <v>31</v>
      </c>
      <c r="C19" s="14" t="s">
        <v>21</v>
      </c>
      <c r="D19" s="15" t="s">
        <v>7</v>
      </c>
      <c r="E19" s="16">
        <v>45820</v>
      </c>
      <c r="F19" s="16">
        <v>46022</v>
      </c>
      <c r="G19" s="17" t="s">
        <v>22</v>
      </c>
      <c r="H19" s="18" t="s">
        <v>23</v>
      </c>
      <c r="I19" s="17"/>
      <c r="J19" s="2"/>
      <c r="K19" s="2"/>
      <c r="L19" s="2"/>
      <c r="M19" s="2"/>
      <c r="N19" s="2"/>
      <c r="O19" s="2"/>
      <c r="P19" s="2"/>
      <c r="Q19" s="2"/>
      <c r="R19" s="2"/>
      <c r="S19" s="2"/>
      <c r="T19" s="2"/>
      <c r="U19" s="2"/>
      <c r="V19" s="2"/>
      <c r="W19" s="2"/>
      <c r="X19" s="2"/>
      <c r="Y19" s="2"/>
      <c r="Z19" s="2"/>
      <c r="AA19" s="2"/>
    </row>
    <row r="20" spans="1:27" ht="49.5" x14ac:dyDescent="0.3">
      <c r="A20" s="6">
        <f ca="1">IFERROR(__xludf.DUMMYFUNCTION("+A19+1"),9)</f>
        <v>9</v>
      </c>
      <c r="B20" s="13" t="s">
        <v>32</v>
      </c>
      <c r="C20" s="14" t="s">
        <v>21</v>
      </c>
      <c r="D20" s="15" t="s">
        <v>7</v>
      </c>
      <c r="E20" s="16">
        <v>45772</v>
      </c>
      <c r="F20" s="16">
        <v>45808</v>
      </c>
      <c r="G20" s="17" t="s">
        <v>22</v>
      </c>
      <c r="H20" s="18" t="s">
        <v>23</v>
      </c>
      <c r="I20" s="17"/>
      <c r="J20" s="2"/>
      <c r="K20" s="2"/>
      <c r="L20" s="2"/>
      <c r="M20" s="2"/>
      <c r="N20" s="2"/>
      <c r="O20" s="2"/>
      <c r="P20" s="2"/>
      <c r="Q20" s="2"/>
      <c r="R20" s="2"/>
      <c r="S20" s="2"/>
      <c r="T20" s="2"/>
      <c r="U20" s="2"/>
      <c r="V20" s="2"/>
      <c r="W20" s="2"/>
      <c r="X20" s="2"/>
      <c r="Y20" s="2"/>
      <c r="Z20" s="2"/>
      <c r="AA20" s="2"/>
    </row>
    <row r="21" spans="1:27" ht="15.75" customHeight="1" x14ac:dyDescent="0.3">
      <c r="A21" s="6">
        <f ca="1">IFERROR(__xludf.DUMMYFUNCTION("+A20+1"),10)</f>
        <v>10</v>
      </c>
      <c r="B21" s="13" t="s">
        <v>33</v>
      </c>
      <c r="C21" s="14" t="s">
        <v>21</v>
      </c>
      <c r="D21" s="15" t="s">
        <v>7</v>
      </c>
      <c r="E21" s="16">
        <v>45906</v>
      </c>
      <c r="F21" s="16" t="s">
        <v>34</v>
      </c>
      <c r="G21" s="17" t="s">
        <v>22</v>
      </c>
      <c r="H21" s="18" t="s">
        <v>23</v>
      </c>
      <c r="I21" s="17"/>
      <c r="J21" s="2"/>
      <c r="K21" s="2"/>
      <c r="L21" s="2"/>
      <c r="M21" s="2"/>
      <c r="N21" s="2"/>
      <c r="O21" s="2"/>
      <c r="P21" s="2"/>
      <c r="Q21" s="2"/>
      <c r="R21" s="2"/>
      <c r="S21" s="2"/>
      <c r="T21" s="2"/>
      <c r="U21" s="2"/>
      <c r="V21" s="2"/>
      <c r="W21" s="2"/>
      <c r="X21" s="2"/>
      <c r="Y21" s="2"/>
      <c r="Z21" s="2"/>
      <c r="AA21" s="2"/>
    </row>
    <row r="22" spans="1:27" ht="33" customHeight="1" x14ac:dyDescent="0.3">
      <c r="A22" s="6">
        <f ca="1">IFERROR(__xludf.DUMMYFUNCTION("+A21+1"),11)</f>
        <v>11</v>
      </c>
      <c r="B22" s="13" t="s">
        <v>35</v>
      </c>
      <c r="C22" s="14" t="s">
        <v>21</v>
      </c>
      <c r="D22" s="15" t="s">
        <v>7</v>
      </c>
      <c r="E22" s="16">
        <v>45792</v>
      </c>
      <c r="F22" s="16">
        <v>45961</v>
      </c>
      <c r="G22" s="17" t="s">
        <v>22</v>
      </c>
      <c r="H22" s="18" t="s">
        <v>23</v>
      </c>
      <c r="I22" s="17"/>
      <c r="J22" s="2"/>
      <c r="K22" s="2"/>
      <c r="L22" s="2"/>
      <c r="M22" s="2"/>
      <c r="N22" s="2"/>
      <c r="O22" s="2"/>
      <c r="P22" s="2"/>
      <c r="Q22" s="2"/>
      <c r="R22" s="2"/>
      <c r="S22" s="2"/>
      <c r="T22" s="2"/>
      <c r="U22" s="2"/>
      <c r="V22" s="2"/>
      <c r="W22" s="2"/>
      <c r="X22" s="2"/>
      <c r="Y22" s="2"/>
      <c r="Z22" s="2"/>
      <c r="AA22" s="2"/>
    </row>
    <row r="23" spans="1:27" ht="15.75" customHeight="1" x14ac:dyDescent="0.3">
      <c r="A23" s="6">
        <f ca="1">IFERROR(__xludf.DUMMYFUNCTION("+A22+1"),12)</f>
        <v>12</v>
      </c>
      <c r="B23" s="13" t="s">
        <v>36</v>
      </c>
      <c r="C23" s="14" t="s">
        <v>21</v>
      </c>
      <c r="D23" s="15" t="s">
        <v>7</v>
      </c>
      <c r="E23" s="16">
        <v>45745</v>
      </c>
      <c r="F23" s="16">
        <v>45899</v>
      </c>
      <c r="G23" s="17" t="s">
        <v>22</v>
      </c>
      <c r="H23" s="18" t="s">
        <v>23</v>
      </c>
      <c r="I23" s="17"/>
      <c r="J23" s="2"/>
      <c r="K23" s="2"/>
      <c r="L23" s="2"/>
      <c r="M23" s="2"/>
      <c r="N23" s="2"/>
      <c r="O23" s="2"/>
      <c r="P23" s="2"/>
      <c r="Q23" s="2"/>
      <c r="R23" s="2"/>
      <c r="S23" s="2"/>
      <c r="T23" s="2"/>
      <c r="U23" s="2"/>
      <c r="V23" s="2"/>
      <c r="W23" s="2"/>
      <c r="X23" s="2"/>
      <c r="Y23" s="2"/>
      <c r="Z23" s="2"/>
      <c r="AA23" s="2"/>
    </row>
    <row r="24" spans="1:27" ht="15.75" customHeight="1" x14ac:dyDescent="0.3">
      <c r="A24" s="6">
        <f ca="1">IFERROR(__xludf.DUMMYFUNCTION("+A23+1"),13)</f>
        <v>13</v>
      </c>
      <c r="B24" s="13" t="s">
        <v>37</v>
      </c>
      <c r="C24" s="14" t="s">
        <v>21</v>
      </c>
      <c r="D24" s="15" t="s">
        <v>7</v>
      </c>
      <c r="E24" s="16">
        <v>45815</v>
      </c>
      <c r="F24" s="16">
        <v>46022</v>
      </c>
      <c r="G24" s="17" t="s">
        <v>22</v>
      </c>
      <c r="H24" s="18" t="s">
        <v>23</v>
      </c>
      <c r="I24" s="17"/>
      <c r="J24" s="2"/>
      <c r="K24" s="2"/>
      <c r="L24" s="2"/>
      <c r="M24" s="2"/>
      <c r="N24" s="2"/>
      <c r="O24" s="2"/>
      <c r="P24" s="2"/>
      <c r="Q24" s="2"/>
      <c r="R24" s="2"/>
      <c r="S24" s="2"/>
      <c r="T24" s="2"/>
      <c r="U24" s="2"/>
      <c r="V24" s="2"/>
      <c r="W24" s="2"/>
      <c r="X24" s="2"/>
      <c r="Y24" s="2"/>
      <c r="Z24" s="2"/>
      <c r="AA24" s="2"/>
    </row>
    <row r="25" spans="1:27" ht="15.75" customHeight="1" x14ac:dyDescent="0.3">
      <c r="A25" s="6">
        <f ca="1">IFERROR(__xludf.DUMMYFUNCTION("+A24+1"),14)</f>
        <v>14</v>
      </c>
      <c r="B25" s="13" t="s">
        <v>38</v>
      </c>
      <c r="C25" s="14" t="s">
        <v>21</v>
      </c>
      <c r="D25" s="15" t="s">
        <v>7</v>
      </c>
      <c r="E25" s="16">
        <v>45706</v>
      </c>
      <c r="F25" s="16">
        <v>46022</v>
      </c>
      <c r="G25" s="17" t="s">
        <v>22</v>
      </c>
      <c r="H25" s="18" t="s">
        <v>23</v>
      </c>
      <c r="I25" s="17"/>
      <c r="J25" s="2"/>
      <c r="K25" s="2"/>
      <c r="L25" s="2"/>
      <c r="M25" s="2"/>
      <c r="N25" s="2"/>
      <c r="O25" s="2"/>
      <c r="P25" s="2"/>
      <c r="Q25" s="2"/>
      <c r="R25" s="2"/>
      <c r="S25" s="2"/>
      <c r="T25" s="2"/>
      <c r="U25" s="2"/>
      <c r="V25" s="2"/>
      <c r="W25" s="2"/>
      <c r="X25" s="2"/>
      <c r="Y25" s="2"/>
      <c r="Z25" s="2"/>
      <c r="AA25" s="2"/>
    </row>
    <row r="26" spans="1:27" ht="15.75" customHeight="1" x14ac:dyDescent="0.3">
      <c r="A26" s="6">
        <f ca="1">IFERROR(__xludf.DUMMYFUNCTION("+A25+1"),15)</f>
        <v>15</v>
      </c>
      <c r="B26" s="13" t="s">
        <v>39</v>
      </c>
      <c r="C26" s="14" t="s">
        <v>21</v>
      </c>
      <c r="D26" s="15" t="s">
        <v>7</v>
      </c>
      <c r="E26" s="16">
        <v>45931</v>
      </c>
      <c r="F26" s="16">
        <v>46022</v>
      </c>
      <c r="G26" s="17" t="s">
        <v>22</v>
      </c>
      <c r="H26" s="18" t="s">
        <v>23</v>
      </c>
      <c r="I26" s="17"/>
      <c r="J26" s="2"/>
      <c r="K26" s="2"/>
      <c r="L26" s="2"/>
      <c r="M26" s="2"/>
      <c r="N26" s="2"/>
      <c r="O26" s="2"/>
      <c r="P26" s="2"/>
      <c r="Q26" s="2"/>
      <c r="R26" s="2"/>
      <c r="S26" s="2"/>
      <c r="T26" s="2"/>
      <c r="U26" s="2"/>
      <c r="V26" s="2"/>
      <c r="W26" s="2"/>
      <c r="X26" s="2"/>
      <c r="Y26" s="2"/>
      <c r="Z26" s="2"/>
      <c r="AA26" s="2"/>
    </row>
    <row r="27" spans="1:27" ht="15.75" customHeight="1" x14ac:dyDescent="0.3">
      <c r="A27" s="6">
        <f ca="1">IFERROR(__xludf.DUMMYFUNCTION("+A26+1"),16)</f>
        <v>16</v>
      </c>
      <c r="B27" s="13" t="s">
        <v>40</v>
      </c>
      <c r="C27" s="14" t="s">
        <v>21</v>
      </c>
      <c r="D27" s="15" t="s">
        <v>7</v>
      </c>
      <c r="E27" s="16">
        <v>45703</v>
      </c>
      <c r="F27" s="16">
        <v>45976</v>
      </c>
      <c r="G27" s="17" t="s">
        <v>22</v>
      </c>
      <c r="H27" s="18" t="s">
        <v>23</v>
      </c>
      <c r="I27" s="17"/>
      <c r="J27" s="2"/>
      <c r="K27" s="2"/>
      <c r="L27" s="2"/>
      <c r="M27" s="2"/>
      <c r="N27" s="2"/>
      <c r="O27" s="2"/>
      <c r="P27" s="2"/>
      <c r="Q27" s="2"/>
      <c r="R27" s="2"/>
      <c r="S27" s="2"/>
      <c r="T27" s="2"/>
      <c r="U27" s="2"/>
      <c r="V27" s="2"/>
      <c r="W27" s="2"/>
      <c r="X27" s="2"/>
      <c r="Y27" s="2"/>
      <c r="Z27" s="2"/>
      <c r="AA27" s="2"/>
    </row>
    <row r="28" spans="1:27" ht="15.75" customHeight="1" x14ac:dyDescent="0.3">
      <c r="A28" s="6">
        <f ca="1">IFERROR(__xludf.DUMMYFUNCTION("+A27+1"),17)</f>
        <v>17</v>
      </c>
      <c r="B28" s="19" t="s">
        <v>41</v>
      </c>
      <c r="C28" s="14" t="s">
        <v>21</v>
      </c>
      <c r="D28" s="15" t="s">
        <v>7</v>
      </c>
      <c r="E28" s="16">
        <v>45701</v>
      </c>
      <c r="F28" s="16" t="s">
        <v>42</v>
      </c>
      <c r="G28" s="17" t="s">
        <v>22</v>
      </c>
      <c r="H28" s="17" t="s">
        <v>43</v>
      </c>
      <c r="I28" s="17"/>
      <c r="J28" s="2"/>
      <c r="K28" s="2"/>
      <c r="L28" s="2"/>
      <c r="M28" s="2"/>
      <c r="N28" s="2"/>
      <c r="O28" s="2"/>
      <c r="P28" s="2"/>
      <c r="Q28" s="2"/>
      <c r="R28" s="2"/>
      <c r="S28" s="2"/>
      <c r="T28" s="2"/>
      <c r="U28" s="2"/>
      <c r="V28" s="2"/>
      <c r="W28" s="2"/>
      <c r="X28" s="2"/>
      <c r="Y28" s="2"/>
      <c r="Z28" s="2"/>
      <c r="AA28" s="2"/>
    </row>
    <row r="29" spans="1:27" ht="15.75" customHeight="1" x14ac:dyDescent="0.3">
      <c r="A29" s="6">
        <f ca="1">IFERROR(__xludf.DUMMYFUNCTION("+A28+1"),18)</f>
        <v>18</v>
      </c>
      <c r="B29" s="13" t="s">
        <v>44</v>
      </c>
      <c r="C29" s="14" t="s">
        <v>21</v>
      </c>
      <c r="D29" s="15" t="s">
        <v>7</v>
      </c>
      <c r="E29" s="16">
        <v>45847</v>
      </c>
      <c r="F29" s="16">
        <v>45991</v>
      </c>
      <c r="G29" s="17" t="s">
        <v>22</v>
      </c>
      <c r="H29" s="18" t="s">
        <v>23</v>
      </c>
      <c r="I29" s="17"/>
      <c r="J29" s="2"/>
      <c r="K29" s="2"/>
      <c r="L29" s="2"/>
      <c r="M29" s="2"/>
      <c r="N29" s="2"/>
      <c r="O29" s="2"/>
      <c r="P29" s="2"/>
      <c r="Q29" s="2"/>
      <c r="R29" s="2"/>
      <c r="S29" s="2"/>
      <c r="T29" s="2"/>
      <c r="U29" s="2"/>
      <c r="V29" s="2"/>
      <c r="W29" s="2"/>
      <c r="X29" s="2"/>
      <c r="Y29" s="2"/>
      <c r="Z29" s="2"/>
      <c r="AA29" s="2"/>
    </row>
    <row r="30" spans="1:27" ht="15.75" customHeight="1" x14ac:dyDescent="0.3">
      <c r="A30" s="6">
        <f ca="1">IFERROR(__xludf.DUMMYFUNCTION("+A29+1"),19)</f>
        <v>19</v>
      </c>
      <c r="B30" s="20" t="s">
        <v>45</v>
      </c>
      <c r="C30" s="14" t="s">
        <v>21</v>
      </c>
      <c r="D30" s="15" t="s">
        <v>7</v>
      </c>
      <c r="E30" s="16">
        <v>45947</v>
      </c>
      <c r="F30" s="16">
        <v>45991</v>
      </c>
      <c r="G30" s="17" t="s">
        <v>22</v>
      </c>
      <c r="H30" s="18" t="s">
        <v>23</v>
      </c>
      <c r="I30" s="17"/>
      <c r="J30" s="2"/>
      <c r="K30" s="2"/>
      <c r="L30" s="2"/>
      <c r="M30" s="2"/>
      <c r="N30" s="2"/>
      <c r="O30" s="2"/>
      <c r="P30" s="2"/>
      <c r="Q30" s="2"/>
      <c r="R30" s="2"/>
      <c r="S30" s="2"/>
      <c r="T30" s="2"/>
      <c r="U30" s="2"/>
      <c r="V30" s="2"/>
      <c r="W30" s="2"/>
      <c r="X30" s="2"/>
      <c r="Y30" s="2"/>
      <c r="Z30" s="2"/>
      <c r="AA30" s="2"/>
    </row>
    <row r="31" spans="1:27" ht="15.75" customHeight="1" x14ac:dyDescent="0.3">
      <c r="A31" s="6">
        <f ca="1">IFERROR(__xludf.DUMMYFUNCTION("+A30+1"),20)</f>
        <v>20</v>
      </c>
      <c r="B31" s="13" t="s">
        <v>46</v>
      </c>
      <c r="C31" s="14" t="s">
        <v>21</v>
      </c>
      <c r="D31" s="15" t="s">
        <v>7</v>
      </c>
      <c r="E31" s="16">
        <v>45972</v>
      </c>
      <c r="F31" s="16">
        <v>46022</v>
      </c>
      <c r="G31" s="17" t="s">
        <v>22</v>
      </c>
      <c r="H31" s="18" t="s">
        <v>23</v>
      </c>
      <c r="I31" s="17"/>
      <c r="J31" s="2"/>
      <c r="K31" s="2"/>
      <c r="L31" s="2"/>
      <c r="M31" s="2"/>
      <c r="N31" s="2"/>
      <c r="O31" s="2"/>
      <c r="P31" s="2"/>
      <c r="Q31" s="2"/>
      <c r="R31" s="2"/>
      <c r="S31" s="2"/>
      <c r="T31" s="2"/>
      <c r="U31" s="2"/>
      <c r="V31" s="2"/>
      <c r="W31" s="2"/>
      <c r="X31" s="2"/>
      <c r="Y31" s="2"/>
      <c r="Z31" s="2"/>
      <c r="AA31" s="2"/>
    </row>
    <row r="32" spans="1:27" ht="15.75" customHeight="1" x14ac:dyDescent="0.3">
      <c r="A32" s="6">
        <f ca="1">IFERROR(__xludf.DUMMYFUNCTION("+A31+1"),21)</f>
        <v>21</v>
      </c>
      <c r="B32" s="13" t="s">
        <v>47</v>
      </c>
      <c r="C32" s="14" t="s">
        <v>21</v>
      </c>
      <c r="D32" s="15" t="s">
        <v>7</v>
      </c>
      <c r="E32" s="16">
        <v>45835</v>
      </c>
      <c r="F32" s="16">
        <v>45961</v>
      </c>
      <c r="G32" s="17" t="s">
        <v>22</v>
      </c>
      <c r="H32" s="18" t="s">
        <v>23</v>
      </c>
      <c r="I32" s="17"/>
      <c r="J32" s="2"/>
      <c r="K32" s="2"/>
      <c r="L32" s="2"/>
      <c r="M32" s="2"/>
      <c r="N32" s="2"/>
      <c r="O32" s="2"/>
      <c r="P32" s="2"/>
      <c r="Q32" s="2"/>
      <c r="R32" s="2"/>
      <c r="S32" s="2"/>
      <c r="T32" s="2"/>
      <c r="U32" s="2"/>
      <c r="V32" s="2"/>
      <c r="W32" s="2"/>
      <c r="X32" s="2"/>
      <c r="Y32" s="2"/>
      <c r="Z32" s="2"/>
      <c r="AA32" s="2"/>
    </row>
    <row r="33" spans="1:27" ht="15.75" customHeight="1" x14ac:dyDescent="0.3">
      <c r="A33" s="6">
        <f ca="1">IFERROR(__xludf.DUMMYFUNCTION("+A32+1"),22)</f>
        <v>22</v>
      </c>
      <c r="B33" s="21" t="s">
        <v>48</v>
      </c>
      <c r="C33" s="14" t="s">
        <v>21</v>
      </c>
      <c r="D33" s="15" t="s">
        <v>7</v>
      </c>
      <c r="E33" s="16">
        <v>45799</v>
      </c>
      <c r="F33" s="16">
        <v>45961</v>
      </c>
      <c r="G33" s="17" t="s">
        <v>22</v>
      </c>
      <c r="H33" s="18" t="s">
        <v>23</v>
      </c>
      <c r="I33" s="17"/>
      <c r="J33" s="2"/>
      <c r="K33" s="2"/>
      <c r="L33" s="2"/>
      <c r="M33" s="2"/>
      <c r="N33" s="2"/>
      <c r="O33" s="2"/>
      <c r="P33" s="2"/>
      <c r="Q33" s="2"/>
      <c r="R33" s="2"/>
      <c r="S33" s="2"/>
      <c r="T33" s="2"/>
      <c r="U33" s="2"/>
      <c r="V33" s="2"/>
      <c r="W33" s="2"/>
      <c r="X33" s="2"/>
      <c r="Y33" s="2"/>
      <c r="Z33" s="2"/>
      <c r="AA33" s="2"/>
    </row>
    <row r="34" spans="1:27" ht="15.75" customHeight="1" x14ac:dyDescent="0.3">
      <c r="A34" s="6">
        <f ca="1">IFERROR(__xludf.DUMMYFUNCTION("+A33+1"),23)</f>
        <v>23</v>
      </c>
      <c r="B34" s="13" t="s">
        <v>49</v>
      </c>
      <c r="C34" s="14" t="s">
        <v>21</v>
      </c>
      <c r="D34" s="15" t="s">
        <v>7</v>
      </c>
      <c r="E34" s="16">
        <v>45691</v>
      </c>
      <c r="F34" s="16">
        <v>46022</v>
      </c>
      <c r="G34" s="17" t="s">
        <v>22</v>
      </c>
      <c r="H34" s="18" t="s">
        <v>23</v>
      </c>
      <c r="I34" s="17"/>
      <c r="J34" s="2"/>
      <c r="K34" s="2"/>
      <c r="L34" s="2"/>
      <c r="M34" s="2"/>
      <c r="N34" s="2"/>
      <c r="O34" s="2"/>
      <c r="P34" s="2"/>
      <c r="Q34" s="2"/>
      <c r="R34" s="2"/>
      <c r="S34" s="2"/>
      <c r="T34" s="2"/>
      <c r="U34" s="2"/>
      <c r="V34" s="2"/>
      <c r="W34" s="2"/>
      <c r="X34" s="2"/>
      <c r="Y34" s="2"/>
      <c r="Z34" s="2"/>
      <c r="AA34" s="2"/>
    </row>
    <row r="35" spans="1:27" ht="15.75" customHeight="1" x14ac:dyDescent="0.3">
      <c r="A35" s="6">
        <f ca="1">IFERROR(__xludf.DUMMYFUNCTION("+A34+1"),24)</f>
        <v>24</v>
      </c>
      <c r="B35" s="13" t="s">
        <v>50</v>
      </c>
      <c r="C35" s="14" t="s">
        <v>21</v>
      </c>
      <c r="D35" s="15" t="s">
        <v>7</v>
      </c>
      <c r="E35" s="16">
        <v>45901</v>
      </c>
      <c r="F35" s="16">
        <v>45930</v>
      </c>
      <c r="G35" s="17" t="s">
        <v>22</v>
      </c>
      <c r="H35" s="18" t="s">
        <v>23</v>
      </c>
      <c r="I35" s="17"/>
      <c r="J35" s="2"/>
      <c r="K35" s="2"/>
      <c r="L35" s="2"/>
      <c r="M35" s="2"/>
      <c r="N35" s="2"/>
      <c r="O35" s="2"/>
      <c r="P35" s="2"/>
      <c r="Q35" s="2"/>
      <c r="R35" s="2"/>
      <c r="S35" s="2"/>
      <c r="T35" s="2"/>
      <c r="U35" s="2"/>
      <c r="V35" s="2"/>
      <c r="W35" s="2"/>
      <c r="X35" s="2"/>
      <c r="Y35" s="2"/>
      <c r="Z35" s="2"/>
      <c r="AA35" s="2"/>
    </row>
    <row r="36" spans="1:27" ht="15.75" customHeight="1" x14ac:dyDescent="0.3">
      <c r="A36" s="6">
        <f ca="1">IFERROR(__xludf.DUMMYFUNCTION("+A35+1"),25)</f>
        <v>25</v>
      </c>
      <c r="B36" s="13" t="s">
        <v>51</v>
      </c>
      <c r="C36" s="14" t="s">
        <v>21</v>
      </c>
      <c r="D36" s="15" t="s">
        <v>7</v>
      </c>
      <c r="E36" s="16">
        <v>45775</v>
      </c>
      <c r="F36" s="16">
        <v>45930</v>
      </c>
      <c r="G36" s="17" t="s">
        <v>22</v>
      </c>
      <c r="H36" s="18" t="s">
        <v>23</v>
      </c>
      <c r="I36" s="17"/>
      <c r="J36" s="2"/>
      <c r="K36" s="2"/>
      <c r="L36" s="2"/>
      <c r="M36" s="2"/>
      <c r="N36" s="2"/>
      <c r="O36" s="2"/>
      <c r="P36" s="2"/>
      <c r="Q36" s="2"/>
      <c r="R36" s="2"/>
      <c r="S36" s="2"/>
      <c r="T36" s="2"/>
      <c r="U36" s="2"/>
      <c r="V36" s="2"/>
      <c r="W36" s="2"/>
      <c r="X36" s="2"/>
      <c r="Y36" s="2"/>
      <c r="Z36" s="2"/>
      <c r="AA36" s="2"/>
    </row>
    <row r="37" spans="1:27" ht="15.75" customHeight="1" x14ac:dyDescent="0.3">
      <c r="A37" s="6">
        <f ca="1">IFERROR(__xludf.DUMMYFUNCTION("+A36+1"),26)</f>
        <v>26</v>
      </c>
      <c r="B37" s="13" t="s">
        <v>52</v>
      </c>
      <c r="C37" s="14" t="s">
        <v>21</v>
      </c>
      <c r="D37" s="15" t="s">
        <v>7</v>
      </c>
      <c r="E37" s="16">
        <v>45854</v>
      </c>
      <c r="F37" s="16">
        <v>45961</v>
      </c>
      <c r="G37" s="17" t="s">
        <v>22</v>
      </c>
      <c r="H37" s="18" t="s">
        <v>23</v>
      </c>
      <c r="I37" s="17"/>
      <c r="J37" s="2"/>
      <c r="K37" s="2"/>
      <c r="L37" s="2"/>
      <c r="M37" s="2"/>
      <c r="N37" s="2"/>
      <c r="O37" s="2"/>
      <c r="P37" s="2"/>
      <c r="Q37" s="2"/>
      <c r="R37" s="2"/>
      <c r="S37" s="2"/>
      <c r="T37" s="2"/>
      <c r="U37" s="2"/>
      <c r="V37" s="2"/>
      <c r="W37" s="2"/>
      <c r="X37" s="2"/>
      <c r="Y37" s="2"/>
      <c r="Z37" s="2"/>
      <c r="AA37" s="2"/>
    </row>
    <row r="38" spans="1:27" ht="15.75" customHeight="1" x14ac:dyDescent="0.3">
      <c r="A38" s="6">
        <f ca="1">IFERROR(__xludf.DUMMYFUNCTION("+A37+1"),27)</f>
        <v>27</v>
      </c>
      <c r="B38" s="13" t="s">
        <v>53</v>
      </c>
      <c r="C38" s="14" t="s">
        <v>21</v>
      </c>
      <c r="D38" s="15" t="s">
        <v>7</v>
      </c>
      <c r="E38" s="16">
        <v>45789</v>
      </c>
      <c r="F38" s="16">
        <v>45838</v>
      </c>
      <c r="G38" s="17" t="s">
        <v>22</v>
      </c>
      <c r="H38" s="18" t="s">
        <v>23</v>
      </c>
      <c r="I38" s="17"/>
      <c r="J38" s="2"/>
      <c r="K38" s="2"/>
      <c r="L38" s="2"/>
      <c r="M38" s="2"/>
      <c r="N38" s="2"/>
      <c r="O38" s="2"/>
      <c r="P38" s="2"/>
      <c r="Q38" s="2"/>
      <c r="R38" s="2"/>
      <c r="S38" s="2"/>
      <c r="T38" s="2"/>
      <c r="U38" s="2"/>
      <c r="V38" s="2"/>
      <c r="W38" s="2"/>
      <c r="X38" s="2"/>
      <c r="Y38" s="2"/>
      <c r="Z38" s="2"/>
      <c r="AA38" s="2"/>
    </row>
    <row r="39" spans="1:27" ht="15.75" customHeight="1" x14ac:dyDescent="0.3">
      <c r="A39" s="6">
        <f ca="1">IFERROR(__xludf.DUMMYFUNCTION("+A38+1"),28)</f>
        <v>28</v>
      </c>
      <c r="B39" s="13" t="s">
        <v>54</v>
      </c>
      <c r="C39" s="14" t="s">
        <v>21</v>
      </c>
      <c r="D39" s="15" t="s">
        <v>7</v>
      </c>
      <c r="E39" s="16">
        <v>45658</v>
      </c>
      <c r="F39" s="16">
        <v>46022</v>
      </c>
      <c r="G39" s="17" t="s">
        <v>22</v>
      </c>
      <c r="H39" s="18" t="s">
        <v>23</v>
      </c>
      <c r="I39" s="17"/>
      <c r="J39" s="2"/>
      <c r="K39" s="2"/>
      <c r="L39" s="2"/>
      <c r="M39" s="2"/>
      <c r="N39" s="2"/>
      <c r="O39" s="2"/>
      <c r="P39" s="2"/>
      <c r="Q39" s="2"/>
      <c r="R39" s="2"/>
      <c r="S39" s="2"/>
      <c r="T39" s="2"/>
      <c r="U39" s="2"/>
      <c r="V39" s="2"/>
      <c r="W39" s="2"/>
      <c r="X39" s="2"/>
      <c r="Y39" s="2"/>
      <c r="Z39" s="2"/>
      <c r="AA39" s="2"/>
    </row>
    <row r="40" spans="1:27" ht="15.75" customHeight="1" x14ac:dyDescent="0.3">
      <c r="A40" s="6">
        <f ca="1">IFERROR(__xludf.DUMMYFUNCTION("+A39+1"),29)</f>
        <v>29</v>
      </c>
      <c r="B40" s="13" t="s">
        <v>55</v>
      </c>
      <c r="C40" s="14" t="s">
        <v>21</v>
      </c>
      <c r="D40" s="15" t="s">
        <v>7</v>
      </c>
      <c r="E40" s="16">
        <v>45702</v>
      </c>
      <c r="F40" s="16">
        <v>46022</v>
      </c>
      <c r="G40" s="17" t="s">
        <v>22</v>
      </c>
      <c r="H40" s="18" t="s">
        <v>23</v>
      </c>
      <c r="I40" s="17"/>
      <c r="J40" s="2"/>
      <c r="K40" s="2"/>
      <c r="L40" s="2"/>
      <c r="M40" s="2"/>
      <c r="N40" s="2"/>
      <c r="O40" s="2"/>
      <c r="P40" s="2"/>
      <c r="Q40" s="2"/>
      <c r="R40" s="2"/>
      <c r="S40" s="2"/>
      <c r="T40" s="2"/>
      <c r="U40" s="2"/>
      <c r="V40" s="2"/>
      <c r="W40" s="2"/>
      <c r="X40" s="2"/>
      <c r="Y40" s="2"/>
      <c r="Z40" s="2"/>
      <c r="AA40" s="2"/>
    </row>
    <row r="41" spans="1:27" ht="15.75" customHeight="1" x14ac:dyDescent="0.3">
      <c r="A41" s="6">
        <f ca="1">IFERROR(__xludf.DUMMYFUNCTION("+A40+1"),30)</f>
        <v>30</v>
      </c>
      <c r="B41" s="13" t="s">
        <v>56</v>
      </c>
      <c r="C41" s="14" t="s">
        <v>21</v>
      </c>
      <c r="D41" s="15" t="s">
        <v>7</v>
      </c>
      <c r="E41" s="16">
        <v>45698</v>
      </c>
      <c r="F41" s="16">
        <v>46022</v>
      </c>
      <c r="G41" s="17" t="s">
        <v>22</v>
      </c>
      <c r="H41" s="18" t="s">
        <v>23</v>
      </c>
      <c r="I41" s="17"/>
      <c r="J41" s="2"/>
      <c r="K41" s="2"/>
      <c r="L41" s="2"/>
      <c r="M41" s="2"/>
      <c r="N41" s="2"/>
      <c r="O41" s="2"/>
      <c r="P41" s="2"/>
      <c r="Q41" s="2"/>
      <c r="R41" s="2"/>
      <c r="S41" s="2"/>
      <c r="T41" s="2"/>
      <c r="U41" s="2"/>
      <c r="V41" s="2"/>
      <c r="W41" s="2"/>
      <c r="X41" s="2"/>
      <c r="Y41" s="2"/>
      <c r="Z41" s="2"/>
      <c r="AA41" s="2"/>
    </row>
    <row r="42" spans="1:27" ht="15.75" customHeight="1" x14ac:dyDescent="0.3">
      <c r="A42" s="6">
        <f ca="1">IFERROR(__xludf.DUMMYFUNCTION("+A41+1"),31)</f>
        <v>31</v>
      </c>
      <c r="B42" s="13" t="s">
        <v>57</v>
      </c>
      <c r="C42" s="14" t="s">
        <v>21</v>
      </c>
      <c r="D42" s="15" t="s">
        <v>7</v>
      </c>
      <c r="E42" s="16">
        <v>45962</v>
      </c>
      <c r="F42" s="16">
        <v>46007</v>
      </c>
      <c r="G42" s="17" t="s">
        <v>22</v>
      </c>
      <c r="H42" s="18" t="s">
        <v>23</v>
      </c>
      <c r="I42" s="17"/>
      <c r="J42" s="2"/>
      <c r="K42" s="2"/>
      <c r="L42" s="2"/>
      <c r="M42" s="2"/>
      <c r="N42" s="2"/>
      <c r="O42" s="2"/>
      <c r="P42" s="2"/>
      <c r="Q42" s="2"/>
      <c r="R42" s="2"/>
      <c r="S42" s="2"/>
      <c r="T42" s="2"/>
      <c r="U42" s="2"/>
      <c r="V42" s="2"/>
      <c r="W42" s="2"/>
      <c r="X42" s="2"/>
      <c r="Y42" s="2"/>
      <c r="Z42" s="2"/>
      <c r="AA42" s="2"/>
    </row>
    <row r="43" spans="1:27" ht="15.75" customHeight="1" x14ac:dyDescent="0.3">
      <c r="A43" s="6">
        <f ca="1">IFERROR(__xludf.DUMMYFUNCTION("+A42+1"),32)</f>
        <v>32</v>
      </c>
      <c r="B43" s="13" t="s">
        <v>58</v>
      </c>
      <c r="C43" s="14" t="s">
        <v>59</v>
      </c>
      <c r="D43" s="15" t="s">
        <v>7</v>
      </c>
      <c r="E43" s="16">
        <v>45717</v>
      </c>
      <c r="F43" s="16">
        <v>45777</v>
      </c>
      <c r="G43" s="17" t="s">
        <v>22</v>
      </c>
      <c r="H43" s="18" t="s">
        <v>23</v>
      </c>
      <c r="I43" s="17"/>
      <c r="J43" s="2"/>
      <c r="K43" s="2"/>
      <c r="L43" s="2"/>
      <c r="M43" s="2"/>
      <c r="N43" s="2"/>
      <c r="O43" s="2"/>
      <c r="P43" s="2"/>
      <c r="Q43" s="2"/>
      <c r="R43" s="2"/>
      <c r="S43" s="2"/>
      <c r="T43" s="2"/>
      <c r="U43" s="2"/>
      <c r="V43" s="2"/>
      <c r="W43" s="2"/>
      <c r="X43" s="2"/>
      <c r="Y43" s="2"/>
      <c r="Z43" s="2"/>
      <c r="AA43" s="2"/>
    </row>
    <row r="44" spans="1:27" ht="15.75" customHeight="1" x14ac:dyDescent="0.3">
      <c r="A44" s="6">
        <f ca="1">IFERROR(__xludf.DUMMYFUNCTION("+A43+1"),33)</f>
        <v>33</v>
      </c>
      <c r="B44" s="20" t="s">
        <v>60</v>
      </c>
      <c r="C44" s="14" t="s">
        <v>59</v>
      </c>
      <c r="D44" s="15" t="s">
        <v>7</v>
      </c>
      <c r="E44" s="16">
        <v>45992</v>
      </c>
      <c r="F44" s="16">
        <v>46022</v>
      </c>
      <c r="G44" s="17" t="s">
        <v>22</v>
      </c>
      <c r="H44" s="18" t="s">
        <v>23</v>
      </c>
      <c r="I44" s="17"/>
      <c r="J44" s="2"/>
      <c r="K44" s="2"/>
      <c r="L44" s="2"/>
      <c r="M44" s="2"/>
      <c r="N44" s="2"/>
      <c r="O44" s="2"/>
      <c r="P44" s="2"/>
      <c r="Q44" s="2"/>
      <c r="R44" s="2"/>
      <c r="S44" s="2"/>
      <c r="T44" s="2"/>
      <c r="U44" s="2"/>
      <c r="V44" s="2"/>
      <c r="W44" s="2"/>
      <c r="X44" s="2"/>
      <c r="Y44" s="2"/>
      <c r="Z44" s="2"/>
      <c r="AA44" s="2"/>
    </row>
    <row r="45" spans="1:27" ht="15.75" customHeight="1" x14ac:dyDescent="0.3">
      <c r="A45" s="6">
        <f ca="1">IFERROR(__xludf.DUMMYFUNCTION("+A44+1"),34)</f>
        <v>34</v>
      </c>
      <c r="B45" s="13" t="s">
        <v>61</v>
      </c>
      <c r="C45" s="14" t="s">
        <v>62</v>
      </c>
      <c r="D45" s="15" t="s">
        <v>7</v>
      </c>
      <c r="E45" s="16">
        <v>45691</v>
      </c>
      <c r="F45" s="16">
        <v>46022</v>
      </c>
      <c r="G45" s="17" t="s">
        <v>22</v>
      </c>
      <c r="H45" s="18" t="s">
        <v>23</v>
      </c>
      <c r="I45" s="17"/>
      <c r="J45" s="2"/>
      <c r="K45" s="2"/>
      <c r="L45" s="2"/>
      <c r="M45" s="2"/>
      <c r="N45" s="2"/>
      <c r="O45" s="2"/>
      <c r="P45" s="2"/>
      <c r="Q45" s="2"/>
      <c r="R45" s="2"/>
      <c r="S45" s="2"/>
      <c r="T45" s="2"/>
      <c r="U45" s="2"/>
      <c r="V45" s="2"/>
      <c r="W45" s="2"/>
      <c r="X45" s="2"/>
      <c r="Y45" s="2"/>
      <c r="Z45" s="2"/>
      <c r="AA45" s="2"/>
    </row>
    <row r="46" spans="1:27" ht="15.75" customHeight="1" x14ac:dyDescent="0.3">
      <c r="A46" s="6">
        <f ca="1">IFERROR(__xludf.DUMMYFUNCTION("+A45+1"),35)</f>
        <v>35</v>
      </c>
      <c r="B46" s="13" t="s">
        <v>63</v>
      </c>
      <c r="C46" s="14" t="s">
        <v>21</v>
      </c>
      <c r="D46" s="15" t="s">
        <v>7</v>
      </c>
      <c r="E46" s="16">
        <v>45931</v>
      </c>
      <c r="F46" s="16">
        <v>45976</v>
      </c>
      <c r="G46" s="17" t="s">
        <v>22</v>
      </c>
      <c r="H46" s="18" t="s">
        <v>23</v>
      </c>
      <c r="I46" s="17"/>
      <c r="J46" s="2"/>
      <c r="K46" s="2"/>
      <c r="L46" s="2"/>
      <c r="M46" s="2"/>
      <c r="N46" s="2"/>
      <c r="O46" s="2"/>
      <c r="P46" s="2"/>
      <c r="Q46" s="2"/>
      <c r="R46" s="2"/>
      <c r="S46" s="2"/>
      <c r="T46" s="2"/>
      <c r="U46" s="2"/>
      <c r="V46" s="2"/>
      <c r="W46" s="2"/>
      <c r="X46" s="2"/>
      <c r="Y46" s="2"/>
      <c r="Z46" s="2"/>
      <c r="AA46" s="2"/>
    </row>
    <row r="47" spans="1:27" ht="30.75" customHeight="1" x14ac:dyDescent="0.3">
      <c r="A47" s="6">
        <f ca="1">IFERROR(__xludf.DUMMYFUNCTION("+A46+1"),36)</f>
        <v>36</v>
      </c>
      <c r="B47" s="13" t="s">
        <v>64</v>
      </c>
      <c r="C47" s="13" t="s">
        <v>65</v>
      </c>
      <c r="D47" s="15" t="s">
        <v>7</v>
      </c>
      <c r="E47" s="16">
        <v>45658</v>
      </c>
      <c r="F47" s="16">
        <v>46022</v>
      </c>
      <c r="G47" s="17" t="s">
        <v>22</v>
      </c>
      <c r="H47" s="18" t="s">
        <v>23</v>
      </c>
      <c r="I47" s="17"/>
      <c r="J47" s="2"/>
      <c r="K47" s="2"/>
      <c r="L47" s="2"/>
      <c r="M47" s="2"/>
      <c r="N47" s="2"/>
      <c r="O47" s="2"/>
      <c r="P47" s="2"/>
      <c r="Q47" s="2"/>
      <c r="R47" s="2"/>
      <c r="S47" s="2"/>
      <c r="T47" s="2"/>
      <c r="U47" s="2"/>
      <c r="V47" s="2"/>
      <c r="W47" s="2"/>
      <c r="X47" s="2"/>
      <c r="Y47" s="2"/>
      <c r="Z47" s="2"/>
      <c r="AA47" s="2"/>
    </row>
    <row r="48" spans="1:27" ht="46.5" customHeight="1" x14ac:dyDescent="0.3">
      <c r="A48" s="6">
        <f ca="1">IFERROR(__xludf.DUMMYFUNCTION("+A47+1"),37)</f>
        <v>37</v>
      </c>
      <c r="B48" s="13" t="s">
        <v>66</v>
      </c>
      <c r="C48" s="14" t="s">
        <v>21</v>
      </c>
      <c r="D48" s="15" t="s">
        <v>7</v>
      </c>
      <c r="E48" s="16">
        <v>45717</v>
      </c>
      <c r="F48" s="16">
        <v>46022</v>
      </c>
      <c r="G48" s="17" t="s">
        <v>22</v>
      </c>
      <c r="H48" s="18" t="s">
        <v>23</v>
      </c>
      <c r="I48" s="17"/>
      <c r="J48" s="2"/>
      <c r="K48" s="2"/>
      <c r="L48" s="2"/>
      <c r="M48" s="2"/>
      <c r="N48" s="2"/>
      <c r="O48" s="2"/>
      <c r="P48" s="2"/>
      <c r="Q48" s="2"/>
      <c r="R48" s="2"/>
      <c r="S48" s="2"/>
      <c r="T48" s="2"/>
      <c r="U48" s="2"/>
      <c r="V48" s="2"/>
      <c r="W48" s="2"/>
      <c r="X48" s="2"/>
      <c r="Y48" s="2"/>
      <c r="Z48" s="2"/>
      <c r="AA48" s="2"/>
    </row>
    <row r="49" spans="1:27" ht="46.5" customHeight="1" x14ac:dyDescent="0.3">
      <c r="A49" s="6">
        <f ca="1">IFERROR(__xludf.DUMMYFUNCTION("+A48+1"),38)</f>
        <v>38</v>
      </c>
      <c r="B49" s="13" t="s">
        <v>67</v>
      </c>
      <c r="C49" s="14" t="s">
        <v>21</v>
      </c>
      <c r="D49" s="15" t="s">
        <v>7</v>
      </c>
      <c r="E49" s="16">
        <v>45992</v>
      </c>
      <c r="F49" s="16">
        <v>46006</v>
      </c>
      <c r="G49" s="17" t="s">
        <v>22</v>
      </c>
      <c r="H49" s="18" t="s">
        <v>23</v>
      </c>
      <c r="I49" s="17"/>
      <c r="J49" s="2"/>
      <c r="K49" s="2"/>
      <c r="L49" s="2"/>
      <c r="M49" s="2"/>
      <c r="N49" s="2"/>
      <c r="O49" s="2"/>
      <c r="P49" s="2"/>
      <c r="Q49" s="2"/>
      <c r="R49" s="2"/>
      <c r="S49" s="2"/>
      <c r="T49" s="2"/>
      <c r="U49" s="2"/>
      <c r="V49" s="2"/>
      <c r="W49" s="2"/>
      <c r="X49" s="2"/>
      <c r="Y49" s="2"/>
      <c r="Z49" s="2"/>
      <c r="AA49" s="2"/>
    </row>
    <row r="50" spans="1:27" ht="24" customHeight="1" x14ac:dyDescent="0.3">
      <c r="A50" s="22"/>
      <c r="B50" s="95" t="s">
        <v>68</v>
      </c>
      <c r="C50" s="92"/>
      <c r="D50" s="92"/>
      <c r="E50" s="92"/>
      <c r="F50" s="92"/>
      <c r="G50" s="92"/>
      <c r="H50" s="92"/>
      <c r="I50" s="92"/>
      <c r="J50" s="2"/>
      <c r="K50" s="2"/>
      <c r="L50" s="2"/>
      <c r="M50" s="2"/>
      <c r="N50" s="2"/>
      <c r="O50" s="2"/>
      <c r="P50" s="2"/>
      <c r="Q50" s="2"/>
      <c r="R50" s="2"/>
      <c r="S50" s="2"/>
      <c r="T50" s="2"/>
      <c r="U50" s="2"/>
      <c r="V50" s="2"/>
      <c r="W50" s="2"/>
      <c r="X50" s="2"/>
      <c r="Y50" s="2"/>
      <c r="Z50" s="2"/>
      <c r="AA50" s="2"/>
    </row>
    <row r="51" spans="1:27" ht="15.75" customHeight="1" x14ac:dyDescent="0.3">
      <c r="A51" s="6">
        <f ca="1">IFERROR(__xludf.DUMMYFUNCTION("+A49+1"),39)</f>
        <v>39</v>
      </c>
      <c r="B51" s="13" t="s">
        <v>69</v>
      </c>
      <c r="C51" s="23" t="s">
        <v>21</v>
      </c>
      <c r="D51" s="15" t="s">
        <v>7</v>
      </c>
      <c r="E51" s="16">
        <v>45812</v>
      </c>
      <c r="F51" s="16">
        <v>46022</v>
      </c>
      <c r="G51" s="17" t="s">
        <v>22</v>
      </c>
      <c r="H51" s="18" t="s">
        <v>23</v>
      </c>
      <c r="I51" s="17"/>
      <c r="J51" s="2"/>
      <c r="K51" s="2"/>
      <c r="L51" s="2"/>
      <c r="M51" s="2"/>
      <c r="N51" s="2"/>
      <c r="O51" s="2"/>
      <c r="P51" s="2"/>
      <c r="Q51" s="2"/>
      <c r="R51" s="2"/>
      <c r="S51" s="2"/>
      <c r="T51" s="2"/>
      <c r="U51" s="2"/>
      <c r="V51" s="2"/>
      <c r="W51" s="2"/>
      <c r="X51" s="2"/>
      <c r="Y51" s="2"/>
      <c r="Z51" s="2"/>
      <c r="AA51" s="2"/>
    </row>
    <row r="52" spans="1:27" ht="15.75" customHeight="1" x14ac:dyDescent="0.3">
      <c r="A52" s="6">
        <f ca="1">IFERROR(__xludf.DUMMYFUNCTION("+A51+1"),40)</f>
        <v>40</v>
      </c>
      <c r="B52" s="13" t="s">
        <v>70</v>
      </c>
      <c r="C52" s="23" t="s">
        <v>21</v>
      </c>
      <c r="D52" s="15" t="s">
        <v>7</v>
      </c>
      <c r="E52" s="16">
        <v>45782</v>
      </c>
      <c r="F52" s="16">
        <v>45961</v>
      </c>
      <c r="G52" s="17" t="s">
        <v>22</v>
      </c>
      <c r="H52" s="18" t="s">
        <v>23</v>
      </c>
      <c r="I52" s="17"/>
      <c r="J52" s="2"/>
      <c r="K52" s="2"/>
      <c r="L52" s="2"/>
      <c r="M52" s="2"/>
      <c r="N52" s="2"/>
      <c r="O52" s="2"/>
      <c r="P52" s="2"/>
      <c r="Q52" s="2"/>
      <c r="R52" s="2"/>
      <c r="S52" s="2"/>
      <c r="T52" s="2"/>
      <c r="U52" s="2"/>
      <c r="V52" s="2"/>
      <c r="W52" s="2"/>
      <c r="X52" s="2"/>
      <c r="Y52" s="2"/>
      <c r="Z52" s="2"/>
      <c r="AA52" s="2"/>
    </row>
    <row r="53" spans="1:27" ht="15.75" customHeight="1" x14ac:dyDescent="0.3">
      <c r="A53" s="6">
        <f ca="1">IFERROR(__xludf.DUMMYFUNCTION("+A52+1"),41)</f>
        <v>41</v>
      </c>
      <c r="B53" s="13" t="s">
        <v>71</v>
      </c>
      <c r="C53" s="23" t="s">
        <v>21</v>
      </c>
      <c r="D53" s="15" t="s">
        <v>7</v>
      </c>
      <c r="E53" s="16">
        <v>45803</v>
      </c>
      <c r="F53" s="16">
        <v>45868</v>
      </c>
      <c r="G53" s="17" t="s">
        <v>22</v>
      </c>
      <c r="H53" s="18" t="s">
        <v>23</v>
      </c>
      <c r="I53" s="17"/>
      <c r="J53" s="2"/>
      <c r="K53" s="2"/>
      <c r="L53" s="2"/>
      <c r="M53" s="2"/>
      <c r="N53" s="2"/>
      <c r="O53" s="2"/>
      <c r="P53" s="2"/>
      <c r="Q53" s="2"/>
      <c r="R53" s="2"/>
      <c r="S53" s="2"/>
      <c r="T53" s="2"/>
      <c r="U53" s="2"/>
      <c r="V53" s="2"/>
      <c r="W53" s="2"/>
      <c r="X53" s="2"/>
      <c r="Y53" s="2"/>
      <c r="Z53" s="2"/>
      <c r="AA53" s="2"/>
    </row>
    <row r="54" spans="1:27" ht="26.25" customHeight="1" x14ac:dyDescent="0.3">
      <c r="A54" s="22"/>
      <c r="B54" s="95" t="s">
        <v>72</v>
      </c>
      <c r="C54" s="92"/>
      <c r="D54" s="92"/>
      <c r="E54" s="92"/>
      <c r="F54" s="92"/>
      <c r="G54" s="92"/>
      <c r="H54" s="92"/>
      <c r="I54" s="92"/>
      <c r="J54" s="2"/>
      <c r="K54" s="2"/>
      <c r="L54" s="2"/>
      <c r="M54" s="2"/>
      <c r="N54" s="2"/>
      <c r="O54" s="2"/>
      <c r="P54" s="2"/>
      <c r="Q54" s="2"/>
      <c r="R54" s="2"/>
      <c r="S54" s="2"/>
      <c r="T54" s="2"/>
      <c r="U54" s="2"/>
      <c r="V54" s="2"/>
      <c r="W54" s="2"/>
      <c r="X54" s="2"/>
      <c r="Y54" s="2"/>
      <c r="Z54" s="2"/>
      <c r="AA54" s="2"/>
    </row>
    <row r="55" spans="1:27" ht="15.75" customHeight="1" x14ac:dyDescent="0.3">
      <c r="A55" s="6">
        <f ca="1">IFERROR(__xludf.DUMMYFUNCTION("+A53+1"),42)</f>
        <v>42</v>
      </c>
      <c r="B55" s="13" t="s">
        <v>73</v>
      </c>
      <c r="C55" s="23" t="s">
        <v>21</v>
      </c>
      <c r="D55" s="15" t="s">
        <v>7</v>
      </c>
      <c r="E55" s="16">
        <v>45986</v>
      </c>
      <c r="F55" s="16">
        <v>45986</v>
      </c>
      <c r="G55" s="17" t="s">
        <v>22</v>
      </c>
      <c r="H55" s="18" t="s">
        <v>23</v>
      </c>
      <c r="I55" s="17"/>
      <c r="J55" s="2"/>
      <c r="K55" s="2"/>
      <c r="L55" s="2"/>
      <c r="M55" s="2"/>
      <c r="N55" s="2"/>
      <c r="O55" s="2"/>
      <c r="P55" s="2"/>
      <c r="Q55" s="2"/>
      <c r="R55" s="2"/>
      <c r="S55" s="2"/>
      <c r="T55" s="2"/>
      <c r="U55" s="2"/>
      <c r="V55" s="2"/>
      <c r="W55" s="2"/>
      <c r="X55" s="2"/>
      <c r="Y55" s="2"/>
      <c r="Z55" s="2"/>
      <c r="AA55" s="2"/>
    </row>
    <row r="56" spans="1:27" ht="15.75" customHeight="1" x14ac:dyDescent="0.3">
      <c r="A56" s="6">
        <f ca="1">IFERROR(__xludf.DUMMYFUNCTION("+A55+1"),43)</f>
        <v>43</v>
      </c>
      <c r="B56" s="13" t="s">
        <v>74</v>
      </c>
      <c r="C56" s="23" t="s">
        <v>21</v>
      </c>
      <c r="D56" s="15" t="s">
        <v>7</v>
      </c>
      <c r="E56" s="16">
        <v>45866</v>
      </c>
      <c r="F56" s="16">
        <v>45866</v>
      </c>
      <c r="G56" s="17" t="s">
        <v>22</v>
      </c>
      <c r="H56" s="18" t="s">
        <v>23</v>
      </c>
      <c r="I56" s="17"/>
      <c r="J56" s="2"/>
      <c r="K56" s="2"/>
      <c r="L56" s="2"/>
      <c r="M56" s="2"/>
      <c r="N56" s="2"/>
      <c r="O56" s="2"/>
      <c r="P56" s="2"/>
      <c r="Q56" s="2"/>
      <c r="R56" s="2"/>
      <c r="S56" s="2"/>
      <c r="T56" s="2"/>
      <c r="U56" s="2"/>
      <c r="V56" s="2"/>
      <c r="W56" s="2"/>
      <c r="X56" s="2"/>
      <c r="Y56" s="2"/>
      <c r="Z56" s="2"/>
      <c r="AA56" s="2"/>
    </row>
    <row r="57" spans="1:27" ht="15.75" customHeight="1" x14ac:dyDescent="0.3">
      <c r="A57" s="6">
        <f ca="1">IFERROR(__xludf.DUMMYFUNCTION("+A56+1"),44)</f>
        <v>44</v>
      </c>
      <c r="B57" s="13" t="s">
        <v>75</v>
      </c>
      <c r="C57" s="23" t="s">
        <v>21</v>
      </c>
      <c r="D57" s="15" t="s">
        <v>7</v>
      </c>
      <c r="E57" s="16">
        <v>45748</v>
      </c>
      <c r="F57" s="16">
        <v>45960</v>
      </c>
      <c r="G57" s="17" t="s">
        <v>22</v>
      </c>
      <c r="H57" s="18" t="s">
        <v>23</v>
      </c>
      <c r="I57" s="17"/>
      <c r="J57" s="2"/>
      <c r="K57" s="2"/>
      <c r="L57" s="2"/>
      <c r="M57" s="2"/>
      <c r="N57" s="2"/>
      <c r="O57" s="2"/>
      <c r="P57" s="2"/>
      <c r="Q57" s="2"/>
      <c r="R57" s="2"/>
      <c r="S57" s="2"/>
      <c r="T57" s="2"/>
      <c r="U57" s="2"/>
      <c r="V57" s="2"/>
      <c r="W57" s="2"/>
      <c r="X57" s="2"/>
      <c r="Y57" s="2"/>
      <c r="Z57" s="2"/>
      <c r="AA57" s="2"/>
    </row>
    <row r="58" spans="1:27" ht="15.75" customHeight="1" x14ac:dyDescent="0.3">
      <c r="A58" s="6">
        <f ca="1">IFERROR(__xludf.DUMMYFUNCTION("+A57+1"),45)</f>
        <v>45</v>
      </c>
      <c r="B58" s="13" t="s">
        <v>76</v>
      </c>
      <c r="C58" s="23" t="s">
        <v>21</v>
      </c>
      <c r="D58" s="15" t="s">
        <v>7</v>
      </c>
      <c r="E58" s="16">
        <v>45748</v>
      </c>
      <c r="F58" s="16">
        <v>46022</v>
      </c>
      <c r="G58" s="17" t="s">
        <v>22</v>
      </c>
      <c r="H58" s="18" t="s">
        <v>23</v>
      </c>
      <c r="I58" s="17"/>
      <c r="J58" s="2"/>
      <c r="K58" s="2"/>
      <c r="L58" s="2"/>
      <c r="M58" s="2"/>
      <c r="N58" s="2"/>
      <c r="O58" s="2"/>
      <c r="P58" s="2"/>
      <c r="Q58" s="2"/>
      <c r="R58" s="2"/>
      <c r="S58" s="2"/>
      <c r="T58" s="2"/>
      <c r="U58" s="2"/>
      <c r="V58" s="2"/>
      <c r="W58" s="2"/>
      <c r="X58" s="2"/>
      <c r="Y58" s="2"/>
      <c r="Z58" s="2"/>
      <c r="AA58" s="2"/>
    </row>
    <row r="59" spans="1:27" ht="26.25" customHeight="1" x14ac:dyDescent="0.3">
      <c r="A59" s="22"/>
      <c r="B59" s="95" t="s">
        <v>77</v>
      </c>
      <c r="C59" s="92"/>
      <c r="D59" s="92"/>
      <c r="E59" s="92"/>
      <c r="F59" s="92"/>
      <c r="G59" s="92"/>
      <c r="H59" s="92"/>
      <c r="I59" s="92"/>
      <c r="J59" s="2"/>
      <c r="K59" s="2"/>
      <c r="L59" s="2"/>
      <c r="M59" s="2"/>
      <c r="N59" s="2"/>
      <c r="O59" s="2"/>
      <c r="P59" s="2"/>
      <c r="Q59" s="2"/>
      <c r="R59" s="2"/>
      <c r="S59" s="2"/>
      <c r="T59" s="2"/>
      <c r="U59" s="2"/>
      <c r="V59" s="2"/>
      <c r="W59" s="2"/>
      <c r="X59" s="2"/>
      <c r="Y59" s="2"/>
      <c r="Z59" s="2"/>
      <c r="AA59" s="2"/>
    </row>
    <row r="60" spans="1:27" ht="15.75" customHeight="1" x14ac:dyDescent="0.3">
      <c r="A60" s="6">
        <f ca="1">IFERROR(__xludf.DUMMYFUNCTION("+A58+1"),46)</f>
        <v>46</v>
      </c>
      <c r="B60" s="13" t="s">
        <v>78</v>
      </c>
      <c r="C60" s="23" t="s">
        <v>21</v>
      </c>
      <c r="D60" s="15" t="s">
        <v>7</v>
      </c>
      <c r="E60" s="16">
        <v>45749</v>
      </c>
      <c r="F60" s="16">
        <v>46022</v>
      </c>
      <c r="G60" s="17" t="s">
        <v>22</v>
      </c>
      <c r="H60" s="18" t="s">
        <v>23</v>
      </c>
      <c r="I60" s="17"/>
      <c r="J60" s="2"/>
      <c r="K60" s="2"/>
      <c r="L60" s="2"/>
      <c r="M60" s="2"/>
      <c r="N60" s="2"/>
      <c r="O60" s="2"/>
      <c r="P60" s="2"/>
      <c r="Q60" s="2"/>
      <c r="R60" s="2"/>
      <c r="S60" s="2"/>
      <c r="T60" s="2"/>
      <c r="U60" s="2"/>
      <c r="V60" s="2"/>
      <c r="W60" s="2"/>
      <c r="X60" s="2"/>
      <c r="Y60" s="2"/>
      <c r="Z60" s="2"/>
      <c r="AA60" s="2"/>
    </row>
    <row r="61" spans="1:27" ht="25.5" customHeight="1" x14ac:dyDescent="0.3">
      <c r="A61" s="22"/>
      <c r="B61" s="95" t="s">
        <v>79</v>
      </c>
      <c r="C61" s="92"/>
      <c r="D61" s="92"/>
      <c r="E61" s="92"/>
      <c r="F61" s="92"/>
      <c r="G61" s="92"/>
      <c r="H61" s="92"/>
      <c r="I61" s="92"/>
      <c r="J61" s="2"/>
      <c r="K61" s="2"/>
      <c r="L61" s="2"/>
      <c r="M61" s="2"/>
      <c r="N61" s="2"/>
      <c r="O61" s="2"/>
      <c r="P61" s="2"/>
      <c r="Q61" s="2"/>
      <c r="R61" s="2"/>
      <c r="S61" s="2"/>
      <c r="T61" s="2"/>
      <c r="U61" s="2"/>
      <c r="V61" s="2"/>
      <c r="W61" s="2"/>
      <c r="X61" s="2"/>
      <c r="Y61" s="2"/>
      <c r="Z61" s="2"/>
      <c r="AA61" s="2"/>
    </row>
    <row r="62" spans="1:27" ht="15.75" customHeight="1" x14ac:dyDescent="0.3">
      <c r="A62" s="6">
        <f ca="1">IFERROR(__xludf.DUMMYFUNCTION("+A60+1"),47)</f>
        <v>47</v>
      </c>
      <c r="B62" s="13" t="s">
        <v>80</v>
      </c>
      <c r="C62" s="23" t="s">
        <v>21</v>
      </c>
      <c r="D62" s="15" t="s">
        <v>7</v>
      </c>
      <c r="E62" s="16">
        <v>45699</v>
      </c>
      <c r="F62" s="16">
        <v>46022</v>
      </c>
      <c r="G62" s="17" t="s">
        <v>22</v>
      </c>
      <c r="H62" s="18" t="s">
        <v>23</v>
      </c>
      <c r="I62" s="17"/>
      <c r="J62" s="2"/>
      <c r="K62" s="2"/>
      <c r="L62" s="2"/>
      <c r="M62" s="2"/>
      <c r="N62" s="2"/>
      <c r="O62" s="2"/>
      <c r="P62" s="2"/>
      <c r="Q62" s="2"/>
      <c r="R62" s="2"/>
      <c r="S62" s="2"/>
      <c r="T62" s="2"/>
      <c r="U62" s="2"/>
      <c r="V62" s="2"/>
      <c r="W62" s="2"/>
      <c r="X62" s="2"/>
      <c r="Y62" s="2"/>
      <c r="Z62" s="2"/>
      <c r="AA62" s="2"/>
    </row>
    <row r="63" spans="1:27" ht="15.75" customHeight="1" x14ac:dyDescent="0.3">
      <c r="A63" s="6">
        <f ca="1">IFERROR(__xludf.DUMMYFUNCTION("+A62+1"),48)</f>
        <v>48</v>
      </c>
      <c r="B63" s="13" t="s">
        <v>81</v>
      </c>
      <c r="C63" s="23" t="s">
        <v>21</v>
      </c>
      <c r="D63" s="15" t="s">
        <v>7</v>
      </c>
      <c r="E63" s="16">
        <v>45961</v>
      </c>
      <c r="F63" s="16">
        <v>45967</v>
      </c>
      <c r="G63" s="17" t="s">
        <v>22</v>
      </c>
      <c r="H63" s="18" t="s">
        <v>23</v>
      </c>
      <c r="I63" s="17"/>
      <c r="J63" s="2"/>
      <c r="K63" s="2"/>
      <c r="L63" s="2"/>
      <c r="M63" s="2"/>
      <c r="N63" s="2"/>
      <c r="O63" s="2"/>
      <c r="P63" s="2"/>
      <c r="Q63" s="2"/>
      <c r="R63" s="2"/>
      <c r="S63" s="2"/>
      <c r="T63" s="2"/>
      <c r="U63" s="2"/>
      <c r="V63" s="2"/>
      <c r="W63" s="2"/>
      <c r="X63" s="2"/>
      <c r="Y63" s="2"/>
      <c r="Z63" s="2"/>
      <c r="AA63" s="2"/>
    </row>
    <row r="64" spans="1:27" ht="15.75" customHeight="1" x14ac:dyDescent="0.3">
      <c r="A64" s="6">
        <f ca="1">IFERROR(__xludf.DUMMYFUNCTION("+A63+1"),49)</f>
        <v>49</v>
      </c>
      <c r="B64" s="13" t="s">
        <v>82</v>
      </c>
      <c r="C64" s="23" t="s">
        <v>21</v>
      </c>
      <c r="D64" s="15" t="s">
        <v>7</v>
      </c>
      <c r="E64" s="16">
        <v>45976</v>
      </c>
      <c r="F64" s="16">
        <v>46022</v>
      </c>
      <c r="G64" s="17" t="s">
        <v>22</v>
      </c>
      <c r="H64" s="18" t="s">
        <v>23</v>
      </c>
      <c r="I64" s="17"/>
      <c r="J64" s="2"/>
      <c r="K64" s="2"/>
      <c r="L64" s="2"/>
      <c r="M64" s="2"/>
      <c r="N64" s="2"/>
      <c r="O64" s="2"/>
      <c r="P64" s="2"/>
      <c r="Q64" s="2"/>
      <c r="R64" s="2"/>
      <c r="S64" s="2"/>
      <c r="T64" s="2"/>
      <c r="U64" s="2"/>
      <c r="V64" s="2"/>
      <c r="W64" s="2"/>
      <c r="X64" s="2"/>
      <c r="Y64" s="2"/>
      <c r="Z64" s="2"/>
      <c r="AA64" s="2"/>
    </row>
    <row r="65" spans="1:27" ht="23.25" customHeight="1" x14ac:dyDescent="0.3">
      <c r="A65" s="22"/>
      <c r="B65" s="95" t="s">
        <v>83</v>
      </c>
      <c r="C65" s="92"/>
      <c r="D65" s="92"/>
      <c r="E65" s="92"/>
      <c r="F65" s="92"/>
      <c r="G65" s="92"/>
      <c r="H65" s="92"/>
      <c r="I65" s="92"/>
      <c r="J65" s="2"/>
      <c r="K65" s="2"/>
      <c r="L65" s="2"/>
      <c r="M65" s="2"/>
      <c r="N65" s="2"/>
      <c r="O65" s="2"/>
      <c r="P65" s="2"/>
      <c r="Q65" s="2"/>
      <c r="R65" s="2"/>
      <c r="S65" s="2"/>
      <c r="T65" s="2"/>
      <c r="U65" s="2"/>
      <c r="V65" s="2"/>
      <c r="W65" s="2"/>
      <c r="X65" s="2"/>
      <c r="Y65" s="2"/>
      <c r="Z65" s="2"/>
      <c r="AA65" s="2"/>
    </row>
    <row r="66" spans="1:27" ht="15.75" customHeight="1" x14ac:dyDescent="0.3">
      <c r="A66" s="6">
        <f ca="1">IFERROR(__xludf.DUMMYFUNCTION("+A64+1"),50)</f>
        <v>50</v>
      </c>
      <c r="B66" s="13" t="s">
        <v>84</v>
      </c>
      <c r="C66" s="23" t="s">
        <v>21</v>
      </c>
      <c r="D66" s="15" t="s">
        <v>7</v>
      </c>
      <c r="E66" s="16">
        <v>45717</v>
      </c>
      <c r="F66" s="16">
        <v>46022</v>
      </c>
      <c r="G66" s="17" t="s">
        <v>22</v>
      </c>
      <c r="H66" s="18" t="s">
        <v>23</v>
      </c>
      <c r="I66" s="17"/>
      <c r="J66" s="2"/>
      <c r="K66" s="2"/>
      <c r="L66" s="2"/>
      <c r="M66" s="2"/>
      <c r="N66" s="2"/>
      <c r="O66" s="2"/>
      <c r="P66" s="2"/>
      <c r="Q66" s="2"/>
      <c r="R66" s="2"/>
      <c r="S66" s="2"/>
      <c r="T66" s="2"/>
      <c r="U66" s="2"/>
      <c r="V66" s="2"/>
      <c r="W66" s="2"/>
      <c r="X66" s="2"/>
      <c r="Y66" s="2"/>
      <c r="Z66" s="2"/>
      <c r="AA66" s="2"/>
    </row>
    <row r="67" spans="1:27" ht="15.75" customHeight="1" x14ac:dyDescent="0.3">
      <c r="A67" s="6">
        <f ca="1">IFERROR(__xludf.DUMMYFUNCTION("+A66+1"),51)</f>
        <v>51</v>
      </c>
      <c r="B67" s="13" t="s">
        <v>85</v>
      </c>
      <c r="C67" s="23" t="s">
        <v>21</v>
      </c>
      <c r="D67" s="15" t="s">
        <v>7</v>
      </c>
      <c r="E67" s="16">
        <v>45931</v>
      </c>
      <c r="F67" s="16">
        <v>46022</v>
      </c>
      <c r="G67" s="17" t="s">
        <v>22</v>
      </c>
      <c r="H67" s="18" t="s">
        <v>23</v>
      </c>
      <c r="I67" s="17"/>
      <c r="J67" s="2"/>
      <c r="K67" s="2"/>
      <c r="L67" s="2"/>
      <c r="M67" s="2"/>
      <c r="N67" s="2"/>
      <c r="O67" s="2"/>
      <c r="P67" s="2"/>
      <c r="Q67" s="2"/>
      <c r="R67" s="2"/>
      <c r="S67" s="2"/>
      <c r="T67" s="2"/>
      <c r="U67" s="2"/>
      <c r="V67" s="2"/>
      <c r="W67" s="2"/>
      <c r="X67" s="2"/>
      <c r="Y67" s="2"/>
      <c r="Z67" s="2"/>
      <c r="AA67" s="2"/>
    </row>
    <row r="68" spans="1:27" ht="15.75" customHeight="1" x14ac:dyDescent="0.3">
      <c r="A68" s="6">
        <f ca="1">IFERROR(__xludf.DUMMYFUNCTION("+A67+1"),52)</f>
        <v>52</v>
      </c>
      <c r="B68" s="13" t="s">
        <v>86</v>
      </c>
      <c r="C68" s="23" t="s">
        <v>21</v>
      </c>
      <c r="D68" s="15" t="s">
        <v>7</v>
      </c>
      <c r="E68" s="16">
        <v>45809</v>
      </c>
      <c r="F68" s="16">
        <v>46022</v>
      </c>
      <c r="G68" s="17" t="s">
        <v>22</v>
      </c>
      <c r="H68" s="18" t="s">
        <v>23</v>
      </c>
      <c r="I68" s="17"/>
      <c r="J68" s="2"/>
      <c r="K68" s="2"/>
      <c r="L68" s="2"/>
      <c r="M68" s="2"/>
      <c r="N68" s="2"/>
      <c r="O68" s="2"/>
      <c r="P68" s="2"/>
      <c r="Q68" s="2"/>
      <c r="R68" s="2"/>
      <c r="S68" s="2"/>
      <c r="T68" s="2"/>
      <c r="U68" s="2"/>
      <c r="V68" s="2"/>
      <c r="W68" s="2"/>
      <c r="X68" s="2"/>
      <c r="Y68" s="2"/>
      <c r="Z68" s="2"/>
      <c r="AA68" s="2"/>
    </row>
    <row r="69" spans="1:27" ht="16.5" customHeight="1" x14ac:dyDescent="0.3">
      <c r="A69" s="24"/>
      <c r="B69" s="25"/>
      <c r="C69" s="25"/>
      <c r="D69" s="25"/>
      <c r="E69" s="25"/>
      <c r="F69" s="25"/>
      <c r="G69" s="25"/>
      <c r="H69" s="25"/>
      <c r="I69" s="25"/>
      <c r="J69" s="2"/>
      <c r="K69" s="2"/>
      <c r="L69" s="2"/>
      <c r="M69" s="2"/>
      <c r="N69" s="2"/>
      <c r="O69" s="2"/>
      <c r="P69" s="2"/>
      <c r="Q69" s="2"/>
      <c r="R69" s="2"/>
      <c r="S69" s="2"/>
      <c r="T69" s="2"/>
      <c r="U69" s="2"/>
      <c r="V69" s="2"/>
      <c r="W69" s="2"/>
      <c r="X69" s="2"/>
      <c r="Y69" s="2"/>
      <c r="Z69" s="2"/>
      <c r="AA69" s="2"/>
    </row>
    <row r="70" spans="1:27" ht="16.5" customHeight="1" x14ac:dyDescent="0.3">
      <c r="A70" s="24"/>
      <c r="B70" s="25"/>
      <c r="C70" s="25"/>
      <c r="D70" s="25"/>
      <c r="E70" s="25"/>
      <c r="F70" s="25"/>
      <c r="G70" s="25"/>
      <c r="H70" s="25"/>
      <c r="I70" s="25"/>
      <c r="J70" s="2"/>
      <c r="K70" s="2"/>
      <c r="L70" s="2"/>
      <c r="M70" s="2"/>
      <c r="N70" s="2"/>
      <c r="O70" s="2"/>
      <c r="P70" s="2"/>
      <c r="Q70" s="2"/>
      <c r="R70" s="2"/>
      <c r="S70" s="2"/>
      <c r="T70" s="2"/>
      <c r="U70" s="2"/>
      <c r="V70" s="2"/>
      <c r="W70" s="2"/>
      <c r="X70" s="2"/>
      <c r="Y70" s="2"/>
      <c r="Z70" s="2"/>
      <c r="AA70" s="2"/>
    </row>
    <row r="71" spans="1:27" ht="16.5" customHeight="1" x14ac:dyDescent="0.3">
      <c r="A71" s="24"/>
      <c r="B71" s="25"/>
      <c r="C71" s="25"/>
      <c r="D71" s="25"/>
      <c r="E71" s="25"/>
      <c r="F71" s="25"/>
      <c r="G71" s="25"/>
      <c r="H71" s="25"/>
      <c r="I71" s="25"/>
      <c r="J71" s="2"/>
      <c r="K71" s="2"/>
      <c r="L71" s="2"/>
      <c r="M71" s="2"/>
      <c r="N71" s="2"/>
      <c r="O71" s="2"/>
      <c r="P71" s="2"/>
      <c r="Q71" s="2"/>
      <c r="R71" s="2"/>
      <c r="S71" s="2"/>
      <c r="T71" s="2"/>
      <c r="U71" s="2"/>
      <c r="V71" s="2"/>
      <c r="W71" s="2"/>
      <c r="X71" s="2"/>
      <c r="Y71" s="2"/>
      <c r="Z71" s="2"/>
      <c r="AA71" s="2"/>
    </row>
    <row r="72" spans="1:27" ht="16.5" customHeight="1" x14ac:dyDescent="0.3">
      <c r="A72" s="24"/>
      <c r="B72" s="25"/>
      <c r="C72" s="25"/>
      <c r="D72" s="25"/>
      <c r="E72" s="25"/>
      <c r="F72" s="25"/>
      <c r="G72" s="25"/>
      <c r="H72" s="25"/>
      <c r="I72" s="25"/>
      <c r="J72" s="2"/>
      <c r="K72" s="2"/>
      <c r="L72" s="2"/>
      <c r="M72" s="2"/>
      <c r="N72" s="2"/>
      <c r="O72" s="2"/>
      <c r="P72" s="2"/>
      <c r="Q72" s="2"/>
      <c r="R72" s="2"/>
      <c r="S72" s="2"/>
      <c r="T72" s="2"/>
      <c r="U72" s="2"/>
      <c r="V72" s="2"/>
      <c r="W72" s="2"/>
      <c r="X72" s="2"/>
      <c r="Y72" s="2"/>
      <c r="Z72" s="2"/>
      <c r="AA72" s="2"/>
    </row>
    <row r="73" spans="1:27" ht="16.5" customHeight="1" x14ac:dyDescent="0.3">
      <c r="A73" s="24"/>
      <c r="B73" s="25"/>
      <c r="C73" s="25"/>
      <c r="D73" s="25"/>
      <c r="E73" s="25"/>
      <c r="F73" s="25"/>
      <c r="G73" s="25"/>
      <c r="H73" s="25"/>
      <c r="I73" s="3"/>
      <c r="J73" s="2"/>
      <c r="K73" s="2"/>
      <c r="L73" s="2"/>
      <c r="M73" s="2"/>
      <c r="N73" s="2"/>
      <c r="O73" s="2"/>
      <c r="P73" s="2"/>
      <c r="Q73" s="2"/>
      <c r="R73" s="2"/>
      <c r="S73" s="2"/>
      <c r="T73" s="2"/>
      <c r="U73" s="2"/>
      <c r="V73" s="2"/>
      <c r="W73" s="2"/>
      <c r="X73" s="2"/>
      <c r="Y73" s="2"/>
      <c r="Z73" s="2"/>
      <c r="AA73" s="2"/>
    </row>
    <row r="74" spans="1:27" ht="16.5" customHeight="1" x14ac:dyDescent="0.3">
      <c r="A74" s="24"/>
      <c r="B74" s="25"/>
      <c r="C74" s="25"/>
      <c r="D74" s="25"/>
      <c r="E74" s="25"/>
      <c r="F74" s="25"/>
      <c r="G74" s="25"/>
      <c r="H74" s="25"/>
      <c r="I74" s="3"/>
      <c r="J74" s="2"/>
      <c r="K74" s="2"/>
      <c r="L74" s="2"/>
      <c r="M74" s="2"/>
      <c r="N74" s="2"/>
      <c r="O74" s="2"/>
      <c r="P74" s="2"/>
      <c r="Q74" s="2"/>
      <c r="R74" s="2"/>
      <c r="S74" s="2"/>
      <c r="T74" s="2"/>
      <c r="U74" s="2"/>
      <c r="V74" s="2"/>
      <c r="W74" s="2"/>
      <c r="X74" s="2"/>
      <c r="Y74" s="2"/>
      <c r="Z74" s="2"/>
      <c r="AA74" s="2"/>
    </row>
    <row r="75" spans="1:27" ht="16.5" customHeight="1" x14ac:dyDescent="0.3">
      <c r="A75" s="24"/>
      <c r="B75" s="25"/>
      <c r="C75" s="25"/>
      <c r="D75" s="25"/>
      <c r="E75" s="25"/>
      <c r="F75" s="25"/>
      <c r="G75" s="25"/>
      <c r="H75" s="25"/>
      <c r="I75" s="3"/>
      <c r="J75" s="2"/>
      <c r="K75" s="2"/>
      <c r="L75" s="2"/>
      <c r="M75" s="2"/>
      <c r="N75" s="2"/>
      <c r="O75" s="2"/>
      <c r="P75" s="2"/>
      <c r="Q75" s="2"/>
      <c r="R75" s="2"/>
      <c r="S75" s="2"/>
      <c r="T75" s="2"/>
      <c r="U75" s="2"/>
      <c r="V75" s="2"/>
      <c r="W75" s="2"/>
      <c r="X75" s="2"/>
      <c r="Y75" s="2"/>
      <c r="Z75" s="2"/>
      <c r="AA75" s="2"/>
    </row>
    <row r="76" spans="1:27" ht="16.5" customHeight="1" x14ac:dyDescent="0.3">
      <c r="A76" s="24"/>
      <c r="B76" s="25"/>
      <c r="C76" s="25"/>
      <c r="D76" s="25"/>
      <c r="E76" s="25"/>
      <c r="F76" s="25"/>
      <c r="G76" s="25"/>
      <c r="H76" s="25"/>
      <c r="I76" s="3"/>
      <c r="J76" s="2"/>
      <c r="K76" s="2"/>
      <c r="L76" s="2"/>
      <c r="M76" s="2"/>
      <c r="N76" s="2"/>
      <c r="O76" s="2"/>
      <c r="P76" s="2"/>
      <c r="Q76" s="2"/>
      <c r="R76" s="2"/>
      <c r="S76" s="2"/>
      <c r="T76" s="2"/>
      <c r="U76" s="2"/>
      <c r="V76" s="2"/>
      <c r="W76" s="2"/>
      <c r="X76" s="2"/>
      <c r="Y76" s="2"/>
      <c r="Z76" s="2"/>
      <c r="AA76" s="2"/>
    </row>
    <row r="77" spans="1:27" ht="16.5" customHeight="1" x14ac:dyDescent="0.3">
      <c r="A77" s="24"/>
      <c r="B77" s="25"/>
      <c r="C77" s="25"/>
      <c r="D77" s="25"/>
      <c r="E77" s="25"/>
      <c r="F77" s="25"/>
      <c r="G77" s="25"/>
      <c r="H77" s="25"/>
      <c r="I77" s="3"/>
      <c r="J77" s="2"/>
      <c r="K77" s="2"/>
      <c r="L77" s="2"/>
      <c r="M77" s="2"/>
      <c r="N77" s="2"/>
      <c r="O77" s="2"/>
      <c r="P77" s="2"/>
      <c r="Q77" s="2"/>
      <c r="R77" s="2"/>
      <c r="S77" s="2"/>
      <c r="T77" s="2"/>
      <c r="U77" s="2"/>
      <c r="V77" s="2"/>
      <c r="W77" s="2"/>
      <c r="X77" s="2"/>
      <c r="Y77" s="2"/>
      <c r="Z77" s="2"/>
      <c r="AA77" s="2"/>
    </row>
    <row r="78" spans="1:27" ht="16.5" customHeight="1" x14ac:dyDescent="0.3">
      <c r="A78" s="24"/>
      <c r="B78" s="25"/>
      <c r="C78" s="25"/>
      <c r="D78" s="25"/>
      <c r="E78" s="25"/>
      <c r="F78" s="25"/>
      <c r="G78" s="25"/>
      <c r="H78" s="25"/>
      <c r="I78" s="3"/>
      <c r="J78" s="2"/>
      <c r="K78" s="2"/>
      <c r="L78" s="2"/>
      <c r="M78" s="2"/>
      <c r="N78" s="2"/>
      <c r="O78" s="2"/>
      <c r="P78" s="2"/>
      <c r="Q78" s="2"/>
      <c r="R78" s="2"/>
      <c r="S78" s="2"/>
      <c r="T78" s="2"/>
      <c r="U78" s="2"/>
      <c r="V78" s="2"/>
      <c r="W78" s="2"/>
      <c r="X78" s="2"/>
      <c r="Y78" s="2"/>
      <c r="Z78" s="2"/>
      <c r="AA78" s="2"/>
    </row>
    <row r="79" spans="1:27" ht="16.5" customHeight="1" x14ac:dyDescent="0.3">
      <c r="A79" s="24"/>
      <c r="B79" s="25"/>
      <c r="C79" s="25"/>
      <c r="D79" s="25"/>
      <c r="E79" s="25"/>
      <c r="F79" s="25"/>
      <c r="G79" s="25"/>
      <c r="H79" s="25"/>
      <c r="I79" s="3"/>
      <c r="J79" s="2"/>
      <c r="K79" s="2"/>
      <c r="L79" s="2"/>
      <c r="M79" s="2"/>
      <c r="N79" s="2"/>
      <c r="O79" s="2"/>
      <c r="P79" s="2"/>
      <c r="Q79" s="2"/>
      <c r="R79" s="2"/>
      <c r="S79" s="2"/>
      <c r="T79" s="2"/>
      <c r="U79" s="2"/>
      <c r="V79" s="2"/>
      <c r="W79" s="2"/>
      <c r="X79" s="2"/>
      <c r="Y79" s="2"/>
      <c r="Z79" s="2"/>
      <c r="AA79" s="2"/>
    </row>
    <row r="80" spans="1:27" ht="16.5" customHeight="1" x14ac:dyDescent="0.3">
      <c r="A80" s="24"/>
      <c r="B80" s="25"/>
      <c r="C80" s="25"/>
      <c r="D80" s="25"/>
      <c r="E80" s="25"/>
      <c r="F80" s="25"/>
      <c r="G80" s="25"/>
      <c r="H80" s="25"/>
      <c r="I80" s="3"/>
      <c r="J80" s="2"/>
      <c r="K80" s="2"/>
      <c r="L80" s="2"/>
      <c r="M80" s="2"/>
      <c r="N80" s="2"/>
      <c r="O80" s="2"/>
      <c r="P80" s="2"/>
      <c r="Q80" s="2"/>
      <c r="R80" s="2"/>
      <c r="S80" s="2"/>
      <c r="T80" s="2"/>
      <c r="U80" s="2"/>
      <c r="V80" s="2"/>
      <c r="W80" s="2"/>
      <c r="X80" s="2"/>
      <c r="Y80" s="2"/>
      <c r="Z80" s="2"/>
      <c r="AA80" s="2"/>
    </row>
    <row r="81" spans="1:27" ht="16.5" customHeight="1" x14ac:dyDescent="0.3">
      <c r="A81" s="24"/>
      <c r="B81" s="25"/>
      <c r="C81" s="25"/>
      <c r="D81" s="25"/>
      <c r="E81" s="25"/>
      <c r="F81" s="25"/>
      <c r="G81" s="25"/>
      <c r="H81" s="25"/>
      <c r="I81" s="3"/>
      <c r="J81" s="2"/>
      <c r="K81" s="2"/>
      <c r="L81" s="2"/>
      <c r="M81" s="2"/>
      <c r="N81" s="2"/>
      <c r="O81" s="2"/>
      <c r="P81" s="2"/>
      <c r="Q81" s="2"/>
      <c r="R81" s="2"/>
      <c r="S81" s="2"/>
      <c r="T81" s="2"/>
      <c r="U81" s="2"/>
      <c r="V81" s="2"/>
      <c r="W81" s="2"/>
      <c r="X81" s="2"/>
      <c r="Y81" s="2"/>
      <c r="Z81" s="2"/>
      <c r="AA81" s="2"/>
    </row>
    <row r="82" spans="1:27" ht="16.5" customHeight="1" x14ac:dyDescent="0.3">
      <c r="A82" s="24"/>
      <c r="B82" s="25"/>
      <c r="C82" s="25"/>
      <c r="D82" s="25"/>
      <c r="E82" s="25"/>
      <c r="F82" s="25"/>
      <c r="G82" s="25"/>
      <c r="H82" s="25"/>
      <c r="I82" s="3"/>
      <c r="J82" s="2"/>
      <c r="K82" s="2"/>
      <c r="L82" s="2"/>
      <c r="M82" s="2"/>
      <c r="N82" s="2"/>
      <c r="O82" s="2"/>
      <c r="P82" s="2"/>
      <c r="Q82" s="2"/>
      <c r="R82" s="2"/>
      <c r="S82" s="2"/>
      <c r="T82" s="2"/>
      <c r="U82" s="2"/>
      <c r="V82" s="2"/>
      <c r="W82" s="2"/>
      <c r="X82" s="2"/>
      <c r="Y82" s="2"/>
      <c r="Z82" s="2"/>
      <c r="AA82" s="2"/>
    </row>
    <row r="83" spans="1:27" ht="16.5" customHeight="1" x14ac:dyDescent="0.3">
      <c r="A83" s="24"/>
      <c r="B83" s="25"/>
      <c r="C83" s="25"/>
      <c r="D83" s="25"/>
      <c r="E83" s="25"/>
      <c r="F83" s="25"/>
      <c r="G83" s="25"/>
      <c r="H83" s="25"/>
      <c r="I83" s="3"/>
      <c r="J83" s="2"/>
      <c r="K83" s="2"/>
      <c r="L83" s="2"/>
      <c r="M83" s="2"/>
      <c r="N83" s="2"/>
      <c r="O83" s="2"/>
      <c r="P83" s="2"/>
      <c r="Q83" s="2"/>
      <c r="R83" s="2"/>
      <c r="S83" s="2"/>
      <c r="T83" s="2"/>
      <c r="U83" s="2"/>
      <c r="V83" s="2"/>
      <c r="W83" s="2"/>
      <c r="X83" s="2"/>
      <c r="Y83" s="2"/>
      <c r="Z83" s="2"/>
      <c r="AA83" s="2"/>
    </row>
    <row r="84" spans="1:27" ht="16.5" customHeight="1" x14ac:dyDescent="0.3">
      <c r="A84" s="24"/>
      <c r="B84" s="25"/>
      <c r="C84" s="25"/>
      <c r="D84" s="25"/>
      <c r="E84" s="25"/>
      <c r="F84" s="25"/>
      <c r="G84" s="25"/>
      <c r="H84" s="25"/>
      <c r="I84" s="25"/>
      <c r="J84" s="2"/>
      <c r="K84" s="2"/>
      <c r="L84" s="2"/>
      <c r="M84" s="2"/>
      <c r="N84" s="2"/>
      <c r="O84" s="2"/>
      <c r="P84" s="2"/>
      <c r="Q84" s="2"/>
      <c r="R84" s="2"/>
      <c r="S84" s="2"/>
      <c r="T84" s="2"/>
      <c r="U84" s="2"/>
      <c r="V84" s="2"/>
      <c r="W84" s="2"/>
      <c r="X84" s="2"/>
      <c r="Y84" s="2"/>
      <c r="Z84" s="2"/>
      <c r="AA84" s="2"/>
    </row>
    <row r="85" spans="1:27" ht="16.5" customHeight="1" x14ac:dyDescent="0.3">
      <c r="A85" s="24"/>
      <c r="B85" s="25"/>
      <c r="C85" s="25"/>
      <c r="D85" s="25"/>
      <c r="E85" s="25"/>
      <c r="F85" s="25"/>
      <c r="G85" s="25"/>
      <c r="H85" s="25"/>
      <c r="I85" s="25"/>
      <c r="J85" s="2"/>
      <c r="K85" s="2"/>
      <c r="L85" s="2"/>
      <c r="M85" s="2"/>
      <c r="N85" s="2"/>
      <c r="O85" s="2"/>
      <c r="P85" s="2"/>
      <c r="Q85" s="2"/>
      <c r="R85" s="2"/>
      <c r="S85" s="2"/>
      <c r="T85" s="2"/>
      <c r="U85" s="2"/>
      <c r="V85" s="2"/>
      <c r="W85" s="2"/>
      <c r="X85" s="2"/>
      <c r="Y85" s="2"/>
      <c r="Z85" s="2"/>
      <c r="AA85" s="2"/>
    </row>
    <row r="86" spans="1:27" ht="16.5" customHeight="1" x14ac:dyDescent="0.3">
      <c r="A86" s="24"/>
      <c r="B86" s="25"/>
      <c r="C86" s="25"/>
      <c r="D86" s="25"/>
      <c r="E86" s="25"/>
      <c r="F86" s="25"/>
      <c r="G86" s="25"/>
      <c r="H86" s="25"/>
      <c r="I86" s="25"/>
      <c r="J86" s="2"/>
      <c r="K86" s="2"/>
      <c r="L86" s="2"/>
      <c r="M86" s="2"/>
      <c r="N86" s="2"/>
      <c r="O86" s="2"/>
      <c r="P86" s="2"/>
      <c r="Q86" s="2"/>
      <c r="R86" s="2"/>
      <c r="S86" s="2"/>
      <c r="T86" s="2"/>
      <c r="U86" s="2"/>
      <c r="V86" s="2"/>
      <c r="W86" s="2"/>
      <c r="X86" s="2"/>
      <c r="Y86" s="2"/>
      <c r="Z86" s="2"/>
      <c r="AA86" s="2"/>
    </row>
    <row r="87" spans="1:27" ht="16.5" customHeight="1" x14ac:dyDescent="0.3">
      <c r="A87" s="24"/>
      <c r="B87" s="25"/>
      <c r="C87" s="25"/>
      <c r="D87" s="25"/>
      <c r="E87" s="25"/>
      <c r="F87" s="25"/>
      <c r="G87" s="25"/>
      <c r="H87" s="25"/>
      <c r="I87" s="25"/>
      <c r="J87" s="2"/>
      <c r="K87" s="2"/>
      <c r="L87" s="2"/>
      <c r="M87" s="2"/>
      <c r="N87" s="2"/>
      <c r="O87" s="2"/>
      <c r="P87" s="2"/>
      <c r="Q87" s="2"/>
      <c r="R87" s="2"/>
      <c r="S87" s="2"/>
      <c r="T87" s="2"/>
      <c r="U87" s="2"/>
      <c r="V87" s="2"/>
      <c r="W87" s="2"/>
      <c r="X87" s="2"/>
      <c r="Y87" s="2"/>
      <c r="Z87" s="2"/>
      <c r="AA87" s="2"/>
    </row>
    <row r="88" spans="1:27" ht="16.5" customHeight="1" x14ac:dyDescent="0.3">
      <c r="A88" s="24"/>
      <c r="B88" s="25"/>
      <c r="C88" s="25"/>
      <c r="D88" s="25"/>
      <c r="E88" s="25"/>
      <c r="F88" s="25"/>
      <c r="G88" s="25"/>
      <c r="H88" s="25"/>
      <c r="I88" s="25"/>
      <c r="J88" s="2"/>
      <c r="K88" s="2"/>
      <c r="L88" s="2"/>
      <c r="M88" s="2"/>
      <c r="N88" s="2"/>
      <c r="O88" s="2"/>
      <c r="P88" s="2"/>
      <c r="Q88" s="2"/>
      <c r="R88" s="2"/>
      <c r="S88" s="2"/>
      <c r="T88" s="2"/>
      <c r="U88" s="2"/>
      <c r="V88" s="2"/>
      <c r="W88" s="2"/>
      <c r="X88" s="2"/>
      <c r="Y88" s="2"/>
      <c r="Z88" s="2"/>
      <c r="AA88" s="2"/>
    </row>
    <row r="89" spans="1:27" ht="16.5" customHeight="1" x14ac:dyDescent="0.3">
      <c r="A89" s="24"/>
      <c r="B89" s="25"/>
      <c r="C89" s="25"/>
      <c r="D89" s="25"/>
      <c r="E89" s="25"/>
      <c r="F89" s="25"/>
      <c r="G89" s="25"/>
      <c r="H89" s="25"/>
      <c r="I89" s="25"/>
      <c r="J89" s="2"/>
      <c r="K89" s="2"/>
      <c r="L89" s="2"/>
      <c r="M89" s="2"/>
      <c r="N89" s="2"/>
      <c r="O89" s="2"/>
      <c r="P89" s="2"/>
      <c r="Q89" s="2"/>
      <c r="R89" s="2"/>
      <c r="S89" s="2"/>
      <c r="T89" s="2"/>
      <c r="U89" s="2"/>
      <c r="V89" s="2"/>
      <c r="W89" s="2"/>
      <c r="X89" s="2"/>
      <c r="Y89" s="2"/>
      <c r="Z89" s="2"/>
      <c r="AA89" s="2"/>
    </row>
    <row r="90" spans="1:27" ht="16.5" customHeight="1" x14ac:dyDescent="0.3">
      <c r="A90" s="24"/>
      <c r="B90" s="25"/>
      <c r="C90" s="25"/>
      <c r="D90" s="25"/>
      <c r="E90" s="25"/>
      <c r="F90" s="25"/>
      <c r="G90" s="25"/>
      <c r="H90" s="25"/>
      <c r="I90" s="25"/>
      <c r="J90" s="2"/>
      <c r="K90" s="2"/>
      <c r="L90" s="2"/>
      <c r="M90" s="2"/>
      <c r="N90" s="2"/>
      <c r="O90" s="2"/>
      <c r="P90" s="2"/>
      <c r="Q90" s="2"/>
      <c r="R90" s="2"/>
      <c r="S90" s="2"/>
      <c r="T90" s="2"/>
      <c r="U90" s="2"/>
      <c r="V90" s="2"/>
      <c r="W90" s="2"/>
      <c r="X90" s="2"/>
      <c r="Y90" s="2"/>
      <c r="Z90" s="2"/>
      <c r="AA90" s="2"/>
    </row>
    <row r="91" spans="1:27" ht="16.5" customHeight="1" x14ac:dyDescent="0.3">
      <c r="A91" s="24"/>
      <c r="B91" s="25"/>
      <c r="C91" s="25"/>
      <c r="D91" s="25"/>
      <c r="E91" s="25"/>
      <c r="F91" s="25"/>
      <c r="G91" s="25"/>
      <c r="H91" s="25"/>
      <c r="I91" s="25"/>
      <c r="J91" s="2"/>
      <c r="K91" s="2"/>
      <c r="L91" s="2"/>
      <c r="M91" s="2"/>
      <c r="N91" s="2"/>
      <c r="O91" s="2"/>
      <c r="P91" s="2"/>
      <c r="Q91" s="2"/>
      <c r="R91" s="2"/>
      <c r="S91" s="2"/>
      <c r="T91" s="2"/>
      <c r="U91" s="2"/>
      <c r="V91" s="2"/>
      <c r="W91" s="2"/>
      <c r="X91" s="2"/>
      <c r="Y91" s="2"/>
      <c r="Z91" s="2"/>
      <c r="AA91" s="2"/>
    </row>
    <row r="92" spans="1:27" ht="16.5" customHeight="1" x14ac:dyDescent="0.3">
      <c r="A92" s="24"/>
      <c r="B92" s="25"/>
      <c r="C92" s="25"/>
      <c r="D92" s="25"/>
      <c r="E92" s="25"/>
      <c r="F92" s="25"/>
      <c r="G92" s="25"/>
      <c r="H92" s="25"/>
      <c r="I92" s="25"/>
      <c r="J92" s="2"/>
      <c r="K92" s="2"/>
      <c r="L92" s="2"/>
      <c r="M92" s="2"/>
      <c r="N92" s="2"/>
      <c r="O92" s="2"/>
      <c r="P92" s="2"/>
      <c r="Q92" s="2"/>
      <c r="R92" s="2"/>
      <c r="S92" s="2"/>
      <c r="T92" s="2"/>
      <c r="U92" s="2"/>
      <c r="V92" s="2"/>
      <c r="W92" s="2"/>
      <c r="X92" s="2"/>
      <c r="Y92" s="2"/>
      <c r="Z92" s="2"/>
      <c r="AA92" s="2"/>
    </row>
    <row r="93" spans="1:27" ht="16.5" customHeight="1" x14ac:dyDescent="0.3">
      <c r="A93" s="24"/>
      <c r="B93" s="25"/>
      <c r="C93" s="25"/>
      <c r="D93" s="25"/>
      <c r="E93" s="25"/>
      <c r="F93" s="25"/>
      <c r="G93" s="25"/>
      <c r="H93" s="25"/>
      <c r="I93" s="25"/>
      <c r="J93" s="2"/>
      <c r="K93" s="2"/>
      <c r="L93" s="2"/>
      <c r="M93" s="2"/>
      <c r="N93" s="2"/>
      <c r="O93" s="2"/>
      <c r="P93" s="2"/>
      <c r="Q93" s="2"/>
      <c r="R93" s="2"/>
      <c r="S93" s="2"/>
      <c r="T93" s="2"/>
      <c r="U93" s="2"/>
      <c r="V93" s="2"/>
      <c r="W93" s="2"/>
      <c r="X93" s="2"/>
      <c r="Y93" s="2"/>
      <c r="Z93" s="2"/>
      <c r="AA93" s="2"/>
    </row>
    <row r="94" spans="1:27" ht="16.5" customHeight="1" x14ac:dyDescent="0.3">
      <c r="A94" s="24"/>
      <c r="B94" s="25"/>
      <c r="C94" s="25"/>
      <c r="D94" s="25"/>
      <c r="E94" s="25"/>
      <c r="F94" s="25"/>
      <c r="G94" s="25"/>
      <c r="H94" s="25"/>
      <c r="I94" s="25"/>
      <c r="J94" s="2"/>
      <c r="K94" s="2"/>
      <c r="L94" s="2"/>
      <c r="M94" s="2"/>
      <c r="N94" s="2"/>
      <c r="O94" s="2"/>
      <c r="P94" s="2"/>
      <c r="Q94" s="2"/>
      <c r="R94" s="2"/>
      <c r="S94" s="2"/>
      <c r="T94" s="2"/>
      <c r="U94" s="2"/>
      <c r="V94" s="2"/>
      <c r="W94" s="2"/>
      <c r="X94" s="2"/>
      <c r="Y94" s="2"/>
      <c r="Z94" s="2"/>
      <c r="AA94" s="2"/>
    </row>
    <row r="95" spans="1:27" ht="16.5" customHeight="1" x14ac:dyDescent="0.3">
      <c r="A95" s="24"/>
      <c r="B95" s="25"/>
      <c r="C95" s="25"/>
      <c r="D95" s="25"/>
      <c r="E95" s="25"/>
      <c r="F95" s="25"/>
      <c r="G95" s="25"/>
      <c r="H95" s="25"/>
      <c r="I95" s="25"/>
      <c r="J95" s="2"/>
      <c r="K95" s="2"/>
      <c r="L95" s="2"/>
      <c r="M95" s="2"/>
      <c r="N95" s="2"/>
      <c r="O95" s="2"/>
      <c r="P95" s="2"/>
      <c r="Q95" s="2"/>
      <c r="R95" s="2"/>
      <c r="S95" s="2"/>
      <c r="T95" s="2"/>
      <c r="U95" s="2"/>
      <c r="V95" s="2"/>
      <c r="W95" s="2"/>
      <c r="X95" s="2"/>
      <c r="Y95" s="2"/>
      <c r="Z95" s="2"/>
      <c r="AA95" s="2"/>
    </row>
    <row r="96" spans="1:27" ht="16.5" customHeight="1" x14ac:dyDescent="0.3">
      <c r="A96" s="24"/>
      <c r="B96" s="25"/>
      <c r="C96" s="25"/>
      <c r="D96" s="25"/>
      <c r="E96" s="25"/>
      <c r="F96" s="25"/>
      <c r="G96" s="25"/>
      <c r="H96" s="25"/>
      <c r="I96" s="25"/>
      <c r="J96" s="2"/>
      <c r="K96" s="2"/>
      <c r="L96" s="2"/>
      <c r="M96" s="2"/>
      <c r="N96" s="2"/>
      <c r="O96" s="2"/>
      <c r="P96" s="2"/>
      <c r="Q96" s="2"/>
      <c r="R96" s="2"/>
      <c r="S96" s="2"/>
      <c r="T96" s="2"/>
      <c r="U96" s="2"/>
      <c r="V96" s="2"/>
      <c r="W96" s="2"/>
      <c r="X96" s="2"/>
      <c r="Y96" s="2"/>
      <c r="Z96" s="2"/>
      <c r="AA96" s="2"/>
    </row>
    <row r="97" spans="1:27" ht="16.5" customHeight="1" x14ac:dyDescent="0.3">
      <c r="A97" s="24"/>
      <c r="B97" s="25"/>
      <c r="C97" s="25"/>
      <c r="D97" s="25"/>
      <c r="E97" s="25"/>
      <c r="F97" s="25"/>
      <c r="G97" s="25"/>
      <c r="H97" s="25"/>
      <c r="I97" s="25"/>
      <c r="J97" s="2"/>
      <c r="K97" s="2"/>
      <c r="L97" s="2"/>
      <c r="M97" s="2"/>
      <c r="N97" s="2"/>
      <c r="O97" s="2"/>
      <c r="P97" s="2"/>
      <c r="Q97" s="2"/>
      <c r="R97" s="2"/>
      <c r="S97" s="2"/>
      <c r="T97" s="2"/>
      <c r="U97" s="2"/>
      <c r="V97" s="2"/>
      <c r="W97" s="2"/>
      <c r="X97" s="2"/>
      <c r="Y97" s="2"/>
      <c r="Z97" s="2"/>
      <c r="AA97" s="2"/>
    </row>
    <row r="98" spans="1:27" ht="16.5" customHeight="1" x14ac:dyDescent="0.3">
      <c r="A98" s="24"/>
      <c r="B98" s="25"/>
      <c r="C98" s="25"/>
      <c r="D98" s="25"/>
      <c r="E98" s="25"/>
      <c r="F98" s="25"/>
      <c r="G98" s="25"/>
      <c r="H98" s="25"/>
      <c r="I98" s="25"/>
      <c r="J98" s="2"/>
      <c r="K98" s="2"/>
      <c r="L98" s="2"/>
      <c r="M98" s="2"/>
      <c r="N98" s="2"/>
      <c r="O98" s="2"/>
      <c r="P98" s="2"/>
      <c r="Q98" s="2"/>
      <c r="R98" s="2"/>
      <c r="S98" s="2"/>
      <c r="T98" s="2"/>
      <c r="U98" s="2"/>
      <c r="V98" s="2"/>
      <c r="W98" s="2"/>
      <c r="X98" s="2"/>
      <c r="Y98" s="2"/>
      <c r="Z98" s="2"/>
      <c r="AA98" s="2"/>
    </row>
    <row r="99" spans="1:27" ht="16.5" customHeight="1" x14ac:dyDescent="0.3">
      <c r="A99" s="24"/>
      <c r="B99" s="25"/>
      <c r="C99" s="25"/>
      <c r="D99" s="25"/>
      <c r="E99" s="25"/>
      <c r="F99" s="25"/>
      <c r="G99" s="25"/>
      <c r="H99" s="25"/>
      <c r="I99" s="25"/>
      <c r="J99" s="2"/>
      <c r="K99" s="2"/>
      <c r="L99" s="2"/>
      <c r="M99" s="2"/>
      <c r="N99" s="2"/>
      <c r="O99" s="2"/>
      <c r="P99" s="2"/>
      <c r="Q99" s="2"/>
      <c r="R99" s="2"/>
      <c r="S99" s="2"/>
      <c r="T99" s="2"/>
      <c r="U99" s="2"/>
      <c r="V99" s="2"/>
      <c r="W99" s="2"/>
      <c r="X99" s="2"/>
      <c r="Y99" s="2"/>
      <c r="Z99" s="2"/>
      <c r="AA99" s="2"/>
    </row>
    <row r="100" spans="1:27" ht="16.5" customHeight="1" x14ac:dyDescent="0.3">
      <c r="A100" s="24"/>
      <c r="B100" s="25"/>
      <c r="C100" s="25"/>
      <c r="D100" s="25"/>
      <c r="E100" s="25"/>
      <c r="F100" s="25"/>
      <c r="G100" s="25"/>
      <c r="H100" s="25"/>
      <c r="I100" s="25"/>
      <c r="J100" s="2"/>
      <c r="K100" s="2"/>
      <c r="L100" s="2"/>
      <c r="M100" s="2"/>
      <c r="N100" s="2"/>
      <c r="O100" s="2"/>
      <c r="P100" s="2"/>
      <c r="Q100" s="2"/>
      <c r="R100" s="2"/>
      <c r="S100" s="2"/>
      <c r="T100" s="2"/>
      <c r="U100" s="2"/>
      <c r="V100" s="2"/>
      <c r="W100" s="2"/>
      <c r="X100" s="2"/>
      <c r="Y100" s="2"/>
      <c r="Z100" s="2"/>
      <c r="AA100" s="2"/>
    </row>
    <row r="101" spans="1:27" ht="16.5" customHeight="1" x14ac:dyDescent="0.3">
      <c r="A101" s="24"/>
      <c r="B101" s="25"/>
      <c r="C101" s="25"/>
      <c r="D101" s="25"/>
      <c r="E101" s="25"/>
      <c r="F101" s="25"/>
      <c r="G101" s="25"/>
      <c r="H101" s="25"/>
      <c r="I101" s="25"/>
      <c r="J101" s="2"/>
      <c r="K101" s="2"/>
      <c r="L101" s="2"/>
      <c r="M101" s="2"/>
      <c r="N101" s="2"/>
      <c r="O101" s="2"/>
      <c r="P101" s="2"/>
      <c r="Q101" s="2"/>
      <c r="R101" s="2"/>
      <c r="S101" s="2"/>
      <c r="T101" s="2"/>
      <c r="U101" s="2"/>
      <c r="V101" s="2"/>
      <c r="W101" s="2"/>
      <c r="X101" s="2"/>
      <c r="Y101" s="2"/>
      <c r="Z101" s="2"/>
      <c r="AA101" s="2"/>
    </row>
    <row r="102" spans="1:27" ht="16.5" customHeight="1" x14ac:dyDescent="0.3">
      <c r="A102" s="24"/>
      <c r="B102" s="25"/>
      <c r="C102" s="25"/>
      <c r="D102" s="25"/>
      <c r="E102" s="25"/>
      <c r="F102" s="25"/>
      <c r="G102" s="25"/>
      <c r="H102" s="25"/>
      <c r="I102" s="25"/>
      <c r="J102" s="2"/>
      <c r="K102" s="2"/>
      <c r="L102" s="2"/>
      <c r="M102" s="2"/>
      <c r="N102" s="2"/>
      <c r="O102" s="2"/>
      <c r="P102" s="2"/>
      <c r="Q102" s="2"/>
      <c r="R102" s="2"/>
      <c r="S102" s="2"/>
      <c r="T102" s="2"/>
      <c r="U102" s="2"/>
      <c r="V102" s="2"/>
      <c r="W102" s="2"/>
      <c r="X102" s="2"/>
      <c r="Y102" s="2"/>
      <c r="Z102" s="2"/>
      <c r="AA102" s="2"/>
    </row>
    <row r="103" spans="1:27" ht="16.5" customHeight="1" x14ac:dyDescent="0.3">
      <c r="A103" s="24"/>
      <c r="B103" s="25"/>
      <c r="C103" s="25"/>
      <c r="D103" s="25"/>
      <c r="E103" s="25"/>
      <c r="F103" s="25"/>
      <c r="G103" s="25"/>
      <c r="H103" s="25"/>
      <c r="I103" s="25"/>
      <c r="J103" s="2"/>
      <c r="K103" s="2"/>
      <c r="L103" s="2"/>
      <c r="M103" s="2"/>
      <c r="N103" s="2"/>
      <c r="O103" s="2"/>
      <c r="P103" s="2"/>
      <c r="Q103" s="2"/>
      <c r="R103" s="2"/>
      <c r="S103" s="2"/>
      <c r="T103" s="2"/>
      <c r="U103" s="2"/>
      <c r="V103" s="2"/>
      <c r="W103" s="2"/>
      <c r="X103" s="2"/>
      <c r="Y103" s="2"/>
      <c r="Z103" s="2"/>
      <c r="AA103" s="2"/>
    </row>
    <row r="104" spans="1:27" ht="16.5" customHeight="1" x14ac:dyDescent="0.3">
      <c r="A104" s="24"/>
      <c r="B104" s="25"/>
      <c r="C104" s="25"/>
      <c r="D104" s="25"/>
      <c r="E104" s="25"/>
      <c r="F104" s="25"/>
      <c r="G104" s="25"/>
      <c r="H104" s="25"/>
      <c r="I104" s="25"/>
      <c r="J104" s="2"/>
      <c r="K104" s="2"/>
      <c r="L104" s="2"/>
      <c r="M104" s="2"/>
      <c r="N104" s="2"/>
      <c r="O104" s="2"/>
      <c r="P104" s="2"/>
      <c r="Q104" s="2"/>
      <c r="R104" s="2"/>
      <c r="S104" s="2"/>
      <c r="T104" s="2"/>
      <c r="U104" s="2"/>
      <c r="V104" s="2"/>
      <c r="W104" s="2"/>
      <c r="X104" s="2"/>
      <c r="Y104" s="2"/>
      <c r="Z104" s="2"/>
      <c r="AA104" s="2"/>
    </row>
    <row r="105" spans="1:27" ht="16.5" customHeight="1" x14ac:dyDescent="0.3">
      <c r="A105" s="24"/>
      <c r="B105" s="25"/>
      <c r="C105" s="25"/>
      <c r="D105" s="25"/>
      <c r="E105" s="25"/>
      <c r="F105" s="25"/>
      <c r="G105" s="25"/>
      <c r="H105" s="25"/>
      <c r="I105" s="25"/>
      <c r="J105" s="2"/>
      <c r="K105" s="2"/>
      <c r="L105" s="2"/>
      <c r="M105" s="2"/>
      <c r="N105" s="2"/>
      <c r="O105" s="2"/>
      <c r="P105" s="2"/>
      <c r="Q105" s="2"/>
      <c r="R105" s="2"/>
      <c r="S105" s="2"/>
      <c r="T105" s="2"/>
      <c r="U105" s="2"/>
      <c r="V105" s="2"/>
      <c r="W105" s="2"/>
      <c r="X105" s="2"/>
      <c r="Y105" s="2"/>
      <c r="Z105" s="2"/>
      <c r="AA105" s="2"/>
    </row>
    <row r="106" spans="1:27" ht="16.5" customHeight="1" x14ac:dyDescent="0.3">
      <c r="A106" s="24"/>
      <c r="B106" s="25"/>
      <c r="C106" s="25"/>
      <c r="D106" s="25"/>
      <c r="E106" s="25"/>
      <c r="F106" s="25"/>
      <c r="G106" s="25"/>
      <c r="H106" s="25"/>
      <c r="I106" s="25"/>
      <c r="J106" s="2"/>
      <c r="K106" s="2"/>
      <c r="L106" s="2"/>
      <c r="M106" s="2"/>
      <c r="N106" s="2"/>
      <c r="O106" s="2"/>
      <c r="P106" s="2"/>
      <c r="Q106" s="2"/>
      <c r="R106" s="2"/>
      <c r="S106" s="2"/>
      <c r="T106" s="2"/>
      <c r="U106" s="2"/>
      <c r="V106" s="2"/>
      <c r="W106" s="2"/>
      <c r="X106" s="2"/>
      <c r="Y106" s="2"/>
      <c r="Z106" s="2"/>
      <c r="AA106" s="2"/>
    </row>
    <row r="107" spans="1:27" ht="16.5" customHeight="1" x14ac:dyDescent="0.3">
      <c r="A107" s="24"/>
      <c r="B107" s="25"/>
      <c r="C107" s="25"/>
      <c r="D107" s="25"/>
      <c r="E107" s="25"/>
      <c r="F107" s="25"/>
      <c r="G107" s="25"/>
      <c r="H107" s="25"/>
      <c r="I107" s="25"/>
      <c r="J107" s="2"/>
      <c r="K107" s="2"/>
      <c r="L107" s="2"/>
      <c r="M107" s="2"/>
      <c r="N107" s="2"/>
      <c r="O107" s="2"/>
      <c r="P107" s="2"/>
      <c r="Q107" s="2"/>
      <c r="R107" s="2"/>
      <c r="S107" s="2"/>
      <c r="T107" s="2"/>
      <c r="U107" s="2"/>
      <c r="V107" s="2"/>
      <c r="W107" s="2"/>
      <c r="X107" s="2"/>
      <c r="Y107" s="2"/>
      <c r="Z107" s="2"/>
      <c r="AA107" s="2"/>
    </row>
    <row r="108" spans="1:27" ht="16.5" customHeight="1" x14ac:dyDescent="0.3">
      <c r="A108" s="24"/>
      <c r="B108" s="25"/>
      <c r="C108" s="25"/>
      <c r="D108" s="25"/>
      <c r="E108" s="25"/>
      <c r="F108" s="25"/>
      <c r="G108" s="25"/>
      <c r="H108" s="25"/>
      <c r="I108" s="25"/>
      <c r="J108" s="2"/>
      <c r="K108" s="2"/>
      <c r="L108" s="2"/>
      <c r="M108" s="2"/>
      <c r="N108" s="2"/>
      <c r="O108" s="2"/>
      <c r="P108" s="2"/>
      <c r="Q108" s="2"/>
      <c r="R108" s="2"/>
      <c r="S108" s="2"/>
      <c r="T108" s="2"/>
      <c r="U108" s="2"/>
      <c r="V108" s="2"/>
      <c r="W108" s="2"/>
      <c r="X108" s="2"/>
      <c r="Y108" s="2"/>
      <c r="Z108" s="2"/>
      <c r="AA108" s="2"/>
    </row>
    <row r="109" spans="1:27" ht="16.5" customHeight="1" x14ac:dyDescent="0.3">
      <c r="A109" s="24"/>
      <c r="B109" s="25"/>
      <c r="C109" s="25"/>
      <c r="D109" s="25"/>
      <c r="E109" s="25"/>
      <c r="F109" s="25"/>
      <c r="G109" s="25"/>
      <c r="H109" s="25"/>
      <c r="I109" s="25"/>
      <c r="J109" s="2"/>
      <c r="K109" s="2"/>
      <c r="L109" s="2"/>
      <c r="M109" s="2"/>
      <c r="N109" s="2"/>
      <c r="O109" s="2"/>
      <c r="P109" s="2"/>
      <c r="Q109" s="2"/>
      <c r="R109" s="2"/>
      <c r="S109" s="2"/>
      <c r="T109" s="2"/>
      <c r="U109" s="2"/>
      <c r="V109" s="2"/>
      <c r="W109" s="2"/>
      <c r="X109" s="2"/>
      <c r="Y109" s="2"/>
      <c r="Z109" s="2"/>
      <c r="AA109" s="2"/>
    </row>
    <row r="110" spans="1:27" ht="16.5" customHeight="1" x14ac:dyDescent="0.3">
      <c r="A110" s="24"/>
      <c r="B110" s="25"/>
      <c r="C110" s="25"/>
      <c r="D110" s="25"/>
      <c r="E110" s="25"/>
      <c r="F110" s="25"/>
      <c r="G110" s="25"/>
      <c r="H110" s="25"/>
      <c r="I110" s="25"/>
      <c r="J110" s="2"/>
      <c r="K110" s="2"/>
      <c r="L110" s="2"/>
      <c r="M110" s="2"/>
      <c r="N110" s="2"/>
      <c r="O110" s="2"/>
      <c r="P110" s="2"/>
      <c r="Q110" s="2"/>
      <c r="R110" s="2"/>
      <c r="S110" s="2"/>
      <c r="T110" s="2"/>
      <c r="U110" s="2"/>
      <c r="V110" s="2"/>
      <c r="W110" s="2"/>
      <c r="X110" s="2"/>
      <c r="Y110" s="2"/>
      <c r="Z110" s="2"/>
      <c r="AA110" s="2"/>
    </row>
    <row r="111" spans="1:27" ht="16.5" customHeight="1" x14ac:dyDescent="0.3">
      <c r="A111" s="24"/>
      <c r="B111" s="25"/>
      <c r="C111" s="25"/>
      <c r="D111" s="25"/>
      <c r="E111" s="25"/>
      <c r="F111" s="25"/>
      <c r="G111" s="25"/>
      <c r="H111" s="25"/>
      <c r="I111" s="25"/>
      <c r="J111" s="2"/>
      <c r="K111" s="2"/>
      <c r="L111" s="2"/>
      <c r="M111" s="2"/>
      <c r="N111" s="2"/>
      <c r="O111" s="2"/>
      <c r="P111" s="2"/>
      <c r="Q111" s="2"/>
      <c r="R111" s="2"/>
      <c r="S111" s="2"/>
      <c r="T111" s="2"/>
      <c r="U111" s="2"/>
      <c r="V111" s="2"/>
      <c r="W111" s="2"/>
      <c r="X111" s="2"/>
      <c r="Y111" s="2"/>
      <c r="Z111" s="2"/>
      <c r="AA111" s="2"/>
    </row>
    <row r="112" spans="1:27" ht="16.5" customHeight="1" x14ac:dyDescent="0.3">
      <c r="A112" s="24"/>
      <c r="B112" s="25"/>
      <c r="C112" s="25"/>
      <c r="D112" s="25"/>
      <c r="E112" s="25"/>
      <c r="F112" s="25"/>
      <c r="G112" s="25"/>
      <c r="H112" s="25"/>
      <c r="I112" s="25"/>
      <c r="J112" s="2"/>
      <c r="K112" s="2"/>
      <c r="L112" s="2"/>
      <c r="M112" s="2"/>
      <c r="N112" s="2"/>
      <c r="O112" s="2"/>
      <c r="P112" s="2"/>
      <c r="Q112" s="2"/>
      <c r="R112" s="2"/>
      <c r="S112" s="2"/>
      <c r="T112" s="2"/>
      <c r="U112" s="2"/>
      <c r="V112" s="2"/>
      <c r="W112" s="2"/>
      <c r="X112" s="2"/>
      <c r="Y112" s="2"/>
      <c r="Z112" s="2"/>
      <c r="AA112" s="2"/>
    </row>
    <row r="113" spans="1:27" ht="16.5" customHeight="1" x14ac:dyDescent="0.3">
      <c r="A113" s="24"/>
      <c r="B113" s="25"/>
      <c r="C113" s="25"/>
      <c r="D113" s="25"/>
      <c r="E113" s="25"/>
      <c r="F113" s="25"/>
      <c r="G113" s="25"/>
      <c r="H113" s="25"/>
      <c r="I113" s="25"/>
      <c r="J113" s="2"/>
      <c r="K113" s="2"/>
      <c r="L113" s="2"/>
      <c r="M113" s="2"/>
      <c r="N113" s="2"/>
      <c r="O113" s="2"/>
      <c r="P113" s="2"/>
      <c r="Q113" s="2"/>
      <c r="R113" s="2"/>
      <c r="S113" s="2"/>
      <c r="T113" s="2"/>
      <c r="U113" s="2"/>
      <c r="V113" s="2"/>
      <c r="W113" s="2"/>
      <c r="X113" s="2"/>
      <c r="Y113" s="2"/>
      <c r="Z113" s="2"/>
      <c r="AA113" s="2"/>
    </row>
    <row r="114" spans="1:27" ht="16.5" customHeight="1" x14ac:dyDescent="0.3">
      <c r="A114" s="24"/>
      <c r="B114" s="25"/>
      <c r="C114" s="25"/>
      <c r="D114" s="25"/>
      <c r="E114" s="25"/>
      <c r="F114" s="25"/>
      <c r="G114" s="25"/>
      <c r="H114" s="25"/>
      <c r="I114" s="25"/>
      <c r="J114" s="2"/>
      <c r="K114" s="2"/>
      <c r="L114" s="2"/>
      <c r="M114" s="2"/>
      <c r="N114" s="2"/>
      <c r="O114" s="2"/>
      <c r="P114" s="2"/>
      <c r="Q114" s="2"/>
      <c r="R114" s="2"/>
      <c r="S114" s="2"/>
      <c r="T114" s="2"/>
      <c r="U114" s="2"/>
      <c r="V114" s="2"/>
      <c r="W114" s="2"/>
      <c r="X114" s="2"/>
      <c r="Y114" s="2"/>
      <c r="Z114" s="2"/>
      <c r="AA114" s="2"/>
    </row>
    <row r="115" spans="1:27" ht="16.5" customHeight="1" x14ac:dyDescent="0.3">
      <c r="A115" s="24"/>
      <c r="B115" s="25"/>
      <c r="C115" s="25"/>
      <c r="D115" s="25"/>
      <c r="E115" s="25"/>
      <c r="F115" s="25"/>
      <c r="G115" s="25"/>
      <c r="H115" s="25"/>
      <c r="I115" s="25"/>
      <c r="J115" s="2"/>
      <c r="K115" s="2"/>
      <c r="L115" s="2"/>
      <c r="M115" s="2"/>
      <c r="N115" s="2"/>
      <c r="O115" s="2"/>
      <c r="P115" s="2"/>
      <c r="Q115" s="2"/>
      <c r="R115" s="2"/>
      <c r="S115" s="2"/>
      <c r="T115" s="2"/>
      <c r="U115" s="2"/>
      <c r="V115" s="2"/>
      <c r="W115" s="2"/>
      <c r="X115" s="2"/>
      <c r="Y115" s="2"/>
      <c r="Z115" s="2"/>
      <c r="AA115" s="2"/>
    </row>
    <row r="116" spans="1:27" ht="16.5" customHeight="1" x14ac:dyDescent="0.3">
      <c r="A116" s="24"/>
      <c r="B116" s="25"/>
      <c r="C116" s="25"/>
      <c r="D116" s="25"/>
      <c r="E116" s="25"/>
      <c r="F116" s="25"/>
      <c r="G116" s="25"/>
      <c r="H116" s="25"/>
      <c r="I116" s="25"/>
      <c r="J116" s="2"/>
      <c r="K116" s="2"/>
      <c r="L116" s="2"/>
      <c r="M116" s="2"/>
      <c r="N116" s="2"/>
      <c r="O116" s="2"/>
      <c r="P116" s="2"/>
      <c r="Q116" s="2"/>
      <c r="R116" s="2"/>
      <c r="S116" s="2"/>
      <c r="T116" s="2"/>
      <c r="U116" s="2"/>
      <c r="V116" s="2"/>
      <c r="W116" s="2"/>
      <c r="X116" s="2"/>
      <c r="Y116" s="2"/>
      <c r="Z116" s="2"/>
      <c r="AA116" s="2"/>
    </row>
    <row r="117" spans="1:27" ht="16.5" customHeight="1" x14ac:dyDescent="0.3">
      <c r="A117" s="24"/>
      <c r="B117" s="25"/>
      <c r="C117" s="25"/>
      <c r="D117" s="25"/>
      <c r="E117" s="25"/>
      <c r="F117" s="25"/>
      <c r="G117" s="25"/>
      <c r="H117" s="25"/>
      <c r="I117" s="25"/>
      <c r="J117" s="2"/>
      <c r="K117" s="2"/>
      <c r="L117" s="2"/>
      <c r="M117" s="2"/>
      <c r="N117" s="2"/>
      <c r="O117" s="2"/>
      <c r="P117" s="2"/>
      <c r="Q117" s="2"/>
      <c r="R117" s="2"/>
      <c r="S117" s="2"/>
      <c r="T117" s="2"/>
      <c r="U117" s="2"/>
      <c r="V117" s="2"/>
      <c r="W117" s="2"/>
      <c r="X117" s="2"/>
      <c r="Y117" s="2"/>
      <c r="Z117" s="2"/>
      <c r="AA117" s="2"/>
    </row>
    <row r="118" spans="1:27" ht="16.5" customHeight="1" x14ac:dyDescent="0.3">
      <c r="A118" s="24"/>
      <c r="B118" s="25"/>
      <c r="C118" s="25"/>
      <c r="D118" s="25"/>
      <c r="E118" s="25"/>
      <c r="F118" s="25"/>
      <c r="G118" s="25"/>
      <c r="H118" s="25"/>
      <c r="I118" s="25"/>
      <c r="J118" s="2"/>
      <c r="K118" s="2"/>
      <c r="L118" s="2"/>
      <c r="M118" s="2"/>
      <c r="N118" s="2"/>
      <c r="O118" s="2"/>
      <c r="P118" s="2"/>
      <c r="Q118" s="2"/>
      <c r="R118" s="2"/>
      <c r="S118" s="2"/>
      <c r="T118" s="2"/>
      <c r="U118" s="2"/>
      <c r="V118" s="2"/>
      <c r="W118" s="2"/>
      <c r="X118" s="2"/>
      <c r="Y118" s="2"/>
      <c r="Z118" s="2"/>
      <c r="AA118" s="2"/>
    </row>
    <row r="119" spans="1:27" ht="16.5" customHeight="1" x14ac:dyDescent="0.3">
      <c r="A119" s="24"/>
      <c r="B119" s="25"/>
      <c r="C119" s="25"/>
      <c r="D119" s="25"/>
      <c r="E119" s="25"/>
      <c r="F119" s="25"/>
      <c r="G119" s="25"/>
      <c r="H119" s="25"/>
      <c r="I119" s="25"/>
      <c r="J119" s="2"/>
      <c r="K119" s="2"/>
      <c r="L119" s="2"/>
      <c r="M119" s="2"/>
      <c r="N119" s="2"/>
      <c r="O119" s="2"/>
      <c r="P119" s="2"/>
      <c r="Q119" s="2"/>
      <c r="R119" s="2"/>
      <c r="S119" s="2"/>
      <c r="T119" s="2"/>
      <c r="U119" s="2"/>
      <c r="V119" s="2"/>
      <c r="W119" s="2"/>
      <c r="X119" s="2"/>
      <c r="Y119" s="2"/>
      <c r="Z119" s="2"/>
      <c r="AA119" s="2"/>
    </row>
    <row r="120" spans="1:27" ht="16.5" customHeight="1" x14ac:dyDescent="0.3">
      <c r="A120" s="24"/>
      <c r="B120" s="25"/>
      <c r="C120" s="25"/>
      <c r="D120" s="25"/>
      <c r="E120" s="25"/>
      <c r="F120" s="25"/>
      <c r="G120" s="25"/>
      <c r="H120" s="25"/>
      <c r="I120" s="25"/>
      <c r="J120" s="2"/>
      <c r="K120" s="2"/>
      <c r="L120" s="2"/>
      <c r="M120" s="2"/>
      <c r="N120" s="2"/>
      <c r="O120" s="2"/>
      <c r="P120" s="2"/>
      <c r="Q120" s="2"/>
      <c r="R120" s="2"/>
      <c r="S120" s="2"/>
      <c r="T120" s="2"/>
      <c r="U120" s="2"/>
      <c r="V120" s="2"/>
      <c r="W120" s="2"/>
      <c r="X120" s="2"/>
      <c r="Y120" s="2"/>
      <c r="Z120" s="2"/>
      <c r="AA120" s="2"/>
    </row>
    <row r="121" spans="1:27" ht="16.5" customHeight="1" x14ac:dyDescent="0.3">
      <c r="A121" s="24"/>
      <c r="B121" s="25"/>
      <c r="C121" s="25"/>
      <c r="D121" s="25"/>
      <c r="E121" s="25"/>
      <c r="F121" s="25"/>
      <c r="G121" s="25"/>
      <c r="H121" s="25"/>
      <c r="I121" s="25"/>
      <c r="J121" s="2"/>
      <c r="K121" s="2"/>
      <c r="L121" s="2"/>
      <c r="M121" s="2"/>
      <c r="N121" s="2"/>
      <c r="O121" s="2"/>
      <c r="P121" s="2"/>
      <c r="Q121" s="2"/>
      <c r="R121" s="2"/>
      <c r="S121" s="2"/>
      <c r="T121" s="2"/>
      <c r="U121" s="2"/>
      <c r="V121" s="2"/>
      <c r="W121" s="2"/>
      <c r="X121" s="2"/>
      <c r="Y121" s="2"/>
      <c r="Z121" s="2"/>
      <c r="AA121" s="2"/>
    </row>
    <row r="122" spans="1:27" ht="16.5" customHeight="1" x14ac:dyDescent="0.3">
      <c r="A122" s="24"/>
      <c r="B122" s="25"/>
      <c r="C122" s="25"/>
      <c r="D122" s="25"/>
      <c r="E122" s="25"/>
      <c r="F122" s="25"/>
      <c r="G122" s="25"/>
      <c r="H122" s="25"/>
      <c r="I122" s="25"/>
      <c r="J122" s="2"/>
      <c r="K122" s="2"/>
      <c r="L122" s="2"/>
      <c r="M122" s="2"/>
      <c r="N122" s="2"/>
      <c r="O122" s="2"/>
      <c r="P122" s="2"/>
      <c r="Q122" s="2"/>
      <c r="R122" s="2"/>
      <c r="S122" s="2"/>
      <c r="T122" s="2"/>
      <c r="U122" s="2"/>
      <c r="V122" s="2"/>
      <c r="W122" s="2"/>
      <c r="X122" s="2"/>
      <c r="Y122" s="2"/>
      <c r="Z122" s="2"/>
      <c r="AA122" s="2"/>
    </row>
    <row r="123" spans="1:27" ht="16.5" customHeight="1" x14ac:dyDescent="0.3">
      <c r="A123" s="24"/>
      <c r="B123" s="25"/>
      <c r="C123" s="25"/>
      <c r="D123" s="25"/>
      <c r="E123" s="25"/>
      <c r="F123" s="25"/>
      <c r="G123" s="25"/>
      <c r="H123" s="25"/>
      <c r="I123" s="25"/>
      <c r="J123" s="2"/>
      <c r="K123" s="2"/>
      <c r="L123" s="2"/>
      <c r="M123" s="2"/>
      <c r="N123" s="2"/>
      <c r="O123" s="2"/>
      <c r="P123" s="2"/>
      <c r="Q123" s="2"/>
      <c r="R123" s="2"/>
      <c r="S123" s="2"/>
      <c r="T123" s="2"/>
      <c r="U123" s="2"/>
      <c r="V123" s="2"/>
      <c r="W123" s="2"/>
      <c r="X123" s="2"/>
      <c r="Y123" s="2"/>
      <c r="Z123" s="2"/>
      <c r="AA123" s="2"/>
    </row>
    <row r="124" spans="1:27" ht="16.5" customHeight="1" x14ac:dyDescent="0.3">
      <c r="A124" s="24"/>
      <c r="B124" s="25"/>
      <c r="C124" s="25"/>
      <c r="D124" s="25"/>
      <c r="E124" s="25"/>
      <c r="F124" s="25"/>
      <c r="G124" s="25"/>
      <c r="H124" s="25"/>
      <c r="I124" s="25"/>
      <c r="J124" s="2"/>
      <c r="K124" s="2"/>
      <c r="L124" s="2"/>
      <c r="M124" s="2"/>
      <c r="N124" s="2"/>
      <c r="O124" s="2"/>
      <c r="P124" s="2"/>
      <c r="Q124" s="2"/>
      <c r="R124" s="2"/>
      <c r="S124" s="2"/>
      <c r="T124" s="2"/>
      <c r="U124" s="2"/>
      <c r="V124" s="2"/>
      <c r="W124" s="2"/>
      <c r="X124" s="2"/>
      <c r="Y124" s="2"/>
      <c r="Z124" s="2"/>
      <c r="AA124" s="2"/>
    </row>
    <row r="125" spans="1:27" ht="16.5" customHeight="1" x14ac:dyDescent="0.3">
      <c r="A125" s="24"/>
      <c r="B125" s="25"/>
      <c r="C125" s="25"/>
      <c r="D125" s="25"/>
      <c r="E125" s="25"/>
      <c r="F125" s="25"/>
      <c r="G125" s="25"/>
      <c r="H125" s="25"/>
      <c r="I125" s="25"/>
      <c r="J125" s="2"/>
      <c r="K125" s="2"/>
      <c r="L125" s="2"/>
      <c r="M125" s="2"/>
      <c r="N125" s="2"/>
      <c r="O125" s="2"/>
      <c r="P125" s="2"/>
      <c r="Q125" s="2"/>
      <c r="R125" s="2"/>
      <c r="S125" s="2"/>
      <c r="T125" s="2"/>
      <c r="U125" s="2"/>
      <c r="V125" s="2"/>
      <c r="W125" s="2"/>
      <c r="X125" s="2"/>
      <c r="Y125" s="2"/>
      <c r="Z125" s="2"/>
      <c r="AA125" s="2"/>
    </row>
    <row r="126" spans="1:27" ht="16.5" customHeight="1" x14ac:dyDescent="0.3">
      <c r="A126" s="24"/>
      <c r="B126" s="25"/>
      <c r="C126" s="25"/>
      <c r="D126" s="25"/>
      <c r="E126" s="25"/>
      <c r="F126" s="25"/>
      <c r="G126" s="25"/>
      <c r="H126" s="25"/>
      <c r="I126" s="25"/>
      <c r="J126" s="2"/>
      <c r="K126" s="2"/>
      <c r="L126" s="2"/>
      <c r="M126" s="2"/>
      <c r="N126" s="2"/>
      <c r="O126" s="2"/>
      <c r="P126" s="2"/>
      <c r="Q126" s="2"/>
      <c r="R126" s="2"/>
      <c r="S126" s="2"/>
      <c r="T126" s="2"/>
      <c r="U126" s="2"/>
      <c r="V126" s="2"/>
      <c r="W126" s="2"/>
      <c r="X126" s="2"/>
      <c r="Y126" s="2"/>
      <c r="Z126" s="2"/>
      <c r="AA126" s="2"/>
    </row>
    <row r="127" spans="1:27" ht="16.5" customHeight="1" x14ac:dyDescent="0.3">
      <c r="A127" s="24"/>
      <c r="B127" s="25"/>
      <c r="C127" s="25"/>
      <c r="D127" s="25"/>
      <c r="E127" s="25"/>
      <c r="F127" s="25"/>
      <c r="G127" s="25"/>
      <c r="H127" s="25"/>
      <c r="I127" s="25"/>
      <c r="J127" s="2"/>
      <c r="K127" s="2"/>
      <c r="L127" s="2"/>
      <c r="M127" s="2"/>
      <c r="N127" s="2"/>
      <c r="O127" s="2"/>
      <c r="P127" s="2"/>
      <c r="Q127" s="2"/>
      <c r="R127" s="2"/>
      <c r="S127" s="2"/>
      <c r="T127" s="2"/>
      <c r="U127" s="2"/>
      <c r="V127" s="2"/>
      <c r="W127" s="2"/>
      <c r="X127" s="2"/>
      <c r="Y127" s="2"/>
      <c r="Z127" s="2"/>
      <c r="AA127" s="2"/>
    </row>
    <row r="128" spans="1:27" ht="16.5" customHeight="1" x14ac:dyDescent="0.3">
      <c r="A128" s="24"/>
      <c r="B128" s="25"/>
      <c r="C128" s="25"/>
      <c r="D128" s="25"/>
      <c r="E128" s="25"/>
      <c r="F128" s="25"/>
      <c r="G128" s="25"/>
      <c r="H128" s="25"/>
      <c r="I128" s="25"/>
      <c r="J128" s="2"/>
      <c r="K128" s="2"/>
      <c r="L128" s="2"/>
      <c r="M128" s="2"/>
      <c r="N128" s="2"/>
      <c r="O128" s="2"/>
      <c r="P128" s="2"/>
      <c r="Q128" s="2"/>
      <c r="R128" s="2"/>
      <c r="S128" s="2"/>
      <c r="T128" s="2"/>
      <c r="U128" s="2"/>
      <c r="V128" s="2"/>
      <c r="W128" s="2"/>
      <c r="X128" s="2"/>
      <c r="Y128" s="2"/>
      <c r="Z128" s="2"/>
      <c r="AA128" s="2"/>
    </row>
    <row r="129" spans="1:27" ht="16.5" customHeight="1" x14ac:dyDescent="0.3">
      <c r="A129" s="24"/>
      <c r="B129" s="25"/>
      <c r="C129" s="25"/>
      <c r="D129" s="25"/>
      <c r="E129" s="25"/>
      <c r="F129" s="25"/>
      <c r="G129" s="25"/>
      <c r="H129" s="25"/>
      <c r="I129" s="25"/>
      <c r="J129" s="2"/>
      <c r="K129" s="2"/>
      <c r="L129" s="2"/>
      <c r="M129" s="2"/>
      <c r="N129" s="2"/>
      <c r="O129" s="2"/>
      <c r="P129" s="2"/>
      <c r="Q129" s="2"/>
      <c r="R129" s="2"/>
      <c r="S129" s="2"/>
      <c r="T129" s="2"/>
      <c r="U129" s="2"/>
      <c r="V129" s="2"/>
      <c r="W129" s="2"/>
      <c r="X129" s="2"/>
      <c r="Y129" s="2"/>
      <c r="Z129" s="2"/>
      <c r="AA129" s="2"/>
    </row>
    <row r="130" spans="1:27" ht="16.5" customHeight="1" x14ac:dyDescent="0.3">
      <c r="A130" s="24"/>
      <c r="B130" s="25"/>
      <c r="C130" s="25"/>
      <c r="D130" s="25"/>
      <c r="E130" s="25"/>
      <c r="F130" s="25"/>
      <c r="G130" s="25"/>
      <c r="H130" s="25"/>
      <c r="I130" s="25"/>
      <c r="J130" s="2"/>
      <c r="K130" s="2"/>
      <c r="L130" s="2"/>
      <c r="M130" s="2"/>
      <c r="N130" s="2"/>
      <c r="O130" s="2"/>
      <c r="P130" s="2"/>
      <c r="Q130" s="2"/>
      <c r="R130" s="2"/>
      <c r="S130" s="2"/>
      <c r="T130" s="2"/>
      <c r="U130" s="2"/>
      <c r="V130" s="2"/>
      <c r="W130" s="2"/>
      <c r="X130" s="2"/>
      <c r="Y130" s="2"/>
      <c r="Z130" s="2"/>
      <c r="AA130" s="2"/>
    </row>
    <row r="131" spans="1:27" ht="16.5" customHeight="1" x14ac:dyDescent="0.3">
      <c r="A131" s="24"/>
      <c r="B131" s="25"/>
      <c r="C131" s="25"/>
      <c r="D131" s="25"/>
      <c r="E131" s="25"/>
      <c r="F131" s="25"/>
      <c r="G131" s="25"/>
      <c r="H131" s="25"/>
      <c r="I131" s="25"/>
      <c r="J131" s="2"/>
      <c r="K131" s="2"/>
      <c r="L131" s="2"/>
      <c r="M131" s="2"/>
      <c r="N131" s="2"/>
      <c r="O131" s="2"/>
      <c r="P131" s="2"/>
      <c r="Q131" s="2"/>
      <c r="R131" s="2"/>
      <c r="S131" s="2"/>
      <c r="T131" s="2"/>
      <c r="U131" s="2"/>
      <c r="V131" s="2"/>
      <c r="W131" s="2"/>
      <c r="X131" s="2"/>
      <c r="Y131" s="2"/>
      <c r="Z131" s="2"/>
      <c r="AA131" s="2"/>
    </row>
    <row r="132" spans="1:27" ht="16.5" customHeight="1" x14ac:dyDescent="0.3">
      <c r="A132" s="24"/>
      <c r="B132" s="25"/>
      <c r="C132" s="25"/>
      <c r="D132" s="25"/>
      <c r="E132" s="25"/>
      <c r="F132" s="25"/>
      <c r="G132" s="25"/>
      <c r="H132" s="25"/>
      <c r="I132" s="25"/>
      <c r="J132" s="2"/>
      <c r="K132" s="2"/>
      <c r="L132" s="2"/>
      <c r="M132" s="2"/>
      <c r="N132" s="2"/>
      <c r="O132" s="2"/>
      <c r="P132" s="2"/>
      <c r="Q132" s="2"/>
      <c r="R132" s="2"/>
      <c r="S132" s="2"/>
      <c r="T132" s="2"/>
      <c r="U132" s="2"/>
      <c r="V132" s="2"/>
      <c r="W132" s="2"/>
      <c r="X132" s="2"/>
      <c r="Y132" s="2"/>
      <c r="Z132" s="2"/>
      <c r="AA132" s="2"/>
    </row>
    <row r="133" spans="1:27" ht="16.5" customHeight="1" x14ac:dyDescent="0.3">
      <c r="A133" s="24"/>
      <c r="B133" s="25"/>
      <c r="C133" s="25"/>
      <c r="D133" s="25"/>
      <c r="E133" s="25"/>
      <c r="F133" s="25"/>
      <c r="G133" s="25"/>
      <c r="H133" s="25"/>
      <c r="I133" s="25"/>
      <c r="J133" s="2"/>
      <c r="K133" s="2"/>
      <c r="L133" s="2"/>
      <c r="M133" s="2"/>
      <c r="N133" s="2"/>
      <c r="O133" s="2"/>
      <c r="P133" s="2"/>
      <c r="Q133" s="2"/>
      <c r="R133" s="2"/>
      <c r="S133" s="2"/>
      <c r="T133" s="2"/>
      <c r="U133" s="2"/>
      <c r="V133" s="2"/>
      <c r="W133" s="2"/>
      <c r="X133" s="2"/>
      <c r="Y133" s="2"/>
      <c r="Z133" s="2"/>
      <c r="AA133" s="2"/>
    </row>
    <row r="134" spans="1:27" ht="16.5" customHeight="1" x14ac:dyDescent="0.3">
      <c r="A134" s="24"/>
      <c r="B134" s="25"/>
      <c r="C134" s="25"/>
      <c r="D134" s="25"/>
      <c r="E134" s="25"/>
      <c r="F134" s="25"/>
      <c r="G134" s="25"/>
      <c r="H134" s="25"/>
      <c r="I134" s="25"/>
      <c r="J134" s="2"/>
      <c r="K134" s="2"/>
      <c r="L134" s="2"/>
      <c r="M134" s="2"/>
      <c r="N134" s="2"/>
      <c r="O134" s="2"/>
      <c r="P134" s="2"/>
      <c r="Q134" s="2"/>
      <c r="R134" s="2"/>
      <c r="S134" s="2"/>
      <c r="T134" s="2"/>
      <c r="U134" s="2"/>
      <c r="V134" s="2"/>
      <c r="W134" s="2"/>
      <c r="X134" s="2"/>
      <c r="Y134" s="2"/>
      <c r="Z134" s="2"/>
      <c r="AA134" s="2"/>
    </row>
    <row r="135" spans="1:27" ht="16.5" customHeight="1" x14ac:dyDescent="0.3">
      <c r="A135" s="24"/>
      <c r="B135" s="25"/>
      <c r="C135" s="25"/>
      <c r="D135" s="25"/>
      <c r="E135" s="25"/>
      <c r="F135" s="25"/>
      <c r="G135" s="25"/>
      <c r="H135" s="25"/>
      <c r="I135" s="25"/>
      <c r="J135" s="2"/>
      <c r="K135" s="2"/>
      <c r="L135" s="2"/>
      <c r="M135" s="2"/>
      <c r="N135" s="2"/>
      <c r="O135" s="2"/>
      <c r="P135" s="2"/>
      <c r="Q135" s="2"/>
      <c r="R135" s="2"/>
      <c r="S135" s="2"/>
      <c r="T135" s="2"/>
      <c r="U135" s="2"/>
      <c r="V135" s="2"/>
      <c r="W135" s="2"/>
      <c r="X135" s="2"/>
      <c r="Y135" s="2"/>
      <c r="Z135" s="2"/>
      <c r="AA135" s="2"/>
    </row>
    <row r="136" spans="1:27" ht="16.5" customHeight="1" x14ac:dyDescent="0.3">
      <c r="A136" s="24"/>
      <c r="B136" s="25"/>
      <c r="C136" s="25"/>
      <c r="D136" s="25"/>
      <c r="E136" s="25"/>
      <c r="F136" s="25"/>
      <c r="G136" s="25"/>
      <c r="H136" s="25"/>
      <c r="I136" s="25"/>
      <c r="J136" s="2"/>
      <c r="K136" s="2"/>
      <c r="L136" s="2"/>
      <c r="M136" s="2"/>
      <c r="N136" s="2"/>
      <c r="O136" s="2"/>
      <c r="P136" s="2"/>
      <c r="Q136" s="2"/>
      <c r="R136" s="2"/>
      <c r="S136" s="2"/>
      <c r="T136" s="2"/>
      <c r="U136" s="2"/>
      <c r="V136" s="2"/>
      <c r="W136" s="2"/>
      <c r="X136" s="2"/>
      <c r="Y136" s="2"/>
      <c r="Z136" s="2"/>
      <c r="AA136" s="2"/>
    </row>
    <row r="137" spans="1:27" ht="16.5" customHeight="1" x14ac:dyDescent="0.3">
      <c r="A137" s="24"/>
      <c r="B137" s="25"/>
      <c r="C137" s="25"/>
      <c r="D137" s="25"/>
      <c r="E137" s="25"/>
      <c r="F137" s="25"/>
      <c r="G137" s="25"/>
      <c r="H137" s="25"/>
      <c r="I137" s="25"/>
      <c r="J137" s="2"/>
      <c r="K137" s="2"/>
      <c r="L137" s="2"/>
      <c r="M137" s="2"/>
      <c r="N137" s="2"/>
      <c r="O137" s="2"/>
      <c r="P137" s="2"/>
      <c r="Q137" s="2"/>
      <c r="R137" s="2"/>
      <c r="S137" s="2"/>
      <c r="T137" s="2"/>
      <c r="U137" s="2"/>
      <c r="V137" s="2"/>
      <c r="W137" s="2"/>
      <c r="X137" s="2"/>
      <c r="Y137" s="2"/>
      <c r="Z137" s="2"/>
      <c r="AA137" s="2"/>
    </row>
    <row r="138" spans="1:27" ht="16.5" customHeight="1" x14ac:dyDescent="0.3">
      <c r="A138" s="24"/>
      <c r="B138" s="25"/>
      <c r="C138" s="25"/>
      <c r="D138" s="25"/>
      <c r="E138" s="25"/>
      <c r="F138" s="25"/>
      <c r="G138" s="25"/>
      <c r="H138" s="25"/>
      <c r="I138" s="25"/>
      <c r="J138" s="2"/>
      <c r="K138" s="2"/>
      <c r="L138" s="2"/>
      <c r="M138" s="2"/>
      <c r="N138" s="2"/>
      <c r="O138" s="2"/>
      <c r="P138" s="2"/>
      <c r="Q138" s="2"/>
      <c r="R138" s="2"/>
      <c r="S138" s="2"/>
      <c r="T138" s="2"/>
      <c r="U138" s="2"/>
      <c r="V138" s="2"/>
      <c r="W138" s="2"/>
      <c r="X138" s="2"/>
      <c r="Y138" s="2"/>
      <c r="Z138" s="2"/>
      <c r="AA138" s="2"/>
    </row>
    <row r="139" spans="1:27" ht="16.5" customHeight="1" x14ac:dyDescent="0.3">
      <c r="A139" s="24"/>
      <c r="B139" s="25"/>
      <c r="C139" s="25"/>
      <c r="D139" s="25"/>
      <c r="E139" s="25"/>
      <c r="F139" s="25"/>
      <c r="G139" s="25"/>
      <c r="H139" s="25"/>
      <c r="I139" s="25"/>
      <c r="J139" s="2"/>
      <c r="K139" s="2"/>
      <c r="L139" s="2"/>
      <c r="M139" s="2"/>
      <c r="N139" s="2"/>
      <c r="O139" s="2"/>
      <c r="P139" s="2"/>
      <c r="Q139" s="2"/>
      <c r="R139" s="2"/>
      <c r="S139" s="2"/>
      <c r="T139" s="2"/>
      <c r="U139" s="2"/>
      <c r="V139" s="2"/>
      <c r="W139" s="2"/>
      <c r="X139" s="2"/>
      <c r="Y139" s="2"/>
      <c r="Z139" s="2"/>
      <c r="AA139" s="2"/>
    </row>
    <row r="140" spans="1:27" ht="16.5" customHeight="1" x14ac:dyDescent="0.3">
      <c r="A140" s="24"/>
      <c r="B140" s="25"/>
      <c r="C140" s="25"/>
      <c r="D140" s="25"/>
      <c r="E140" s="25"/>
      <c r="F140" s="25"/>
      <c r="G140" s="25"/>
      <c r="H140" s="25"/>
      <c r="I140" s="25"/>
      <c r="J140" s="2"/>
      <c r="K140" s="2"/>
      <c r="L140" s="2"/>
      <c r="M140" s="2"/>
      <c r="N140" s="2"/>
      <c r="O140" s="2"/>
      <c r="P140" s="2"/>
      <c r="Q140" s="2"/>
      <c r="R140" s="2"/>
      <c r="S140" s="2"/>
      <c r="T140" s="2"/>
      <c r="U140" s="2"/>
      <c r="V140" s="2"/>
      <c r="W140" s="2"/>
      <c r="X140" s="2"/>
      <c r="Y140" s="2"/>
      <c r="Z140" s="2"/>
      <c r="AA140" s="2"/>
    </row>
    <row r="141" spans="1:27" ht="16.5" customHeight="1" x14ac:dyDescent="0.3">
      <c r="A141" s="24"/>
      <c r="B141" s="25"/>
      <c r="C141" s="25"/>
      <c r="D141" s="25"/>
      <c r="E141" s="25"/>
      <c r="F141" s="25"/>
      <c r="G141" s="25"/>
      <c r="H141" s="25"/>
      <c r="I141" s="25"/>
      <c r="J141" s="2"/>
      <c r="K141" s="2"/>
      <c r="L141" s="2"/>
      <c r="M141" s="2"/>
      <c r="N141" s="2"/>
      <c r="O141" s="2"/>
      <c r="P141" s="2"/>
      <c r="Q141" s="2"/>
      <c r="R141" s="2"/>
      <c r="S141" s="2"/>
      <c r="T141" s="2"/>
      <c r="U141" s="2"/>
      <c r="V141" s="2"/>
      <c r="W141" s="2"/>
      <c r="X141" s="2"/>
      <c r="Y141" s="2"/>
      <c r="Z141" s="2"/>
      <c r="AA141" s="2"/>
    </row>
    <row r="142" spans="1:27" ht="16.5" customHeight="1" x14ac:dyDescent="0.3">
      <c r="A142" s="24"/>
      <c r="B142" s="25"/>
      <c r="C142" s="25"/>
      <c r="D142" s="25"/>
      <c r="E142" s="25"/>
      <c r="F142" s="25"/>
      <c r="G142" s="25"/>
      <c r="H142" s="25"/>
      <c r="I142" s="25"/>
      <c r="J142" s="2"/>
      <c r="K142" s="2"/>
      <c r="L142" s="2"/>
      <c r="M142" s="2"/>
      <c r="N142" s="2"/>
      <c r="O142" s="2"/>
      <c r="P142" s="2"/>
      <c r="Q142" s="2"/>
      <c r="R142" s="2"/>
      <c r="S142" s="2"/>
      <c r="T142" s="2"/>
      <c r="U142" s="2"/>
      <c r="V142" s="2"/>
      <c r="W142" s="2"/>
      <c r="X142" s="2"/>
      <c r="Y142" s="2"/>
      <c r="Z142" s="2"/>
      <c r="AA142" s="2"/>
    </row>
    <row r="143" spans="1:27" ht="16.5" customHeight="1" x14ac:dyDescent="0.3">
      <c r="A143" s="24"/>
      <c r="B143" s="25"/>
      <c r="C143" s="25"/>
      <c r="D143" s="25"/>
      <c r="E143" s="25"/>
      <c r="F143" s="25"/>
      <c r="G143" s="25"/>
      <c r="H143" s="25"/>
      <c r="I143" s="25"/>
      <c r="J143" s="2"/>
      <c r="K143" s="2"/>
      <c r="L143" s="2"/>
      <c r="M143" s="2"/>
      <c r="N143" s="2"/>
      <c r="O143" s="2"/>
      <c r="P143" s="2"/>
      <c r="Q143" s="2"/>
      <c r="R143" s="2"/>
      <c r="S143" s="2"/>
      <c r="T143" s="2"/>
      <c r="U143" s="2"/>
      <c r="V143" s="2"/>
      <c r="W143" s="2"/>
      <c r="X143" s="2"/>
      <c r="Y143" s="2"/>
      <c r="Z143" s="2"/>
      <c r="AA143" s="2"/>
    </row>
    <row r="144" spans="1:27" ht="16.5" customHeight="1" x14ac:dyDescent="0.3">
      <c r="A144" s="24"/>
      <c r="B144" s="25"/>
      <c r="C144" s="25"/>
      <c r="D144" s="25"/>
      <c r="E144" s="25"/>
      <c r="F144" s="25"/>
      <c r="G144" s="25"/>
      <c r="H144" s="25"/>
      <c r="I144" s="25"/>
      <c r="J144" s="2"/>
      <c r="K144" s="2"/>
      <c r="L144" s="2"/>
      <c r="M144" s="2"/>
      <c r="N144" s="2"/>
      <c r="O144" s="2"/>
      <c r="P144" s="2"/>
      <c r="Q144" s="2"/>
      <c r="R144" s="2"/>
      <c r="S144" s="2"/>
      <c r="T144" s="2"/>
      <c r="U144" s="2"/>
      <c r="V144" s="2"/>
      <c r="W144" s="2"/>
      <c r="X144" s="2"/>
      <c r="Y144" s="2"/>
      <c r="Z144" s="2"/>
      <c r="AA144" s="2"/>
    </row>
    <row r="145" spans="1:27" ht="16.5" customHeight="1" x14ac:dyDescent="0.3">
      <c r="A145" s="24"/>
      <c r="B145" s="25"/>
      <c r="C145" s="25"/>
      <c r="D145" s="25"/>
      <c r="E145" s="25"/>
      <c r="F145" s="25"/>
      <c r="G145" s="25"/>
      <c r="H145" s="25"/>
      <c r="I145" s="25"/>
      <c r="J145" s="2"/>
      <c r="K145" s="2"/>
      <c r="L145" s="2"/>
      <c r="M145" s="2"/>
      <c r="N145" s="2"/>
      <c r="O145" s="2"/>
      <c r="P145" s="2"/>
      <c r="Q145" s="2"/>
      <c r="R145" s="2"/>
      <c r="S145" s="2"/>
      <c r="T145" s="2"/>
      <c r="U145" s="2"/>
      <c r="V145" s="2"/>
      <c r="W145" s="2"/>
      <c r="X145" s="2"/>
      <c r="Y145" s="2"/>
      <c r="Z145" s="2"/>
      <c r="AA145" s="2"/>
    </row>
    <row r="146" spans="1:27" ht="16.5" customHeight="1" x14ac:dyDescent="0.3">
      <c r="A146" s="24"/>
      <c r="B146" s="25"/>
      <c r="C146" s="25"/>
      <c r="D146" s="25"/>
      <c r="E146" s="25"/>
      <c r="F146" s="25"/>
      <c r="G146" s="25"/>
      <c r="H146" s="25"/>
      <c r="I146" s="25"/>
      <c r="J146" s="2"/>
      <c r="K146" s="2"/>
      <c r="L146" s="2"/>
      <c r="M146" s="2"/>
      <c r="N146" s="2"/>
      <c r="O146" s="2"/>
      <c r="P146" s="2"/>
      <c r="Q146" s="2"/>
      <c r="R146" s="2"/>
      <c r="S146" s="2"/>
      <c r="T146" s="2"/>
      <c r="U146" s="2"/>
      <c r="V146" s="2"/>
      <c r="W146" s="2"/>
      <c r="X146" s="2"/>
      <c r="Y146" s="2"/>
      <c r="Z146" s="2"/>
      <c r="AA146" s="2"/>
    </row>
    <row r="147" spans="1:27" ht="16.5" customHeight="1" x14ac:dyDescent="0.3">
      <c r="A147" s="24"/>
      <c r="B147" s="25"/>
      <c r="C147" s="25"/>
      <c r="D147" s="25"/>
      <c r="E147" s="25"/>
      <c r="F147" s="25"/>
      <c r="G147" s="25"/>
      <c r="H147" s="25"/>
      <c r="I147" s="25"/>
      <c r="J147" s="2"/>
      <c r="K147" s="2"/>
      <c r="L147" s="2"/>
      <c r="M147" s="2"/>
      <c r="N147" s="2"/>
      <c r="O147" s="2"/>
      <c r="P147" s="2"/>
      <c r="Q147" s="2"/>
      <c r="R147" s="2"/>
      <c r="S147" s="2"/>
      <c r="T147" s="2"/>
      <c r="U147" s="2"/>
      <c r="V147" s="2"/>
      <c r="W147" s="2"/>
      <c r="X147" s="2"/>
      <c r="Y147" s="2"/>
      <c r="Z147" s="2"/>
      <c r="AA147" s="2"/>
    </row>
    <row r="148" spans="1:27" ht="16.5" customHeight="1" x14ac:dyDescent="0.3">
      <c r="A148" s="24"/>
      <c r="B148" s="25"/>
      <c r="C148" s="25"/>
      <c r="D148" s="25"/>
      <c r="E148" s="25"/>
      <c r="F148" s="25"/>
      <c r="G148" s="25"/>
      <c r="H148" s="25"/>
      <c r="I148" s="25"/>
      <c r="J148" s="2"/>
      <c r="K148" s="2"/>
      <c r="L148" s="2"/>
      <c r="M148" s="2"/>
      <c r="N148" s="2"/>
      <c r="O148" s="2"/>
      <c r="P148" s="2"/>
      <c r="Q148" s="2"/>
      <c r="R148" s="2"/>
      <c r="S148" s="2"/>
      <c r="T148" s="2"/>
      <c r="U148" s="2"/>
      <c r="V148" s="2"/>
      <c r="W148" s="2"/>
      <c r="X148" s="2"/>
      <c r="Y148" s="2"/>
      <c r="Z148" s="2"/>
      <c r="AA148" s="2"/>
    </row>
    <row r="149" spans="1:27" ht="16.5" customHeight="1" x14ac:dyDescent="0.3">
      <c r="A149" s="24"/>
      <c r="B149" s="25"/>
      <c r="C149" s="25"/>
      <c r="D149" s="25"/>
      <c r="E149" s="25"/>
      <c r="F149" s="25"/>
      <c r="G149" s="25"/>
      <c r="H149" s="25"/>
      <c r="I149" s="25"/>
      <c r="J149" s="2"/>
      <c r="K149" s="2"/>
      <c r="L149" s="2"/>
      <c r="M149" s="2"/>
      <c r="N149" s="2"/>
      <c r="O149" s="2"/>
      <c r="P149" s="2"/>
      <c r="Q149" s="2"/>
      <c r="R149" s="2"/>
      <c r="S149" s="2"/>
      <c r="T149" s="2"/>
      <c r="U149" s="2"/>
      <c r="V149" s="2"/>
      <c r="W149" s="2"/>
      <c r="X149" s="2"/>
      <c r="Y149" s="2"/>
      <c r="Z149" s="2"/>
      <c r="AA149" s="2"/>
    </row>
    <row r="150" spans="1:27" ht="16.5" customHeight="1" x14ac:dyDescent="0.3">
      <c r="A150" s="24"/>
      <c r="B150" s="25"/>
      <c r="C150" s="25"/>
      <c r="D150" s="25"/>
      <c r="E150" s="25"/>
      <c r="F150" s="25"/>
      <c r="G150" s="25"/>
      <c r="H150" s="25"/>
      <c r="I150" s="25"/>
      <c r="J150" s="2"/>
      <c r="K150" s="2"/>
      <c r="L150" s="2"/>
      <c r="M150" s="2"/>
      <c r="N150" s="2"/>
      <c r="O150" s="2"/>
      <c r="P150" s="2"/>
      <c r="Q150" s="2"/>
      <c r="R150" s="2"/>
      <c r="S150" s="2"/>
      <c r="T150" s="2"/>
      <c r="U150" s="2"/>
      <c r="V150" s="2"/>
      <c r="W150" s="2"/>
      <c r="X150" s="2"/>
      <c r="Y150" s="2"/>
      <c r="Z150" s="2"/>
      <c r="AA150" s="2"/>
    </row>
    <row r="151" spans="1:27" ht="16.5" customHeight="1" x14ac:dyDescent="0.3">
      <c r="A151" s="24"/>
      <c r="B151" s="25"/>
      <c r="C151" s="25"/>
      <c r="D151" s="25"/>
      <c r="E151" s="25"/>
      <c r="F151" s="25"/>
      <c r="G151" s="25"/>
      <c r="H151" s="25"/>
      <c r="I151" s="25"/>
      <c r="J151" s="2"/>
      <c r="K151" s="2"/>
      <c r="L151" s="2"/>
      <c r="M151" s="2"/>
      <c r="N151" s="2"/>
      <c r="O151" s="2"/>
      <c r="P151" s="2"/>
      <c r="Q151" s="2"/>
      <c r="R151" s="2"/>
      <c r="S151" s="2"/>
      <c r="T151" s="2"/>
      <c r="U151" s="2"/>
      <c r="V151" s="2"/>
      <c r="W151" s="2"/>
      <c r="X151" s="2"/>
      <c r="Y151" s="2"/>
      <c r="Z151" s="2"/>
      <c r="AA151" s="2"/>
    </row>
    <row r="152" spans="1:27" ht="16.5" customHeight="1" x14ac:dyDescent="0.3">
      <c r="A152" s="24"/>
      <c r="B152" s="25"/>
      <c r="C152" s="25"/>
      <c r="D152" s="25"/>
      <c r="E152" s="25"/>
      <c r="F152" s="25"/>
      <c r="G152" s="25"/>
      <c r="H152" s="25"/>
      <c r="I152" s="25"/>
      <c r="J152" s="2"/>
      <c r="K152" s="2"/>
      <c r="L152" s="2"/>
      <c r="M152" s="2"/>
      <c r="N152" s="2"/>
      <c r="O152" s="2"/>
      <c r="P152" s="2"/>
      <c r="Q152" s="2"/>
      <c r="R152" s="2"/>
      <c r="S152" s="2"/>
      <c r="T152" s="2"/>
      <c r="U152" s="2"/>
      <c r="V152" s="2"/>
      <c r="W152" s="2"/>
      <c r="X152" s="2"/>
      <c r="Y152" s="2"/>
      <c r="Z152" s="2"/>
      <c r="AA152" s="2"/>
    </row>
    <row r="153" spans="1:27" ht="16.5" customHeight="1" x14ac:dyDescent="0.3">
      <c r="A153" s="24"/>
      <c r="B153" s="25"/>
      <c r="C153" s="25"/>
      <c r="D153" s="25"/>
      <c r="E153" s="25"/>
      <c r="F153" s="25"/>
      <c r="G153" s="25"/>
      <c r="H153" s="25"/>
      <c r="I153" s="25"/>
      <c r="J153" s="2"/>
      <c r="K153" s="2"/>
      <c r="L153" s="2"/>
      <c r="M153" s="2"/>
      <c r="N153" s="2"/>
      <c r="O153" s="2"/>
      <c r="P153" s="2"/>
      <c r="Q153" s="2"/>
      <c r="R153" s="2"/>
      <c r="S153" s="2"/>
      <c r="T153" s="2"/>
      <c r="U153" s="2"/>
      <c r="V153" s="2"/>
      <c r="W153" s="2"/>
      <c r="X153" s="2"/>
      <c r="Y153" s="2"/>
      <c r="Z153" s="2"/>
      <c r="AA153" s="2"/>
    </row>
    <row r="154" spans="1:27" ht="16.5" customHeight="1" x14ac:dyDescent="0.3">
      <c r="A154" s="24"/>
      <c r="B154" s="25"/>
      <c r="C154" s="25"/>
      <c r="D154" s="25"/>
      <c r="E154" s="25"/>
      <c r="F154" s="25"/>
      <c r="G154" s="25"/>
      <c r="H154" s="25"/>
      <c r="I154" s="25"/>
      <c r="J154" s="2"/>
      <c r="K154" s="2"/>
      <c r="L154" s="2"/>
      <c r="M154" s="2"/>
      <c r="N154" s="2"/>
      <c r="O154" s="2"/>
      <c r="P154" s="2"/>
      <c r="Q154" s="2"/>
      <c r="R154" s="2"/>
      <c r="S154" s="2"/>
      <c r="T154" s="2"/>
      <c r="U154" s="2"/>
      <c r="V154" s="2"/>
      <c r="W154" s="2"/>
      <c r="X154" s="2"/>
      <c r="Y154" s="2"/>
      <c r="Z154" s="2"/>
      <c r="AA154" s="2"/>
    </row>
    <row r="155" spans="1:27" ht="16.5" customHeight="1" x14ac:dyDescent="0.3">
      <c r="A155" s="24"/>
      <c r="B155" s="25"/>
      <c r="C155" s="25"/>
      <c r="D155" s="25"/>
      <c r="E155" s="25"/>
      <c r="F155" s="25"/>
      <c r="G155" s="25"/>
      <c r="H155" s="25"/>
      <c r="I155" s="25"/>
      <c r="J155" s="2"/>
      <c r="K155" s="2"/>
      <c r="L155" s="2"/>
      <c r="M155" s="2"/>
      <c r="N155" s="2"/>
      <c r="O155" s="2"/>
      <c r="P155" s="2"/>
      <c r="Q155" s="2"/>
      <c r="R155" s="2"/>
      <c r="S155" s="2"/>
      <c r="T155" s="2"/>
      <c r="U155" s="2"/>
      <c r="V155" s="2"/>
      <c r="W155" s="2"/>
      <c r="X155" s="2"/>
      <c r="Y155" s="2"/>
      <c r="Z155" s="2"/>
      <c r="AA155" s="2"/>
    </row>
    <row r="156" spans="1:27" ht="16.5" customHeight="1" x14ac:dyDescent="0.3">
      <c r="A156" s="24"/>
      <c r="B156" s="25"/>
      <c r="C156" s="25"/>
      <c r="D156" s="25"/>
      <c r="E156" s="25"/>
      <c r="F156" s="25"/>
      <c r="G156" s="25"/>
      <c r="H156" s="25"/>
      <c r="I156" s="25"/>
      <c r="J156" s="2"/>
      <c r="K156" s="2"/>
      <c r="L156" s="2"/>
      <c r="M156" s="2"/>
      <c r="N156" s="2"/>
      <c r="O156" s="2"/>
      <c r="P156" s="2"/>
      <c r="Q156" s="2"/>
      <c r="R156" s="2"/>
      <c r="S156" s="2"/>
      <c r="T156" s="2"/>
      <c r="U156" s="2"/>
      <c r="V156" s="2"/>
      <c r="W156" s="2"/>
      <c r="X156" s="2"/>
      <c r="Y156" s="2"/>
      <c r="Z156" s="2"/>
      <c r="AA156" s="2"/>
    </row>
    <row r="157" spans="1:27" ht="16.5" customHeight="1" x14ac:dyDescent="0.3">
      <c r="A157" s="24"/>
      <c r="B157" s="25"/>
      <c r="C157" s="25"/>
      <c r="D157" s="25"/>
      <c r="E157" s="25"/>
      <c r="F157" s="25"/>
      <c r="G157" s="25"/>
      <c r="H157" s="25"/>
      <c r="I157" s="25"/>
      <c r="J157" s="2"/>
      <c r="K157" s="2"/>
      <c r="L157" s="2"/>
      <c r="M157" s="2"/>
      <c r="N157" s="2"/>
      <c r="O157" s="2"/>
      <c r="P157" s="2"/>
      <c r="Q157" s="2"/>
      <c r="R157" s="2"/>
      <c r="S157" s="2"/>
      <c r="T157" s="2"/>
      <c r="U157" s="2"/>
      <c r="V157" s="2"/>
      <c r="W157" s="2"/>
      <c r="X157" s="2"/>
      <c r="Y157" s="2"/>
      <c r="Z157" s="2"/>
      <c r="AA157" s="2"/>
    </row>
    <row r="158" spans="1:27" ht="16.5" customHeight="1" x14ac:dyDescent="0.3">
      <c r="A158" s="24"/>
      <c r="B158" s="25"/>
      <c r="C158" s="25"/>
      <c r="D158" s="25"/>
      <c r="E158" s="25"/>
      <c r="F158" s="25"/>
      <c r="G158" s="25"/>
      <c r="H158" s="25"/>
      <c r="I158" s="25"/>
      <c r="J158" s="2"/>
      <c r="K158" s="2"/>
      <c r="L158" s="2"/>
      <c r="M158" s="2"/>
      <c r="N158" s="2"/>
      <c r="O158" s="2"/>
      <c r="P158" s="2"/>
      <c r="Q158" s="2"/>
      <c r="R158" s="2"/>
      <c r="S158" s="2"/>
      <c r="T158" s="2"/>
      <c r="U158" s="2"/>
      <c r="V158" s="2"/>
      <c r="W158" s="2"/>
      <c r="X158" s="2"/>
      <c r="Y158" s="2"/>
      <c r="Z158" s="2"/>
      <c r="AA158" s="2"/>
    </row>
    <row r="159" spans="1:27" ht="16.5" customHeight="1" x14ac:dyDescent="0.3">
      <c r="A159" s="24"/>
      <c r="B159" s="25"/>
      <c r="C159" s="25"/>
      <c r="D159" s="25"/>
      <c r="E159" s="25"/>
      <c r="F159" s="25"/>
      <c r="G159" s="25"/>
      <c r="H159" s="25"/>
      <c r="I159" s="25"/>
      <c r="J159" s="2"/>
      <c r="K159" s="2"/>
      <c r="L159" s="2"/>
      <c r="M159" s="2"/>
      <c r="N159" s="2"/>
      <c r="O159" s="2"/>
      <c r="P159" s="2"/>
      <c r="Q159" s="2"/>
      <c r="R159" s="2"/>
      <c r="S159" s="2"/>
      <c r="T159" s="2"/>
      <c r="U159" s="2"/>
      <c r="V159" s="2"/>
      <c r="W159" s="2"/>
      <c r="X159" s="2"/>
      <c r="Y159" s="2"/>
      <c r="Z159" s="2"/>
      <c r="AA159" s="2"/>
    </row>
    <row r="160" spans="1:27" ht="16.5" customHeight="1" x14ac:dyDescent="0.3">
      <c r="A160" s="24"/>
      <c r="B160" s="25"/>
      <c r="C160" s="25"/>
      <c r="D160" s="25"/>
      <c r="E160" s="25"/>
      <c r="F160" s="25"/>
      <c r="G160" s="25"/>
      <c r="H160" s="25"/>
      <c r="I160" s="25"/>
      <c r="J160" s="2"/>
      <c r="K160" s="2"/>
      <c r="L160" s="2"/>
      <c r="M160" s="2"/>
      <c r="N160" s="2"/>
      <c r="O160" s="2"/>
      <c r="P160" s="2"/>
      <c r="Q160" s="2"/>
      <c r="R160" s="2"/>
      <c r="S160" s="2"/>
      <c r="T160" s="2"/>
      <c r="U160" s="2"/>
      <c r="V160" s="2"/>
      <c r="W160" s="2"/>
      <c r="X160" s="2"/>
      <c r="Y160" s="2"/>
      <c r="Z160" s="2"/>
      <c r="AA160" s="2"/>
    </row>
    <row r="161" spans="1:27" ht="16.5" customHeight="1" x14ac:dyDescent="0.3">
      <c r="A161" s="24"/>
      <c r="B161" s="25"/>
      <c r="C161" s="25"/>
      <c r="D161" s="25"/>
      <c r="E161" s="25"/>
      <c r="F161" s="25"/>
      <c r="G161" s="25"/>
      <c r="H161" s="25"/>
      <c r="I161" s="25"/>
      <c r="J161" s="2"/>
      <c r="K161" s="2"/>
      <c r="L161" s="2"/>
      <c r="M161" s="2"/>
      <c r="N161" s="2"/>
      <c r="O161" s="2"/>
      <c r="P161" s="2"/>
      <c r="Q161" s="2"/>
      <c r="R161" s="2"/>
      <c r="S161" s="2"/>
      <c r="T161" s="2"/>
      <c r="U161" s="2"/>
      <c r="V161" s="2"/>
      <c r="W161" s="2"/>
      <c r="X161" s="2"/>
      <c r="Y161" s="2"/>
      <c r="Z161" s="2"/>
      <c r="AA161" s="2"/>
    </row>
    <row r="162" spans="1:27" ht="16.5" customHeight="1" x14ac:dyDescent="0.3">
      <c r="A162" s="24"/>
      <c r="B162" s="25"/>
      <c r="C162" s="25"/>
      <c r="D162" s="25"/>
      <c r="E162" s="25"/>
      <c r="F162" s="25"/>
      <c r="G162" s="25"/>
      <c r="H162" s="25"/>
      <c r="I162" s="25"/>
      <c r="J162" s="2"/>
      <c r="K162" s="2"/>
      <c r="L162" s="2"/>
      <c r="M162" s="2"/>
      <c r="N162" s="2"/>
      <c r="O162" s="2"/>
      <c r="P162" s="2"/>
      <c r="Q162" s="2"/>
      <c r="R162" s="2"/>
      <c r="S162" s="2"/>
      <c r="T162" s="2"/>
      <c r="U162" s="2"/>
      <c r="V162" s="2"/>
      <c r="W162" s="2"/>
      <c r="X162" s="2"/>
      <c r="Y162" s="2"/>
      <c r="Z162" s="2"/>
      <c r="AA162" s="2"/>
    </row>
    <row r="163" spans="1:27" ht="16.5" customHeight="1" x14ac:dyDescent="0.3">
      <c r="A163" s="24"/>
      <c r="B163" s="25"/>
      <c r="C163" s="25"/>
      <c r="D163" s="25"/>
      <c r="E163" s="25"/>
      <c r="F163" s="25"/>
      <c r="G163" s="25"/>
      <c r="H163" s="25"/>
      <c r="I163" s="25"/>
      <c r="J163" s="2"/>
      <c r="K163" s="2"/>
      <c r="L163" s="2"/>
      <c r="M163" s="2"/>
      <c r="N163" s="2"/>
      <c r="O163" s="2"/>
      <c r="P163" s="2"/>
      <c r="Q163" s="2"/>
      <c r="R163" s="2"/>
      <c r="S163" s="2"/>
      <c r="T163" s="2"/>
      <c r="U163" s="2"/>
      <c r="V163" s="2"/>
      <c r="W163" s="2"/>
      <c r="X163" s="2"/>
      <c r="Y163" s="2"/>
      <c r="Z163" s="2"/>
      <c r="AA163" s="2"/>
    </row>
    <row r="164" spans="1:27" ht="16.5" customHeight="1" x14ac:dyDescent="0.3">
      <c r="A164" s="24"/>
      <c r="B164" s="25"/>
      <c r="C164" s="25"/>
      <c r="D164" s="25"/>
      <c r="E164" s="25"/>
      <c r="F164" s="25"/>
      <c r="G164" s="25"/>
      <c r="H164" s="25"/>
      <c r="I164" s="25"/>
      <c r="J164" s="2"/>
      <c r="K164" s="2"/>
      <c r="L164" s="2"/>
      <c r="M164" s="2"/>
      <c r="N164" s="2"/>
      <c r="O164" s="2"/>
      <c r="P164" s="2"/>
      <c r="Q164" s="2"/>
      <c r="R164" s="2"/>
      <c r="S164" s="2"/>
      <c r="T164" s="2"/>
      <c r="U164" s="2"/>
      <c r="V164" s="2"/>
      <c r="W164" s="2"/>
      <c r="X164" s="2"/>
      <c r="Y164" s="2"/>
      <c r="Z164" s="2"/>
      <c r="AA164" s="2"/>
    </row>
    <row r="165" spans="1:27" ht="16.5" customHeight="1" x14ac:dyDescent="0.3">
      <c r="A165" s="24"/>
      <c r="B165" s="25"/>
      <c r="C165" s="25"/>
      <c r="D165" s="25"/>
      <c r="E165" s="25"/>
      <c r="F165" s="25"/>
      <c r="G165" s="25"/>
      <c r="H165" s="25"/>
      <c r="I165" s="25"/>
      <c r="J165" s="2"/>
      <c r="K165" s="2"/>
      <c r="L165" s="2"/>
      <c r="M165" s="2"/>
      <c r="N165" s="2"/>
      <c r="O165" s="2"/>
      <c r="P165" s="2"/>
      <c r="Q165" s="2"/>
      <c r="R165" s="2"/>
      <c r="S165" s="2"/>
      <c r="T165" s="2"/>
      <c r="U165" s="2"/>
      <c r="V165" s="2"/>
      <c r="W165" s="2"/>
      <c r="X165" s="2"/>
      <c r="Y165" s="2"/>
      <c r="Z165" s="2"/>
      <c r="AA165" s="2"/>
    </row>
    <row r="166" spans="1:27" ht="16.5" customHeight="1" x14ac:dyDescent="0.3">
      <c r="A166" s="24"/>
      <c r="B166" s="25"/>
      <c r="C166" s="25"/>
      <c r="D166" s="25"/>
      <c r="E166" s="25"/>
      <c r="F166" s="25"/>
      <c r="G166" s="25"/>
      <c r="H166" s="25"/>
      <c r="I166" s="25"/>
      <c r="J166" s="2"/>
      <c r="K166" s="2"/>
      <c r="L166" s="2"/>
      <c r="M166" s="2"/>
      <c r="N166" s="2"/>
      <c r="O166" s="2"/>
      <c r="P166" s="2"/>
      <c r="Q166" s="2"/>
      <c r="R166" s="2"/>
      <c r="S166" s="2"/>
      <c r="T166" s="2"/>
      <c r="U166" s="2"/>
      <c r="V166" s="2"/>
      <c r="W166" s="2"/>
      <c r="X166" s="2"/>
      <c r="Y166" s="2"/>
      <c r="Z166" s="2"/>
      <c r="AA166" s="2"/>
    </row>
    <row r="167" spans="1:27" ht="16.5" customHeight="1" x14ac:dyDescent="0.3">
      <c r="A167" s="24"/>
      <c r="B167" s="25"/>
      <c r="C167" s="25"/>
      <c r="D167" s="25"/>
      <c r="E167" s="25"/>
      <c r="F167" s="25"/>
      <c r="G167" s="25"/>
      <c r="H167" s="25"/>
      <c r="I167" s="25"/>
      <c r="J167" s="2"/>
      <c r="K167" s="2"/>
      <c r="L167" s="2"/>
      <c r="M167" s="2"/>
      <c r="N167" s="2"/>
      <c r="O167" s="2"/>
      <c r="P167" s="2"/>
      <c r="Q167" s="2"/>
      <c r="R167" s="2"/>
      <c r="S167" s="2"/>
      <c r="T167" s="2"/>
      <c r="U167" s="2"/>
      <c r="V167" s="2"/>
      <c r="W167" s="2"/>
      <c r="X167" s="2"/>
      <c r="Y167" s="2"/>
      <c r="Z167" s="2"/>
      <c r="AA167" s="2"/>
    </row>
    <row r="168" spans="1:27" ht="16.5" customHeight="1" x14ac:dyDescent="0.3">
      <c r="A168" s="24"/>
      <c r="B168" s="25"/>
      <c r="C168" s="25"/>
      <c r="D168" s="25"/>
      <c r="E168" s="25"/>
      <c r="F168" s="25"/>
      <c r="G168" s="25"/>
      <c r="H168" s="25"/>
      <c r="I168" s="25"/>
      <c r="J168" s="2"/>
      <c r="K168" s="2"/>
      <c r="L168" s="2"/>
      <c r="M168" s="2"/>
      <c r="N168" s="2"/>
      <c r="O168" s="2"/>
      <c r="P168" s="2"/>
      <c r="Q168" s="2"/>
      <c r="R168" s="2"/>
      <c r="S168" s="2"/>
      <c r="T168" s="2"/>
      <c r="U168" s="2"/>
      <c r="V168" s="2"/>
      <c r="W168" s="2"/>
      <c r="X168" s="2"/>
      <c r="Y168" s="2"/>
      <c r="Z168" s="2"/>
      <c r="AA168" s="2"/>
    </row>
    <row r="169" spans="1:27" ht="16.5" customHeight="1" x14ac:dyDescent="0.3">
      <c r="A169" s="24"/>
      <c r="B169" s="25"/>
      <c r="C169" s="25"/>
      <c r="D169" s="25"/>
      <c r="E169" s="25"/>
      <c r="F169" s="25"/>
      <c r="G169" s="25"/>
      <c r="H169" s="25"/>
      <c r="I169" s="25"/>
      <c r="J169" s="2"/>
      <c r="K169" s="2"/>
      <c r="L169" s="2"/>
      <c r="M169" s="2"/>
      <c r="N169" s="2"/>
      <c r="O169" s="2"/>
      <c r="P169" s="2"/>
      <c r="Q169" s="2"/>
      <c r="R169" s="2"/>
      <c r="S169" s="2"/>
      <c r="T169" s="2"/>
      <c r="U169" s="2"/>
      <c r="V169" s="2"/>
      <c r="W169" s="2"/>
      <c r="X169" s="2"/>
      <c r="Y169" s="2"/>
      <c r="Z169" s="2"/>
      <c r="AA169" s="2"/>
    </row>
    <row r="170" spans="1:27" ht="16.5" customHeight="1" x14ac:dyDescent="0.3">
      <c r="A170" s="24"/>
      <c r="B170" s="25"/>
      <c r="C170" s="25"/>
      <c r="D170" s="25"/>
      <c r="E170" s="25"/>
      <c r="F170" s="25"/>
      <c r="G170" s="25"/>
      <c r="H170" s="25"/>
      <c r="I170" s="25"/>
      <c r="J170" s="2"/>
      <c r="K170" s="2"/>
      <c r="L170" s="2"/>
      <c r="M170" s="2"/>
      <c r="N170" s="2"/>
      <c r="O170" s="2"/>
      <c r="P170" s="2"/>
      <c r="Q170" s="2"/>
      <c r="R170" s="2"/>
      <c r="S170" s="2"/>
      <c r="T170" s="2"/>
      <c r="U170" s="2"/>
      <c r="V170" s="2"/>
      <c r="W170" s="2"/>
      <c r="X170" s="2"/>
      <c r="Y170" s="2"/>
      <c r="Z170" s="2"/>
      <c r="AA170" s="2"/>
    </row>
    <row r="171" spans="1:27" ht="16.5" customHeight="1" x14ac:dyDescent="0.3">
      <c r="A171" s="24"/>
      <c r="B171" s="25"/>
      <c r="C171" s="25"/>
      <c r="D171" s="25"/>
      <c r="E171" s="25"/>
      <c r="F171" s="25"/>
      <c r="G171" s="25"/>
      <c r="H171" s="25"/>
      <c r="I171" s="25"/>
      <c r="J171" s="2"/>
      <c r="K171" s="2"/>
      <c r="L171" s="2"/>
      <c r="M171" s="2"/>
      <c r="N171" s="2"/>
      <c r="O171" s="2"/>
      <c r="P171" s="2"/>
      <c r="Q171" s="2"/>
      <c r="R171" s="2"/>
      <c r="S171" s="2"/>
      <c r="T171" s="2"/>
      <c r="U171" s="2"/>
      <c r="V171" s="2"/>
      <c r="W171" s="2"/>
      <c r="X171" s="2"/>
      <c r="Y171" s="2"/>
      <c r="Z171" s="2"/>
      <c r="AA171" s="2"/>
    </row>
    <row r="172" spans="1:27" ht="16.5" customHeight="1" x14ac:dyDescent="0.3">
      <c r="A172" s="24"/>
      <c r="B172" s="25"/>
      <c r="C172" s="25"/>
      <c r="D172" s="25"/>
      <c r="E172" s="25"/>
      <c r="F172" s="25"/>
      <c r="G172" s="25"/>
      <c r="H172" s="25"/>
      <c r="I172" s="25"/>
      <c r="J172" s="2"/>
      <c r="K172" s="2"/>
      <c r="L172" s="2"/>
      <c r="M172" s="2"/>
      <c r="N172" s="2"/>
      <c r="O172" s="2"/>
      <c r="P172" s="2"/>
      <c r="Q172" s="2"/>
      <c r="R172" s="2"/>
      <c r="S172" s="2"/>
      <c r="T172" s="2"/>
      <c r="U172" s="2"/>
      <c r="V172" s="2"/>
      <c r="W172" s="2"/>
      <c r="X172" s="2"/>
      <c r="Y172" s="2"/>
      <c r="Z172" s="2"/>
      <c r="AA172" s="2"/>
    </row>
    <row r="173" spans="1:27" ht="16.5" customHeight="1" x14ac:dyDescent="0.3">
      <c r="A173" s="24"/>
      <c r="B173" s="25"/>
      <c r="C173" s="25"/>
      <c r="D173" s="25"/>
      <c r="E173" s="25"/>
      <c r="F173" s="25"/>
      <c r="G173" s="25"/>
      <c r="H173" s="25"/>
      <c r="I173" s="25"/>
      <c r="J173" s="2"/>
      <c r="K173" s="2"/>
      <c r="L173" s="2"/>
      <c r="M173" s="2"/>
      <c r="N173" s="2"/>
      <c r="O173" s="2"/>
      <c r="P173" s="2"/>
      <c r="Q173" s="2"/>
      <c r="R173" s="2"/>
      <c r="S173" s="2"/>
      <c r="T173" s="2"/>
      <c r="U173" s="2"/>
      <c r="V173" s="2"/>
      <c r="W173" s="2"/>
      <c r="X173" s="2"/>
      <c r="Y173" s="2"/>
      <c r="Z173" s="2"/>
      <c r="AA173" s="2"/>
    </row>
    <row r="174" spans="1:27" ht="16.5" customHeight="1" x14ac:dyDescent="0.3">
      <c r="A174" s="24"/>
      <c r="B174" s="25"/>
      <c r="C174" s="25"/>
      <c r="D174" s="25"/>
      <c r="E174" s="25"/>
      <c r="F174" s="25"/>
      <c r="G174" s="25"/>
      <c r="H174" s="25"/>
      <c r="I174" s="25"/>
      <c r="J174" s="2"/>
      <c r="K174" s="2"/>
      <c r="L174" s="2"/>
      <c r="M174" s="2"/>
      <c r="N174" s="2"/>
      <c r="O174" s="2"/>
      <c r="P174" s="2"/>
      <c r="Q174" s="2"/>
      <c r="R174" s="2"/>
      <c r="S174" s="2"/>
      <c r="T174" s="2"/>
      <c r="U174" s="2"/>
      <c r="V174" s="2"/>
      <c r="W174" s="2"/>
      <c r="X174" s="2"/>
      <c r="Y174" s="2"/>
      <c r="Z174" s="2"/>
      <c r="AA174" s="2"/>
    </row>
    <row r="175" spans="1:27" ht="16.5" customHeight="1" x14ac:dyDescent="0.3">
      <c r="A175" s="24"/>
      <c r="B175" s="25"/>
      <c r="C175" s="25"/>
      <c r="D175" s="25"/>
      <c r="E175" s="25"/>
      <c r="F175" s="25"/>
      <c r="G175" s="25"/>
      <c r="H175" s="25"/>
      <c r="I175" s="25"/>
      <c r="J175" s="2"/>
      <c r="K175" s="2"/>
      <c r="L175" s="2"/>
      <c r="M175" s="2"/>
      <c r="N175" s="2"/>
      <c r="O175" s="2"/>
      <c r="P175" s="2"/>
      <c r="Q175" s="2"/>
      <c r="R175" s="2"/>
      <c r="S175" s="2"/>
      <c r="T175" s="2"/>
      <c r="U175" s="2"/>
      <c r="V175" s="2"/>
      <c r="W175" s="2"/>
      <c r="X175" s="2"/>
      <c r="Y175" s="2"/>
      <c r="Z175" s="2"/>
      <c r="AA175" s="2"/>
    </row>
    <row r="176" spans="1:27" ht="16.5" customHeight="1" x14ac:dyDescent="0.3">
      <c r="A176" s="24"/>
      <c r="B176" s="25"/>
      <c r="C176" s="25"/>
      <c r="D176" s="25"/>
      <c r="E176" s="25"/>
      <c r="F176" s="25"/>
      <c r="G176" s="25"/>
      <c r="H176" s="25"/>
      <c r="I176" s="25"/>
      <c r="J176" s="2"/>
      <c r="K176" s="2"/>
      <c r="L176" s="2"/>
      <c r="M176" s="2"/>
      <c r="N176" s="2"/>
      <c r="O176" s="2"/>
      <c r="P176" s="2"/>
      <c r="Q176" s="2"/>
      <c r="R176" s="2"/>
      <c r="S176" s="2"/>
      <c r="T176" s="2"/>
      <c r="U176" s="2"/>
      <c r="V176" s="2"/>
      <c r="W176" s="2"/>
      <c r="X176" s="2"/>
      <c r="Y176" s="2"/>
      <c r="Z176" s="2"/>
      <c r="AA176" s="2"/>
    </row>
    <row r="177" spans="1:27" ht="16.5" customHeight="1" x14ac:dyDescent="0.3">
      <c r="A177" s="24"/>
      <c r="B177" s="25"/>
      <c r="C177" s="25"/>
      <c r="D177" s="25"/>
      <c r="E177" s="25"/>
      <c r="F177" s="25"/>
      <c r="G177" s="25"/>
      <c r="H177" s="25"/>
      <c r="I177" s="25"/>
      <c r="J177" s="2"/>
      <c r="K177" s="2"/>
      <c r="L177" s="2"/>
      <c r="M177" s="2"/>
      <c r="N177" s="2"/>
      <c r="O177" s="2"/>
      <c r="P177" s="2"/>
      <c r="Q177" s="2"/>
      <c r="R177" s="2"/>
      <c r="S177" s="2"/>
      <c r="T177" s="2"/>
      <c r="U177" s="2"/>
      <c r="V177" s="2"/>
      <c r="W177" s="2"/>
      <c r="X177" s="2"/>
      <c r="Y177" s="2"/>
      <c r="Z177" s="2"/>
      <c r="AA177" s="2"/>
    </row>
    <row r="178" spans="1:27" ht="16.5" customHeight="1" x14ac:dyDescent="0.3">
      <c r="A178" s="24"/>
      <c r="B178" s="25"/>
      <c r="C178" s="25"/>
      <c r="D178" s="25"/>
      <c r="E178" s="25"/>
      <c r="F178" s="25"/>
      <c r="G178" s="25"/>
      <c r="H178" s="25"/>
      <c r="I178" s="25"/>
      <c r="J178" s="2"/>
      <c r="K178" s="2"/>
      <c r="L178" s="2"/>
      <c r="M178" s="2"/>
      <c r="N178" s="2"/>
      <c r="O178" s="2"/>
      <c r="P178" s="2"/>
      <c r="Q178" s="2"/>
      <c r="R178" s="2"/>
      <c r="S178" s="2"/>
      <c r="T178" s="2"/>
      <c r="U178" s="2"/>
      <c r="V178" s="2"/>
      <c r="W178" s="2"/>
      <c r="X178" s="2"/>
      <c r="Y178" s="2"/>
      <c r="Z178" s="2"/>
      <c r="AA178" s="2"/>
    </row>
    <row r="179" spans="1:27" ht="16.5" customHeight="1" x14ac:dyDescent="0.3">
      <c r="A179" s="24"/>
      <c r="B179" s="25"/>
      <c r="C179" s="25"/>
      <c r="D179" s="25"/>
      <c r="E179" s="25"/>
      <c r="F179" s="25"/>
      <c r="G179" s="25"/>
      <c r="H179" s="25"/>
      <c r="I179" s="25"/>
      <c r="J179" s="2"/>
      <c r="K179" s="2"/>
      <c r="L179" s="2"/>
      <c r="M179" s="2"/>
      <c r="N179" s="2"/>
      <c r="O179" s="2"/>
      <c r="P179" s="2"/>
      <c r="Q179" s="2"/>
      <c r="R179" s="2"/>
      <c r="S179" s="2"/>
      <c r="T179" s="2"/>
      <c r="U179" s="2"/>
      <c r="V179" s="2"/>
      <c r="W179" s="2"/>
      <c r="X179" s="2"/>
      <c r="Y179" s="2"/>
      <c r="Z179" s="2"/>
      <c r="AA179" s="2"/>
    </row>
    <row r="180" spans="1:27" ht="16.5" customHeight="1" x14ac:dyDescent="0.3">
      <c r="A180" s="24"/>
      <c r="B180" s="25"/>
      <c r="C180" s="25"/>
      <c r="D180" s="25"/>
      <c r="E180" s="25"/>
      <c r="F180" s="25"/>
      <c r="G180" s="25"/>
      <c r="H180" s="25"/>
      <c r="I180" s="25"/>
      <c r="J180" s="2"/>
      <c r="K180" s="2"/>
      <c r="L180" s="2"/>
      <c r="M180" s="2"/>
      <c r="N180" s="2"/>
      <c r="O180" s="2"/>
      <c r="P180" s="2"/>
      <c r="Q180" s="2"/>
      <c r="R180" s="2"/>
      <c r="S180" s="2"/>
      <c r="T180" s="2"/>
      <c r="U180" s="2"/>
      <c r="V180" s="2"/>
      <c r="W180" s="2"/>
      <c r="X180" s="2"/>
      <c r="Y180" s="2"/>
      <c r="Z180" s="2"/>
      <c r="AA180" s="2"/>
    </row>
    <row r="181" spans="1:27" ht="16.5" customHeight="1" x14ac:dyDescent="0.3">
      <c r="A181" s="24"/>
      <c r="B181" s="25"/>
      <c r="C181" s="25"/>
      <c r="D181" s="25"/>
      <c r="E181" s="25"/>
      <c r="F181" s="25"/>
      <c r="G181" s="25"/>
      <c r="H181" s="25"/>
      <c r="I181" s="25"/>
      <c r="J181" s="2"/>
      <c r="K181" s="2"/>
      <c r="L181" s="2"/>
      <c r="M181" s="2"/>
      <c r="N181" s="2"/>
      <c r="O181" s="2"/>
      <c r="P181" s="2"/>
      <c r="Q181" s="2"/>
      <c r="R181" s="2"/>
      <c r="S181" s="2"/>
      <c r="T181" s="2"/>
      <c r="U181" s="2"/>
      <c r="V181" s="2"/>
      <c r="W181" s="2"/>
      <c r="X181" s="2"/>
      <c r="Y181" s="2"/>
      <c r="Z181" s="2"/>
      <c r="AA181" s="2"/>
    </row>
    <row r="182" spans="1:27" ht="16.5" customHeight="1" x14ac:dyDescent="0.3">
      <c r="A182" s="24"/>
      <c r="B182" s="25"/>
      <c r="C182" s="25"/>
      <c r="D182" s="25"/>
      <c r="E182" s="25"/>
      <c r="F182" s="25"/>
      <c r="G182" s="25"/>
      <c r="H182" s="25"/>
      <c r="I182" s="25"/>
      <c r="J182" s="2"/>
      <c r="K182" s="2"/>
      <c r="L182" s="2"/>
      <c r="M182" s="2"/>
      <c r="N182" s="2"/>
      <c r="O182" s="2"/>
      <c r="P182" s="2"/>
      <c r="Q182" s="2"/>
      <c r="R182" s="2"/>
      <c r="S182" s="2"/>
      <c r="T182" s="2"/>
      <c r="U182" s="2"/>
      <c r="V182" s="2"/>
      <c r="W182" s="2"/>
      <c r="X182" s="2"/>
      <c r="Y182" s="2"/>
      <c r="Z182" s="2"/>
      <c r="AA182" s="2"/>
    </row>
    <row r="183" spans="1:27" ht="16.5" customHeight="1" x14ac:dyDescent="0.3">
      <c r="A183" s="24"/>
      <c r="B183" s="25"/>
      <c r="C183" s="25"/>
      <c r="D183" s="25"/>
      <c r="E183" s="25"/>
      <c r="F183" s="25"/>
      <c r="G183" s="25"/>
      <c r="H183" s="25"/>
      <c r="I183" s="25"/>
      <c r="J183" s="2"/>
      <c r="K183" s="2"/>
      <c r="L183" s="2"/>
      <c r="M183" s="2"/>
      <c r="N183" s="2"/>
      <c r="O183" s="2"/>
      <c r="P183" s="2"/>
      <c r="Q183" s="2"/>
      <c r="R183" s="2"/>
      <c r="S183" s="2"/>
      <c r="T183" s="2"/>
      <c r="U183" s="2"/>
      <c r="V183" s="2"/>
      <c r="W183" s="2"/>
      <c r="X183" s="2"/>
      <c r="Y183" s="2"/>
      <c r="Z183" s="2"/>
      <c r="AA183" s="2"/>
    </row>
    <row r="184" spans="1:27" ht="16.5" customHeight="1" x14ac:dyDescent="0.3">
      <c r="A184" s="24"/>
      <c r="B184" s="25"/>
      <c r="C184" s="25"/>
      <c r="D184" s="25"/>
      <c r="E184" s="25"/>
      <c r="F184" s="25"/>
      <c r="G184" s="25"/>
      <c r="H184" s="25"/>
      <c r="I184" s="25"/>
      <c r="J184" s="2"/>
      <c r="K184" s="2"/>
      <c r="L184" s="2"/>
      <c r="M184" s="2"/>
      <c r="N184" s="2"/>
      <c r="O184" s="2"/>
      <c r="P184" s="2"/>
      <c r="Q184" s="2"/>
      <c r="R184" s="2"/>
      <c r="S184" s="2"/>
      <c r="T184" s="2"/>
      <c r="U184" s="2"/>
      <c r="V184" s="2"/>
      <c r="W184" s="2"/>
      <c r="X184" s="2"/>
      <c r="Y184" s="2"/>
      <c r="Z184" s="2"/>
      <c r="AA184" s="2"/>
    </row>
    <row r="185" spans="1:27" ht="16.5" customHeight="1" x14ac:dyDescent="0.3">
      <c r="A185" s="24"/>
      <c r="B185" s="25"/>
      <c r="C185" s="25"/>
      <c r="D185" s="25"/>
      <c r="E185" s="25"/>
      <c r="F185" s="25"/>
      <c r="G185" s="25"/>
      <c r="H185" s="25"/>
      <c r="I185" s="25"/>
      <c r="J185" s="2"/>
      <c r="K185" s="2"/>
      <c r="L185" s="2"/>
      <c r="M185" s="2"/>
      <c r="N185" s="2"/>
      <c r="O185" s="2"/>
      <c r="P185" s="2"/>
      <c r="Q185" s="2"/>
      <c r="R185" s="2"/>
      <c r="S185" s="2"/>
      <c r="T185" s="2"/>
      <c r="U185" s="2"/>
      <c r="V185" s="2"/>
      <c r="W185" s="2"/>
      <c r="X185" s="2"/>
      <c r="Y185" s="2"/>
      <c r="Z185" s="2"/>
      <c r="AA185" s="2"/>
    </row>
    <row r="186" spans="1:27" ht="16.5" customHeight="1" x14ac:dyDescent="0.3">
      <c r="A186" s="24"/>
      <c r="B186" s="25"/>
      <c r="C186" s="25"/>
      <c r="D186" s="25"/>
      <c r="E186" s="25"/>
      <c r="F186" s="25"/>
      <c r="G186" s="25"/>
      <c r="H186" s="25"/>
      <c r="I186" s="25"/>
      <c r="J186" s="2"/>
      <c r="K186" s="2"/>
      <c r="L186" s="2"/>
      <c r="M186" s="2"/>
      <c r="N186" s="2"/>
      <c r="O186" s="2"/>
      <c r="P186" s="2"/>
      <c r="Q186" s="2"/>
      <c r="R186" s="2"/>
      <c r="S186" s="2"/>
      <c r="T186" s="2"/>
      <c r="U186" s="2"/>
      <c r="V186" s="2"/>
      <c r="W186" s="2"/>
      <c r="X186" s="2"/>
      <c r="Y186" s="2"/>
      <c r="Z186" s="2"/>
      <c r="AA186" s="2"/>
    </row>
    <row r="187" spans="1:27" ht="16.5" customHeight="1" x14ac:dyDescent="0.3">
      <c r="A187" s="24"/>
      <c r="B187" s="25"/>
      <c r="C187" s="25"/>
      <c r="D187" s="25"/>
      <c r="E187" s="25"/>
      <c r="F187" s="25"/>
      <c r="G187" s="25"/>
      <c r="H187" s="25"/>
      <c r="I187" s="25"/>
      <c r="J187" s="2"/>
      <c r="K187" s="2"/>
      <c r="L187" s="2"/>
      <c r="M187" s="2"/>
      <c r="N187" s="2"/>
      <c r="O187" s="2"/>
      <c r="P187" s="2"/>
      <c r="Q187" s="2"/>
      <c r="R187" s="2"/>
      <c r="S187" s="2"/>
      <c r="T187" s="2"/>
      <c r="U187" s="2"/>
      <c r="V187" s="2"/>
      <c r="W187" s="2"/>
      <c r="X187" s="2"/>
      <c r="Y187" s="2"/>
      <c r="Z187" s="2"/>
      <c r="AA187" s="2"/>
    </row>
    <row r="188" spans="1:27" ht="16.5" customHeight="1" x14ac:dyDescent="0.3">
      <c r="A188" s="24"/>
      <c r="B188" s="25"/>
      <c r="C188" s="25"/>
      <c r="D188" s="25"/>
      <c r="E188" s="25"/>
      <c r="F188" s="25"/>
      <c r="G188" s="25"/>
      <c r="H188" s="25"/>
      <c r="I188" s="25"/>
      <c r="J188" s="2"/>
      <c r="K188" s="2"/>
      <c r="L188" s="2"/>
      <c r="M188" s="2"/>
      <c r="N188" s="2"/>
      <c r="O188" s="2"/>
      <c r="P188" s="2"/>
      <c r="Q188" s="2"/>
      <c r="R188" s="2"/>
      <c r="S188" s="2"/>
      <c r="T188" s="2"/>
      <c r="U188" s="2"/>
      <c r="V188" s="2"/>
      <c r="W188" s="2"/>
      <c r="X188" s="2"/>
      <c r="Y188" s="2"/>
      <c r="Z188" s="2"/>
      <c r="AA188" s="2"/>
    </row>
    <row r="189" spans="1:27" ht="16.5" customHeight="1" x14ac:dyDescent="0.3">
      <c r="A189" s="24"/>
      <c r="B189" s="25"/>
      <c r="C189" s="25"/>
      <c r="D189" s="25"/>
      <c r="E189" s="25"/>
      <c r="F189" s="25"/>
      <c r="G189" s="25"/>
      <c r="H189" s="25"/>
      <c r="I189" s="25"/>
      <c r="J189" s="2"/>
      <c r="K189" s="2"/>
      <c r="L189" s="2"/>
      <c r="M189" s="2"/>
      <c r="N189" s="2"/>
      <c r="O189" s="2"/>
      <c r="P189" s="2"/>
      <c r="Q189" s="2"/>
      <c r="R189" s="2"/>
      <c r="S189" s="2"/>
      <c r="T189" s="2"/>
      <c r="U189" s="2"/>
      <c r="V189" s="2"/>
      <c r="W189" s="2"/>
      <c r="X189" s="2"/>
      <c r="Y189" s="2"/>
      <c r="Z189" s="2"/>
      <c r="AA189" s="2"/>
    </row>
    <row r="190" spans="1:27" ht="16.5" customHeight="1" x14ac:dyDescent="0.3">
      <c r="A190" s="24"/>
      <c r="B190" s="25"/>
      <c r="C190" s="25"/>
      <c r="D190" s="25"/>
      <c r="E190" s="25"/>
      <c r="F190" s="25"/>
      <c r="G190" s="25"/>
      <c r="H190" s="25"/>
      <c r="I190" s="25"/>
      <c r="J190" s="2"/>
      <c r="K190" s="2"/>
      <c r="L190" s="2"/>
      <c r="M190" s="2"/>
      <c r="N190" s="2"/>
      <c r="O190" s="2"/>
      <c r="P190" s="2"/>
      <c r="Q190" s="2"/>
      <c r="R190" s="2"/>
      <c r="S190" s="2"/>
      <c r="T190" s="2"/>
      <c r="U190" s="2"/>
      <c r="V190" s="2"/>
      <c r="W190" s="2"/>
      <c r="X190" s="2"/>
      <c r="Y190" s="2"/>
      <c r="Z190" s="2"/>
      <c r="AA190" s="2"/>
    </row>
    <row r="191" spans="1:27" ht="16.5" customHeight="1" x14ac:dyDescent="0.3">
      <c r="A191" s="24"/>
      <c r="B191" s="25"/>
      <c r="C191" s="25"/>
      <c r="D191" s="25"/>
      <c r="E191" s="25"/>
      <c r="F191" s="25"/>
      <c r="G191" s="25"/>
      <c r="H191" s="25"/>
      <c r="I191" s="25"/>
      <c r="J191" s="2"/>
      <c r="K191" s="2"/>
      <c r="L191" s="2"/>
      <c r="M191" s="2"/>
      <c r="N191" s="2"/>
      <c r="O191" s="2"/>
      <c r="P191" s="2"/>
      <c r="Q191" s="2"/>
      <c r="R191" s="2"/>
      <c r="S191" s="2"/>
      <c r="T191" s="2"/>
      <c r="U191" s="2"/>
      <c r="V191" s="2"/>
      <c r="W191" s="2"/>
      <c r="X191" s="2"/>
      <c r="Y191" s="2"/>
      <c r="Z191" s="2"/>
      <c r="AA191" s="2"/>
    </row>
    <row r="192" spans="1:27" ht="16.5" customHeight="1" x14ac:dyDescent="0.3">
      <c r="A192" s="24"/>
      <c r="B192" s="25"/>
      <c r="C192" s="25"/>
      <c r="D192" s="25"/>
      <c r="E192" s="25"/>
      <c r="F192" s="25"/>
      <c r="G192" s="25"/>
      <c r="H192" s="25"/>
      <c r="I192" s="25"/>
      <c r="J192" s="2"/>
      <c r="K192" s="2"/>
      <c r="L192" s="2"/>
      <c r="M192" s="2"/>
      <c r="N192" s="2"/>
      <c r="O192" s="2"/>
      <c r="P192" s="2"/>
      <c r="Q192" s="2"/>
      <c r="R192" s="2"/>
      <c r="S192" s="2"/>
      <c r="T192" s="2"/>
      <c r="U192" s="2"/>
      <c r="V192" s="2"/>
      <c r="W192" s="2"/>
      <c r="X192" s="2"/>
      <c r="Y192" s="2"/>
      <c r="Z192" s="2"/>
      <c r="AA192" s="2"/>
    </row>
    <row r="193" spans="1:27" ht="16.5" customHeight="1" x14ac:dyDescent="0.3">
      <c r="A193" s="24"/>
      <c r="B193" s="25"/>
      <c r="C193" s="25"/>
      <c r="D193" s="25"/>
      <c r="E193" s="25"/>
      <c r="F193" s="25"/>
      <c r="G193" s="25"/>
      <c r="H193" s="25"/>
      <c r="I193" s="25"/>
      <c r="J193" s="2"/>
      <c r="K193" s="2"/>
      <c r="L193" s="2"/>
      <c r="M193" s="2"/>
      <c r="N193" s="2"/>
      <c r="O193" s="2"/>
      <c r="P193" s="2"/>
      <c r="Q193" s="2"/>
      <c r="R193" s="2"/>
      <c r="S193" s="2"/>
      <c r="T193" s="2"/>
      <c r="U193" s="2"/>
      <c r="V193" s="2"/>
      <c r="W193" s="2"/>
      <c r="X193" s="2"/>
      <c r="Y193" s="2"/>
      <c r="Z193" s="2"/>
      <c r="AA193" s="2"/>
    </row>
    <row r="194" spans="1:27" ht="16.5" customHeight="1" x14ac:dyDescent="0.3">
      <c r="A194" s="24"/>
      <c r="B194" s="25"/>
      <c r="C194" s="25"/>
      <c r="D194" s="25"/>
      <c r="E194" s="25"/>
      <c r="F194" s="25"/>
      <c r="G194" s="25"/>
      <c r="H194" s="25"/>
      <c r="I194" s="25"/>
      <c r="J194" s="2"/>
      <c r="K194" s="2"/>
      <c r="L194" s="2"/>
      <c r="M194" s="2"/>
      <c r="N194" s="2"/>
      <c r="O194" s="2"/>
      <c r="P194" s="2"/>
      <c r="Q194" s="2"/>
      <c r="R194" s="2"/>
      <c r="S194" s="2"/>
      <c r="T194" s="2"/>
      <c r="U194" s="2"/>
      <c r="V194" s="2"/>
      <c r="W194" s="2"/>
      <c r="X194" s="2"/>
      <c r="Y194" s="2"/>
      <c r="Z194" s="2"/>
      <c r="AA194" s="2"/>
    </row>
    <row r="195" spans="1:27" ht="16.5" customHeight="1" x14ac:dyDescent="0.3">
      <c r="A195" s="24"/>
      <c r="B195" s="25"/>
      <c r="C195" s="25"/>
      <c r="D195" s="25"/>
      <c r="E195" s="25"/>
      <c r="F195" s="25"/>
      <c r="G195" s="25"/>
      <c r="H195" s="25"/>
      <c r="I195" s="25"/>
      <c r="J195" s="2"/>
      <c r="K195" s="2"/>
      <c r="L195" s="2"/>
      <c r="M195" s="2"/>
      <c r="N195" s="2"/>
      <c r="O195" s="2"/>
      <c r="P195" s="2"/>
      <c r="Q195" s="2"/>
      <c r="R195" s="2"/>
      <c r="S195" s="2"/>
      <c r="T195" s="2"/>
      <c r="U195" s="2"/>
      <c r="V195" s="2"/>
      <c r="W195" s="2"/>
      <c r="X195" s="2"/>
      <c r="Y195" s="2"/>
      <c r="Z195" s="2"/>
      <c r="AA195" s="2"/>
    </row>
    <row r="196" spans="1:27" ht="16.5" customHeight="1" x14ac:dyDescent="0.3">
      <c r="A196" s="24"/>
      <c r="B196" s="25"/>
      <c r="C196" s="25"/>
      <c r="D196" s="25"/>
      <c r="E196" s="25"/>
      <c r="F196" s="25"/>
      <c r="G196" s="25"/>
      <c r="H196" s="25"/>
      <c r="I196" s="25"/>
      <c r="J196" s="2"/>
      <c r="K196" s="2"/>
      <c r="L196" s="2"/>
      <c r="M196" s="2"/>
      <c r="N196" s="2"/>
      <c r="O196" s="2"/>
      <c r="P196" s="2"/>
      <c r="Q196" s="2"/>
      <c r="R196" s="2"/>
      <c r="S196" s="2"/>
      <c r="T196" s="2"/>
      <c r="U196" s="2"/>
      <c r="V196" s="2"/>
      <c r="W196" s="2"/>
      <c r="X196" s="2"/>
      <c r="Y196" s="2"/>
      <c r="Z196" s="2"/>
      <c r="AA196" s="2"/>
    </row>
    <row r="197" spans="1:27" ht="16.5" customHeight="1" x14ac:dyDescent="0.3">
      <c r="A197" s="24"/>
      <c r="B197" s="25"/>
      <c r="C197" s="25"/>
      <c r="D197" s="25"/>
      <c r="E197" s="25"/>
      <c r="F197" s="25"/>
      <c r="G197" s="25"/>
      <c r="H197" s="25"/>
      <c r="I197" s="25"/>
      <c r="J197" s="2"/>
      <c r="K197" s="2"/>
      <c r="L197" s="2"/>
      <c r="M197" s="2"/>
      <c r="N197" s="2"/>
      <c r="O197" s="2"/>
      <c r="P197" s="2"/>
      <c r="Q197" s="2"/>
      <c r="R197" s="2"/>
      <c r="S197" s="2"/>
      <c r="T197" s="2"/>
      <c r="U197" s="2"/>
      <c r="V197" s="2"/>
      <c r="W197" s="2"/>
      <c r="X197" s="2"/>
      <c r="Y197" s="2"/>
      <c r="Z197" s="2"/>
      <c r="AA197" s="2"/>
    </row>
    <row r="198" spans="1:27" ht="16.5" customHeight="1" x14ac:dyDescent="0.3">
      <c r="A198" s="24"/>
      <c r="B198" s="25"/>
      <c r="C198" s="25"/>
      <c r="D198" s="25"/>
      <c r="E198" s="25"/>
      <c r="F198" s="25"/>
      <c r="G198" s="25"/>
      <c r="H198" s="25"/>
      <c r="I198" s="25"/>
      <c r="J198" s="2"/>
      <c r="K198" s="2"/>
      <c r="L198" s="2"/>
      <c r="M198" s="2"/>
      <c r="N198" s="2"/>
      <c r="O198" s="2"/>
      <c r="P198" s="2"/>
      <c r="Q198" s="2"/>
      <c r="R198" s="2"/>
      <c r="S198" s="2"/>
      <c r="T198" s="2"/>
      <c r="U198" s="2"/>
      <c r="V198" s="2"/>
      <c r="W198" s="2"/>
      <c r="X198" s="2"/>
      <c r="Y198" s="2"/>
      <c r="Z198" s="2"/>
      <c r="AA198" s="2"/>
    </row>
    <row r="199" spans="1:27" ht="16.5" customHeight="1" x14ac:dyDescent="0.3">
      <c r="A199" s="24"/>
      <c r="B199" s="25"/>
      <c r="C199" s="25"/>
      <c r="D199" s="25"/>
      <c r="E199" s="25"/>
      <c r="F199" s="25"/>
      <c r="G199" s="25"/>
      <c r="H199" s="25"/>
      <c r="I199" s="25"/>
      <c r="J199" s="2"/>
      <c r="K199" s="2"/>
      <c r="L199" s="2"/>
      <c r="M199" s="2"/>
      <c r="N199" s="2"/>
      <c r="O199" s="2"/>
      <c r="P199" s="2"/>
      <c r="Q199" s="2"/>
      <c r="R199" s="2"/>
      <c r="S199" s="2"/>
      <c r="T199" s="2"/>
      <c r="U199" s="2"/>
      <c r="V199" s="2"/>
      <c r="W199" s="2"/>
      <c r="X199" s="2"/>
      <c r="Y199" s="2"/>
      <c r="Z199" s="2"/>
      <c r="AA199" s="2"/>
    </row>
    <row r="200" spans="1:27" ht="16.5" customHeight="1" x14ac:dyDescent="0.3">
      <c r="A200" s="24"/>
      <c r="B200" s="25"/>
      <c r="C200" s="25"/>
      <c r="D200" s="25"/>
      <c r="E200" s="25"/>
      <c r="F200" s="25"/>
      <c r="G200" s="25"/>
      <c r="H200" s="25"/>
      <c r="I200" s="25"/>
      <c r="J200" s="2"/>
      <c r="K200" s="2"/>
      <c r="L200" s="2"/>
      <c r="M200" s="2"/>
      <c r="N200" s="2"/>
      <c r="O200" s="2"/>
      <c r="P200" s="2"/>
      <c r="Q200" s="2"/>
      <c r="R200" s="2"/>
      <c r="S200" s="2"/>
      <c r="T200" s="2"/>
      <c r="U200" s="2"/>
      <c r="V200" s="2"/>
      <c r="W200" s="2"/>
      <c r="X200" s="2"/>
      <c r="Y200" s="2"/>
      <c r="Z200" s="2"/>
      <c r="AA200" s="2"/>
    </row>
    <row r="201" spans="1:27" ht="16.5" customHeight="1" x14ac:dyDescent="0.3">
      <c r="A201" s="24"/>
      <c r="B201" s="25"/>
      <c r="C201" s="25"/>
      <c r="D201" s="25"/>
      <c r="E201" s="25"/>
      <c r="F201" s="25"/>
      <c r="G201" s="25"/>
      <c r="H201" s="25"/>
      <c r="I201" s="25"/>
      <c r="J201" s="2"/>
      <c r="K201" s="2"/>
      <c r="L201" s="2"/>
      <c r="M201" s="2"/>
      <c r="N201" s="2"/>
      <c r="O201" s="2"/>
      <c r="P201" s="2"/>
      <c r="Q201" s="2"/>
      <c r="R201" s="2"/>
      <c r="S201" s="2"/>
      <c r="T201" s="2"/>
      <c r="U201" s="2"/>
      <c r="V201" s="2"/>
      <c r="W201" s="2"/>
      <c r="X201" s="2"/>
      <c r="Y201" s="2"/>
      <c r="Z201" s="2"/>
      <c r="AA201" s="2"/>
    </row>
    <row r="202" spans="1:27" ht="16.5" customHeight="1" x14ac:dyDescent="0.3">
      <c r="A202" s="24"/>
      <c r="B202" s="25"/>
      <c r="C202" s="25"/>
      <c r="D202" s="25"/>
      <c r="E202" s="25"/>
      <c r="F202" s="25"/>
      <c r="G202" s="25"/>
      <c r="H202" s="25"/>
      <c r="I202" s="25"/>
      <c r="J202" s="2"/>
      <c r="K202" s="2"/>
      <c r="L202" s="2"/>
      <c r="M202" s="2"/>
      <c r="N202" s="2"/>
      <c r="O202" s="2"/>
      <c r="P202" s="2"/>
      <c r="Q202" s="2"/>
      <c r="R202" s="2"/>
      <c r="S202" s="2"/>
      <c r="T202" s="2"/>
      <c r="U202" s="2"/>
      <c r="V202" s="2"/>
      <c r="W202" s="2"/>
      <c r="X202" s="2"/>
      <c r="Y202" s="2"/>
      <c r="Z202" s="2"/>
      <c r="AA202" s="2"/>
    </row>
    <row r="203" spans="1:27" ht="16.5" customHeight="1" x14ac:dyDescent="0.3">
      <c r="A203" s="24"/>
      <c r="B203" s="25"/>
      <c r="C203" s="25"/>
      <c r="D203" s="25"/>
      <c r="E203" s="25"/>
      <c r="F203" s="25"/>
      <c r="G203" s="25"/>
      <c r="H203" s="25"/>
      <c r="I203" s="25"/>
      <c r="J203" s="2"/>
      <c r="K203" s="2"/>
      <c r="L203" s="2"/>
      <c r="M203" s="2"/>
      <c r="N203" s="2"/>
      <c r="O203" s="2"/>
      <c r="P203" s="2"/>
      <c r="Q203" s="2"/>
      <c r="R203" s="2"/>
      <c r="S203" s="2"/>
      <c r="T203" s="2"/>
      <c r="U203" s="2"/>
      <c r="V203" s="2"/>
      <c r="W203" s="2"/>
      <c r="X203" s="2"/>
      <c r="Y203" s="2"/>
      <c r="Z203" s="2"/>
      <c r="AA203" s="2"/>
    </row>
    <row r="204" spans="1:27" ht="16.5" customHeight="1" x14ac:dyDescent="0.3">
      <c r="A204" s="24"/>
      <c r="B204" s="25"/>
      <c r="C204" s="25"/>
      <c r="D204" s="25"/>
      <c r="E204" s="25"/>
      <c r="F204" s="25"/>
      <c r="G204" s="25"/>
      <c r="H204" s="25"/>
      <c r="I204" s="25"/>
      <c r="J204" s="2"/>
      <c r="K204" s="2"/>
      <c r="L204" s="2"/>
      <c r="M204" s="2"/>
      <c r="N204" s="2"/>
      <c r="O204" s="2"/>
      <c r="P204" s="2"/>
      <c r="Q204" s="2"/>
      <c r="R204" s="2"/>
      <c r="S204" s="2"/>
      <c r="T204" s="2"/>
      <c r="U204" s="2"/>
      <c r="V204" s="2"/>
      <c r="W204" s="2"/>
      <c r="X204" s="2"/>
      <c r="Y204" s="2"/>
      <c r="Z204" s="2"/>
      <c r="AA204" s="2"/>
    </row>
    <row r="205" spans="1:27" ht="16.5" customHeight="1" x14ac:dyDescent="0.3">
      <c r="A205" s="24"/>
      <c r="B205" s="25"/>
      <c r="C205" s="25"/>
      <c r="D205" s="25"/>
      <c r="E205" s="25"/>
      <c r="F205" s="25"/>
      <c r="G205" s="25"/>
      <c r="H205" s="25"/>
      <c r="I205" s="25"/>
      <c r="J205" s="2"/>
      <c r="K205" s="2"/>
      <c r="L205" s="2"/>
      <c r="M205" s="2"/>
      <c r="N205" s="2"/>
      <c r="O205" s="2"/>
      <c r="P205" s="2"/>
      <c r="Q205" s="2"/>
      <c r="R205" s="2"/>
      <c r="S205" s="2"/>
      <c r="T205" s="2"/>
      <c r="U205" s="2"/>
      <c r="V205" s="2"/>
      <c r="W205" s="2"/>
      <c r="X205" s="2"/>
      <c r="Y205" s="2"/>
      <c r="Z205" s="2"/>
      <c r="AA205" s="2"/>
    </row>
    <row r="206" spans="1:27" ht="16.5" customHeight="1" x14ac:dyDescent="0.3">
      <c r="A206" s="24"/>
      <c r="B206" s="25"/>
      <c r="C206" s="25"/>
      <c r="D206" s="25"/>
      <c r="E206" s="25"/>
      <c r="F206" s="25"/>
      <c r="G206" s="25"/>
      <c r="H206" s="25"/>
      <c r="I206" s="25"/>
      <c r="J206" s="2"/>
      <c r="K206" s="2"/>
      <c r="L206" s="2"/>
      <c r="M206" s="2"/>
      <c r="N206" s="2"/>
      <c r="O206" s="2"/>
      <c r="P206" s="2"/>
      <c r="Q206" s="2"/>
      <c r="R206" s="2"/>
      <c r="S206" s="2"/>
      <c r="T206" s="2"/>
      <c r="U206" s="2"/>
      <c r="V206" s="2"/>
      <c r="W206" s="2"/>
      <c r="X206" s="2"/>
      <c r="Y206" s="2"/>
      <c r="Z206" s="2"/>
      <c r="AA206" s="2"/>
    </row>
    <row r="207" spans="1:27" ht="16.5" customHeight="1" x14ac:dyDescent="0.3">
      <c r="A207" s="24"/>
      <c r="B207" s="25"/>
      <c r="C207" s="25"/>
      <c r="D207" s="25"/>
      <c r="E207" s="25"/>
      <c r="F207" s="25"/>
      <c r="G207" s="25"/>
      <c r="H207" s="25"/>
      <c r="I207" s="25"/>
      <c r="J207" s="2"/>
      <c r="K207" s="2"/>
      <c r="L207" s="2"/>
      <c r="M207" s="2"/>
      <c r="N207" s="2"/>
      <c r="O207" s="2"/>
      <c r="P207" s="2"/>
      <c r="Q207" s="2"/>
      <c r="R207" s="2"/>
      <c r="S207" s="2"/>
      <c r="T207" s="2"/>
      <c r="U207" s="2"/>
      <c r="V207" s="2"/>
      <c r="W207" s="2"/>
      <c r="X207" s="2"/>
      <c r="Y207" s="2"/>
      <c r="Z207" s="2"/>
      <c r="AA207" s="2"/>
    </row>
    <row r="208" spans="1:27" ht="16.5" customHeight="1" x14ac:dyDescent="0.3">
      <c r="A208" s="24"/>
      <c r="B208" s="25"/>
      <c r="C208" s="25"/>
      <c r="D208" s="25"/>
      <c r="E208" s="25"/>
      <c r="F208" s="25"/>
      <c r="G208" s="25"/>
      <c r="H208" s="25"/>
      <c r="I208" s="25"/>
      <c r="J208" s="2"/>
      <c r="K208" s="2"/>
      <c r="L208" s="2"/>
      <c r="M208" s="2"/>
      <c r="N208" s="2"/>
      <c r="O208" s="2"/>
      <c r="P208" s="2"/>
      <c r="Q208" s="2"/>
      <c r="R208" s="2"/>
      <c r="S208" s="2"/>
      <c r="T208" s="2"/>
      <c r="U208" s="2"/>
      <c r="V208" s="2"/>
      <c r="W208" s="2"/>
      <c r="X208" s="2"/>
      <c r="Y208" s="2"/>
      <c r="Z208" s="2"/>
      <c r="AA208" s="2"/>
    </row>
    <row r="209" spans="1:27" ht="16.5" customHeight="1" x14ac:dyDescent="0.3">
      <c r="A209" s="24"/>
      <c r="B209" s="25"/>
      <c r="C209" s="25"/>
      <c r="D209" s="25"/>
      <c r="E209" s="25"/>
      <c r="F209" s="25"/>
      <c r="G209" s="25"/>
      <c r="H209" s="25"/>
      <c r="I209" s="25"/>
      <c r="J209" s="2"/>
      <c r="K209" s="2"/>
      <c r="L209" s="2"/>
      <c r="M209" s="2"/>
      <c r="N209" s="2"/>
      <c r="O209" s="2"/>
      <c r="P209" s="2"/>
      <c r="Q209" s="2"/>
      <c r="R209" s="2"/>
      <c r="S209" s="2"/>
      <c r="T209" s="2"/>
      <c r="U209" s="2"/>
      <c r="V209" s="2"/>
      <c r="W209" s="2"/>
      <c r="X209" s="2"/>
      <c r="Y209" s="2"/>
      <c r="Z209" s="2"/>
      <c r="AA209" s="2"/>
    </row>
    <row r="210" spans="1:27" ht="16.5" customHeight="1" x14ac:dyDescent="0.3">
      <c r="A210" s="24"/>
      <c r="B210" s="25"/>
      <c r="C210" s="25"/>
      <c r="D210" s="25"/>
      <c r="E210" s="25"/>
      <c r="F210" s="25"/>
      <c r="G210" s="25"/>
      <c r="H210" s="25"/>
      <c r="I210" s="25"/>
      <c r="J210" s="2"/>
      <c r="K210" s="2"/>
      <c r="L210" s="2"/>
      <c r="M210" s="2"/>
      <c r="N210" s="2"/>
      <c r="O210" s="2"/>
      <c r="P210" s="2"/>
      <c r="Q210" s="2"/>
      <c r="R210" s="2"/>
      <c r="S210" s="2"/>
      <c r="T210" s="2"/>
      <c r="U210" s="2"/>
      <c r="V210" s="2"/>
      <c r="W210" s="2"/>
      <c r="X210" s="2"/>
      <c r="Y210" s="2"/>
      <c r="Z210" s="2"/>
      <c r="AA210" s="2"/>
    </row>
    <row r="211" spans="1:27" ht="16.5" customHeight="1" x14ac:dyDescent="0.3">
      <c r="A211" s="24"/>
      <c r="B211" s="25"/>
      <c r="C211" s="25"/>
      <c r="D211" s="25"/>
      <c r="E211" s="25"/>
      <c r="F211" s="25"/>
      <c r="G211" s="25"/>
      <c r="H211" s="25"/>
      <c r="I211" s="25"/>
      <c r="J211" s="2"/>
      <c r="K211" s="2"/>
      <c r="L211" s="2"/>
      <c r="M211" s="2"/>
      <c r="N211" s="2"/>
      <c r="O211" s="2"/>
      <c r="P211" s="2"/>
      <c r="Q211" s="2"/>
      <c r="R211" s="2"/>
      <c r="S211" s="2"/>
      <c r="T211" s="2"/>
      <c r="U211" s="2"/>
      <c r="V211" s="2"/>
      <c r="W211" s="2"/>
      <c r="X211" s="2"/>
      <c r="Y211" s="2"/>
      <c r="Z211" s="2"/>
      <c r="AA211" s="2"/>
    </row>
    <row r="212" spans="1:27" ht="16.5" customHeight="1" x14ac:dyDescent="0.3">
      <c r="A212" s="24"/>
      <c r="B212" s="25"/>
      <c r="C212" s="25"/>
      <c r="D212" s="25"/>
      <c r="E212" s="25"/>
      <c r="F212" s="25"/>
      <c r="G212" s="25"/>
      <c r="H212" s="25"/>
      <c r="I212" s="25"/>
      <c r="J212" s="2"/>
      <c r="K212" s="2"/>
      <c r="L212" s="2"/>
      <c r="M212" s="2"/>
      <c r="N212" s="2"/>
      <c r="O212" s="2"/>
      <c r="P212" s="2"/>
      <c r="Q212" s="2"/>
      <c r="R212" s="2"/>
      <c r="S212" s="2"/>
      <c r="T212" s="2"/>
      <c r="U212" s="2"/>
      <c r="V212" s="2"/>
      <c r="W212" s="2"/>
      <c r="X212" s="2"/>
      <c r="Y212" s="2"/>
      <c r="Z212" s="2"/>
      <c r="AA212" s="2"/>
    </row>
    <row r="213" spans="1:27" ht="16.5" customHeight="1" x14ac:dyDescent="0.3">
      <c r="A213" s="24"/>
      <c r="B213" s="25"/>
      <c r="C213" s="25"/>
      <c r="D213" s="25"/>
      <c r="E213" s="25"/>
      <c r="F213" s="25"/>
      <c r="G213" s="25"/>
      <c r="H213" s="25"/>
      <c r="I213" s="25"/>
      <c r="J213" s="2"/>
      <c r="K213" s="2"/>
      <c r="L213" s="2"/>
      <c r="M213" s="2"/>
      <c r="N213" s="2"/>
      <c r="O213" s="2"/>
      <c r="P213" s="2"/>
      <c r="Q213" s="2"/>
      <c r="R213" s="2"/>
      <c r="S213" s="2"/>
      <c r="T213" s="2"/>
      <c r="U213" s="2"/>
      <c r="V213" s="2"/>
      <c r="W213" s="2"/>
      <c r="X213" s="2"/>
      <c r="Y213" s="2"/>
      <c r="Z213" s="2"/>
      <c r="AA213" s="2"/>
    </row>
    <row r="214" spans="1:27" ht="16.5" customHeight="1" x14ac:dyDescent="0.3">
      <c r="A214" s="24"/>
      <c r="B214" s="25"/>
      <c r="C214" s="25"/>
      <c r="D214" s="25"/>
      <c r="E214" s="25"/>
      <c r="F214" s="25"/>
      <c r="G214" s="25"/>
      <c r="H214" s="25"/>
      <c r="I214" s="25"/>
      <c r="J214" s="2"/>
      <c r="K214" s="2"/>
      <c r="L214" s="2"/>
      <c r="M214" s="2"/>
      <c r="N214" s="2"/>
      <c r="O214" s="2"/>
      <c r="P214" s="2"/>
      <c r="Q214" s="2"/>
      <c r="R214" s="2"/>
      <c r="S214" s="2"/>
      <c r="T214" s="2"/>
      <c r="U214" s="2"/>
      <c r="V214" s="2"/>
      <c r="W214" s="2"/>
      <c r="X214" s="2"/>
      <c r="Y214" s="2"/>
      <c r="Z214" s="2"/>
      <c r="AA214" s="2"/>
    </row>
    <row r="215" spans="1:27" ht="16.5" customHeight="1" x14ac:dyDescent="0.3">
      <c r="A215" s="24"/>
      <c r="B215" s="25"/>
      <c r="C215" s="25"/>
      <c r="D215" s="25"/>
      <c r="E215" s="25"/>
      <c r="F215" s="25"/>
      <c r="G215" s="25"/>
      <c r="H215" s="25"/>
      <c r="I215" s="25"/>
      <c r="J215" s="2"/>
      <c r="K215" s="2"/>
      <c r="L215" s="2"/>
      <c r="M215" s="2"/>
      <c r="N215" s="2"/>
      <c r="O215" s="2"/>
      <c r="P215" s="2"/>
      <c r="Q215" s="2"/>
      <c r="R215" s="2"/>
      <c r="S215" s="2"/>
      <c r="T215" s="2"/>
      <c r="U215" s="2"/>
      <c r="V215" s="2"/>
      <c r="W215" s="2"/>
      <c r="X215" s="2"/>
      <c r="Y215" s="2"/>
      <c r="Z215" s="2"/>
      <c r="AA215" s="2"/>
    </row>
    <row r="216" spans="1:27" ht="16.5" customHeight="1" x14ac:dyDescent="0.3">
      <c r="A216" s="24"/>
      <c r="B216" s="25"/>
      <c r="C216" s="25"/>
      <c r="D216" s="25"/>
      <c r="E216" s="25"/>
      <c r="F216" s="25"/>
      <c r="G216" s="25"/>
      <c r="H216" s="25"/>
      <c r="I216" s="25"/>
      <c r="J216" s="2"/>
      <c r="K216" s="2"/>
      <c r="L216" s="2"/>
      <c r="M216" s="2"/>
      <c r="N216" s="2"/>
      <c r="O216" s="2"/>
      <c r="P216" s="2"/>
      <c r="Q216" s="2"/>
      <c r="R216" s="2"/>
      <c r="S216" s="2"/>
      <c r="T216" s="2"/>
      <c r="U216" s="2"/>
      <c r="V216" s="2"/>
      <c r="W216" s="2"/>
      <c r="X216" s="2"/>
      <c r="Y216" s="2"/>
      <c r="Z216" s="2"/>
      <c r="AA216" s="2"/>
    </row>
    <row r="217" spans="1:27" ht="16.5" customHeight="1" x14ac:dyDescent="0.3">
      <c r="A217" s="24"/>
      <c r="B217" s="25"/>
      <c r="C217" s="25"/>
      <c r="D217" s="25"/>
      <c r="E217" s="25"/>
      <c r="F217" s="25"/>
      <c r="G217" s="25"/>
      <c r="H217" s="25"/>
      <c r="I217" s="25"/>
      <c r="J217" s="2"/>
      <c r="K217" s="2"/>
      <c r="L217" s="2"/>
      <c r="M217" s="2"/>
      <c r="N217" s="2"/>
      <c r="O217" s="2"/>
      <c r="P217" s="2"/>
      <c r="Q217" s="2"/>
      <c r="R217" s="2"/>
      <c r="S217" s="2"/>
      <c r="T217" s="2"/>
      <c r="U217" s="2"/>
      <c r="V217" s="2"/>
      <c r="W217" s="2"/>
      <c r="X217" s="2"/>
      <c r="Y217" s="2"/>
      <c r="Z217" s="2"/>
      <c r="AA217" s="2"/>
    </row>
    <row r="218" spans="1:27" ht="16.5" customHeight="1" x14ac:dyDescent="0.3">
      <c r="A218" s="24"/>
      <c r="B218" s="25"/>
      <c r="C218" s="25"/>
      <c r="D218" s="25"/>
      <c r="E218" s="25"/>
      <c r="F218" s="25"/>
      <c r="G218" s="25"/>
      <c r="H218" s="25"/>
      <c r="I218" s="25"/>
      <c r="J218" s="2"/>
      <c r="K218" s="2"/>
      <c r="L218" s="2"/>
      <c r="M218" s="2"/>
      <c r="N218" s="2"/>
      <c r="O218" s="2"/>
      <c r="P218" s="2"/>
      <c r="Q218" s="2"/>
      <c r="R218" s="2"/>
      <c r="S218" s="2"/>
      <c r="T218" s="2"/>
      <c r="U218" s="2"/>
      <c r="V218" s="2"/>
      <c r="W218" s="2"/>
      <c r="X218" s="2"/>
      <c r="Y218" s="2"/>
      <c r="Z218" s="2"/>
      <c r="AA218" s="2"/>
    </row>
    <row r="219" spans="1:27" ht="16.5" customHeight="1" x14ac:dyDescent="0.3">
      <c r="A219" s="24"/>
      <c r="B219" s="25"/>
      <c r="C219" s="25"/>
      <c r="D219" s="25"/>
      <c r="E219" s="25"/>
      <c r="F219" s="25"/>
      <c r="G219" s="25"/>
      <c r="H219" s="25"/>
      <c r="I219" s="25"/>
      <c r="J219" s="2"/>
      <c r="K219" s="2"/>
      <c r="L219" s="2"/>
      <c r="M219" s="2"/>
      <c r="N219" s="2"/>
      <c r="O219" s="2"/>
      <c r="P219" s="2"/>
      <c r="Q219" s="2"/>
      <c r="R219" s="2"/>
      <c r="S219" s="2"/>
      <c r="T219" s="2"/>
      <c r="U219" s="2"/>
      <c r="V219" s="2"/>
      <c r="W219" s="2"/>
      <c r="X219" s="2"/>
      <c r="Y219" s="2"/>
      <c r="Z219" s="2"/>
      <c r="AA219" s="2"/>
    </row>
    <row r="220" spans="1:27" ht="16.5" customHeight="1" x14ac:dyDescent="0.3">
      <c r="A220" s="24"/>
      <c r="B220" s="25"/>
      <c r="C220" s="25"/>
      <c r="D220" s="25"/>
      <c r="E220" s="25"/>
      <c r="F220" s="25"/>
      <c r="G220" s="25"/>
      <c r="H220" s="25"/>
      <c r="I220" s="25"/>
      <c r="J220" s="2"/>
      <c r="K220" s="2"/>
      <c r="L220" s="2"/>
      <c r="M220" s="2"/>
      <c r="N220" s="2"/>
      <c r="O220" s="2"/>
      <c r="P220" s="2"/>
      <c r="Q220" s="2"/>
      <c r="R220" s="2"/>
      <c r="S220" s="2"/>
      <c r="T220" s="2"/>
      <c r="U220" s="2"/>
      <c r="V220" s="2"/>
      <c r="W220" s="2"/>
      <c r="X220" s="2"/>
      <c r="Y220" s="2"/>
      <c r="Z220" s="2"/>
      <c r="AA220" s="2"/>
    </row>
    <row r="221" spans="1:27" ht="16.5" customHeight="1" x14ac:dyDescent="0.3">
      <c r="A221" s="24"/>
      <c r="B221" s="25"/>
      <c r="C221" s="25"/>
      <c r="D221" s="25"/>
      <c r="E221" s="25"/>
      <c r="F221" s="25"/>
      <c r="G221" s="25"/>
      <c r="H221" s="25"/>
      <c r="I221" s="25"/>
      <c r="J221" s="2"/>
      <c r="K221" s="2"/>
      <c r="L221" s="2"/>
      <c r="M221" s="2"/>
      <c r="N221" s="2"/>
      <c r="O221" s="2"/>
      <c r="P221" s="2"/>
      <c r="Q221" s="2"/>
      <c r="R221" s="2"/>
      <c r="S221" s="2"/>
      <c r="T221" s="2"/>
      <c r="U221" s="2"/>
      <c r="V221" s="2"/>
      <c r="W221" s="2"/>
      <c r="X221" s="2"/>
      <c r="Y221" s="2"/>
      <c r="Z221" s="2"/>
      <c r="AA221" s="2"/>
    </row>
    <row r="222" spans="1:27" ht="16.5" customHeight="1" x14ac:dyDescent="0.3">
      <c r="A222" s="24"/>
      <c r="B222" s="25"/>
      <c r="C222" s="25"/>
      <c r="D222" s="25"/>
      <c r="E222" s="25"/>
      <c r="F222" s="25"/>
      <c r="G222" s="25"/>
      <c r="H222" s="25"/>
      <c r="I222" s="25"/>
      <c r="J222" s="2"/>
      <c r="K222" s="2"/>
      <c r="L222" s="2"/>
      <c r="M222" s="2"/>
      <c r="N222" s="2"/>
      <c r="O222" s="2"/>
      <c r="P222" s="2"/>
      <c r="Q222" s="2"/>
      <c r="R222" s="2"/>
      <c r="S222" s="2"/>
      <c r="T222" s="2"/>
      <c r="U222" s="2"/>
      <c r="V222" s="2"/>
      <c r="W222" s="2"/>
      <c r="X222" s="2"/>
      <c r="Y222" s="2"/>
      <c r="Z222" s="2"/>
      <c r="AA222" s="2"/>
    </row>
    <row r="223" spans="1:27" ht="16.5" customHeight="1" x14ac:dyDescent="0.3">
      <c r="A223" s="24"/>
      <c r="B223" s="25"/>
      <c r="C223" s="25"/>
      <c r="D223" s="25"/>
      <c r="E223" s="25"/>
      <c r="F223" s="25"/>
      <c r="G223" s="25"/>
      <c r="H223" s="25"/>
      <c r="I223" s="25"/>
      <c r="J223" s="2"/>
      <c r="K223" s="2"/>
      <c r="L223" s="2"/>
      <c r="M223" s="2"/>
      <c r="N223" s="2"/>
      <c r="O223" s="2"/>
      <c r="P223" s="2"/>
      <c r="Q223" s="2"/>
      <c r="R223" s="2"/>
      <c r="S223" s="2"/>
      <c r="T223" s="2"/>
      <c r="U223" s="2"/>
      <c r="V223" s="2"/>
      <c r="W223" s="2"/>
      <c r="X223" s="2"/>
      <c r="Y223" s="2"/>
      <c r="Z223" s="2"/>
      <c r="AA223" s="2"/>
    </row>
    <row r="224" spans="1:27" ht="16.5" customHeight="1" x14ac:dyDescent="0.3">
      <c r="A224" s="24"/>
      <c r="B224" s="25"/>
      <c r="C224" s="25"/>
      <c r="D224" s="25"/>
      <c r="E224" s="25"/>
      <c r="F224" s="25"/>
      <c r="G224" s="25"/>
      <c r="H224" s="25"/>
      <c r="I224" s="25"/>
      <c r="J224" s="2"/>
      <c r="K224" s="2"/>
      <c r="L224" s="2"/>
      <c r="M224" s="2"/>
      <c r="N224" s="2"/>
      <c r="O224" s="2"/>
      <c r="P224" s="2"/>
      <c r="Q224" s="2"/>
      <c r="R224" s="2"/>
      <c r="S224" s="2"/>
      <c r="T224" s="2"/>
      <c r="U224" s="2"/>
      <c r="V224" s="2"/>
      <c r="W224" s="2"/>
      <c r="X224" s="2"/>
      <c r="Y224" s="2"/>
      <c r="Z224" s="2"/>
      <c r="AA224" s="2"/>
    </row>
    <row r="225" spans="1:27" ht="16.5" customHeight="1" x14ac:dyDescent="0.3">
      <c r="A225" s="24"/>
      <c r="B225" s="25"/>
      <c r="C225" s="25"/>
      <c r="D225" s="25"/>
      <c r="E225" s="25"/>
      <c r="F225" s="25"/>
      <c r="G225" s="25"/>
      <c r="H225" s="25"/>
      <c r="I225" s="25"/>
      <c r="J225" s="2"/>
      <c r="K225" s="2"/>
      <c r="L225" s="2"/>
      <c r="M225" s="2"/>
      <c r="N225" s="2"/>
      <c r="O225" s="2"/>
      <c r="P225" s="2"/>
      <c r="Q225" s="2"/>
      <c r="R225" s="2"/>
      <c r="S225" s="2"/>
      <c r="T225" s="2"/>
      <c r="U225" s="2"/>
      <c r="V225" s="2"/>
      <c r="W225" s="2"/>
      <c r="X225" s="2"/>
      <c r="Y225" s="2"/>
      <c r="Z225" s="2"/>
      <c r="AA225" s="2"/>
    </row>
    <row r="226" spans="1:27" ht="16.5" customHeight="1" x14ac:dyDescent="0.3">
      <c r="A226" s="24"/>
      <c r="B226" s="25"/>
      <c r="C226" s="25"/>
      <c r="D226" s="25"/>
      <c r="E226" s="25"/>
      <c r="F226" s="25"/>
      <c r="G226" s="25"/>
      <c r="H226" s="25"/>
      <c r="I226" s="25"/>
      <c r="J226" s="2"/>
      <c r="K226" s="2"/>
      <c r="L226" s="2"/>
      <c r="M226" s="2"/>
      <c r="N226" s="2"/>
      <c r="O226" s="2"/>
      <c r="P226" s="2"/>
      <c r="Q226" s="2"/>
      <c r="R226" s="2"/>
      <c r="S226" s="2"/>
      <c r="T226" s="2"/>
      <c r="U226" s="2"/>
      <c r="V226" s="2"/>
      <c r="W226" s="2"/>
      <c r="X226" s="2"/>
      <c r="Y226" s="2"/>
      <c r="Z226" s="2"/>
      <c r="AA226" s="2"/>
    </row>
    <row r="227" spans="1:27" ht="16.5" customHeight="1" x14ac:dyDescent="0.3">
      <c r="A227" s="24"/>
      <c r="B227" s="25"/>
      <c r="C227" s="25"/>
      <c r="D227" s="25"/>
      <c r="E227" s="25"/>
      <c r="F227" s="25"/>
      <c r="G227" s="25"/>
      <c r="H227" s="25"/>
      <c r="I227" s="25"/>
      <c r="J227" s="2"/>
      <c r="K227" s="2"/>
      <c r="L227" s="2"/>
      <c r="M227" s="2"/>
      <c r="N227" s="2"/>
      <c r="O227" s="2"/>
      <c r="P227" s="2"/>
      <c r="Q227" s="2"/>
      <c r="R227" s="2"/>
      <c r="S227" s="2"/>
      <c r="T227" s="2"/>
      <c r="U227" s="2"/>
      <c r="V227" s="2"/>
      <c r="W227" s="2"/>
      <c r="X227" s="2"/>
      <c r="Y227" s="2"/>
      <c r="Z227" s="2"/>
      <c r="AA227" s="2"/>
    </row>
    <row r="228" spans="1:27" ht="16.5" customHeight="1" x14ac:dyDescent="0.3">
      <c r="A228" s="24"/>
      <c r="B228" s="25"/>
      <c r="C228" s="25"/>
      <c r="D228" s="25"/>
      <c r="E228" s="25"/>
      <c r="F228" s="25"/>
      <c r="G228" s="25"/>
      <c r="H228" s="25"/>
      <c r="I228" s="25"/>
      <c r="J228" s="2"/>
      <c r="K228" s="2"/>
      <c r="L228" s="2"/>
      <c r="M228" s="2"/>
      <c r="N228" s="2"/>
      <c r="O228" s="2"/>
      <c r="P228" s="2"/>
      <c r="Q228" s="2"/>
      <c r="R228" s="2"/>
      <c r="S228" s="2"/>
      <c r="T228" s="2"/>
      <c r="U228" s="2"/>
      <c r="V228" s="2"/>
      <c r="W228" s="2"/>
      <c r="X228" s="2"/>
      <c r="Y228" s="2"/>
      <c r="Z228" s="2"/>
      <c r="AA228" s="2"/>
    </row>
    <row r="229" spans="1:27" ht="16.5" customHeight="1" x14ac:dyDescent="0.3">
      <c r="A229" s="24"/>
      <c r="B229" s="25"/>
      <c r="C229" s="25"/>
      <c r="D229" s="25"/>
      <c r="E229" s="25"/>
      <c r="F229" s="25"/>
      <c r="G229" s="25"/>
      <c r="H229" s="25"/>
      <c r="I229" s="25"/>
      <c r="J229" s="2"/>
      <c r="K229" s="2"/>
      <c r="L229" s="2"/>
      <c r="M229" s="2"/>
      <c r="N229" s="2"/>
      <c r="O229" s="2"/>
      <c r="P229" s="2"/>
      <c r="Q229" s="2"/>
      <c r="R229" s="2"/>
      <c r="S229" s="2"/>
      <c r="T229" s="2"/>
      <c r="U229" s="2"/>
      <c r="V229" s="2"/>
      <c r="W229" s="2"/>
      <c r="X229" s="2"/>
      <c r="Y229" s="2"/>
      <c r="Z229" s="2"/>
      <c r="AA229" s="2"/>
    </row>
    <row r="230" spans="1:27" ht="16.5" customHeight="1" x14ac:dyDescent="0.3">
      <c r="A230" s="24"/>
      <c r="B230" s="25"/>
      <c r="C230" s="25"/>
      <c r="D230" s="25"/>
      <c r="E230" s="25"/>
      <c r="F230" s="25"/>
      <c r="G230" s="25"/>
      <c r="H230" s="25"/>
      <c r="I230" s="25"/>
      <c r="J230" s="2"/>
      <c r="K230" s="2"/>
      <c r="L230" s="2"/>
      <c r="M230" s="2"/>
      <c r="N230" s="2"/>
      <c r="O230" s="2"/>
      <c r="P230" s="2"/>
      <c r="Q230" s="2"/>
      <c r="R230" s="2"/>
      <c r="S230" s="2"/>
      <c r="T230" s="2"/>
      <c r="U230" s="2"/>
      <c r="V230" s="2"/>
      <c r="W230" s="2"/>
      <c r="X230" s="2"/>
      <c r="Y230" s="2"/>
      <c r="Z230" s="2"/>
      <c r="AA230" s="2"/>
    </row>
    <row r="231" spans="1:27" ht="16.5" customHeight="1" x14ac:dyDescent="0.3">
      <c r="A231" s="24"/>
      <c r="B231" s="25"/>
      <c r="C231" s="25"/>
      <c r="D231" s="25"/>
      <c r="E231" s="25"/>
      <c r="F231" s="25"/>
      <c r="G231" s="25"/>
      <c r="H231" s="25"/>
      <c r="I231" s="25"/>
      <c r="J231" s="2"/>
      <c r="K231" s="2"/>
      <c r="L231" s="2"/>
      <c r="M231" s="2"/>
      <c r="N231" s="2"/>
      <c r="O231" s="2"/>
      <c r="P231" s="2"/>
      <c r="Q231" s="2"/>
      <c r="R231" s="2"/>
      <c r="S231" s="2"/>
      <c r="T231" s="2"/>
      <c r="U231" s="2"/>
      <c r="V231" s="2"/>
      <c r="W231" s="2"/>
      <c r="X231" s="2"/>
      <c r="Y231" s="2"/>
      <c r="Z231" s="2"/>
      <c r="AA231" s="2"/>
    </row>
    <row r="232" spans="1:27" ht="16.5" customHeight="1" x14ac:dyDescent="0.3">
      <c r="A232" s="24"/>
      <c r="B232" s="25"/>
      <c r="C232" s="25"/>
      <c r="D232" s="25"/>
      <c r="E232" s="25"/>
      <c r="F232" s="25"/>
      <c r="G232" s="25"/>
      <c r="H232" s="25"/>
      <c r="I232" s="25"/>
      <c r="J232" s="2"/>
      <c r="K232" s="2"/>
      <c r="L232" s="2"/>
      <c r="M232" s="2"/>
      <c r="N232" s="2"/>
      <c r="O232" s="2"/>
      <c r="P232" s="2"/>
      <c r="Q232" s="2"/>
      <c r="R232" s="2"/>
      <c r="S232" s="2"/>
      <c r="T232" s="2"/>
      <c r="U232" s="2"/>
      <c r="V232" s="2"/>
      <c r="W232" s="2"/>
      <c r="X232" s="2"/>
      <c r="Y232" s="2"/>
      <c r="Z232" s="2"/>
      <c r="AA232" s="2"/>
    </row>
    <row r="233" spans="1:27" ht="16.5" customHeight="1" x14ac:dyDescent="0.3">
      <c r="A233" s="24"/>
      <c r="B233" s="25"/>
      <c r="C233" s="25"/>
      <c r="D233" s="25"/>
      <c r="E233" s="25"/>
      <c r="F233" s="25"/>
      <c r="G233" s="25"/>
      <c r="H233" s="25"/>
      <c r="I233" s="25"/>
      <c r="J233" s="2"/>
      <c r="K233" s="2"/>
      <c r="L233" s="2"/>
      <c r="M233" s="2"/>
      <c r="N233" s="2"/>
      <c r="O233" s="2"/>
      <c r="P233" s="2"/>
      <c r="Q233" s="2"/>
      <c r="R233" s="2"/>
      <c r="S233" s="2"/>
      <c r="T233" s="2"/>
      <c r="U233" s="2"/>
      <c r="V233" s="2"/>
      <c r="W233" s="2"/>
      <c r="X233" s="2"/>
      <c r="Y233" s="2"/>
      <c r="Z233" s="2"/>
      <c r="AA233" s="2"/>
    </row>
    <row r="234" spans="1:27" ht="16.5" customHeight="1" x14ac:dyDescent="0.3">
      <c r="A234" s="24"/>
      <c r="B234" s="25"/>
      <c r="C234" s="25"/>
      <c r="D234" s="25"/>
      <c r="E234" s="25"/>
      <c r="F234" s="25"/>
      <c r="G234" s="25"/>
      <c r="H234" s="25"/>
      <c r="I234" s="25"/>
      <c r="J234" s="2"/>
      <c r="K234" s="2"/>
      <c r="L234" s="2"/>
      <c r="M234" s="2"/>
      <c r="N234" s="2"/>
      <c r="O234" s="2"/>
      <c r="P234" s="2"/>
      <c r="Q234" s="2"/>
      <c r="R234" s="2"/>
      <c r="S234" s="2"/>
      <c r="T234" s="2"/>
      <c r="U234" s="2"/>
      <c r="V234" s="2"/>
      <c r="W234" s="2"/>
      <c r="X234" s="2"/>
      <c r="Y234" s="2"/>
      <c r="Z234" s="2"/>
      <c r="AA234" s="2"/>
    </row>
    <row r="235" spans="1:27" ht="16.5" customHeight="1" x14ac:dyDescent="0.3">
      <c r="A235" s="24"/>
      <c r="B235" s="25"/>
      <c r="C235" s="25"/>
      <c r="D235" s="25"/>
      <c r="E235" s="25"/>
      <c r="F235" s="25"/>
      <c r="G235" s="25"/>
      <c r="H235" s="25"/>
      <c r="I235" s="25"/>
      <c r="J235" s="2"/>
      <c r="K235" s="2"/>
      <c r="L235" s="2"/>
      <c r="M235" s="2"/>
      <c r="N235" s="2"/>
      <c r="O235" s="2"/>
      <c r="P235" s="2"/>
      <c r="Q235" s="2"/>
      <c r="R235" s="2"/>
      <c r="S235" s="2"/>
      <c r="T235" s="2"/>
      <c r="U235" s="2"/>
      <c r="V235" s="2"/>
      <c r="W235" s="2"/>
      <c r="X235" s="2"/>
      <c r="Y235" s="2"/>
      <c r="Z235" s="2"/>
      <c r="AA235" s="2"/>
    </row>
    <row r="236" spans="1:27" ht="16.5" customHeight="1" x14ac:dyDescent="0.3">
      <c r="A236" s="24"/>
      <c r="B236" s="25"/>
      <c r="C236" s="25"/>
      <c r="D236" s="25"/>
      <c r="E236" s="25"/>
      <c r="F236" s="25"/>
      <c r="G236" s="25"/>
      <c r="H236" s="25"/>
      <c r="I236" s="25"/>
      <c r="J236" s="2"/>
      <c r="K236" s="2"/>
      <c r="L236" s="2"/>
      <c r="M236" s="2"/>
      <c r="N236" s="2"/>
      <c r="O236" s="2"/>
      <c r="P236" s="2"/>
      <c r="Q236" s="2"/>
      <c r="R236" s="2"/>
      <c r="S236" s="2"/>
      <c r="T236" s="2"/>
      <c r="U236" s="2"/>
      <c r="V236" s="2"/>
      <c r="W236" s="2"/>
      <c r="X236" s="2"/>
      <c r="Y236" s="2"/>
      <c r="Z236" s="2"/>
      <c r="AA236" s="2"/>
    </row>
    <row r="237" spans="1:27" ht="16.5" customHeight="1" x14ac:dyDescent="0.3">
      <c r="A237" s="24"/>
      <c r="B237" s="25"/>
      <c r="C237" s="25"/>
      <c r="D237" s="25"/>
      <c r="E237" s="25"/>
      <c r="F237" s="25"/>
      <c r="G237" s="25"/>
      <c r="H237" s="25"/>
      <c r="I237" s="25"/>
      <c r="J237" s="2"/>
      <c r="K237" s="2"/>
      <c r="L237" s="2"/>
      <c r="M237" s="2"/>
      <c r="N237" s="2"/>
      <c r="O237" s="2"/>
      <c r="P237" s="2"/>
      <c r="Q237" s="2"/>
      <c r="R237" s="2"/>
      <c r="S237" s="2"/>
      <c r="T237" s="2"/>
      <c r="U237" s="2"/>
      <c r="V237" s="2"/>
      <c r="W237" s="2"/>
      <c r="X237" s="2"/>
      <c r="Y237" s="2"/>
      <c r="Z237" s="2"/>
      <c r="AA237" s="2"/>
    </row>
    <row r="238" spans="1:27" ht="16.5" customHeight="1" x14ac:dyDescent="0.3">
      <c r="A238" s="24"/>
      <c r="B238" s="25"/>
      <c r="C238" s="25"/>
      <c r="D238" s="25"/>
      <c r="E238" s="25"/>
      <c r="F238" s="25"/>
      <c r="G238" s="25"/>
      <c r="H238" s="25"/>
      <c r="I238" s="25"/>
      <c r="J238" s="2"/>
      <c r="K238" s="2"/>
      <c r="L238" s="2"/>
      <c r="M238" s="2"/>
      <c r="N238" s="2"/>
      <c r="O238" s="2"/>
      <c r="P238" s="2"/>
      <c r="Q238" s="2"/>
      <c r="R238" s="2"/>
      <c r="S238" s="2"/>
      <c r="T238" s="2"/>
      <c r="U238" s="2"/>
      <c r="V238" s="2"/>
      <c r="W238" s="2"/>
      <c r="X238" s="2"/>
      <c r="Y238" s="2"/>
      <c r="Z238" s="2"/>
      <c r="AA238" s="2"/>
    </row>
    <row r="239" spans="1:27" ht="16.5" customHeight="1" x14ac:dyDescent="0.3">
      <c r="A239" s="24"/>
      <c r="B239" s="25"/>
      <c r="C239" s="25"/>
      <c r="D239" s="25"/>
      <c r="E239" s="25"/>
      <c r="F239" s="25"/>
      <c r="G239" s="25"/>
      <c r="H239" s="25"/>
      <c r="I239" s="25"/>
      <c r="J239" s="2"/>
      <c r="K239" s="2"/>
      <c r="L239" s="2"/>
      <c r="M239" s="2"/>
      <c r="N239" s="2"/>
      <c r="O239" s="2"/>
      <c r="P239" s="2"/>
      <c r="Q239" s="2"/>
      <c r="R239" s="2"/>
      <c r="S239" s="2"/>
      <c r="T239" s="2"/>
      <c r="U239" s="2"/>
      <c r="V239" s="2"/>
      <c r="W239" s="2"/>
      <c r="X239" s="2"/>
      <c r="Y239" s="2"/>
      <c r="Z239" s="2"/>
      <c r="AA239" s="2"/>
    </row>
    <row r="240" spans="1:27" ht="16.5" customHeight="1" x14ac:dyDescent="0.3">
      <c r="A240" s="24"/>
      <c r="B240" s="25"/>
      <c r="C240" s="25"/>
      <c r="D240" s="25"/>
      <c r="E240" s="25"/>
      <c r="F240" s="25"/>
      <c r="G240" s="25"/>
      <c r="H240" s="25"/>
      <c r="I240" s="25"/>
      <c r="J240" s="2"/>
      <c r="K240" s="2"/>
      <c r="L240" s="2"/>
      <c r="M240" s="2"/>
      <c r="N240" s="2"/>
      <c r="O240" s="2"/>
      <c r="P240" s="2"/>
      <c r="Q240" s="2"/>
      <c r="R240" s="2"/>
      <c r="S240" s="2"/>
      <c r="T240" s="2"/>
      <c r="U240" s="2"/>
      <c r="V240" s="2"/>
      <c r="W240" s="2"/>
      <c r="X240" s="2"/>
      <c r="Y240" s="2"/>
      <c r="Z240" s="2"/>
      <c r="AA240" s="2"/>
    </row>
    <row r="241" spans="1:27" ht="16.5" customHeight="1" x14ac:dyDescent="0.3">
      <c r="A241" s="24"/>
      <c r="B241" s="25"/>
      <c r="C241" s="25"/>
      <c r="D241" s="25"/>
      <c r="E241" s="25"/>
      <c r="F241" s="25"/>
      <c r="G241" s="25"/>
      <c r="H241" s="25"/>
      <c r="I241" s="25"/>
      <c r="J241" s="2"/>
      <c r="K241" s="2"/>
      <c r="L241" s="2"/>
      <c r="M241" s="2"/>
      <c r="N241" s="2"/>
      <c r="O241" s="2"/>
      <c r="P241" s="2"/>
      <c r="Q241" s="2"/>
      <c r="R241" s="2"/>
      <c r="S241" s="2"/>
      <c r="T241" s="2"/>
      <c r="U241" s="2"/>
      <c r="V241" s="2"/>
      <c r="W241" s="2"/>
      <c r="X241" s="2"/>
      <c r="Y241" s="2"/>
      <c r="Z241" s="2"/>
      <c r="AA241" s="2"/>
    </row>
    <row r="242" spans="1:27" ht="16.5" customHeight="1" x14ac:dyDescent="0.3">
      <c r="A242" s="24"/>
      <c r="B242" s="25"/>
      <c r="C242" s="25"/>
      <c r="D242" s="25"/>
      <c r="E242" s="25"/>
      <c r="F242" s="25"/>
      <c r="G242" s="25"/>
      <c r="H242" s="25"/>
      <c r="I242" s="25"/>
      <c r="J242" s="2"/>
      <c r="K242" s="2"/>
      <c r="L242" s="2"/>
      <c r="M242" s="2"/>
      <c r="N242" s="2"/>
      <c r="O242" s="2"/>
      <c r="P242" s="2"/>
      <c r="Q242" s="2"/>
      <c r="R242" s="2"/>
      <c r="S242" s="2"/>
      <c r="T242" s="2"/>
      <c r="U242" s="2"/>
      <c r="V242" s="2"/>
      <c r="W242" s="2"/>
      <c r="X242" s="2"/>
      <c r="Y242" s="2"/>
      <c r="Z242" s="2"/>
      <c r="AA242" s="2"/>
    </row>
    <row r="243" spans="1:27" ht="16.5" customHeight="1" x14ac:dyDescent="0.3">
      <c r="A243" s="24"/>
      <c r="B243" s="25"/>
      <c r="C243" s="25"/>
      <c r="D243" s="25"/>
      <c r="E243" s="25"/>
      <c r="F243" s="25"/>
      <c r="G243" s="25"/>
      <c r="H243" s="25"/>
      <c r="I243" s="25"/>
      <c r="J243" s="2"/>
      <c r="K243" s="2"/>
      <c r="L243" s="2"/>
      <c r="M243" s="2"/>
      <c r="N243" s="2"/>
      <c r="O243" s="2"/>
      <c r="P243" s="2"/>
      <c r="Q243" s="2"/>
      <c r="R243" s="2"/>
      <c r="S243" s="2"/>
      <c r="T243" s="2"/>
      <c r="U243" s="2"/>
      <c r="V243" s="2"/>
      <c r="W243" s="2"/>
      <c r="X243" s="2"/>
      <c r="Y243" s="2"/>
      <c r="Z243" s="2"/>
      <c r="AA243" s="2"/>
    </row>
    <row r="244" spans="1:27" ht="16.5" customHeight="1" x14ac:dyDescent="0.3">
      <c r="A244" s="24"/>
      <c r="B244" s="25"/>
      <c r="C244" s="25"/>
      <c r="D244" s="25"/>
      <c r="E244" s="25"/>
      <c r="F244" s="25"/>
      <c r="G244" s="25"/>
      <c r="H244" s="25"/>
      <c r="I244" s="25"/>
      <c r="J244" s="2"/>
      <c r="K244" s="2"/>
      <c r="L244" s="2"/>
      <c r="M244" s="2"/>
      <c r="N244" s="2"/>
      <c r="O244" s="2"/>
      <c r="P244" s="2"/>
      <c r="Q244" s="2"/>
      <c r="R244" s="2"/>
      <c r="S244" s="2"/>
      <c r="T244" s="2"/>
      <c r="U244" s="2"/>
      <c r="V244" s="2"/>
      <c r="W244" s="2"/>
      <c r="X244" s="2"/>
      <c r="Y244" s="2"/>
      <c r="Z244" s="2"/>
      <c r="AA244" s="2"/>
    </row>
    <row r="245" spans="1:27" ht="16.5" customHeight="1" x14ac:dyDescent="0.3">
      <c r="A245" s="24"/>
      <c r="B245" s="25"/>
      <c r="C245" s="25"/>
      <c r="D245" s="25"/>
      <c r="E245" s="25"/>
      <c r="F245" s="25"/>
      <c r="G245" s="25"/>
      <c r="H245" s="25"/>
      <c r="I245" s="25"/>
      <c r="J245" s="2"/>
      <c r="K245" s="2"/>
      <c r="L245" s="2"/>
      <c r="M245" s="2"/>
      <c r="N245" s="2"/>
      <c r="O245" s="2"/>
      <c r="P245" s="2"/>
      <c r="Q245" s="2"/>
      <c r="R245" s="2"/>
      <c r="S245" s="2"/>
      <c r="T245" s="2"/>
      <c r="U245" s="2"/>
      <c r="V245" s="2"/>
      <c r="W245" s="2"/>
      <c r="X245" s="2"/>
      <c r="Y245" s="2"/>
      <c r="Z245" s="2"/>
      <c r="AA245" s="2"/>
    </row>
    <row r="246" spans="1:27" ht="16.5" customHeight="1" x14ac:dyDescent="0.3">
      <c r="A246" s="24"/>
      <c r="B246" s="25"/>
      <c r="C246" s="25"/>
      <c r="D246" s="25"/>
      <c r="E246" s="25"/>
      <c r="F246" s="25"/>
      <c r="G246" s="25"/>
      <c r="H246" s="25"/>
      <c r="I246" s="25"/>
      <c r="J246" s="2"/>
      <c r="K246" s="2"/>
      <c r="L246" s="2"/>
      <c r="M246" s="2"/>
      <c r="N246" s="2"/>
      <c r="O246" s="2"/>
      <c r="P246" s="2"/>
      <c r="Q246" s="2"/>
      <c r="R246" s="2"/>
      <c r="S246" s="2"/>
      <c r="T246" s="2"/>
      <c r="U246" s="2"/>
      <c r="V246" s="2"/>
      <c r="W246" s="2"/>
      <c r="X246" s="2"/>
      <c r="Y246" s="2"/>
      <c r="Z246" s="2"/>
      <c r="AA246" s="2"/>
    </row>
    <row r="247" spans="1:27" ht="16.5" customHeight="1" x14ac:dyDescent="0.3">
      <c r="A247" s="24"/>
      <c r="B247" s="25"/>
      <c r="C247" s="25"/>
      <c r="D247" s="25"/>
      <c r="E247" s="25"/>
      <c r="F247" s="25"/>
      <c r="G247" s="25"/>
      <c r="H247" s="25"/>
      <c r="I247" s="25"/>
      <c r="J247" s="2"/>
      <c r="K247" s="2"/>
      <c r="L247" s="2"/>
      <c r="M247" s="2"/>
      <c r="N247" s="2"/>
      <c r="O247" s="2"/>
      <c r="P247" s="2"/>
      <c r="Q247" s="2"/>
      <c r="R247" s="2"/>
      <c r="S247" s="2"/>
      <c r="T247" s="2"/>
      <c r="U247" s="2"/>
      <c r="V247" s="2"/>
      <c r="W247" s="2"/>
      <c r="X247" s="2"/>
      <c r="Y247" s="2"/>
      <c r="Z247" s="2"/>
      <c r="AA247" s="2"/>
    </row>
    <row r="248" spans="1:27" ht="16.5" customHeight="1" x14ac:dyDescent="0.3">
      <c r="A248" s="24"/>
      <c r="B248" s="25"/>
      <c r="C248" s="25"/>
      <c r="D248" s="25"/>
      <c r="E248" s="25"/>
      <c r="F248" s="25"/>
      <c r="G248" s="25"/>
      <c r="H248" s="25"/>
      <c r="I248" s="25"/>
      <c r="J248" s="2"/>
      <c r="K248" s="2"/>
      <c r="L248" s="2"/>
      <c r="M248" s="2"/>
      <c r="N248" s="2"/>
      <c r="O248" s="2"/>
      <c r="P248" s="2"/>
      <c r="Q248" s="2"/>
      <c r="R248" s="2"/>
      <c r="S248" s="2"/>
      <c r="T248" s="2"/>
      <c r="U248" s="2"/>
      <c r="V248" s="2"/>
      <c r="W248" s="2"/>
      <c r="X248" s="2"/>
      <c r="Y248" s="2"/>
      <c r="Z248" s="2"/>
      <c r="AA248" s="2"/>
    </row>
    <row r="249" spans="1:27" ht="16.5" customHeight="1" x14ac:dyDescent="0.3">
      <c r="A249" s="24"/>
      <c r="B249" s="25"/>
      <c r="C249" s="25"/>
      <c r="D249" s="25"/>
      <c r="E249" s="25"/>
      <c r="F249" s="25"/>
      <c r="G249" s="25"/>
      <c r="H249" s="25"/>
      <c r="I249" s="25"/>
      <c r="J249" s="2"/>
      <c r="K249" s="2"/>
      <c r="L249" s="2"/>
      <c r="M249" s="2"/>
      <c r="N249" s="2"/>
      <c r="O249" s="2"/>
      <c r="P249" s="2"/>
      <c r="Q249" s="2"/>
      <c r="R249" s="2"/>
      <c r="S249" s="2"/>
      <c r="T249" s="2"/>
      <c r="U249" s="2"/>
      <c r="V249" s="2"/>
      <c r="W249" s="2"/>
      <c r="X249" s="2"/>
      <c r="Y249" s="2"/>
      <c r="Z249" s="2"/>
      <c r="AA249" s="2"/>
    </row>
    <row r="250" spans="1:27" ht="16.5" customHeight="1" x14ac:dyDescent="0.3">
      <c r="A250" s="24"/>
      <c r="B250" s="25"/>
      <c r="C250" s="25"/>
      <c r="D250" s="25"/>
      <c r="E250" s="25"/>
      <c r="F250" s="25"/>
      <c r="G250" s="25"/>
      <c r="H250" s="25"/>
      <c r="I250" s="25"/>
      <c r="J250" s="2"/>
      <c r="K250" s="2"/>
      <c r="L250" s="2"/>
      <c r="M250" s="2"/>
      <c r="N250" s="2"/>
      <c r="O250" s="2"/>
      <c r="P250" s="2"/>
      <c r="Q250" s="2"/>
      <c r="R250" s="2"/>
      <c r="S250" s="2"/>
      <c r="T250" s="2"/>
      <c r="U250" s="2"/>
      <c r="V250" s="2"/>
      <c r="W250" s="2"/>
      <c r="X250" s="2"/>
      <c r="Y250" s="2"/>
      <c r="Z250" s="2"/>
      <c r="AA250" s="2"/>
    </row>
    <row r="251" spans="1:27" ht="16.5" customHeight="1" x14ac:dyDescent="0.3">
      <c r="A251" s="24"/>
      <c r="B251" s="25"/>
      <c r="C251" s="25"/>
      <c r="D251" s="25"/>
      <c r="E251" s="25"/>
      <c r="F251" s="25"/>
      <c r="G251" s="25"/>
      <c r="H251" s="25"/>
      <c r="I251" s="25"/>
      <c r="J251" s="2"/>
      <c r="K251" s="2"/>
      <c r="L251" s="2"/>
      <c r="M251" s="2"/>
      <c r="N251" s="2"/>
      <c r="O251" s="2"/>
      <c r="P251" s="2"/>
      <c r="Q251" s="2"/>
      <c r="R251" s="2"/>
      <c r="S251" s="2"/>
      <c r="T251" s="2"/>
      <c r="U251" s="2"/>
      <c r="V251" s="2"/>
      <c r="W251" s="2"/>
      <c r="X251" s="2"/>
      <c r="Y251" s="2"/>
      <c r="Z251" s="2"/>
      <c r="AA251" s="2"/>
    </row>
    <row r="252" spans="1:27" ht="16.5" customHeight="1" x14ac:dyDescent="0.3">
      <c r="A252" s="24"/>
      <c r="B252" s="25"/>
      <c r="C252" s="25"/>
      <c r="D252" s="25"/>
      <c r="E252" s="25"/>
      <c r="F252" s="25"/>
      <c r="G252" s="25"/>
      <c r="H252" s="25"/>
      <c r="I252" s="25"/>
      <c r="J252" s="2"/>
      <c r="K252" s="2"/>
      <c r="L252" s="2"/>
      <c r="M252" s="2"/>
      <c r="N252" s="2"/>
      <c r="O252" s="2"/>
      <c r="P252" s="2"/>
      <c r="Q252" s="2"/>
      <c r="R252" s="2"/>
      <c r="S252" s="2"/>
      <c r="T252" s="2"/>
      <c r="U252" s="2"/>
      <c r="V252" s="2"/>
      <c r="W252" s="2"/>
      <c r="X252" s="2"/>
      <c r="Y252" s="2"/>
      <c r="Z252" s="2"/>
      <c r="AA252" s="2"/>
    </row>
    <row r="253" spans="1:27" ht="16.5" customHeight="1" x14ac:dyDescent="0.3">
      <c r="A253" s="24"/>
      <c r="B253" s="25"/>
      <c r="C253" s="25"/>
      <c r="D253" s="25"/>
      <c r="E253" s="25"/>
      <c r="F253" s="25"/>
      <c r="G253" s="25"/>
      <c r="H253" s="25"/>
      <c r="I253" s="25"/>
      <c r="J253" s="2"/>
      <c r="K253" s="2"/>
      <c r="L253" s="2"/>
      <c r="M253" s="2"/>
      <c r="N253" s="2"/>
      <c r="O253" s="2"/>
      <c r="P253" s="2"/>
      <c r="Q253" s="2"/>
      <c r="R253" s="2"/>
      <c r="S253" s="2"/>
      <c r="T253" s="2"/>
      <c r="U253" s="2"/>
      <c r="V253" s="2"/>
      <c r="W253" s="2"/>
      <c r="X253" s="2"/>
      <c r="Y253" s="2"/>
      <c r="Z253" s="2"/>
      <c r="AA253" s="2"/>
    </row>
    <row r="254" spans="1:27" ht="16.5" customHeight="1" x14ac:dyDescent="0.3">
      <c r="A254" s="24"/>
      <c r="B254" s="25"/>
      <c r="C254" s="25"/>
      <c r="D254" s="25"/>
      <c r="E254" s="25"/>
      <c r="F254" s="25"/>
      <c r="G254" s="25"/>
      <c r="H254" s="25"/>
      <c r="I254" s="25"/>
      <c r="J254" s="2"/>
      <c r="K254" s="2"/>
      <c r="L254" s="2"/>
      <c r="M254" s="2"/>
      <c r="N254" s="2"/>
      <c r="O254" s="2"/>
      <c r="P254" s="2"/>
      <c r="Q254" s="2"/>
      <c r="R254" s="2"/>
      <c r="S254" s="2"/>
      <c r="T254" s="2"/>
      <c r="U254" s="2"/>
      <c r="V254" s="2"/>
      <c r="W254" s="2"/>
      <c r="X254" s="2"/>
      <c r="Y254" s="2"/>
      <c r="Z254" s="2"/>
      <c r="AA254" s="2"/>
    </row>
    <row r="255" spans="1:27" ht="16.5" customHeight="1" x14ac:dyDescent="0.3">
      <c r="A255" s="24"/>
      <c r="B255" s="25"/>
      <c r="C255" s="25"/>
      <c r="D255" s="25"/>
      <c r="E255" s="25"/>
      <c r="F255" s="25"/>
      <c r="G255" s="25"/>
      <c r="H255" s="25"/>
      <c r="I255" s="25"/>
      <c r="J255" s="2"/>
      <c r="K255" s="2"/>
      <c r="L255" s="2"/>
      <c r="M255" s="2"/>
      <c r="N255" s="2"/>
      <c r="O255" s="2"/>
      <c r="P255" s="2"/>
      <c r="Q255" s="2"/>
      <c r="R255" s="2"/>
      <c r="S255" s="2"/>
      <c r="T255" s="2"/>
      <c r="U255" s="2"/>
      <c r="V255" s="2"/>
      <c r="W255" s="2"/>
      <c r="X255" s="2"/>
      <c r="Y255" s="2"/>
      <c r="Z255" s="2"/>
      <c r="AA255" s="2"/>
    </row>
    <row r="256" spans="1:27" ht="16.5" customHeight="1" x14ac:dyDescent="0.3">
      <c r="A256" s="24"/>
      <c r="B256" s="25"/>
      <c r="C256" s="25"/>
      <c r="D256" s="25"/>
      <c r="E256" s="25"/>
      <c r="F256" s="25"/>
      <c r="G256" s="25"/>
      <c r="H256" s="25"/>
      <c r="I256" s="25"/>
      <c r="J256" s="2"/>
      <c r="K256" s="2"/>
      <c r="L256" s="2"/>
      <c r="M256" s="2"/>
      <c r="N256" s="2"/>
      <c r="O256" s="2"/>
      <c r="P256" s="2"/>
      <c r="Q256" s="2"/>
      <c r="R256" s="2"/>
      <c r="S256" s="2"/>
      <c r="T256" s="2"/>
      <c r="U256" s="2"/>
      <c r="V256" s="2"/>
      <c r="W256" s="2"/>
      <c r="X256" s="2"/>
      <c r="Y256" s="2"/>
      <c r="Z256" s="2"/>
      <c r="AA256" s="2"/>
    </row>
    <row r="257" spans="1:27" ht="16.5" customHeight="1" x14ac:dyDescent="0.3">
      <c r="A257" s="24"/>
      <c r="B257" s="25"/>
      <c r="C257" s="25"/>
      <c r="D257" s="25"/>
      <c r="E257" s="25"/>
      <c r="F257" s="25"/>
      <c r="G257" s="25"/>
      <c r="H257" s="25"/>
      <c r="I257" s="25"/>
      <c r="J257" s="2"/>
      <c r="K257" s="2"/>
      <c r="L257" s="2"/>
      <c r="M257" s="2"/>
      <c r="N257" s="2"/>
      <c r="O257" s="2"/>
      <c r="P257" s="2"/>
      <c r="Q257" s="2"/>
      <c r="R257" s="2"/>
      <c r="S257" s="2"/>
      <c r="T257" s="2"/>
      <c r="U257" s="2"/>
      <c r="V257" s="2"/>
      <c r="W257" s="2"/>
      <c r="X257" s="2"/>
      <c r="Y257" s="2"/>
      <c r="Z257" s="2"/>
      <c r="AA257" s="2"/>
    </row>
    <row r="258" spans="1:27" ht="16.5" customHeight="1" x14ac:dyDescent="0.3">
      <c r="A258" s="24"/>
      <c r="B258" s="25"/>
      <c r="C258" s="25"/>
      <c r="D258" s="25"/>
      <c r="E258" s="25"/>
      <c r="F258" s="25"/>
      <c r="G258" s="25"/>
      <c r="H258" s="25"/>
      <c r="I258" s="25"/>
      <c r="J258" s="2"/>
      <c r="K258" s="2"/>
      <c r="L258" s="2"/>
      <c r="M258" s="2"/>
      <c r="N258" s="2"/>
      <c r="O258" s="2"/>
      <c r="P258" s="2"/>
      <c r="Q258" s="2"/>
      <c r="R258" s="2"/>
      <c r="S258" s="2"/>
      <c r="T258" s="2"/>
      <c r="U258" s="2"/>
      <c r="V258" s="2"/>
      <c r="W258" s="2"/>
      <c r="X258" s="2"/>
      <c r="Y258" s="2"/>
      <c r="Z258" s="2"/>
      <c r="AA258" s="2"/>
    </row>
    <row r="259" spans="1:27" ht="16.5" customHeight="1" x14ac:dyDescent="0.3">
      <c r="A259" s="24"/>
      <c r="B259" s="25"/>
      <c r="C259" s="25"/>
      <c r="D259" s="25"/>
      <c r="E259" s="25"/>
      <c r="F259" s="25"/>
      <c r="G259" s="25"/>
      <c r="H259" s="25"/>
      <c r="I259" s="25"/>
      <c r="J259" s="2"/>
      <c r="K259" s="2"/>
      <c r="L259" s="2"/>
      <c r="M259" s="2"/>
      <c r="N259" s="2"/>
      <c r="O259" s="2"/>
      <c r="P259" s="2"/>
      <c r="Q259" s="2"/>
      <c r="R259" s="2"/>
      <c r="S259" s="2"/>
      <c r="T259" s="2"/>
      <c r="U259" s="2"/>
      <c r="V259" s="2"/>
      <c r="W259" s="2"/>
      <c r="X259" s="2"/>
      <c r="Y259" s="2"/>
      <c r="Z259" s="2"/>
      <c r="AA259" s="2"/>
    </row>
    <row r="260" spans="1:27" ht="16.5" customHeight="1" x14ac:dyDescent="0.3">
      <c r="A260" s="24"/>
      <c r="B260" s="25"/>
      <c r="C260" s="25"/>
      <c r="D260" s="25"/>
      <c r="E260" s="25"/>
      <c r="F260" s="25"/>
      <c r="G260" s="25"/>
      <c r="H260" s="25"/>
      <c r="I260" s="25"/>
      <c r="J260" s="2"/>
      <c r="K260" s="2"/>
      <c r="L260" s="2"/>
      <c r="M260" s="2"/>
      <c r="N260" s="2"/>
      <c r="O260" s="2"/>
      <c r="P260" s="2"/>
      <c r="Q260" s="2"/>
      <c r="R260" s="2"/>
      <c r="S260" s="2"/>
      <c r="T260" s="2"/>
      <c r="U260" s="2"/>
      <c r="V260" s="2"/>
      <c r="W260" s="2"/>
      <c r="X260" s="2"/>
      <c r="Y260" s="2"/>
      <c r="Z260" s="2"/>
      <c r="AA260" s="2"/>
    </row>
    <row r="261" spans="1:27" ht="16.5" customHeight="1" x14ac:dyDescent="0.3">
      <c r="A261" s="24"/>
      <c r="B261" s="25"/>
      <c r="C261" s="25"/>
      <c r="D261" s="25"/>
      <c r="E261" s="25"/>
      <c r="F261" s="25"/>
      <c r="G261" s="25"/>
      <c r="H261" s="25"/>
      <c r="I261" s="25"/>
      <c r="J261" s="2"/>
      <c r="K261" s="2"/>
      <c r="L261" s="2"/>
      <c r="M261" s="2"/>
      <c r="N261" s="2"/>
      <c r="O261" s="2"/>
      <c r="P261" s="2"/>
      <c r="Q261" s="2"/>
      <c r="R261" s="2"/>
      <c r="S261" s="2"/>
      <c r="T261" s="2"/>
      <c r="U261" s="2"/>
      <c r="V261" s="2"/>
      <c r="W261" s="2"/>
      <c r="X261" s="2"/>
      <c r="Y261" s="2"/>
      <c r="Z261" s="2"/>
      <c r="AA261" s="2"/>
    </row>
    <row r="262" spans="1:27" ht="16.5" customHeight="1" x14ac:dyDescent="0.3">
      <c r="A262" s="24"/>
      <c r="B262" s="25"/>
      <c r="C262" s="25"/>
      <c r="D262" s="25"/>
      <c r="E262" s="25"/>
      <c r="F262" s="25"/>
      <c r="G262" s="25"/>
      <c r="H262" s="25"/>
      <c r="I262" s="25"/>
      <c r="J262" s="2"/>
      <c r="K262" s="2"/>
      <c r="L262" s="2"/>
      <c r="M262" s="2"/>
      <c r="N262" s="2"/>
      <c r="O262" s="2"/>
      <c r="P262" s="2"/>
      <c r="Q262" s="2"/>
      <c r="R262" s="2"/>
      <c r="S262" s="2"/>
      <c r="T262" s="2"/>
      <c r="U262" s="2"/>
      <c r="V262" s="2"/>
      <c r="W262" s="2"/>
      <c r="X262" s="2"/>
      <c r="Y262" s="2"/>
      <c r="Z262" s="2"/>
      <c r="AA262" s="2"/>
    </row>
    <row r="263" spans="1:27" ht="16.5" customHeight="1" x14ac:dyDescent="0.3">
      <c r="A263" s="24"/>
      <c r="B263" s="25"/>
      <c r="C263" s="25"/>
      <c r="D263" s="25"/>
      <c r="E263" s="25"/>
      <c r="F263" s="25"/>
      <c r="G263" s="25"/>
      <c r="H263" s="25"/>
      <c r="I263" s="25"/>
      <c r="J263" s="2"/>
      <c r="K263" s="2"/>
      <c r="L263" s="2"/>
      <c r="M263" s="2"/>
      <c r="N263" s="2"/>
      <c r="O263" s="2"/>
      <c r="P263" s="2"/>
      <c r="Q263" s="2"/>
      <c r="R263" s="2"/>
      <c r="S263" s="2"/>
      <c r="T263" s="2"/>
      <c r="U263" s="2"/>
      <c r="V263" s="2"/>
      <c r="W263" s="2"/>
      <c r="X263" s="2"/>
      <c r="Y263" s="2"/>
      <c r="Z263" s="2"/>
      <c r="AA263" s="2"/>
    </row>
    <row r="264" spans="1:27" ht="16.5" customHeight="1" x14ac:dyDescent="0.3">
      <c r="A264" s="24"/>
      <c r="B264" s="25"/>
      <c r="C264" s="25"/>
      <c r="D264" s="25"/>
      <c r="E264" s="25"/>
      <c r="F264" s="25"/>
      <c r="G264" s="25"/>
      <c r="H264" s="25"/>
      <c r="I264" s="25"/>
      <c r="J264" s="2"/>
      <c r="K264" s="2"/>
      <c r="L264" s="2"/>
      <c r="M264" s="2"/>
      <c r="N264" s="2"/>
      <c r="O264" s="2"/>
      <c r="P264" s="2"/>
      <c r="Q264" s="2"/>
      <c r="R264" s="2"/>
      <c r="S264" s="2"/>
      <c r="T264" s="2"/>
      <c r="U264" s="2"/>
      <c r="V264" s="2"/>
      <c r="W264" s="2"/>
      <c r="X264" s="2"/>
      <c r="Y264" s="2"/>
      <c r="Z264" s="2"/>
      <c r="AA264" s="2"/>
    </row>
    <row r="265" spans="1:27" ht="16.5" customHeight="1" x14ac:dyDescent="0.3">
      <c r="A265" s="24"/>
      <c r="B265" s="25"/>
      <c r="C265" s="25"/>
      <c r="D265" s="25"/>
      <c r="E265" s="25"/>
      <c r="F265" s="25"/>
      <c r="G265" s="25"/>
      <c r="H265" s="25"/>
      <c r="I265" s="25"/>
      <c r="J265" s="2"/>
      <c r="K265" s="2"/>
      <c r="L265" s="2"/>
      <c r="M265" s="2"/>
      <c r="N265" s="2"/>
      <c r="O265" s="2"/>
      <c r="P265" s="2"/>
      <c r="Q265" s="2"/>
      <c r="R265" s="2"/>
      <c r="S265" s="2"/>
      <c r="T265" s="2"/>
      <c r="U265" s="2"/>
      <c r="V265" s="2"/>
      <c r="W265" s="2"/>
      <c r="X265" s="2"/>
      <c r="Y265" s="2"/>
      <c r="Z265" s="2"/>
      <c r="AA265" s="2"/>
    </row>
    <row r="266" spans="1:27" ht="16.5" customHeight="1" x14ac:dyDescent="0.3">
      <c r="A266" s="24"/>
      <c r="B266" s="25"/>
      <c r="C266" s="25"/>
      <c r="D266" s="25"/>
      <c r="E266" s="25"/>
      <c r="F266" s="25"/>
      <c r="G266" s="25"/>
      <c r="H266" s="25"/>
      <c r="I266" s="25"/>
      <c r="J266" s="2"/>
      <c r="K266" s="2"/>
      <c r="L266" s="2"/>
      <c r="M266" s="2"/>
      <c r="N266" s="2"/>
      <c r="O266" s="2"/>
      <c r="P266" s="2"/>
      <c r="Q266" s="2"/>
      <c r="R266" s="2"/>
      <c r="S266" s="2"/>
      <c r="T266" s="2"/>
      <c r="U266" s="2"/>
      <c r="V266" s="2"/>
      <c r="W266" s="2"/>
      <c r="X266" s="2"/>
      <c r="Y266" s="2"/>
      <c r="Z266" s="2"/>
      <c r="AA266" s="2"/>
    </row>
    <row r="267" spans="1:27" ht="16.5" customHeight="1" x14ac:dyDescent="0.3">
      <c r="A267" s="24"/>
      <c r="B267" s="25"/>
      <c r="C267" s="25"/>
      <c r="D267" s="25"/>
      <c r="E267" s="25"/>
      <c r="F267" s="25"/>
      <c r="G267" s="25"/>
      <c r="H267" s="25"/>
      <c r="I267" s="25"/>
      <c r="J267" s="2"/>
      <c r="K267" s="2"/>
      <c r="L267" s="2"/>
      <c r="M267" s="2"/>
      <c r="N267" s="2"/>
      <c r="O267" s="2"/>
      <c r="P267" s="2"/>
      <c r="Q267" s="2"/>
      <c r="R267" s="2"/>
      <c r="S267" s="2"/>
      <c r="T267" s="2"/>
      <c r="U267" s="2"/>
      <c r="V267" s="2"/>
      <c r="W267" s="2"/>
      <c r="X267" s="2"/>
      <c r="Y267" s="2"/>
      <c r="Z267" s="2"/>
      <c r="AA267" s="2"/>
    </row>
    <row r="268" spans="1:27" ht="16.5" customHeight="1" x14ac:dyDescent="0.3">
      <c r="A268" s="24"/>
      <c r="B268" s="25"/>
      <c r="C268" s="25"/>
      <c r="D268" s="25"/>
      <c r="E268" s="25"/>
      <c r="F268" s="25"/>
      <c r="G268" s="25"/>
      <c r="H268" s="25"/>
      <c r="I268" s="25"/>
      <c r="J268" s="2"/>
      <c r="K268" s="2"/>
      <c r="L268" s="2"/>
      <c r="M268" s="2"/>
      <c r="N268" s="2"/>
      <c r="O268" s="2"/>
      <c r="P268" s="2"/>
      <c r="Q268" s="2"/>
      <c r="R268" s="2"/>
      <c r="S268" s="2"/>
      <c r="T268" s="2"/>
      <c r="U268" s="2"/>
      <c r="V268" s="2"/>
      <c r="W268" s="2"/>
      <c r="X268" s="2"/>
      <c r="Y268" s="2"/>
      <c r="Z268" s="2"/>
      <c r="AA268" s="2"/>
    </row>
    <row r="269" spans="1:27" ht="15.75" customHeight="1" x14ac:dyDescent="0.25"/>
    <row r="270" spans="1:27" ht="15.75" customHeight="1" x14ac:dyDescent="0.25"/>
    <row r="271" spans="1:27" ht="15.75" customHeight="1" x14ac:dyDescent="0.25"/>
    <row r="272" spans="1:27"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4">
    <mergeCell ref="B11:I11"/>
    <mergeCell ref="B50:I50"/>
    <mergeCell ref="B54:I54"/>
    <mergeCell ref="B59:I59"/>
    <mergeCell ref="B61:I61"/>
    <mergeCell ref="B65:I65"/>
    <mergeCell ref="A7:B7"/>
    <mergeCell ref="C7:I7"/>
    <mergeCell ref="F9:F10"/>
    <mergeCell ref="G9:G10"/>
    <mergeCell ref="H9:H10"/>
    <mergeCell ref="I9:I10"/>
    <mergeCell ref="A8:B8"/>
    <mergeCell ref="C8:I8"/>
    <mergeCell ref="A9:A10"/>
    <mergeCell ref="B9:B10"/>
    <mergeCell ref="C9:C10"/>
    <mergeCell ref="D9:D10"/>
    <mergeCell ref="E9:E10"/>
    <mergeCell ref="A1:B4"/>
    <mergeCell ref="C1:H4"/>
    <mergeCell ref="A5:I5"/>
    <mergeCell ref="A6:B6"/>
    <mergeCell ref="C6:I6"/>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1000"/>
  <sheetViews>
    <sheetView topLeftCell="J1" zoomScaleNormal="100" workbookViewId="0">
      <pane ySplit="8" topLeftCell="A9" activePane="bottomLeft" state="frozen"/>
      <selection pane="bottomLeft" activeCell="M68" sqref="M68"/>
    </sheetView>
  </sheetViews>
  <sheetFormatPr baseColWidth="10" defaultColWidth="14.42578125" defaultRowHeight="15" customHeight="1" x14ac:dyDescent="0.25"/>
  <cols>
    <col min="1" max="1" width="4" customWidth="1"/>
    <col min="2" max="2" width="19" customWidth="1"/>
    <col min="3" max="3" width="25.85546875" customWidth="1"/>
    <col min="4" max="4" width="31.7109375" customWidth="1"/>
    <col min="5" max="5" width="30.28515625" customWidth="1"/>
    <col min="6" max="6" width="15.7109375" customWidth="1"/>
    <col min="7" max="7" width="18.140625" customWidth="1"/>
    <col min="8" max="8" width="9" customWidth="1"/>
    <col min="9" max="9" width="35.85546875" customWidth="1"/>
    <col min="10" max="10" width="33.140625" customWidth="1"/>
    <col min="11" max="11" width="9.5703125" customWidth="1"/>
    <col min="12" max="12" width="39.42578125" customWidth="1"/>
    <col min="13" max="13" width="8.5703125" customWidth="1"/>
    <col min="14" max="14" width="27.85546875" customWidth="1"/>
    <col min="15" max="15" width="23.7109375" customWidth="1"/>
    <col min="16" max="16" width="9.140625" customWidth="1"/>
    <col min="17" max="17" width="33.7109375" customWidth="1"/>
    <col min="18" max="18" width="8.5703125" customWidth="1"/>
    <col min="19" max="19" width="27.85546875" customWidth="1"/>
    <col min="20" max="20" width="23.7109375" customWidth="1"/>
    <col min="21" max="21" width="10.42578125" customWidth="1"/>
    <col min="22" max="22" width="33.7109375" customWidth="1"/>
    <col min="23" max="23" width="8.5703125" customWidth="1"/>
    <col min="24" max="24" width="27.85546875" customWidth="1"/>
    <col min="25" max="25" width="23.7109375" customWidth="1"/>
    <col min="26" max="26" width="8.85546875" customWidth="1"/>
    <col min="27" max="27" width="33.7109375" customWidth="1"/>
    <col min="28" max="28" width="11.42578125" customWidth="1"/>
    <col min="29" max="42" width="11.42578125" hidden="1" customWidth="1"/>
  </cols>
  <sheetData>
    <row r="1" spans="1:42" ht="22.5" customHeight="1" x14ac:dyDescent="0.3">
      <c r="A1" s="102"/>
      <c r="B1" s="79"/>
      <c r="C1" s="103" t="s">
        <v>0</v>
      </c>
      <c r="D1" s="85"/>
      <c r="E1" s="85"/>
      <c r="F1" s="85"/>
      <c r="G1" s="85"/>
      <c r="H1" s="85"/>
      <c r="I1" s="85"/>
      <c r="J1" s="85"/>
      <c r="K1" s="85"/>
      <c r="L1" s="85"/>
      <c r="M1" s="85"/>
      <c r="N1" s="85"/>
      <c r="O1" s="85"/>
      <c r="P1" s="85"/>
      <c r="Q1" s="85"/>
      <c r="R1" s="85"/>
      <c r="S1" s="85"/>
      <c r="T1" s="85"/>
      <c r="U1" s="85"/>
      <c r="V1" s="85"/>
      <c r="W1" s="85"/>
      <c r="X1" s="79"/>
      <c r="Y1" s="104" t="s">
        <v>87</v>
      </c>
      <c r="Z1" s="92"/>
      <c r="AA1" s="90"/>
      <c r="AB1" s="26"/>
      <c r="AC1" s="26"/>
      <c r="AD1" s="26"/>
      <c r="AE1" s="26"/>
      <c r="AF1" s="26"/>
      <c r="AG1" s="26"/>
      <c r="AH1" s="26"/>
      <c r="AI1" s="26"/>
      <c r="AJ1" s="26"/>
      <c r="AK1" s="26"/>
      <c r="AL1" s="26"/>
      <c r="AM1" s="26"/>
      <c r="AN1" s="26"/>
      <c r="AO1" s="26"/>
      <c r="AP1" s="26"/>
    </row>
    <row r="2" spans="1:42" ht="22.5" customHeight="1" x14ac:dyDescent="0.3">
      <c r="A2" s="80"/>
      <c r="B2" s="81"/>
      <c r="C2" s="80"/>
      <c r="D2" s="86"/>
      <c r="E2" s="86"/>
      <c r="F2" s="86"/>
      <c r="G2" s="86"/>
      <c r="H2" s="86"/>
      <c r="I2" s="86"/>
      <c r="J2" s="86"/>
      <c r="K2" s="86"/>
      <c r="L2" s="86"/>
      <c r="M2" s="86"/>
      <c r="N2" s="86"/>
      <c r="O2" s="86"/>
      <c r="P2" s="86"/>
      <c r="Q2" s="86"/>
      <c r="R2" s="86"/>
      <c r="S2" s="86"/>
      <c r="T2" s="86"/>
      <c r="U2" s="86"/>
      <c r="V2" s="86"/>
      <c r="W2" s="86"/>
      <c r="X2" s="81"/>
      <c r="Y2" s="104" t="s">
        <v>88</v>
      </c>
      <c r="Z2" s="92"/>
      <c r="AA2" s="90"/>
      <c r="AB2" s="26"/>
      <c r="AC2" s="26"/>
      <c r="AD2" s="26"/>
      <c r="AE2" s="26"/>
      <c r="AF2" s="26"/>
      <c r="AG2" s="26"/>
      <c r="AH2" s="26"/>
      <c r="AI2" s="26"/>
      <c r="AJ2" s="26"/>
      <c r="AK2" s="26"/>
      <c r="AL2" s="26"/>
      <c r="AM2" s="26"/>
      <c r="AN2" s="26"/>
      <c r="AO2" s="26"/>
      <c r="AP2" s="26"/>
    </row>
    <row r="3" spans="1:42" ht="22.5" customHeight="1" x14ac:dyDescent="0.3">
      <c r="A3" s="80"/>
      <c r="B3" s="81"/>
      <c r="C3" s="80"/>
      <c r="D3" s="86"/>
      <c r="E3" s="86"/>
      <c r="F3" s="86"/>
      <c r="G3" s="86"/>
      <c r="H3" s="86"/>
      <c r="I3" s="86"/>
      <c r="J3" s="86"/>
      <c r="K3" s="86"/>
      <c r="L3" s="86"/>
      <c r="M3" s="86"/>
      <c r="N3" s="86"/>
      <c r="O3" s="86"/>
      <c r="P3" s="86"/>
      <c r="Q3" s="86"/>
      <c r="R3" s="86"/>
      <c r="S3" s="86"/>
      <c r="T3" s="86"/>
      <c r="U3" s="86"/>
      <c r="V3" s="86"/>
      <c r="W3" s="86"/>
      <c r="X3" s="81"/>
      <c r="Y3" s="104" t="s">
        <v>89</v>
      </c>
      <c r="Z3" s="92"/>
      <c r="AA3" s="90"/>
      <c r="AB3" s="26"/>
      <c r="AC3" s="26"/>
      <c r="AD3" s="26"/>
      <c r="AE3" s="26"/>
      <c r="AF3" s="26"/>
      <c r="AG3" s="26"/>
      <c r="AH3" s="26"/>
      <c r="AI3" s="26"/>
      <c r="AJ3" s="26"/>
      <c r="AK3" s="26"/>
      <c r="AL3" s="26"/>
      <c r="AM3" s="26"/>
      <c r="AN3" s="26"/>
      <c r="AO3" s="26"/>
      <c r="AP3" s="26"/>
    </row>
    <row r="4" spans="1:42" ht="22.5" customHeight="1" x14ac:dyDescent="0.3">
      <c r="A4" s="82"/>
      <c r="B4" s="83"/>
      <c r="C4" s="82"/>
      <c r="D4" s="87"/>
      <c r="E4" s="87"/>
      <c r="F4" s="87"/>
      <c r="G4" s="87"/>
      <c r="H4" s="87"/>
      <c r="I4" s="87"/>
      <c r="J4" s="87"/>
      <c r="K4" s="87"/>
      <c r="L4" s="87"/>
      <c r="M4" s="87"/>
      <c r="N4" s="87"/>
      <c r="O4" s="87"/>
      <c r="P4" s="87"/>
      <c r="Q4" s="87"/>
      <c r="R4" s="87"/>
      <c r="S4" s="87"/>
      <c r="T4" s="87"/>
      <c r="U4" s="87"/>
      <c r="V4" s="87"/>
      <c r="W4" s="87"/>
      <c r="X4" s="83"/>
      <c r="Y4" s="104" t="s">
        <v>90</v>
      </c>
      <c r="Z4" s="92"/>
      <c r="AA4" s="90"/>
      <c r="AB4" s="26"/>
      <c r="AC4" s="26"/>
      <c r="AD4" s="26"/>
      <c r="AE4" s="26"/>
      <c r="AF4" s="26"/>
      <c r="AG4" s="26"/>
      <c r="AH4" s="26"/>
      <c r="AI4" s="26"/>
      <c r="AJ4" s="26"/>
      <c r="AK4" s="26"/>
      <c r="AL4" s="26"/>
      <c r="AM4" s="26"/>
      <c r="AN4" s="26"/>
      <c r="AO4" s="26"/>
      <c r="AP4" s="26"/>
    </row>
    <row r="5" spans="1:42" ht="7.5" customHeight="1" x14ac:dyDescent="0.3">
      <c r="A5" s="27"/>
      <c r="B5" s="28"/>
      <c r="C5" s="29"/>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row>
    <row r="6" spans="1:42" ht="17.25" customHeight="1" x14ac:dyDescent="0.3">
      <c r="A6" s="105"/>
      <c r="B6" s="86"/>
      <c r="C6" s="86"/>
      <c r="D6" s="86"/>
      <c r="E6" s="3"/>
      <c r="F6" s="3"/>
      <c r="G6" s="3"/>
      <c r="H6" s="101" t="s">
        <v>91</v>
      </c>
      <c r="I6" s="92"/>
      <c r="J6" s="92"/>
      <c r="K6" s="92"/>
      <c r="L6" s="90"/>
      <c r="M6" s="100" t="s">
        <v>92</v>
      </c>
      <c r="N6" s="92"/>
      <c r="O6" s="92"/>
      <c r="P6" s="92"/>
      <c r="Q6" s="92"/>
      <c r="R6" s="100" t="s">
        <v>93</v>
      </c>
      <c r="S6" s="92"/>
      <c r="T6" s="92"/>
      <c r="U6" s="92"/>
      <c r="V6" s="92"/>
      <c r="W6" s="101" t="s">
        <v>94</v>
      </c>
      <c r="X6" s="92"/>
      <c r="Y6" s="92"/>
      <c r="Z6" s="92"/>
      <c r="AA6" s="90"/>
      <c r="AB6" s="26"/>
      <c r="AC6" s="26"/>
      <c r="AD6" s="26"/>
      <c r="AE6" s="26"/>
      <c r="AF6" s="26"/>
      <c r="AG6" s="26"/>
      <c r="AH6" s="26"/>
      <c r="AI6" s="26"/>
      <c r="AJ6" s="26"/>
      <c r="AK6" s="26"/>
      <c r="AL6" s="26"/>
      <c r="AM6" s="26"/>
      <c r="AN6" s="26"/>
      <c r="AO6" s="26"/>
      <c r="AP6" s="26"/>
    </row>
    <row r="7" spans="1:42" ht="27.75" customHeight="1" x14ac:dyDescent="0.3">
      <c r="A7" s="108" t="s">
        <v>10</v>
      </c>
      <c r="B7" s="111" t="s">
        <v>95</v>
      </c>
      <c r="C7" s="79"/>
      <c r="D7" s="109" t="s">
        <v>12</v>
      </c>
      <c r="E7" s="109" t="s">
        <v>13</v>
      </c>
      <c r="F7" s="109" t="s">
        <v>14</v>
      </c>
      <c r="G7" s="109" t="s">
        <v>15</v>
      </c>
      <c r="H7" s="106" t="s">
        <v>96</v>
      </c>
      <c r="I7" s="92"/>
      <c r="J7" s="90"/>
      <c r="K7" s="107" t="s">
        <v>97</v>
      </c>
      <c r="L7" s="90"/>
      <c r="M7" s="106" t="s">
        <v>96</v>
      </c>
      <c r="N7" s="92"/>
      <c r="O7" s="90"/>
      <c r="P7" s="107" t="s">
        <v>97</v>
      </c>
      <c r="Q7" s="90"/>
      <c r="R7" s="106" t="s">
        <v>96</v>
      </c>
      <c r="S7" s="92"/>
      <c r="T7" s="90"/>
      <c r="U7" s="107" t="s">
        <v>97</v>
      </c>
      <c r="V7" s="90"/>
      <c r="W7" s="106" t="s">
        <v>96</v>
      </c>
      <c r="X7" s="92"/>
      <c r="Y7" s="90"/>
      <c r="Z7" s="107" t="s">
        <v>97</v>
      </c>
      <c r="AA7" s="90"/>
      <c r="AB7" s="30"/>
      <c r="AC7" s="30"/>
      <c r="AD7" s="30"/>
      <c r="AE7" s="30"/>
      <c r="AF7" s="30"/>
      <c r="AG7" s="30"/>
      <c r="AH7" s="30"/>
      <c r="AI7" s="30"/>
      <c r="AJ7" s="30"/>
      <c r="AK7" s="30"/>
      <c r="AL7" s="30"/>
      <c r="AM7" s="30"/>
      <c r="AN7" s="30"/>
      <c r="AO7" s="30"/>
      <c r="AP7" s="30"/>
    </row>
    <row r="8" spans="1:42" ht="30.75" customHeight="1" x14ac:dyDescent="0.25">
      <c r="A8" s="94"/>
      <c r="B8" s="80"/>
      <c r="C8" s="81"/>
      <c r="D8" s="94"/>
      <c r="E8" s="94"/>
      <c r="F8" s="94"/>
      <c r="G8" s="94"/>
      <c r="H8" s="31" t="s">
        <v>98</v>
      </c>
      <c r="I8" s="31" t="s">
        <v>99</v>
      </c>
      <c r="J8" s="31" t="s">
        <v>100</v>
      </c>
      <c r="K8" s="32" t="s">
        <v>98</v>
      </c>
      <c r="L8" s="32" t="s">
        <v>101</v>
      </c>
      <c r="M8" s="31" t="s">
        <v>98</v>
      </c>
      <c r="N8" s="31" t="s">
        <v>99</v>
      </c>
      <c r="O8" s="31" t="s">
        <v>100</v>
      </c>
      <c r="P8" s="32" t="s">
        <v>98</v>
      </c>
      <c r="Q8" s="32" t="s">
        <v>101</v>
      </c>
      <c r="R8" s="31" t="s">
        <v>98</v>
      </c>
      <c r="S8" s="31" t="s">
        <v>99</v>
      </c>
      <c r="T8" s="31" t="s">
        <v>100</v>
      </c>
      <c r="U8" s="32" t="s">
        <v>98</v>
      </c>
      <c r="V8" s="32" t="s">
        <v>101</v>
      </c>
      <c r="W8" s="31" t="s">
        <v>98</v>
      </c>
      <c r="X8" s="31" t="s">
        <v>99</v>
      </c>
      <c r="Y8" s="31" t="s">
        <v>100</v>
      </c>
      <c r="Z8" s="32" t="s">
        <v>98</v>
      </c>
      <c r="AA8" s="32" t="s">
        <v>101</v>
      </c>
      <c r="AB8" s="33"/>
      <c r="AC8" s="33"/>
      <c r="AD8" s="33"/>
      <c r="AE8" s="33"/>
      <c r="AF8" s="33"/>
      <c r="AG8" s="33"/>
      <c r="AH8" s="33"/>
      <c r="AI8" s="33"/>
      <c r="AJ8" s="33"/>
      <c r="AK8" s="33"/>
      <c r="AL8" s="33"/>
      <c r="AM8" s="33"/>
      <c r="AN8" s="33"/>
      <c r="AO8" s="33"/>
      <c r="AP8" s="33"/>
    </row>
    <row r="9" spans="1:42" ht="19.5" customHeight="1" x14ac:dyDescent="0.25">
      <c r="A9" s="34"/>
      <c r="B9" s="110" t="str">
        <f ca="1">IFERROR(__xludf.DUMMYFUNCTION("+Plan!B11"),"Eje 1: Equilibrio Psicosocial: ")</f>
        <v xml:space="preserve">Eje 1: Equilibrio Psicosocial: </v>
      </c>
      <c r="C9" s="92"/>
      <c r="D9" s="92"/>
      <c r="E9" s="92"/>
      <c r="F9" s="92"/>
      <c r="G9" s="90"/>
      <c r="H9" s="35"/>
      <c r="I9" s="35"/>
      <c r="J9" s="35"/>
      <c r="K9" s="36"/>
      <c r="L9" s="36"/>
      <c r="M9" s="35"/>
      <c r="N9" s="35"/>
      <c r="O9" s="35"/>
      <c r="P9" s="36"/>
      <c r="Q9" s="36"/>
      <c r="R9" s="35"/>
      <c r="S9" s="35"/>
      <c r="T9" s="35"/>
      <c r="U9" s="36"/>
      <c r="V9" s="36"/>
      <c r="W9" s="35"/>
      <c r="X9" s="35"/>
      <c r="Y9" s="35"/>
      <c r="Z9" s="36"/>
      <c r="AA9" s="36"/>
      <c r="AB9" s="33"/>
      <c r="AC9" s="33"/>
      <c r="AD9" s="33"/>
      <c r="AE9" s="33"/>
      <c r="AF9" s="33"/>
      <c r="AG9" s="33"/>
      <c r="AH9" s="33"/>
      <c r="AI9" s="33"/>
      <c r="AJ9" s="33"/>
      <c r="AK9" s="33"/>
      <c r="AL9" s="33"/>
      <c r="AM9" s="33"/>
      <c r="AN9" s="33"/>
      <c r="AO9" s="33"/>
      <c r="AP9" s="33"/>
    </row>
    <row r="10" spans="1:42" ht="42.75" x14ac:dyDescent="0.3">
      <c r="A10" s="37">
        <v>1</v>
      </c>
      <c r="B10" s="98" t="str">
        <f>Plan!B12</f>
        <v>Clase grupales de baile cada cada dos meses para los funcionarios y funcionarias de la entidad.</v>
      </c>
      <c r="C10" s="90"/>
      <c r="D10" s="38" t="str">
        <f>Plan!C12</f>
        <v>Evidencia fotográfica y/o registro de asistenca fisico o digital</v>
      </c>
      <c r="E10" s="39" t="str">
        <f>Plan!D12</f>
        <v>Subdirección Corporativa - Gestión del Talento Humano</v>
      </c>
      <c r="F10" s="38">
        <f>Plan!E12</f>
        <v>45693</v>
      </c>
      <c r="G10" s="38">
        <f>Plan!F12</f>
        <v>45838</v>
      </c>
      <c r="H10" s="40">
        <v>0.5</v>
      </c>
      <c r="I10" s="41" t="s">
        <v>102</v>
      </c>
      <c r="J10" s="41" t="s">
        <v>103</v>
      </c>
      <c r="K10" s="42">
        <v>0.5</v>
      </c>
      <c r="L10" s="39" t="s">
        <v>104</v>
      </c>
      <c r="M10" s="112">
        <v>1</v>
      </c>
      <c r="N10" s="113" t="s">
        <v>105</v>
      </c>
      <c r="O10" s="114" t="s">
        <v>106</v>
      </c>
      <c r="P10" s="43">
        <v>1</v>
      </c>
      <c r="Q10" s="44" t="s">
        <v>107</v>
      </c>
      <c r="R10" s="45"/>
      <c r="S10" s="38"/>
      <c r="T10" s="38"/>
      <c r="U10" s="38"/>
      <c r="V10" s="39"/>
      <c r="W10" s="45"/>
      <c r="X10" s="38"/>
      <c r="Y10" s="38"/>
      <c r="Z10" s="38"/>
      <c r="AA10" s="39"/>
      <c r="AB10" s="46"/>
      <c r="AC10" s="46"/>
      <c r="AD10" s="46"/>
      <c r="AE10" s="46"/>
      <c r="AF10" s="46"/>
      <c r="AG10" s="46"/>
      <c r="AH10" s="46"/>
      <c r="AI10" s="46"/>
      <c r="AJ10" s="46"/>
      <c r="AK10" s="46"/>
      <c r="AL10" s="46"/>
      <c r="AM10" s="46"/>
      <c r="AN10" s="46"/>
      <c r="AO10" s="46"/>
      <c r="AP10" s="46"/>
    </row>
    <row r="11" spans="1:42" ht="41.25" customHeight="1" x14ac:dyDescent="0.3">
      <c r="A11" s="37">
        <f ca="1">IFERROR(__xludf.DUMMYFUNCTION("+A10+1"),2)</f>
        <v>2</v>
      </c>
      <c r="B11" s="98" t="str">
        <f>Plan!B13</f>
        <v>Conmemoracion dia del Genero.</v>
      </c>
      <c r="C11" s="90"/>
      <c r="D11" s="38" t="str">
        <f>Plan!C13</f>
        <v>Evidencia fotográfica y/o registro de asistenca fisico o digital</v>
      </c>
      <c r="E11" s="39" t="str">
        <f>Plan!D13</f>
        <v>Subdirección Corporativa - Gestión del Talento Humano</v>
      </c>
      <c r="F11" s="38">
        <f>Plan!E13</f>
        <v>45726</v>
      </c>
      <c r="G11" s="38" t="str">
        <f>Plan!F13</f>
        <v>31/04/2025</v>
      </c>
      <c r="H11" s="47">
        <v>1</v>
      </c>
      <c r="I11" s="48" t="s">
        <v>108</v>
      </c>
      <c r="J11" s="48" t="s">
        <v>109</v>
      </c>
      <c r="K11" s="42">
        <v>1</v>
      </c>
      <c r="L11" s="39" t="s">
        <v>110</v>
      </c>
      <c r="M11" s="112">
        <v>1</v>
      </c>
      <c r="N11" s="115" t="s">
        <v>111</v>
      </c>
      <c r="O11" s="116"/>
      <c r="P11" s="42">
        <v>1</v>
      </c>
      <c r="Q11" s="49" t="s">
        <v>112</v>
      </c>
      <c r="R11" s="45"/>
      <c r="S11" s="38"/>
      <c r="T11" s="38"/>
      <c r="U11" s="38"/>
      <c r="V11" s="39"/>
      <c r="W11" s="45"/>
      <c r="X11" s="38"/>
      <c r="Y11" s="38"/>
      <c r="Z11" s="38"/>
      <c r="AA11" s="39"/>
      <c r="AB11" s="46"/>
      <c r="AC11" s="46"/>
      <c r="AD11" s="46"/>
      <c r="AE11" s="46"/>
      <c r="AF11" s="46"/>
      <c r="AG11" s="46"/>
      <c r="AH11" s="46"/>
      <c r="AI11" s="46"/>
      <c r="AJ11" s="46"/>
      <c r="AK11" s="46"/>
      <c r="AL11" s="46"/>
      <c r="AM11" s="46"/>
      <c r="AN11" s="46"/>
      <c r="AO11" s="46"/>
      <c r="AP11" s="46"/>
    </row>
    <row r="12" spans="1:42" ht="41.25" customHeight="1" x14ac:dyDescent="0.3">
      <c r="A12" s="37">
        <f ca="1">IFERROR(__xludf.DUMMYFUNCTION("+A11+1"),3)</f>
        <v>3</v>
      </c>
      <c r="B12" s="98" t="str">
        <f>Plan!B14</f>
        <v>Clases grupales de zumba cada dos meses para los funcionarios y funcionarias de la entidad.</v>
      </c>
      <c r="C12" s="90"/>
      <c r="D12" s="38" t="str">
        <f>Plan!C14</f>
        <v>Evidencia fotográfica y/o registro de asistenca fisico o digital</v>
      </c>
      <c r="E12" s="39" t="str">
        <f>Plan!D14</f>
        <v>Subdirección Corporativa - Gestión del Talento Humano</v>
      </c>
      <c r="F12" s="38">
        <f>Plan!E14</f>
        <v>45750</v>
      </c>
      <c r="G12" s="38">
        <f>Plan!F14</f>
        <v>45961</v>
      </c>
      <c r="H12" s="47">
        <v>0</v>
      </c>
      <c r="I12" s="48" t="s">
        <v>113</v>
      </c>
      <c r="J12" s="48"/>
      <c r="K12" s="42">
        <v>0</v>
      </c>
      <c r="L12" s="39" t="s">
        <v>114</v>
      </c>
      <c r="M12" s="117">
        <v>0.3</v>
      </c>
      <c r="N12" s="114" t="s">
        <v>115</v>
      </c>
      <c r="O12" s="114" t="s">
        <v>106</v>
      </c>
      <c r="P12" s="43">
        <v>0.3</v>
      </c>
      <c r="Q12" s="44" t="s">
        <v>116</v>
      </c>
      <c r="R12" s="45"/>
      <c r="S12" s="38"/>
      <c r="T12" s="38"/>
      <c r="U12" s="38"/>
      <c r="V12" s="39"/>
      <c r="W12" s="45"/>
      <c r="X12" s="38"/>
      <c r="Y12" s="38"/>
      <c r="Z12" s="38"/>
      <c r="AA12" s="39"/>
      <c r="AB12" s="46"/>
      <c r="AC12" s="46"/>
      <c r="AD12" s="46"/>
      <c r="AE12" s="46"/>
      <c r="AF12" s="46"/>
      <c r="AG12" s="46"/>
      <c r="AH12" s="46"/>
      <c r="AI12" s="46"/>
      <c r="AJ12" s="46"/>
      <c r="AK12" s="46"/>
      <c r="AL12" s="46"/>
      <c r="AM12" s="46"/>
      <c r="AN12" s="46"/>
      <c r="AO12" s="46"/>
      <c r="AP12" s="46"/>
    </row>
    <row r="13" spans="1:42" ht="41.25" customHeight="1" x14ac:dyDescent="0.3">
      <c r="A13" s="37">
        <f ca="1">IFERROR(__xludf.DUMMYFUNCTION("+A12+1"),4)</f>
        <v>4</v>
      </c>
      <c r="B13" s="98" t="str">
        <f>Plan!B15</f>
        <v>Torneo IDIGER:  Desarrollarán cuatro modalidades de 
torneos (Rana, Mini Fútbol, Bolos y Tenis de mesa) con el fin de promover un espacio de esparcimiento y trabajo en equipo.</v>
      </c>
      <c r="C13" s="90"/>
      <c r="D13" s="38" t="str">
        <f>Plan!C15</f>
        <v>Evidencia fotográfica y/o registro de asistenca fisico o digital</v>
      </c>
      <c r="E13" s="39" t="str">
        <f>Plan!D15</f>
        <v>Subdirección Corporativa - Gestión del Talento Humano</v>
      </c>
      <c r="F13" s="38">
        <f>Plan!E15</f>
        <v>45870</v>
      </c>
      <c r="G13" s="38">
        <f>Plan!F15</f>
        <v>45991</v>
      </c>
      <c r="H13" s="47">
        <v>0</v>
      </c>
      <c r="I13" s="48" t="s">
        <v>117</v>
      </c>
      <c r="J13" s="48"/>
      <c r="K13" s="42">
        <v>0</v>
      </c>
      <c r="L13" s="39" t="s">
        <v>114</v>
      </c>
      <c r="M13" s="117">
        <v>0</v>
      </c>
      <c r="N13" s="118" t="s">
        <v>117</v>
      </c>
      <c r="O13" s="116"/>
      <c r="P13" s="43">
        <v>0</v>
      </c>
      <c r="Q13" s="49" t="s">
        <v>118</v>
      </c>
      <c r="R13" s="45"/>
      <c r="S13" s="38"/>
      <c r="T13" s="38"/>
      <c r="U13" s="38"/>
      <c r="V13" s="39"/>
      <c r="W13" s="45"/>
      <c r="X13" s="38"/>
      <c r="Y13" s="38"/>
      <c r="Z13" s="38"/>
      <c r="AA13" s="39"/>
      <c r="AB13" s="46"/>
      <c r="AC13" s="46"/>
      <c r="AD13" s="46"/>
      <c r="AE13" s="46"/>
      <c r="AF13" s="46"/>
      <c r="AG13" s="46"/>
      <c r="AH13" s="46"/>
      <c r="AI13" s="46"/>
      <c r="AJ13" s="46"/>
      <c r="AK13" s="46"/>
      <c r="AL13" s="46"/>
      <c r="AM13" s="46"/>
      <c r="AN13" s="46"/>
      <c r="AO13" s="46"/>
      <c r="AP13" s="46"/>
    </row>
    <row r="14" spans="1:42" ht="41.25" customHeight="1" x14ac:dyDescent="0.3">
      <c r="A14" s="37">
        <f ca="1">IFERROR(__xludf.DUMMYFUNCTION("+A13+1"),5)</f>
        <v>5</v>
      </c>
      <c r="B14" s="98" t="str">
        <f>Plan!B16</f>
        <v xml:space="preserve">Incentivar el uso de la bicicleta como un medio de transporte alternativo, y reconocimientos a quienes asistan periódicamente en bicicleta a la entidad. </v>
      </c>
      <c r="C14" s="90"/>
      <c r="D14" s="38" t="str">
        <f>Plan!C16</f>
        <v>Evidencia fotográfica y/o registro de asistenca fisico o digital</v>
      </c>
      <c r="E14" s="39" t="str">
        <f>Plan!D16</f>
        <v>Subdirección Corporativa - Gestión del Talento Humano</v>
      </c>
      <c r="F14" s="38">
        <f>Plan!E16</f>
        <v>45691</v>
      </c>
      <c r="G14" s="38">
        <f>Plan!F16</f>
        <v>46022</v>
      </c>
      <c r="H14" s="47">
        <v>0.25</v>
      </c>
      <c r="I14" s="48" t="s">
        <v>119</v>
      </c>
      <c r="J14" s="48" t="s">
        <v>120</v>
      </c>
      <c r="K14" s="47">
        <v>0.25</v>
      </c>
      <c r="L14" s="39" t="s">
        <v>121</v>
      </c>
      <c r="M14" s="117">
        <v>0.5</v>
      </c>
      <c r="N14" s="114" t="s">
        <v>122</v>
      </c>
      <c r="O14" s="114" t="s">
        <v>123</v>
      </c>
      <c r="P14" s="43">
        <v>0.5</v>
      </c>
      <c r="Q14" s="44" t="s">
        <v>124</v>
      </c>
      <c r="R14" s="45"/>
      <c r="S14" s="38"/>
      <c r="T14" s="38"/>
      <c r="U14" s="38"/>
      <c r="V14" s="39"/>
      <c r="W14" s="45"/>
      <c r="X14" s="38"/>
      <c r="Y14" s="38"/>
      <c r="Z14" s="38"/>
      <c r="AA14" s="39"/>
      <c r="AB14" s="46"/>
      <c r="AC14" s="46"/>
      <c r="AD14" s="46"/>
      <c r="AE14" s="46"/>
      <c r="AF14" s="46"/>
      <c r="AG14" s="46"/>
      <c r="AH14" s="46"/>
      <c r="AI14" s="46"/>
      <c r="AJ14" s="46"/>
      <c r="AK14" s="46"/>
      <c r="AL14" s="46"/>
      <c r="AM14" s="46"/>
      <c r="AN14" s="46"/>
      <c r="AO14" s="46"/>
      <c r="AP14" s="46"/>
    </row>
    <row r="15" spans="1:42" ht="41.25" customHeight="1" x14ac:dyDescent="0.3">
      <c r="A15" s="37">
        <f ca="1">IFERROR(__xludf.DUMMYFUNCTION("+A14+1"),6)</f>
        <v>6</v>
      </c>
      <c r="B15" s="98" t="str">
        <f>Plan!B17</f>
        <v xml:space="preserve">Olimpiadas DASDa convocatoria para que diferentes entidades participen y compitan en diferentes modalidades deportivas. </v>
      </c>
      <c r="C15" s="90"/>
      <c r="D15" s="38" t="str">
        <f>Plan!C17</f>
        <v>Evidencia fotográfica y/o registro de asistenca fisico o digital</v>
      </c>
      <c r="E15" s="39" t="str">
        <f>Plan!D17</f>
        <v>Subdirección Corporativa - Gestión del Talento Humano</v>
      </c>
      <c r="F15" s="38">
        <f>Plan!E17</f>
        <v>45840</v>
      </c>
      <c r="G15" s="38">
        <f>Plan!F17</f>
        <v>45961</v>
      </c>
      <c r="H15" s="47">
        <v>0</v>
      </c>
      <c r="I15" s="48" t="s">
        <v>125</v>
      </c>
      <c r="J15" s="48"/>
      <c r="K15" s="42">
        <v>0</v>
      </c>
      <c r="L15" s="39" t="s">
        <v>114</v>
      </c>
      <c r="M15" s="117">
        <v>0</v>
      </c>
      <c r="N15" s="118" t="s">
        <v>117</v>
      </c>
      <c r="O15" s="116"/>
      <c r="P15" s="43">
        <v>0</v>
      </c>
      <c r="Q15" s="49" t="s">
        <v>118</v>
      </c>
      <c r="R15" s="45"/>
      <c r="S15" s="38"/>
      <c r="T15" s="38"/>
      <c r="U15" s="38"/>
      <c r="V15" s="39"/>
      <c r="W15" s="45"/>
      <c r="X15" s="38"/>
      <c r="Y15" s="38"/>
      <c r="Z15" s="38"/>
      <c r="AA15" s="39"/>
      <c r="AB15" s="46"/>
      <c r="AC15" s="46"/>
      <c r="AD15" s="46"/>
      <c r="AE15" s="46"/>
      <c r="AF15" s="46"/>
      <c r="AG15" s="46"/>
      <c r="AH15" s="46"/>
      <c r="AI15" s="46"/>
      <c r="AJ15" s="46"/>
      <c r="AK15" s="46"/>
      <c r="AL15" s="46"/>
      <c r="AM15" s="46"/>
      <c r="AN15" s="46"/>
      <c r="AO15" s="46"/>
      <c r="AP15" s="46"/>
    </row>
    <row r="16" spans="1:42" ht="28.5" x14ac:dyDescent="0.3">
      <c r="A16" s="37">
        <f ca="1">IFERROR(__xludf.DUMMYFUNCTION("+A15+1"),7)</f>
        <v>7</v>
      </c>
      <c r="B16" s="98" t="str">
        <f>Plan!B18</f>
        <v xml:space="preserve">Capacitaciones en artes y/o artesanías (pintura, taller navideño, taller manualidades): Este componente tiene como fin desarrollar talleres enfocados en temáticas como: Pintura, Arreglos Navideños, entre otros, generando otro aprendizaje que contribuya a la disminución de riesgo psicosocial. </v>
      </c>
      <c r="C16" s="90"/>
      <c r="D16" s="38" t="str">
        <f>Plan!C18</f>
        <v>Evidencia fotográfica y/o registro de asistenca fisico o digital</v>
      </c>
      <c r="E16" s="39" t="str">
        <f>Plan!D18</f>
        <v>Subdirección Corporativa - Gestión del Talento Humano</v>
      </c>
      <c r="F16" s="38">
        <f>Plan!E18</f>
        <v>45967</v>
      </c>
      <c r="G16" s="38">
        <f>Plan!F18</f>
        <v>46022</v>
      </c>
      <c r="H16" s="47">
        <v>0</v>
      </c>
      <c r="I16" s="48" t="s">
        <v>125</v>
      </c>
      <c r="J16" s="48"/>
      <c r="K16" s="42">
        <v>0</v>
      </c>
      <c r="L16" s="39" t="s">
        <v>114</v>
      </c>
      <c r="M16" s="117">
        <v>0</v>
      </c>
      <c r="N16" s="118" t="s">
        <v>117</v>
      </c>
      <c r="O16" s="116"/>
      <c r="P16" s="43">
        <v>0</v>
      </c>
      <c r="Q16" s="49" t="s">
        <v>118</v>
      </c>
      <c r="R16" s="45"/>
      <c r="S16" s="38"/>
      <c r="T16" s="38"/>
      <c r="U16" s="38"/>
      <c r="V16" s="39"/>
      <c r="W16" s="45"/>
      <c r="X16" s="38"/>
      <c r="Y16" s="38"/>
      <c r="Z16" s="38"/>
      <c r="AA16" s="39"/>
      <c r="AB16" s="46"/>
      <c r="AC16" s="46"/>
      <c r="AD16" s="46"/>
      <c r="AE16" s="46"/>
      <c r="AF16" s="46"/>
      <c r="AG16" s="46"/>
      <c r="AH16" s="46"/>
      <c r="AI16" s="46"/>
      <c r="AJ16" s="46"/>
      <c r="AK16" s="46"/>
      <c r="AL16" s="46"/>
      <c r="AM16" s="46"/>
      <c r="AN16" s="46"/>
      <c r="AO16" s="46"/>
      <c r="AP16" s="46"/>
    </row>
    <row r="17" spans="1:42" ht="99.75" x14ac:dyDescent="0.3">
      <c r="A17" s="37">
        <f ca="1">IFERROR(__xludf.DUMMYFUNCTION("+A16+1"),8)</f>
        <v>8</v>
      </c>
      <c r="B17" s="98" t="str">
        <f>Plan!B19</f>
        <v>Disfrutar de diferentes escenarios culturales con su núcleo 
familiar primario como Cine, Teatro y ferias de temporada.</v>
      </c>
      <c r="C17" s="90"/>
      <c r="D17" s="38" t="str">
        <f>Plan!C19</f>
        <v>Evidencia fotográfica y/o registro de asistenca fisico o digital</v>
      </c>
      <c r="E17" s="39" t="str">
        <f>Plan!D19</f>
        <v>Subdirección Corporativa - Gestión del Talento Humano</v>
      </c>
      <c r="F17" s="38">
        <f>Plan!E19</f>
        <v>45820</v>
      </c>
      <c r="G17" s="38">
        <f>Plan!F19</f>
        <v>46022</v>
      </c>
      <c r="H17" s="47">
        <v>0.25</v>
      </c>
      <c r="I17" s="48" t="s">
        <v>126</v>
      </c>
      <c r="J17" s="48"/>
      <c r="K17" s="47">
        <v>0.25</v>
      </c>
      <c r="L17" s="39" t="s">
        <v>121</v>
      </c>
      <c r="M17" s="117">
        <v>0.5</v>
      </c>
      <c r="N17" s="114" t="s">
        <v>127</v>
      </c>
      <c r="O17" s="119" t="s">
        <v>128</v>
      </c>
      <c r="P17" s="43">
        <v>0.5</v>
      </c>
      <c r="Q17" s="44" t="s">
        <v>129</v>
      </c>
      <c r="R17" s="45"/>
      <c r="S17" s="38"/>
      <c r="T17" s="38"/>
      <c r="U17" s="38"/>
      <c r="V17" s="39"/>
      <c r="W17" s="45"/>
      <c r="X17" s="38"/>
      <c r="Y17" s="38"/>
      <c r="Z17" s="38"/>
      <c r="AA17" s="39"/>
      <c r="AB17" s="46"/>
      <c r="AC17" s="46"/>
      <c r="AD17" s="46"/>
      <c r="AE17" s="46"/>
      <c r="AF17" s="46"/>
      <c r="AG17" s="46"/>
      <c r="AH17" s="46"/>
      <c r="AI17" s="46"/>
      <c r="AJ17" s="46"/>
      <c r="AK17" s="46"/>
      <c r="AL17" s="46"/>
      <c r="AM17" s="46"/>
      <c r="AN17" s="46"/>
      <c r="AO17" s="46"/>
      <c r="AP17" s="46"/>
    </row>
    <row r="18" spans="1:42" ht="71.25" x14ac:dyDescent="0.3">
      <c r="A18" s="37">
        <f ca="1">IFERROR(__xludf.DUMMYFUNCTION("+A17+1"),9)</f>
        <v>9</v>
      </c>
      <c r="B18" s="98" t="str">
        <f>Plan!B20</f>
        <v>Conmemoracion dia de la niñez, para los hijos e hijas de los funcionarios del IDIGER.</v>
      </c>
      <c r="C18" s="90"/>
      <c r="D18" s="38" t="str">
        <f>Plan!C20</f>
        <v>Evidencia fotográfica y/o registro de asistenca fisico o digital</v>
      </c>
      <c r="E18" s="39" t="str">
        <f>Plan!D20</f>
        <v>Subdirección Corporativa - Gestión del Talento Humano</v>
      </c>
      <c r="F18" s="38">
        <f>Plan!E20</f>
        <v>45772</v>
      </c>
      <c r="G18" s="38">
        <f>Plan!F20</f>
        <v>45808</v>
      </c>
      <c r="H18" s="47">
        <v>0</v>
      </c>
      <c r="I18" s="48" t="s">
        <v>125</v>
      </c>
      <c r="J18" s="48"/>
      <c r="K18" s="42">
        <v>0</v>
      </c>
      <c r="L18" s="39" t="s">
        <v>114</v>
      </c>
      <c r="M18" s="112">
        <v>1</v>
      </c>
      <c r="N18" s="115" t="s">
        <v>130</v>
      </c>
      <c r="O18" s="119" t="s">
        <v>131</v>
      </c>
      <c r="P18" s="43">
        <v>1</v>
      </c>
      <c r="Q18" s="44" t="s">
        <v>132</v>
      </c>
      <c r="R18" s="45"/>
      <c r="S18" s="38"/>
      <c r="T18" s="38"/>
      <c r="U18" s="38"/>
      <c r="V18" s="39"/>
      <c r="W18" s="45"/>
      <c r="X18" s="38"/>
      <c r="Y18" s="38"/>
      <c r="Z18" s="38"/>
      <c r="AA18" s="39"/>
      <c r="AB18" s="46"/>
      <c r="AC18" s="46"/>
      <c r="AD18" s="46"/>
      <c r="AE18" s="46"/>
      <c r="AF18" s="46"/>
      <c r="AG18" s="46"/>
      <c r="AH18" s="46"/>
      <c r="AI18" s="46"/>
      <c r="AJ18" s="46"/>
      <c r="AK18" s="46"/>
      <c r="AL18" s="46"/>
      <c r="AM18" s="46"/>
      <c r="AN18" s="46"/>
      <c r="AO18" s="46"/>
      <c r="AP18" s="46"/>
    </row>
    <row r="19" spans="1:42" ht="28.5" x14ac:dyDescent="0.3">
      <c r="A19" s="37">
        <f ca="1">IFERROR(__xludf.DUMMYFUNCTION("+A18+1"),10)</f>
        <v>10</v>
      </c>
      <c r="B19" s="98" t="str">
        <f>Plan!B21</f>
        <v xml:space="preserve">Los funcionarios y funcionarias que tengan mascotas en casa, tendrán la oportunidad de explorar y conocer más sobre el cuidado de estos miembros tan especiales de la familia a través de una actividad dedicada para ellos. </v>
      </c>
      <c r="C19" s="90"/>
      <c r="D19" s="38" t="str">
        <f>Plan!C21</f>
        <v>Evidencia fotográfica y/o registro de asistenca fisico o digital</v>
      </c>
      <c r="E19" s="39" t="str">
        <f>Plan!D21</f>
        <v>Subdirección Corporativa - Gestión del Talento Humano</v>
      </c>
      <c r="F19" s="38">
        <f>Plan!E21</f>
        <v>45906</v>
      </c>
      <c r="G19" s="38" t="str">
        <f>Plan!F21</f>
        <v>31/11/2025</v>
      </c>
      <c r="H19" s="47">
        <v>0</v>
      </c>
      <c r="I19" s="48" t="s">
        <v>125</v>
      </c>
      <c r="J19" s="48"/>
      <c r="K19" s="42">
        <v>0</v>
      </c>
      <c r="L19" s="39" t="s">
        <v>114</v>
      </c>
      <c r="M19" s="117">
        <v>0</v>
      </c>
      <c r="N19" s="118" t="s">
        <v>133</v>
      </c>
      <c r="O19" s="116"/>
      <c r="P19" s="43">
        <v>0</v>
      </c>
      <c r="Q19" s="49" t="s">
        <v>118</v>
      </c>
      <c r="R19" s="45"/>
      <c r="S19" s="38"/>
      <c r="T19" s="38"/>
      <c r="U19" s="38"/>
      <c r="V19" s="39"/>
      <c r="W19" s="45"/>
      <c r="X19" s="38"/>
      <c r="Y19" s="38"/>
      <c r="Z19" s="38"/>
      <c r="AA19" s="39"/>
      <c r="AB19" s="46"/>
      <c r="AC19" s="46"/>
      <c r="AD19" s="46"/>
      <c r="AE19" s="46"/>
      <c r="AF19" s="46"/>
      <c r="AG19" s="46"/>
      <c r="AH19" s="46"/>
      <c r="AI19" s="46"/>
      <c r="AJ19" s="46"/>
      <c r="AK19" s="46"/>
      <c r="AL19" s="46"/>
      <c r="AM19" s="46"/>
      <c r="AN19" s="46"/>
      <c r="AO19" s="46"/>
      <c r="AP19" s="46"/>
    </row>
    <row r="20" spans="1:42" ht="41.25" customHeight="1" x14ac:dyDescent="0.3">
      <c r="A20" s="37">
        <f ca="1">IFERROR(__xludf.DUMMYFUNCTION("+A19+1"),11)</f>
        <v>11</v>
      </c>
      <c r="B20" s="98" t="str">
        <f>Plan!B22</f>
        <v xml:space="preserve"> Talleres de Coaching para líderes de cada dependencia del IDIGER. </v>
      </c>
      <c r="C20" s="90"/>
      <c r="D20" s="38" t="str">
        <f>Plan!C22</f>
        <v>Evidencia fotográfica y/o registro de asistenca fisico o digital</v>
      </c>
      <c r="E20" s="39" t="str">
        <f>Plan!D22</f>
        <v>Subdirección Corporativa - Gestión del Talento Humano</v>
      </c>
      <c r="F20" s="38">
        <f>Plan!E22</f>
        <v>45792</v>
      </c>
      <c r="G20" s="38">
        <f>Plan!F22</f>
        <v>45961</v>
      </c>
      <c r="H20" s="47">
        <v>0</v>
      </c>
      <c r="I20" s="48" t="s">
        <v>125</v>
      </c>
      <c r="J20" s="48"/>
      <c r="K20" s="42">
        <v>0</v>
      </c>
      <c r="L20" s="39" t="s">
        <v>114</v>
      </c>
      <c r="M20" s="112">
        <v>1</v>
      </c>
      <c r="N20" s="120" t="s">
        <v>134</v>
      </c>
      <c r="O20" s="114" t="s">
        <v>135</v>
      </c>
      <c r="P20" s="43">
        <v>1</v>
      </c>
      <c r="Q20" s="44" t="s">
        <v>136</v>
      </c>
      <c r="R20" s="45"/>
      <c r="S20" s="38"/>
      <c r="T20" s="38"/>
      <c r="U20" s="38"/>
      <c r="V20" s="39"/>
      <c r="W20" s="45"/>
      <c r="X20" s="38"/>
      <c r="Y20" s="38"/>
      <c r="Z20" s="38"/>
      <c r="AA20" s="39"/>
      <c r="AB20" s="46"/>
      <c r="AC20" s="46"/>
      <c r="AD20" s="46"/>
      <c r="AE20" s="46"/>
      <c r="AF20" s="46"/>
      <c r="AG20" s="46"/>
      <c r="AH20" s="46"/>
      <c r="AI20" s="46"/>
      <c r="AJ20" s="46"/>
      <c r="AK20" s="46"/>
      <c r="AL20" s="46"/>
      <c r="AM20" s="46"/>
      <c r="AN20" s="46"/>
      <c r="AO20" s="46"/>
      <c r="AP20" s="46"/>
    </row>
    <row r="21" spans="1:42" ht="41.25" customHeight="1" x14ac:dyDescent="0.3">
      <c r="A21" s="37">
        <f ca="1">IFERROR(__xludf.DUMMYFUNCTION("+A20+1"),12)</f>
        <v>12</v>
      </c>
      <c r="B21" s="98" t="str">
        <f>Plan!B23</f>
        <v xml:space="preserve"> Feria de Vivienda y credito hipotcario IDIGER: El propósito es ofrecer información acerca de programas de vivienda que ofrece el mercado a todos los funcionarios(as) de la Entidad, con el ánimo de apoyar el proceso de compra de vivienda propia con entidades aliadas como el FNA, Cajas de Compensación Familiar, Fondos 
de Cesantías y otras entidades. </v>
      </c>
      <c r="C21" s="90"/>
      <c r="D21" s="38" t="str">
        <f>Plan!C23</f>
        <v>Evidencia fotográfica y/o registro de asistenca fisico o digital</v>
      </c>
      <c r="E21" s="39" t="str">
        <f>Plan!D23</f>
        <v>Subdirección Corporativa - Gestión del Talento Humano</v>
      </c>
      <c r="F21" s="38">
        <f>Plan!E23</f>
        <v>45745</v>
      </c>
      <c r="G21" s="38">
        <f>Plan!F23</f>
        <v>45899</v>
      </c>
      <c r="H21" s="47">
        <v>0</v>
      </c>
      <c r="I21" s="48" t="s">
        <v>137</v>
      </c>
      <c r="J21" s="48"/>
      <c r="K21" s="42">
        <v>0</v>
      </c>
      <c r="L21" s="39" t="s">
        <v>114</v>
      </c>
      <c r="M21" s="117">
        <v>0</v>
      </c>
      <c r="N21" s="118" t="s">
        <v>117</v>
      </c>
      <c r="O21" s="116"/>
      <c r="P21" s="43">
        <v>0</v>
      </c>
      <c r="Q21" s="49" t="s">
        <v>138</v>
      </c>
      <c r="R21" s="45"/>
      <c r="S21" s="38"/>
      <c r="T21" s="38"/>
      <c r="U21" s="38"/>
      <c r="V21" s="39"/>
      <c r="W21" s="45"/>
      <c r="X21" s="38"/>
      <c r="Y21" s="38"/>
      <c r="Z21" s="38"/>
      <c r="AA21" s="39"/>
      <c r="AB21" s="46"/>
      <c r="AC21" s="46"/>
      <c r="AD21" s="46"/>
      <c r="AE21" s="46"/>
      <c r="AF21" s="46"/>
      <c r="AG21" s="46"/>
      <c r="AH21" s="46"/>
      <c r="AI21" s="46"/>
      <c r="AJ21" s="46"/>
      <c r="AK21" s="46"/>
      <c r="AL21" s="46"/>
      <c r="AM21" s="46"/>
      <c r="AN21" s="46"/>
      <c r="AO21" s="46"/>
      <c r="AP21" s="46"/>
    </row>
    <row r="22" spans="1:42" ht="41.25" customHeight="1" x14ac:dyDescent="0.3">
      <c r="A22" s="37">
        <f ca="1">IFERROR(__xludf.DUMMYFUNCTION("+A21+1"),13)</f>
        <v>13</v>
      </c>
      <c r="B22" s="98" t="str">
        <f>Plan!B24</f>
        <v xml:space="preserve">Seminario – Taller Pre-pensionados: Este programa tiene como objetivo capacitar a los funcionarios públicos que estén a punto de jubilarse, con el propósito de facilitar la transición hacia un nuevo estilo de vida, fomentando su adaptación, alentando la 
formulación de un proyecto de vida, la gestión del tiempo libre, y promoviendo el cuidado de la salud. Asimismo, se proporcionará información legal pertinente para iniciar el 
proceso de jubilación. </v>
      </c>
      <c r="C22" s="90"/>
      <c r="D22" s="38" t="str">
        <f>Plan!C24</f>
        <v>Evidencia fotográfica y/o registro de asistenca fisico o digital</v>
      </c>
      <c r="E22" s="39" t="str">
        <f>Plan!D24</f>
        <v>Subdirección Corporativa - Gestión del Talento Humano</v>
      </c>
      <c r="F22" s="38">
        <f>Plan!E24</f>
        <v>45815</v>
      </c>
      <c r="G22" s="38">
        <f>Plan!F24</f>
        <v>46022</v>
      </c>
      <c r="H22" s="47">
        <v>0</v>
      </c>
      <c r="I22" s="48" t="s">
        <v>125</v>
      </c>
      <c r="J22" s="48"/>
      <c r="K22" s="42">
        <v>0</v>
      </c>
      <c r="L22" s="39" t="s">
        <v>114</v>
      </c>
      <c r="M22" s="117">
        <v>0</v>
      </c>
      <c r="N22" s="118" t="s">
        <v>117</v>
      </c>
      <c r="O22" s="116"/>
      <c r="P22" s="43">
        <v>0</v>
      </c>
      <c r="Q22" s="49" t="s">
        <v>118</v>
      </c>
      <c r="R22" s="45"/>
      <c r="S22" s="38"/>
      <c r="T22" s="38"/>
      <c r="U22" s="38"/>
      <c r="V22" s="39"/>
      <c r="W22" s="45"/>
      <c r="X22" s="38"/>
      <c r="Y22" s="38"/>
      <c r="Z22" s="38"/>
      <c r="AA22" s="39"/>
      <c r="AB22" s="46"/>
      <c r="AC22" s="46"/>
      <c r="AD22" s="46"/>
      <c r="AE22" s="46"/>
      <c r="AF22" s="46"/>
      <c r="AG22" s="46"/>
      <c r="AH22" s="46"/>
      <c r="AI22" s="46"/>
      <c r="AJ22" s="46"/>
      <c r="AK22" s="46"/>
      <c r="AL22" s="46"/>
      <c r="AM22" s="46"/>
      <c r="AN22" s="46"/>
      <c r="AO22" s="46"/>
      <c r="AP22" s="46"/>
    </row>
    <row r="23" spans="1:42" ht="41.25" customHeight="1" x14ac:dyDescent="0.3">
      <c r="A23" s="37">
        <f ca="1">IFERROR(__xludf.DUMMYFUNCTION("+A22+1"),14)</f>
        <v>14</v>
      </c>
      <c r="B23" s="98" t="str">
        <f>Plan!B25</f>
        <v xml:space="preserve">Desvinculación Laboral Asistida: En caso de ser requerido por transformación de la organización, se le brindará apoyo sociolaboral y emocional a las personas que se desvinculan por reestructuración o por finalización del nombramiento en provisionalidad. </v>
      </c>
      <c r="C23" s="90"/>
      <c r="D23" s="38" t="str">
        <f>Plan!C25</f>
        <v>Evidencia fotográfica y/o registro de asistenca fisico o digital</v>
      </c>
      <c r="E23" s="39" t="str">
        <f>Plan!D25</f>
        <v>Subdirección Corporativa - Gestión del Talento Humano</v>
      </c>
      <c r="F23" s="38">
        <f>Plan!E25</f>
        <v>45706</v>
      </c>
      <c r="G23" s="38">
        <f>Plan!F25</f>
        <v>46022</v>
      </c>
      <c r="H23" s="47">
        <v>0.25</v>
      </c>
      <c r="I23" s="48" t="s">
        <v>139</v>
      </c>
      <c r="J23" s="48" t="s">
        <v>140</v>
      </c>
      <c r="K23" s="42">
        <v>0.25</v>
      </c>
      <c r="L23" s="39" t="s">
        <v>121</v>
      </c>
      <c r="M23" s="121">
        <v>0.5</v>
      </c>
      <c r="N23" s="119" t="s">
        <v>141</v>
      </c>
      <c r="O23" s="119" t="s">
        <v>142</v>
      </c>
      <c r="P23" s="43">
        <v>0.5</v>
      </c>
      <c r="Q23" s="44" t="s">
        <v>143</v>
      </c>
      <c r="R23" s="45"/>
      <c r="S23" s="38"/>
      <c r="T23" s="38"/>
      <c r="U23" s="38"/>
      <c r="V23" s="39"/>
      <c r="W23" s="45"/>
      <c r="X23" s="38"/>
      <c r="Y23" s="38"/>
      <c r="Z23" s="38"/>
      <c r="AA23" s="39"/>
      <c r="AB23" s="46"/>
      <c r="AC23" s="46"/>
      <c r="AD23" s="46"/>
      <c r="AE23" s="46"/>
      <c r="AF23" s="46"/>
      <c r="AG23" s="46"/>
      <c r="AH23" s="46"/>
      <c r="AI23" s="46"/>
      <c r="AJ23" s="46"/>
      <c r="AK23" s="46"/>
      <c r="AL23" s="46"/>
      <c r="AM23" s="46"/>
      <c r="AN23" s="46"/>
      <c r="AO23" s="46"/>
      <c r="AP23" s="46"/>
    </row>
    <row r="24" spans="1:42" ht="41.25" customHeight="1" x14ac:dyDescent="0.3">
      <c r="A24" s="37">
        <f ca="1">IFERROR(__xludf.DUMMYFUNCTION("+A23+1"),15)</f>
        <v>15</v>
      </c>
      <c r="B24" s="98" t="str">
        <f>Plan!B26</f>
        <v xml:space="preserve">Vacaciones recreativas durante una semana, para los hijos(as) de servidores publicos, con  actividades ambientales y deportivas desde los dos (2) a los diciciete (17) años de edad. </v>
      </c>
      <c r="C24" s="90"/>
      <c r="D24" s="38" t="str">
        <f>Plan!C26</f>
        <v>Evidencia fotográfica y/o registro de asistenca fisico o digital</v>
      </c>
      <c r="E24" s="39" t="str">
        <f>Plan!D26</f>
        <v>Subdirección Corporativa - Gestión del Talento Humano</v>
      </c>
      <c r="F24" s="38">
        <f>Plan!E26</f>
        <v>45931</v>
      </c>
      <c r="G24" s="38">
        <f>Plan!F26</f>
        <v>46022</v>
      </c>
      <c r="H24" s="47">
        <v>0</v>
      </c>
      <c r="I24" s="48" t="s">
        <v>125</v>
      </c>
      <c r="J24" s="48"/>
      <c r="K24" s="42">
        <v>0</v>
      </c>
      <c r="L24" s="39" t="s">
        <v>114</v>
      </c>
      <c r="M24" s="117">
        <v>0</v>
      </c>
      <c r="N24" s="118" t="s">
        <v>133</v>
      </c>
      <c r="O24" s="116"/>
      <c r="P24" s="43">
        <v>0</v>
      </c>
      <c r="Q24" s="49" t="s">
        <v>118</v>
      </c>
      <c r="R24" s="45"/>
      <c r="S24" s="38"/>
      <c r="T24" s="38"/>
      <c r="U24" s="38"/>
      <c r="V24" s="39"/>
      <c r="W24" s="45"/>
      <c r="X24" s="38"/>
      <c r="Y24" s="38"/>
      <c r="Z24" s="38"/>
      <c r="AA24" s="39"/>
      <c r="AB24" s="46"/>
      <c r="AC24" s="46"/>
      <c r="AD24" s="46"/>
      <c r="AE24" s="46"/>
      <c r="AF24" s="46"/>
      <c r="AG24" s="46"/>
      <c r="AH24" s="46"/>
      <c r="AI24" s="46"/>
      <c r="AJ24" s="46"/>
      <c r="AK24" s="46"/>
      <c r="AL24" s="46"/>
      <c r="AM24" s="46"/>
      <c r="AN24" s="46"/>
      <c r="AO24" s="46"/>
      <c r="AP24" s="46"/>
    </row>
    <row r="25" spans="1:42" ht="41.25" customHeight="1" x14ac:dyDescent="0.3">
      <c r="A25" s="37">
        <f ca="1">IFERROR(__xludf.DUMMYFUNCTION("+A24+1"),16)</f>
        <v>16</v>
      </c>
      <c r="B25" s="98" t="str">
        <f>Plan!B27</f>
        <v>Celebracion dia de la familia IDIGER. Se realizara en el primer semestre del 2025, recorrido en el tren turistico de la Sabana y visita a la Catedral de Sal de Zipaquira, para los funcionarios que no lograro asistir a dicha actividad el dia 02 de diciembre de 2024. En el segundo semestre del 2024  se realizara Pasadia en alguno de los centros turisticos de la Caja de Compensacion Familiar.</v>
      </c>
      <c r="C25" s="90"/>
      <c r="D25" s="38" t="str">
        <f>Plan!C27</f>
        <v>Evidencia fotográfica y/o registro de asistenca fisico o digital</v>
      </c>
      <c r="E25" s="39" t="str">
        <f>Plan!D27</f>
        <v>Subdirección Corporativa - Gestión del Talento Humano</v>
      </c>
      <c r="F25" s="38">
        <f>Plan!E27</f>
        <v>45703</v>
      </c>
      <c r="G25" s="38">
        <f>Plan!F27</f>
        <v>45976</v>
      </c>
      <c r="H25" s="47">
        <v>0.5</v>
      </c>
      <c r="I25" s="48" t="s">
        <v>144</v>
      </c>
      <c r="J25" s="48" t="s">
        <v>145</v>
      </c>
      <c r="K25" s="42">
        <v>0.5</v>
      </c>
      <c r="L25" s="39" t="s">
        <v>104</v>
      </c>
      <c r="M25" s="117">
        <v>0.5</v>
      </c>
      <c r="N25" s="119" t="s">
        <v>146</v>
      </c>
      <c r="O25" s="116"/>
      <c r="P25" s="43">
        <v>0.5</v>
      </c>
      <c r="Q25" s="44" t="s">
        <v>147</v>
      </c>
      <c r="R25" s="45"/>
      <c r="S25" s="38"/>
      <c r="T25" s="38"/>
      <c r="U25" s="38"/>
      <c r="V25" s="39"/>
      <c r="W25" s="45"/>
      <c r="X25" s="38"/>
      <c r="Y25" s="38"/>
      <c r="Z25" s="38"/>
      <c r="AA25" s="39"/>
      <c r="AB25" s="46"/>
      <c r="AC25" s="46"/>
      <c r="AD25" s="46"/>
      <c r="AE25" s="46"/>
      <c r="AF25" s="46"/>
      <c r="AG25" s="46"/>
      <c r="AH25" s="46"/>
      <c r="AI25" s="46"/>
      <c r="AJ25" s="46"/>
      <c r="AK25" s="46"/>
      <c r="AL25" s="46"/>
      <c r="AM25" s="46"/>
      <c r="AN25" s="46"/>
      <c r="AO25" s="46"/>
      <c r="AP25" s="46"/>
    </row>
    <row r="26" spans="1:42" ht="15.75" customHeight="1" x14ac:dyDescent="0.3">
      <c r="A26" s="37">
        <f ca="1">IFERROR(__xludf.DUMMYFUNCTION("+A25+1"),17)</f>
        <v>17</v>
      </c>
      <c r="B26" s="98" t="str">
        <f>Plan!B28</f>
        <v>Garantizar el espacio de la Sala Amiga de la Familia Lactante. En cumplimiento de lo dispuesto en la Ley 1823 de 2017 y de conformidad con las normas técnicas allí señaladas, para las  madres lactantes del IDIGER.</v>
      </c>
      <c r="C26" s="90"/>
      <c r="D26" s="38" t="str">
        <f>Plan!C28</f>
        <v>Evidencia fotográfica y/o registro de asistenca fisico o digital</v>
      </c>
      <c r="E26" s="39" t="str">
        <f>Plan!D28</f>
        <v>Subdirección Corporativa - Gestión del Talento Humano</v>
      </c>
      <c r="F26" s="38">
        <f>Plan!E28</f>
        <v>45701</v>
      </c>
      <c r="G26" s="38" t="str">
        <f>Plan!F28</f>
        <v>31/12//2025</v>
      </c>
      <c r="H26" s="47">
        <v>1</v>
      </c>
      <c r="I26" s="48" t="s">
        <v>148</v>
      </c>
      <c r="J26" s="48" t="s">
        <v>149</v>
      </c>
      <c r="K26" s="42">
        <v>0</v>
      </c>
      <c r="L26" s="39" t="s">
        <v>150</v>
      </c>
      <c r="M26" s="112">
        <v>1</v>
      </c>
      <c r="N26" s="120" t="s">
        <v>151</v>
      </c>
      <c r="O26" s="119" t="s">
        <v>152</v>
      </c>
      <c r="P26" s="43">
        <v>1</v>
      </c>
      <c r="Q26" s="49" t="s">
        <v>153</v>
      </c>
      <c r="R26" s="45"/>
      <c r="S26" s="38"/>
      <c r="T26" s="38"/>
      <c r="U26" s="38"/>
      <c r="V26" s="39"/>
      <c r="W26" s="45"/>
      <c r="X26" s="38"/>
      <c r="Y26" s="38"/>
      <c r="Z26" s="38"/>
      <c r="AA26" s="39"/>
      <c r="AB26" s="46"/>
      <c r="AC26" s="46"/>
      <c r="AD26" s="46"/>
      <c r="AE26" s="46"/>
      <c r="AF26" s="46"/>
      <c r="AG26" s="46"/>
      <c r="AH26" s="46"/>
      <c r="AI26" s="46"/>
      <c r="AJ26" s="46"/>
      <c r="AK26" s="46"/>
      <c r="AL26" s="46"/>
      <c r="AM26" s="46"/>
      <c r="AN26" s="46"/>
      <c r="AO26" s="46"/>
      <c r="AP26" s="46"/>
    </row>
    <row r="27" spans="1:42" ht="41.25" customHeight="1" x14ac:dyDescent="0.3">
      <c r="A27" s="37">
        <f ca="1">IFERROR(__xludf.DUMMYFUNCTION("+A26+1"),18)</f>
        <v>18</v>
      </c>
      <c r="B27" s="98" t="str">
        <f>Plan!B29</f>
        <v>Actividades presenciales y virtuales específicas para madres gestantes, lactantes y de primera infancia</v>
      </c>
      <c r="C27" s="90"/>
      <c r="D27" s="38" t="str">
        <f>Plan!C29</f>
        <v>Evidencia fotográfica y/o registro de asistenca fisico o digital</v>
      </c>
      <c r="E27" s="39" t="str">
        <f>Plan!D29</f>
        <v>Subdirección Corporativa - Gestión del Talento Humano</v>
      </c>
      <c r="F27" s="38">
        <f>Plan!E29</f>
        <v>45847</v>
      </c>
      <c r="G27" s="38">
        <f>Plan!F29</f>
        <v>45991</v>
      </c>
      <c r="H27" s="47">
        <v>0</v>
      </c>
      <c r="I27" s="48" t="s">
        <v>125</v>
      </c>
      <c r="J27" s="48"/>
      <c r="K27" s="42">
        <v>0</v>
      </c>
      <c r="L27" s="39" t="s">
        <v>114</v>
      </c>
      <c r="M27" s="112">
        <v>1</v>
      </c>
      <c r="N27" s="120" t="s">
        <v>154</v>
      </c>
      <c r="O27" s="119" t="s">
        <v>128</v>
      </c>
      <c r="P27" s="43">
        <v>0.8</v>
      </c>
      <c r="Q27" s="44" t="s">
        <v>155</v>
      </c>
      <c r="R27" s="45"/>
      <c r="S27" s="38"/>
      <c r="T27" s="38"/>
      <c r="U27" s="38"/>
      <c r="V27" s="39"/>
      <c r="W27" s="45"/>
      <c r="X27" s="38"/>
      <c r="Y27" s="38"/>
      <c r="Z27" s="38"/>
      <c r="AA27" s="39"/>
      <c r="AB27" s="46"/>
      <c r="AC27" s="46"/>
      <c r="AD27" s="46"/>
      <c r="AE27" s="46"/>
      <c r="AF27" s="46"/>
      <c r="AG27" s="46"/>
      <c r="AH27" s="46"/>
      <c r="AI27" s="46"/>
      <c r="AJ27" s="46"/>
      <c r="AK27" s="46"/>
      <c r="AL27" s="46"/>
      <c r="AM27" s="46"/>
      <c r="AN27" s="46"/>
      <c r="AO27" s="46"/>
      <c r="AP27" s="46"/>
    </row>
    <row r="28" spans="1:42" ht="15.75" customHeight="1" x14ac:dyDescent="0.3">
      <c r="A28" s="37">
        <f ca="1">IFERROR(__xludf.DUMMYFUNCTION("+A27+1"),19)</f>
        <v>19</v>
      </c>
      <c r="B28" s="98" t="str">
        <f>Plan!B30</f>
        <v>Caminata ecológica con visita a termales.</v>
      </c>
      <c r="C28" s="90"/>
      <c r="D28" s="38" t="str">
        <f>Plan!C30</f>
        <v>Evidencia fotográfica y/o registro de asistenca fisico o digital</v>
      </c>
      <c r="E28" s="39" t="str">
        <f>Plan!D30</f>
        <v>Subdirección Corporativa - Gestión del Talento Humano</v>
      </c>
      <c r="F28" s="38">
        <f>Plan!E30</f>
        <v>45947</v>
      </c>
      <c r="G28" s="38">
        <f>Plan!F30</f>
        <v>45991</v>
      </c>
      <c r="H28" s="47">
        <v>0</v>
      </c>
      <c r="I28" s="48" t="s">
        <v>125</v>
      </c>
      <c r="J28" s="50"/>
      <c r="K28" s="42">
        <v>0</v>
      </c>
      <c r="L28" s="39" t="s">
        <v>114</v>
      </c>
      <c r="M28" s="112">
        <v>1</v>
      </c>
      <c r="N28" s="115" t="s">
        <v>156</v>
      </c>
      <c r="O28" s="119" t="s">
        <v>157</v>
      </c>
      <c r="P28" s="43">
        <v>1</v>
      </c>
      <c r="Q28" s="44" t="s">
        <v>158</v>
      </c>
      <c r="R28" s="45"/>
      <c r="S28" s="38"/>
      <c r="T28" s="38"/>
      <c r="U28" s="38"/>
      <c r="V28" s="39"/>
      <c r="W28" s="45"/>
      <c r="X28" s="38"/>
      <c r="Y28" s="38"/>
      <c r="Z28" s="38"/>
      <c r="AA28" s="39"/>
      <c r="AB28" s="46"/>
      <c r="AC28" s="46"/>
      <c r="AD28" s="46"/>
      <c r="AE28" s="46"/>
      <c r="AF28" s="46"/>
      <c r="AG28" s="46"/>
      <c r="AH28" s="46"/>
      <c r="AI28" s="46"/>
      <c r="AJ28" s="46"/>
      <c r="AK28" s="46"/>
      <c r="AL28" s="46"/>
      <c r="AM28" s="46"/>
      <c r="AN28" s="46"/>
      <c r="AO28" s="46"/>
      <c r="AP28" s="46"/>
    </row>
    <row r="29" spans="1:42" ht="41.25" customHeight="1" x14ac:dyDescent="0.3">
      <c r="A29" s="37">
        <f ca="1">IFERROR(__xludf.DUMMYFUNCTION("+A28+1"),20)</f>
        <v>20</v>
      </c>
      <c r="B29" s="98" t="str">
        <f>Plan!B31</f>
        <v>Feria de emprendimientos de los servidores y colaboradores del IDIGER.</v>
      </c>
      <c r="C29" s="90"/>
      <c r="D29" s="38" t="str">
        <f>Plan!C31</f>
        <v>Evidencia fotográfica y/o registro de asistenca fisico o digital</v>
      </c>
      <c r="E29" s="39" t="str">
        <f>Plan!D31</f>
        <v>Subdirección Corporativa - Gestión del Talento Humano</v>
      </c>
      <c r="F29" s="38">
        <f>Plan!E31</f>
        <v>45972</v>
      </c>
      <c r="G29" s="38">
        <f>Plan!F31</f>
        <v>46022</v>
      </c>
      <c r="H29" s="47">
        <v>0</v>
      </c>
      <c r="I29" s="48" t="s">
        <v>125</v>
      </c>
      <c r="J29" s="48"/>
      <c r="K29" s="42">
        <v>0</v>
      </c>
      <c r="L29" s="39" t="s">
        <v>114</v>
      </c>
      <c r="M29" s="117">
        <v>0</v>
      </c>
      <c r="N29" s="118" t="s">
        <v>133</v>
      </c>
      <c r="O29" s="116"/>
      <c r="P29" s="43">
        <v>0</v>
      </c>
      <c r="Q29" s="49" t="s">
        <v>118</v>
      </c>
      <c r="R29" s="45"/>
      <c r="S29" s="38"/>
      <c r="T29" s="38"/>
      <c r="U29" s="38"/>
      <c r="V29" s="39"/>
      <c r="W29" s="45"/>
      <c r="X29" s="38"/>
      <c r="Y29" s="38"/>
      <c r="Z29" s="38"/>
      <c r="AA29" s="39"/>
      <c r="AB29" s="46"/>
      <c r="AC29" s="46"/>
      <c r="AD29" s="46"/>
      <c r="AE29" s="46"/>
      <c r="AF29" s="46"/>
      <c r="AG29" s="46"/>
      <c r="AH29" s="46"/>
      <c r="AI29" s="46"/>
      <c r="AJ29" s="46"/>
      <c r="AK29" s="46"/>
      <c r="AL29" s="46"/>
      <c r="AM29" s="46"/>
      <c r="AN29" s="46"/>
      <c r="AO29" s="46"/>
      <c r="AP29" s="46"/>
    </row>
    <row r="30" spans="1:42" ht="41.25" customHeight="1" x14ac:dyDescent="0.3">
      <c r="A30" s="37">
        <f ca="1">IFERROR(__xludf.DUMMYFUNCTION("+A29+1"),21)</f>
        <v>21</v>
      </c>
      <c r="B30" s="98" t="str">
        <f>Plan!B32</f>
        <v>Conmemoracion dia Nacional del servidor publico</v>
      </c>
      <c r="C30" s="90"/>
      <c r="D30" s="38" t="str">
        <f>Plan!C32</f>
        <v>Evidencia fotográfica y/o registro de asistenca fisico o digital</v>
      </c>
      <c r="E30" s="39" t="str">
        <f>Plan!D32</f>
        <v>Subdirección Corporativa - Gestión del Talento Humano</v>
      </c>
      <c r="F30" s="38">
        <f>Plan!E32</f>
        <v>45835</v>
      </c>
      <c r="G30" s="38">
        <f>Plan!F32</f>
        <v>45961</v>
      </c>
      <c r="H30" s="47">
        <v>0</v>
      </c>
      <c r="I30" s="48" t="s">
        <v>125</v>
      </c>
      <c r="J30" s="48"/>
      <c r="K30" s="42">
        <v>0</v>
      </c>
      <c r="L30" s="39" t="s">
        <v>114</v>
      </c>
      <c r="M30" s="112">
        <v>1</v>
      </c>
      <c r="N30" s="115" t="s">
        <v>159</v>
      </c>
      <c r="O30" s="116"/>
      <c r="P30" s="43">
        <v>1</v>
      </c>
      <c r="Q30" s="44" t="s">
        <v>160</v>
      </c>
      <c r="R30" s="45"/>
      <c r="S30" s="38"/>
      <c r="T30" s="38"/>
      <c r="U30" s="38"/>
      <c r="V30" s="39"/>
      <c r="W30" s="45"/>
      <c r="X30" s="38"/>
      <c r="Y30" s="38"/>
      <c r="Z30" s="38"/>
      <c r="AA30" s="39"/>
      <c r="AB30" s="46"/>
      <c r="AC30" s="46"/>
      <c r="AD30" s="46"/>
      <c r="AE30" s="46"/>
      <c r="AF30" s="46"/>
      <c r="AG30" s="46"/>
      <c r="AH30" s="46"/>
      <c r="AI30" s="46"/>
      <c r="AJ30" s="46"/>
      <c r="AK30" s="46"/>
      <c r="AL30" s="46"/>
      <c r="AM30" s="46"/>
      <c r="AN30" s="46"/>
      <c r="AO30" s="46"/>
      <c r="AP30" s="46"/>
    </row>
    <row r="31" spans="1:42" ht="41.25" customHeight="1" x14ac:dyDescent="0.3">
      <c r="A31" s="37">
        <f ca="1">IFERROR(__xludf.DUMMYFUNCTION("+A30+1"),22)</f>
        <v>22</v>
      </c>
      <c r="B31" s="98" t="str">
        <f>Plan!B33</f>
        <v>Feria de servicios Caja de Compensacion Familiar.</v>
      </c>
      <c r="C31" s="90"/>
      <c r="D31" s="38" t="str">
        <f>Plan!C33</f>
        <v>Evidencia fotográfica y/o registro de asistenca fisico o digital</v>
      </c>
      <c r="E31" s="39" t="str">
        <f>Plan!D33</f>
        <v>Subdirección Corporativa - Gestión del Talento Humano</v>
      </c>
      <c r="F31" s="38">
        <f>Plan!E33</f>
        <v>45799</v>
      </c>
      <c r="G31" s="38">
        <f>Plan!F33</f>
        <v>45961</v>
      </c>
      <c r="H31" s="47">
        <v>0</v>
      </c>
      <c r="I31" s="48" t="s">
        <v>125</v>
      </c>
      <c r="J31" s="48"/>
      <c r="K31" s="42">
        <v>0</v>
      </c>
      <c r="L31" s="39" t="s">
        <v>114</v>
      </c>
      <c r="M31" s="112">
        <v>1</v>
      </c>
      <c r="N31" s="115" t="s">
        <v>161</v>
      </c>
      <c r="O31" s="114" t="s">
        <v>162</v>
      </c>
      <c r="P31" s="43">
        <v>1</v>
      </c>
      <c r="Q31" s="44" t="s">
        <v>163</v>
      </c>
      <c r="R31" s="45"/>
      <c r="S31" s="38"/>
      <c r="T31" s="38"/>
      <c r="U31" s="38"/>
      <c r="V31" s="39"/>
      <c r="W31" s="45"/>
      <c r="X31" s="38"/>
      <c r="Y31" s="38"/>
      <c r="Z31" s="38"/>
      <c r="AA31" s="39"/>
      <c r="AB31" s="46"/>
      <c r="AC31" s="46"/>
      <c r="AD31" s="46"/>
      <c r="AE31" s="46"/>
      <c r="AF31" s="46"/>
      <c r="AG31" s="46"/>
      <c r="AH31" s="46"/>
      <c r="AI31" s="46"/>
      <c r="AJ31" s="46"/>
      <c r="AK31" s="46"/>
      <c r="AL31" s="46"/>
      <c r="AM31" s="46"/>
      <c r="AN31" s="46"/>
      <c r="AO31" s="46"/>
      <c r="AP31" s="46"/>
    </row>
    <row r="32" spans="1:42" ht="41.25" customHeight="1" x14ac:dyDescent="0.3">
      <c r="A32" s="37">
        <f ca="1">IFERROR(__xludf.DUMMYFUNCTION("+A31+1"),23)</f>
        <v>23</v>
      </c>
      <c r="B32" s="98" t="str">
        <f>Plan!B34</f>
        <v>Atenciones presenciales Caja de Compensacion Familiar.</v>
      </c>
      <c r="C32" s="90"/>
      <c r="D32" s="38" t="str">
        <f>Plan!C34</f>
        <v>Evidencia fotográfica y/o registro de asistenca fisico o digital</v>
      </c>
      <c r="E32" s="39" t="str">
        <f>Plan!D34</f>
        <v>Subdirección Corporativa - Gestión del Talento Humano</v>
      </c>
      <c r="F32" s="38">
        <f>Plan!E34</f>
        <v>45691</v>
      </c>
      <c r="G32" s="38">
        <f>Plan!F34</f>
        <v>46022</v>
      </c>
      <c r="H32" s="47">
        <v>0</v>
      </c>
      <c r="I32" s="48" t="s">
        <v>164</v>
      </c>
      <c r="J32" s="48"/>
      <c r="K32" s="42">
        <v>0</v>
      </c>
      <c r="L32" s="39" t="s">
        <v>114</v>
      </c>
      <c r="M32" s="117">
        <v>0</v>
      </c>
      <c r="N32" s="122" t="s">
        <v>165</v>
      </c>
      <c r="O32" s="116"/>
      <c r="P32" s="43">
        <v>0</v>
      </c>
      <c r="Q32" s="49" t="s">
        <v>138</v>
      </c>
      <c r="R32" s="45"/>
      <c r="S32" s="38"/>
      <c r="T32" s="38"/>
      <c r="U32" s="38"/>
      <c r="V32" s="39"/>
      <c r="W32" s="45"/>
      <c r="X32" s="38"/>
      <c r="Y32" s="38"/>
      <c r="Z32" s="38"/>
      <c r="AA32" s="39"/>
      <c r="AB32" s="46"/>
      <c r="AC32" s="46"/>
      <c r="AD32" s="46"/>
      <c r="AE32" s="46"/>
      <c r="AF32" s="46"/>
      <c r="AG32" s="46"/>
      <c r="AH32" s="46"/>
      <c r="AI32" s="46"/>
      <c r="AJ32" s="46"/>
      <c r="AK32" s="46"/>
      <c r="AL32" s="46"/>
      <c r="AM32" s="46"/>
      <c r="AN32" s="46"/>
      <c r="AO32" s="46"/>
      <c r="AP32" s="46"/>
    </row>
    <row r="33" spans="1:42" ht="41.25" customHeight="1" x14ac:dyDescent="0.3">
      <c r="A33" s="37">
        <f ca="1">IFERROR(__xludf.DUMMYFUNCTION("+A32+1"),24)</f>
        <v>24</v>
      </c>
      <c r="B33" s="98" t="str">
        <f>Plan!B35</f>
        <v>Actividad para celebracion del dia del amor y la amistad.</v>
      </c>
      <c r="C33" s="90"/>
      <c r="D33" s="38" t="str">
        <f>Plan!C35</f>
        <v>Evidencia fotográfica y/o registro de asistenca fisico o digital</v>
      </c>
      <c r="E33" s="39" t="str">
        <f>Plan!D35</f>
        <v>Subdirección Corporativa - Gestión del Talento Humano</v>
      </c>
      <c r="F33" s="38">
        <f>Plan!E35</f>
        <v>45901</v>
      </c>
      <c r="G33" s="38">
        <f>Plan!F35</f>
        <v>45930</v>
      </c>
      <c r="H33" s="47">
        <v>0</v>
      </c>
      <c r="I33" s="48" t="s">
        <v>125</v>
      </c>
      <c r="J33" s="48"/>
      <c r="K33" s="42">
        <v>0</v>
      </c>
      <c r="L33" s="39" t="s">
        <v>114</v>
      </c>
      <c r="M33" s="117">
        <v>0</v>
      </c>
      <c r="N33" s="122" t="s">
        <v>165</v>
      </c>
      <c r="O33" s="116"/>
      <c r="P33" s="43">
        <v>0</v>
      </c>
      <c r="Q33" s="49" t="s">
        <v>118</v>
      </c>
      <c r="R33" s="45"/>
      <c r="S33" s="38"/>
      <c r="T33" s="38"/>
      <c r="U33" s="38"/>
      <c r="V33" s="39"/>
      <c r="W33" s="45"/>
      <c r="X33" s="38"/>
      <c r="Y33" s="38"/>
      <c r="Z33" s="38"/>
      <c r="AA33" s="39"/>
      <c r="AB33" s="46"/>
      <c r="AC33" s="46"/>
      <c r="AD33" s="46"/>
      <c r="AE33" s="46"/>
      <c r="AF33" s="46"/>
      <c r="AG33" s="46"/>
      <c r="AH33" s="46"/>
      <c r="AI33" s="46"/>
      <c r="AJ33" s="46"/>
      <c r="AK33" s="46"/>
      <c r="AL33" s="46"/>
      <c r="AM33" s="46"/>
      <c r="AN33" s="46"/>
      <c r="AO33" s="46"/>
      <c r="AP33" s="46"/>
    </row>
    <row r="34" spans="1:42" ht="41.25" customHeight="1" x14ac:dyDescent="0.3">
      <c r="A34" s="37">
        <f ca="1">IFERROR(__xludf.DUMMYFUNCTION("+A33+1"),25)</f>
        <v>25</v>
      </c>
      <c r="B34" s="98" t="str">
        <f>Plan!B36</f>
        <v>Celebracion dia de la Secretaria(o) por parte del DACSD</v>
      </c>
      <c r="C34" s="90"/>
      <c r="D34" s="38" t="str">
        <f>Plan!C36</f>
        <v>Evidencia fotográfica y/o registro de asistenca fisico o digital</v>
      </c>
      <c r="E34" s="39" t="str">
        <f>Plan!D36</f>
        <v>Subdirección Corporativa - Gestión del Talento Humano</v>
      </c>
      <c r="F34" s="38">
        <f>Plan!E36</f>
        <v>45775</v>
      </c>
      <c r="G34" s="38">
        <f>Plan!F36</f>
        <v>45930</v>
      </c>
      <c r="H34" s="47">
        <v>0</v>
      </c>
      <c r="I34" s="48" t="s">
        <v>125</v>
      </c>
      <c r="J34" s="48"/>
      <c r="K34" s="42">
        <v>0</v>
      </c>
      <c r="L34" s="39" t="s">
        <v>114</v>
      </c>
      <c r="M34" s="112">
        <v>1</v>
      </c>
      <c r="N34" s="115" t="s">
        <v>166</v>
      </c>
      <c r="O34" s="114" t="s">
        <v>167</v>
      </c>
      <c r="P34" s="43">
        <v>0.8</v>
      </c>
      <c r="Q34" s="49" t="s">
        <v>168</v>
      </c>
      <c r="R34" s="45"/>
      <c r="S34" s="38"/>
      <c r="T34" s="38"/>
      <c r="U34" s="38"/>
      <c r="V34" s="39"/>
      <c r="W34" s="45"/>
      <c r="X34" s="38"/>
      <c r="Y34" s="38"/>
      <c r="Z34" s="38"/>
      <c r="AA34" s="39"/>
      <c r="AB34" s="46"/>
      <c r="AC34" s="46"/>
      <c r="AD34" s="46"/>
      <c r="AE34" s="46"/>
      <c r="AF34" s="46"/>
      <c r="AG34" s="46"/>
      <c r="AH34" s="46"/>
      <c r="AI34" s="46"/>
      <c r="AJ34" s="46"/>
      <c r="AK34" s="46"/>
      <c r="AL34" s="46"/>
      <c r="AM34" s="46"/>
      <c r="AN34" s="46"/>
      <c r="AO34" s="46"/>
      <c r="AP34" s="46"/>
    </row>
    <row r="35" spans="1:42" ht="41.25" customHeight="1" x14ac:dyDescent="0.3">
      <c r="A35" s="37">
        <f ca="1">IFERROR(__xludf.DUMMYFUNCTION("+A34+1"),26)</f>
        <v>26</v>
      </c>
      <c r="B35" s="98" t="str">
        <f>Plan!B37</f>
        <v>Celebracion Dia del Conductor(a) por parte del DACSD</v>
      </c>
      <c r="C35" s="90"/>
      <c r="D35" s="38" t="str">
        <f>Plan!C37</f>
        <v>Evidencia fotográfica y/o registro de asistenca fisico o digital</v>
      </c>
      <c r="E35" s="39" t="str">
        <f>Plan!D37</f>
        <v>Subdirección Corporativa - Gestión del Talento Humano</v>
      </c>
      <c r="F35" s="38">
        <f>Plan!E37</f>
        <v>45854</v>
      </c>
      <c r="G35" s="38">
        <f>Plan!F37</f>
        <v>45961</v>
      </c>
      <c r="H35" s="47">
        <v>0</v>
      </c>
      <c r="I35" s="48" t="s">
        <v>125</v>
      </c>
      <c r="J35" s="48"/>
      <c r="K35" s="42">
        <v>0</v>
      </c>
      <c r="L35" s="39" t="s">
        <v>114</v>
      </c>
      <c r="M35" s="112">
        <v>1</v>
      </c>
      <c r="N35" s="115" t="s">
        <v>169</v>
      </c>
      <c r="O35" s="114" t="s">
        <v>167</v>
      </c>
      <c r="P35" s="43">
        <v>0.8</v>
      </c>
      <c r="Q35" s="49" t="s">
        <v>170</v>
      </c>
      <c r="R35" s="45"/>
      <c r="S35" s="38"/>
      <c r="T35" s="38"/>
      <c r="U35" s="38"/>
      <c r="V35" s="39"/>
      <c r="W35" s="45"/>
      <c r="X35" s="38"/>
      <c r="Y35" s="38"/>
      <c r="Z35" s="38"/>
      <c r="AA35" s="39"/>
      <c r="AB35" s="46"/>
      <c r="AC35" s="46"/>
      <c r="AD35" s="46"/>
      <c r="AE35" s="46"/>
      <c r="AF35" s="46"/>
      <c r="AG35" s="46"/>
      <c r="AH35" s="46"/>
      <c r="AI35" s="46"/>
      <c r="AJ35" s="46"/>
      <c r="AK35" s="46"/>
      <c r="AL35" s="46"/>
      <c r="AM35" s="46"/>
      <c r="AN35" s="46"/>
      <c r="AO35" s="46"/>
      <c r="AP35" s="46"/>
    </row>
    <row r="36" spans="1:42" ht="54.75" customHeight="1" x14ac:dyDescent="0.3">
      <c r="A36" s="37">
        <f ca="1">IFERROR(__xludf.DUMMYFUNCTION("+A35+1"),27)</f>
        <v>27</v>
      </c>
      <c r="B36" s="98" t="str">
        <f>Plan!B38</f>
        <v>Reconocmiento a los funcionarios o funcionaras, en el dia de la madre y del padre, a travez de piezas comunicativas</v>
      </c>
      <c r="C36" s="90"/>
      <c r="D36" s="38" t="str">
        <f>Plan!C38</f>
        <v>Evidencia fotográfica y/o registro de asistenca fisico o digital</v>
      </c>
      <c r="E36" s="39" t="str">
        <f>Plan!D38</f>
        <v>Subdirección Corporativa - Gestión del Talento Humano</v>
      </c>
      <c r="F36" s="38">
        <f>Plan!E38</f>
        <v>45789</v>
      </c>
      <c r="G36" s="38">
        <f>Plan!F38</f>
        <v>45838</v>
      </c>
      <c r="H36" s="47">
        <v>0</v>
      </c>
      <c r="I36" s="48" t="s">
        <v>125</v>
      </c>
      <c r="J36" s="48"/>
      <c r="K36" s="42">
        <v>0</v>
      </c>
      <c r="L36" s="39" t="s">
        <v>114</v>
      </c>
      <c r="M36" s="112">
        <v>1</v>
      </c>
      <c r="N36" s="115" t="s">
        <v>171</v>
      </c>
      <c r="O36" s="114" t="s">
        <v>172</v>
      </c>
      <c r="P36" s="43">
        <v>1</v>
      </c>
      <c r="Q36" s="44" t="s">
        <v>173</v>
      </c>
      <c r="R36" s="45"/>
      <c r="S36" s="38"/>
      <c r="T36" s="38"/>
      <c r="U36" s="38"/>
      <c r="V36" s="39"/>
      <c r="W36" s="45"/>
      <c r="X36" s="38"/>
      <c r="Y36" s="38"/>
      <c r="Z36" s="38"/>
      <c r="AA36" s="39"/>
      <c r="AB36" s="46"/>
      <c r="AC36" s="46"/>
      <c r="AD36" s="46"/>
      <c r="AE36" s="46"/>
      <c r="AF36" s="46"/>
      <c r="AG36" s="46"/>
      <c r="AH36" s="46"/>
      <c r="AI36" s="46"/>
      <c r="AJ36" s="46"/>
      <c r="AK36" s="46"/>
      <c r="AL36" s="46"/>
      <c r="AM36" s="46"/>
      <c r="AN36" s="46"/>
      <c r="AO36" s="46"/>
      <c r="AP36" s="46"/>
    </row>
    <row r="37" spans="1:42" ht="41.25" customHeight="1" x14ac:dyDescent="0.3">
      <c r="A37" s="37">
        <f ca="1">IFERROR(__xludf.DUMMYFUNCTION("+A36+1"),28)</f>
        <v>28</v>
      </c>
      <c r="B37" s="98" t="str">
        <f>Plan!B39</f>
        <v>Otorgar día compensatorio por celebración de cumpleaños  y  entrega de incentivo de cumpleaños.</v>
      </c>
      <c r="C37" s="90"/>
      <c r="D37" s="38" t="str">
        <f>Plan!C39</f>
        <v>Evidencia fotográfica y/o registro de asistenca fisico o digital</v>
      </c>
      <c r="E37" s="39" t="str">
        <f>Plan!D39</f>
        <v>Subdirección Corporativa - Gestión del Talento Humano</v>
      </c>
      <c r="F37" s="38">
        <f>Plan!E39</f>
        <v>45658</v>
      </c>
      <c r="G37" s="38">
        <f>Plan!F39</f>
        <v>46022</v>
      </c>
      <c r="H37" s="51">
        <v>0.25</v>
      </c>
      <c r="I37" s="50" t="s">
        <v>174</v>
      </c>
      <c r="J37" s="50" t="s">
        <v>175</v>
      </c>
      <c r="K37" s="42">
        <v>0.25</v>
      </c>
      <c r="L37" s="39" t="s">
        <v>176</v>
      </c>
      <c r="M37" s="117">
        <v>0.5</v>
      </c>
      <c r="N37" s="114" t="s">
        <v>177</v>
      </c>
      <c r="O37" s="114" t="s">
        <v>178</v>
      </c>
      <c r="P37" s="43">
        <v>0.5</v>
      </c>
      <c r="Q37" s="44" t="s">
        <v>179</v>
      </c>
      <c r="R37" s="45"/>
      <c r="S37" s="38"/>
      <c r="T37" s="38"/>
      <c r="U37" s="38"/>
      <c r="V37" s="39"/>
      <c r="W37" s="45"/>
      <c r="X37" s="38"/>
      <c r="Y37" s="38"/>
      <c r="Z37" s="38"/>
      <c r="AA37" s="39"/>
      <c r="AB37" s="46"/>
      <c r="AC37" s="46"/>
      <c r="AD37" s="46"/>
      <c r="AE37" s="46"/>
      <c r="AF37" s="46"/>
      <c r="AG37" s="46"/>
      <c r="AH37" s="46"/>
      <c r="AI37" s="46"/>
      <c r="AJ37" s="46"/>
      <c r="AK37" s="46"/>
      <c r="AL37" s="46"/>
      <c r="AM37" s="46"/>
      <c r="AN37" s="46"/>
      <c r="AO37" s="46"/>
      <c r="AP37" s="46"/>
    </row>
    <row r="38" spans="1:42" ht="41.25" customHeight="1" x14ac:dyDescent="0.3">
      <c r="A38" s="37">
        <f ca="1">IFERROR(__xludf.DUMMYFUNCTION("+A37+1"),29)</f>
        <v>29</v>
      </c>
      <c r="B38" s="98" t="str">
        <f>Plan!B40</f>
        <v>Otorgar día compensatorio dia de la familia</v>
      </c>
      <c r="C38" s="90"/>
      <c r="D38" s="38" t="str">
        <f>Plan!C40</f>
        <v>Evidencia fotográfica y/o registro de asistenca fisico o digital</v>
      </c>
      <c r="E38" s="39" t="str">
        <f>Plan!D40</f>
        <v>Subdirección Corporativa - Gestión del Talento Humano</v>
      </c>
      <c r="F38" s="38">
        <f>Plan!E40</f>
        <v>45702</v>
      </c>
      <c r="G38" s="38">
        <f>Plan!F40</f>
        <v>46022</v>
      </c>
      <c r="H38" s="47">
        <v>0.25</v>
      </c>
      <c r="I38" s="48" t="s">
        <v>180</v>
      </c>
      <c r="J38" s="48" t="s">
        <v>181</v>
      </c>
      <c r="K38" s="42">
        <v>0.25</v>
      </c>
      <c r="L38" s="39" t="s">
        <v>121</v>
      </c>
      <c r="M38" s="117">
        <v>0.5</v>
      </c>
      <c r="N38" s="114" t="s">
        <v>182</v>
      </c>
      <c r="O38" s="114" t="s">
        <v>183</v>
      </c>
      <c r="P38" s="43">
        <v>0.5</v>
      </c>
      <c r="Q38" s="44" t="s">
        <v>184</v>
      </c>
      <c r="R38" s="45"/>
      <c r="S38" s="38"/>
      <c r="T38" s="38"/>
      <c r="U38" s="38"/>
      <c r="V38" s="39"/>
      <c r="W38" s="45"/>
      <c r="X38" s="38"/>
      <c r="Y38" s="38"/>
      <c r="Z38" s="38"/>
      <c r="AA38" s="39"/>
      <c r="AB38" s="46"/>
      <c r="AC38" s="46"/>
      <c r="AD38" s="46"/>
      <c r="AE38" s="46"/>
      <c r="AF38" s="46"/>
      <c r="AG38" s="46"/>
      <c r="AH38" s="46"/>
      <c r="AI38" s="46"/>
      <c r="AJ38" s="46"/>
      <c r="AK38" s="46"/>
      <c r="AL38" s="46"/>
      <c r="AM38" s="46"/>
      <c r="AN38" s="46"/>
      <c r="AO38" s="46"/>
      <c r="AP38" s="46"/>
    </row>
    <row r="39" spans="1:42" ht="42.75" customHeight="1" x14ac:dyDescent="0.3">
      <c r="A39" s="37">
        <f ca="1">IFERROR(__xludf.DUMMYFUNCTION("+A38+1"),30)</f>
        <v>30</v>
      </c>
      <c r="B39" s="98" t="str">
        <f>Plan!B41</f>
        <v xml:space="preserve">Implemetacion de Teletrabajo suplementario y autónomo </v>
      </c>
      <c r="C39" s="90"/>
      <c r="D39" s="38" t="str">
        <f>Plan!C41</f>
        <v>Evidencia fotográfica y/o registro de asistenca fisico o digital</v>
      </c>
      <c r="E39" s="39" t="str">
        <f>Plan!D41</f>
        <v>Subdirección Corporativa - Gestión del Talento Humano</v>
      </c>
      <c r="F39" s="38">
        <f>Plan!E41</f>
        <v>45698</v>
      </c>
      <c r="G39" s="38">
        <f>Plan!F41</f>
        <v>46022</v>
      </c>
      <c r="H39" s="52">
        <v>0.25</v>
      </c>
      <c r="I39" s="48" t="s">
        <v>185</v>
      </c>
      <c r="J39" s="53" t="s">
        <v>186</v>
      </c>
      <c r="K39" s="42">
        <v>0.25</v>
      </c>
      <c r="L39" s="39" t="s">
        <v>121</v>
      </c>
      <c r="M39" s="117">
        <v>0.5</v>
      </c>
      <c r="N39" s="114" t="s">
        <v>187</v>
      </c>
      <c r="O39" s="114" t="s">
        <v>188</v>
      </c>
      <c r="P39" s="43">
        <v>0.5</v>
      </c>
      <c r="Q39" s="49" t="s">
        <v>189</v>
      </c>
      <c r="R39" s="45"/>
      <c r="S39" s="38"/>
      <c r="T39" s="38"/>
      <c r="U39" s="38"/>
      <c r="V39" s="39"/>
      <c r="W39" s="45"/>
      <c r="X39" s="38"/>
      <c r="Y39" s="38"/>
      <c r="Z39" s="38"/>
      <c r="AA39" s="39"/>
      <c r="AB39" s="46"/>
      <c r="AC39" s="46"/>
      <c r="AD39" s="46"/>
      <c r="AE39" s="46"/>
      <c r="AF39" s="46"/>
      <c r="AG39" s="46"/>
      <c r="AH39" s="46"/>
      <c r="AI39" s="46"/>
      <c r="AJ39" s="46"/>
      <c r="AK39" s="46"/>
      <c r="AL39" s="46"/>
      <c r="AM39" s="46"/>
      <c r="AN39" s="46"/>
      <c r="AO39" s="46"/>
      <c r="AP39" s="46"/>
    </row>
    <row r="40" spans="1:42" ht="27" customHeight="1" x14ac:dyDescent="0.3">
      <c r="A40" s="37">
        <f ca="1">IFERROR(__xludf.DUMMYFUNCTION("+A39+1"),31)</f>
        <v>31</v>
      </c>
      <c r="B40" s="98" t="str">
        <f>Plan!B42</f>
        <v>Reconocer a los servidores de 5, 7, 10 y 15 años de labor en la entidad.</v>
      </c>
      <c r="C40" s="90"/>
      <c r="D40" s="38" t="str">
        <f>Plan!C42</f>
        <v>Evidencia fotográfica y/o registro de asistenca fisico o digital</v>
      </c>
      <c r="E40" s="39" t="str">
        <f>Plan!D42</f>
        <v>Subdirección Corporativa - Gestión del Talento Humano</v>
      </c>
      <c r="F40" s="38">
        <f>Plan!E42</f>
        <v>45962</v>
      </c>
      <c r="G40" s="38">
        <f>Plan!F42</f>
        <v>46007</v>
      </c>
      <c r="H40" s="47">
        <v>0</v>
      </c>
      <c r="I40" s="48" t="s">
        <v>125</v>
      </c>
      <c r="J40" s="48"/>
      <c r="K40" s="42">
        <v>0</v>
      </c>
      <c r="L40" s="39" t="s">
        <v>114</v>
      </c>
      <c r="M40" s="117">
        <v>0</v>
      </c>
      <c r="N40" s="118" t="s">
        <v>133</v>
      </c>
      <c r="O40" s="114"/>
      <c r="P40" s="43">
        <v>0</v>
      </c>
      <c r="Q40" s="49" t="s">
        <v>118</v>
      </c>
      <c r="R40" s="45"/>
      <c r="S40" s="38"/>
      <c r="T40" s="38"/>
      <c r="U40" s="38"/>
      <c r="V40" s="39"/>
      <c r="W40" s="45"/>
      <c r="X40" s="38"/>
      <c r="Y40" s="38"/>
      <c r="Z40" s="38"/>
      <c r="AA40" s="39"/>
      <c r="AB40" s="46"/>
      <c r="AC40" s="46"/>
      <c r="AD40" s="46"/>
      <c r="AE40" s="46"/>
      <c r="AF40" s="46"/>
      <c r="AG40" s="46"/>
      <c r="AH40" s="46"/>
      <c r="AI40" s="46"/>
      <c r="AJ40" s="46"/>
      <c r="AK40" s="46"/>
      <c r="AL40" s="46"/>
      <c r="AM40" s="46"/>
      <c r="AN40" s="46"/>
      <c r="AO40" s="46"/>
      <c r="AP40" s="46"/>
    </row>
    <row r="41" spans="1:42" ht="15.75" customHeight="1" x14ac:dyDescent="0.3">
      <c r="A41" s="37">
        <f ca="1">IFERROR(__xludf.DUMMYFUNCTION("+A40+1"),32)</f>
        <v>32</v>
      </c>
      <c r="B41" s="98" t="str">
        <f>Plan!B43</f>
        <v>Descanso compensado Semana Santa.</v>
      </c>
      <c r="C41" s="90"/>
      <c r="D41" s="38" t="str">
        <f>Plan!C43</f>
        <v>Circular</v>
      </c>
      <c r="E41" s="39" t="str">
        <f>Plan!D43</f>
        <v>Subdirección Corporativa - Gestión del Talento Humano</v>
      </c>
      <c r="F41" s="38">
        <f>Plan!E43</f>
        <v>45717</v>
      </c>
      <c r="G41" s="38">
        <f>Plan!F43</f>
        <v>45777</v>
      </c>
      <c r="H41" s="52">
        <v>1</v>
      </c>
      <c r="I41" s="53" t="s">
        <v>190</v>
      </c>
      <c r="J41" s="48" t="s">
        <v>191</v>
      </c>
      <c r="K41" s="42">
        <v>1</v>
      </c>
      <c r="L41" s="39" t="s">
        <v>192</v>
      </c>
      <c r="M41" s="112">
        <v>1</v>
      </c>
      <c r="N41" s="115" t="s">
        <v>111</v>
      </c>
      <c r="O41" s="116"/>
      <c r="P41" s="42">
        <v>1</v>
      </c>
      <c r="Q41" s="49" t="s">
        <v>112</v>
      </c>
      <c r="R41" s="45"/>
      <c r="S41" s="38"/>
      <c r="T41" s="38"/>
      <c r="U41" s="38"/>
      <c r="V41" s="39"/>
      <c r="W41" s="45"/>
      <c r="X41" s="38"/>
      <c r="Y41" s="38"/>
      <c r="Z41" s="38"/>
      <c r="AA41" s="39"/>
      <c r="AB41" s="46"/>
      <c r="AC41" s="46"/>
      <c r="AD41" s="46"/>
      <c r="AE41" s="46"/>
      <c r="AF41" s="46"/>
      <c r="AG41" s="46"/>
      <c r="AH41" s="46"/>
      <c r="AI41" s="46"/>
      <c r="AJ41" s="46"/>
      <c r="AK41" s="46"/>
      <c r="AL41" s="46"/>
      <c r="AM41" s="46"/>
      <c r="AN41" s="46"/>
      <c r="AO41" s="46"/>
      <c r="AP41" s="46"/>
    </row>
    <row r="42" spans="1:42" ht="41.25" customHeight="1" x14ac:dyDescent="0.3">
      <c r="A42" s="37">
        <f ca="1">IFERROR(__xludf.DUMMYFUNCTION("+A41+1"),33)</f>
        <v>33</v>
      </c>
      <c r="B42" s="98" t="str">
        <f>Plan!B44</f>
        <v>Descanso compensado  Diciembre</v>
      </c>
      <c r="C42" s="90"/>
      <c r="D42" s="38" t="str">
        <f>Plan!C44</f>
        <v>Circular</v>
      </c>
      <c r="E42" s="39" t="str">
        <f>Plan!D44</f>
        <v>Subdirección Corporativa - Gestión del Talento Humano</v>
      </c>
      <c r="F42" s="38">
        <f>Plan!E44</f>
        <v>45992</v>
      </c>
      <c r="G42" s="38">
        <f>Plan!F44</f>
        <v>46022</v>
      </c>
      <c r="H42" s="52">
        <v>1</v>
      </c>
      <c r="I42" s="53" t="s">
        <v>193</v>
      </c>
      <c r="J42" s="48" t="s">
        <v>191</v>
      </c>
      <c r="K42" s="42">
        <v>1</v>
      </c>
      <c r="L42" s="39" t="s">
        <v>192</v>
      </c>
      <c r="M42" s="112">
        <v>1</v>
      </c>
      <c r="N42" s="115" t="s">
        <v>111</v>
      </c>
      <c r="O42" s="116"/>
      <c r="P42" s="42">
        <v>1</v>
      </c>
      <c r="Q42" s="49" t="s">
        <v>112</v>
      </c>
      <c r="R42" s="45"/>
      <c r="S42" s="38"/>
      <c r="T42" s="38"/>
      <c r="U42" s="38"/>
      <c r="V42" s="39"/>
      <c r="W42" s="45"/>
      <c r="X42" s="38"/>
      <c r="Y42" s="38"/>
      <c r="Z42" s="38"/>
      <c r="AA42" s="39"/>
      <c r="AB42" s="46"/>
      <c r="AC42" s="46"/>
      <c r="AD42" s="46"/>
      <c r="AE42" s="46"/>
      <c r="AF42" s="46"/>
      <c r="AG42" s="46"/>
      <c r="AH42" s="46"/>
      <c r="AI42" s="46"/>
      <c r="AJ42" s="46"/>
      <c r="AK42" s="46"/>
      <c r="AL42" s="46"/>
      <c r="AM42" s="46"/>
      <c r="AN42" s="46"/>
      <c r="AO42" s="46"/>
      <c r="AP42" s="46"/>
    </row>
    <row r="43" spans="1:42" ht="15.75" customHeight="1" x14ac:dyDescent="0.3">
      <c r="A43" s="37">
        <f ca="1">IFERROR(__xludf.DUMMYFUNCTION("+A42+1"),34)</f>
        <v>34</v>
      </c>
      <c r="B43" s="98" t="str">
        <f>Plan!B45</f>
        <v>Jornada Opcional</v>
      </c>
      <c r="C43" s="90"/>
      <c r="D43" s="38" t="str">
        <f>Plan!C45</f>
        <v xml:space="preserve">Correos Electronicos </v>
      </c>
      <c r="E43" s="39" t="str">
        <f>Plan!D45</f>
        <v>Subdirección Corporativa - Gestión del Talento Humano</v>
      </c>
      <c r="F43" s="38">
        <f>Plan!E45</f>
        <v>45691</v>
      </c>
      <c r="G43" s="38">
        <f>Plan!F45</f>
        <v>46022</v>
      </c>
      <c r="H43" s="47">
        <v>0.25</v>
      </c>
      <c r="I43" s="48" t="s">
        <v>194</v>
      </c>
      <c r="J43" s="54" t="s">
        <v>195</v>
      </c>
      <c r="K43" s="42">
        <v>0.25</v>
      </c>
      <c r="L43" s="39" t="s">
        <v>121</v>
      </c>
      <c r="M43" s="117">
        <v>0.5</v>
      </c>
      <c r="N43" s="114" t="s">
        <v>196</v>
      </c>
      <c r="O43" s="114" t="s">
        <v>197</v>
      </c>
      <c r="P43" s="43">
        <v>0.5</v>
      </c>
      <c r="Q43" s="49" t="s">
        <v>198</v>
      </c>
      <c r="R43" s="45"/>
      <c r="S43" s="38"/>
      <c r="T43" s="38"/>
      <c r="U43" s="38"/>
      <c r="V43" s="39"/>
      <c r="W43" s="45"/>
      <c r="X43" s="38"/>
      <c r="Y43" s="38"/>
      <c r="Z43" s="38"/>
      <c r="AA43" s="39"/>
      <c r="AB43" s="46"/>
      <c r="AC43" s="46"/>
      <c r="AD43" s="46"/>
      <c r="AE43" s="46"/>
      <c r="AF43" s="46"/>
      <c r="AG43" s="46"/>
      <c r="AH43" s="46"/>
      <c r="AI43" s="46"/>
      <c r="AJ43" s="46"/>
      <c r="AK43" s="46"/>
      <c r="AL43" s="46"/>
      <c r="AM43" s="46"/>
      <c r="AN43" s="46"/>
      <c r="AO43" s="46"/>
      <c r="AP43" s="46"/>
    </row>
    <row r="44" spans="1:42" ht="15.75" customHeight="1" x14ac:dyDescent="0.3">
      <c r="A44" s="37">
        <f ca="1">IFERROR(__xludf.DUMMYFUNCTION("+A43+1"),35)</f>
        <v>35</v>
      </c>
      <c r="B44" s="98" t="str">
        <f>Plan!B46</f>
        <v xml:space="preserve"> Día dulce del niños(as) en parque de diversiones.</v>
      </c>
      <c r="C44" s="90"/>
      <c r="D44" s="38" t="str">
        <f>Plan!C46</f>
        <v>Evidencia fotográfica y/o registro de asistenca fisico o digital</v>
      </c>
      <c r="E44" s="39" t="str">
        <f>Plan!D46</f>
        <v>Subdirección Corporativa - Gestión del Talento Humano</v>
      </c>
      <c r="F44" s="38">
        <f>Plan!E46</f>
        <v>45931</v>
      </c>
      <c r="G44" s="38">
        <f>Plan!F46</f>
        <v>45976</v>
      </c>
      <c r="H44" s="47">
        <v>0</v>
      </c>
      <c r="I44" s="48" t="s">
        <v>125</v>
      </c>
      <c r="J44" s="41"/>
      <c r="K44" s="42">
        <v>0</v>
      </c>
      <c r="L44" s="39" t="s">
        <v>114</v>
      </c>
      <c r="M44" s="117">
        <v>0</v>
      </c>
      <c r="N44" s="118" t="s">
        <v>133</v>
      </c>
      <c r="O44" s="116"/>
      <c r="P44" s="43">
        <v>0</v>
      </c>
      <c r="Q44" s="49" t="s">
        <v>118</v>
      </c>
      <c r="R44" s="45"/>
      <c r="S44" s="38"/>
      <c r="T44" s="38"/>
      <c r="U44" s="38"/>
      <c r="V44" s="39"/>
      <c r="W44" s="45"/>
      <c r="X44" s="38"/>
      <c r="Y44" s="38"/>
      <c r="Z44" s="38"/>
      <c r="AA44" s="39"/>
      <c r="AB44" s="46"/>
      <c r="AC44" s="46"/>
      <c r="AD44" s="46"/>
      <c r="AE44" s="46"/>
      <c r="AF44" s="46"/>
      <c r="AG44" s="46"/>
      <c r="AH44" s="46"/>
      <c r="AI44" s="46"/>
      <c r="AJ44" s="46"/>
      <c r="AK44" s="46"/>
      <c r="AL44" s="46"/>
      <c r="AM44" s="46"/>
      <c r="AN44" s="46"/>
      <c r="AO44" s="46"/>
      <c r="AP44" s="46"/>
    </row>
    <row r="45" spans="1:42" ht="41.25" customHeight="1" x14ac:dyDescent="0.3">
      <c r="A45" s="37">
        <f ca="1">IFERROR(__xludf.DUMMYFUNCTION("+A44+1"),36)</f>
        <v>36</v>
      </c>
      <c r="B45" s="98" t="str">
        <f>Plan!B47</f>
        <v>Incentivo cumpleaños Funcionarios(as)</v>
      </c>
      <c r="C45" s="90"/>
      <c r="D45" s="38" t="str">
        <f>Plan!C47</f>
        <v>Evidencia correo electronico  y/o registro de entrega fisica o virtual.</v>
      </c>
      <c r="E45" s="39" t="str">
        <f>Plan!D47</f>
        <v>Subdirección Corporativa - Gestión del Talento Humano</v>
      </c>
      <c r="F45" s="38">
        <f>Plan!E47</f>
        <v>45658</v>
      </c>
      <c r="G45" s="38">
        <f>Plan!F47</f>
        <v>46022</v>
      </c>
      <c r="H45" s="47">
        <v>0.25</v>
      </c>
      <c r="I45" s="48" t="s">
        <v>199</v>
      </c>
      <c r="J45" s="48" t="s">
        <v>200</v>
      </c>
      <c r="K45" s="42">
        <v>0.25</v>
      </c>
      <c r="L45" s="39" t="s">
        <v>201</v>
      </c>
      <c r="M45" s="117">
        <v>0.5</v>
      </c>
      <c r="N45" s="114" t="s">
        <v>177</v>
      </c>
      <c r="O45" s="114" t="s">
        <v>178</v>
      </c>
      <c r="P45" s="43">
        <v>0.5</v>
      </c>
      <c r="Q45" s="44" t="s">
        <v>179</v>
      </c>
      <c r="R45" s="45"/>
      <c r="S45" s="38"/>
      <c r="T45" s="38"/>
      <c r="U45" s="38"/>
      <c r="V45" s="39"/>
      <c r="W45" s="45"/>
      <c r="X45" s="38"/>
      <c r="Y45" s="38"/>
      <c r="Z45" s="38"/>
      <c r="AA45" s="39"/>
      <c r="AB45" s="46"/>
      <c r="AC45" s="46"/>
      <c r="AD45" s="46"/>
      <c r="AE45" s="46"/>
      <c r="AF45" s="46"/>
      <c r="AG45" s="46"/>
      <c r="AH45" s="46"/>
      <c r="AI45" s="46"/>
      <c r="AJ45" s="46"/>
      <c r="AK45" s="46"/>
      <c r="AL45" s="46"/>
      <c r="AM45" s="46"/>
      <c r="AN45" s="46"/>
      <c r="AO45" s="46"/>
      <c r="AP45" s="46"/>
    </row>
    <row r="46" spans="1:42" ht="15.75" customHeight="1" x14ac:dyDescent="0.3">
      <c r="A46" s="37">
        <f ca="1">IFERROR(__xludf.DUMMYFUNCTION("+A45+1"),37)</f>
        <v>37</v>
      </c>
      <c r="B46" s="98" t="str">
        <f>Plan!B48</f>
        <v>Conmemoracion Cumpleaños IDIGER</v>
      </c>
      <c r="C46" s="90"/>
      <c r="D46" s="38" t="str">
        <f>Plan!C48</f>
        <v>Evidencia fotográfica y/o registro de asistenca fisico o digital</v>
      </c>
      <c r="E46" s="39" t="str">
        <f>Plan!D48</f>
        <v>Subdirección Corporativa - Gestión del Talento Humano</v>
      </c>
      <c r="F46" s="38">
        <f>Plan!E48</f>
        <v>45717</v>
      </c>
      <c r="G46" s="38">
        <f>Plan!F48</f>
        <v>46022</v>
      </c>
      <c r="H46" s="47">
        <v>0</v>
      </c>
      <c r="I46" s="48" t="s">
        <v>202</v>
      </c>
      <c r="J46" s="48"/>
      <c r="K46" s="42">
        <v>0</v>
      </c>
      <c r="L46" s="39" t="s">
        <v>114</v>
      </c>
      <c r="M46" s="117">
        <v>0</v>
      </c>
      <c r="N46" s="118" t="s">
        <v>133</v>
      </c>
      <c r="O46" s="116"/>
      <c r="P46" s="43">
        <v>0</v>
      </c>
      <c r="Q46" s="49" t="s">
        <v>118</v>
      </c>
      <c r="R46" s="45"/>
      <c r="S46" s="38"/>
      <c r="T46" s="38"/>
      <c r="U46" s="38"/>
      <c r="V46" s="39"/>
      <c r="W46" s="45"/>
      <c r="X46" s="38"/>
      <c r="Y46" s="38"/>
      <c r="Z46" s="38"/>
      <c r="AA46" s="39"/>
      <c r="AB46" s="46"/>
      <c r="AC46" s="46"/>
      <c r="AD46" s="46"/>
      <c r="AE46" s="46"/>
      <c r="AF46" s="46"/>
      <c r="AG46" s="46"/>
      <c r="AH46" s="46"/>
      <c r="AI46" s="46"/>
      <c r="AJ46" s="46"/>
      <c r="AK46" s="46"/>
      <c r="AL46" s="46"/>
      <c r="AM46" s="46"/>
      <c r="AN46" s="46"/>
      <c r="AO46" s="46"/>
      <c r="AP46" s="46"/>
    </row>
    <row r="47" spans="1:42" ht="15.75" customHeight="1" x14ac:dyDescent="0.3">
      <c r="A47" s="37">
        <f ca="1">IFERROR(__xludf.DUMMYFUNCTION("+A46+1"),38)</f>
        <v>38</v>
      </c>
      <c r="B47" s="98" t="str">
        <f>Plan!B49</f>
        <v>Entrega de bonos navideños para los hijos de los servidores/ras, por medio de una actividad de navidad en instalaciones de la Caja de Compensacion Familiar.</v>
      </c>
      <c r="C47" s="90"/>
      <c r="D47" s="38" t="str">
        <f>Plan!C49</f>
        <v>Evidencia fotográfica y/o registro de asistenca fisico o digital</v>
      </c>
      <c r="E47" s="39" t="str">
        <f>Plan!D49</f>
        <v>Subdirección Corporativa - Gestión del Talento Humano</v>
      </c>
      <c r="F47" s="38">
        <f>Plan!E49</f>
        <v>45992</v>
      </c>
      <c r="G47" s="38">
        <f>Plan!F49</f>
        <v>46006</v>
      </c>
      <c r="H47" s="47">
        <v>0</v>
      </c>
      <c r="I47" s="48" t="s">
        <v>125</v>
      </c>
      <c r="J47" s="48"/>
      <c r="K47" s="42">
        <v>0</v>
      </c>
      <c r="L47" s="39" t="s">
        <v>114</v>
      </c>
      <c r="M47" s="117">
        <v>0</v>
      </c>
      <c r="N47" s="118" t="s">
        <v>133</v>
      </c>
      <c r="O47" s="116"/>
      <c r="P47" s="43">
        <v>0</v>
      </c>
      <c r="Q47" s="49" t="s">
        <v>118</v>
      </c>
      <c r="R47" s="45"/>
      <c r="S47" s="38"/>
      <c r="T47" s="38"/>
      <c r="U47" s="38"/>
      <c r="V47" s="39"/>
      <c r="W47" s="45"/>
      <c r="X47" s="38"/>
      <c r="Y47" s="38"/>
      <c r="Z47" s="38"/>
      <c r="AA47" s="39"/>
      <c r="AB47" s="46"/>
      <c r="AC47" s="46"/>
      <c r="AD47" s="46"/>
      <c r="AE47" s="46"/>
      <c r="AF47" s="46"/>
      <c r="AG47" s="46"/>
      <c r="AH47" s="46"/>
      <c r="AI47" s="46"/>
      <c r="AJ47" s="46"/>
      <c r="AK47" s="46"/>
      <c r="AL47" s="46"/>
      <c r="AM47" s="46"/>
      <c r="AN47" s="46"/>
      <c r="AO47" s="46"/>
      <c r="AP47" s="46"/>
    </row>
    <row r="48" spans="1:42" ht="13.5" customHeight="1" x14ac:dyDescent="0.25">
      <c r="A48" s="55"/>
      <c r="B48" s="99" t="str">
        <f>Plan!B50</f>
        <v xml:space="preserve">Eje 2: Salud Mental: </v>
      </c>
      <c r="C48" s="92"/>
      <c r="D48" s="92"/>
      <c r="E48" s="92"/>
      <c r="F48" s="92"/>
      <c r="G48" s="90"/>
      <c r="H48" s="56"/>
      <c r="I48" s="57"/>
      <c r="J48" s="57"/>
      <c r="K48" s="57"/>
      <c r="L48" s="36"/>
      <c r="M48" s="36"/>
      <c r="N48" s="36"/>
      <c r="O48" s="36"/>
      <c r="P48" s="59"/>
      <c r="Q48" s="36"/>
      <c r="R48" s="60"/>
      <c r="S48" s="59"/>
      <c r="T48" s="59"/>
      <c r="U48" s="59"/>
      <c r="V48" s="36"/>
      <c r="W48" s="60"/>
      <c r="X48" s="59"/>
      <c r="Y48" s="59"/>
      <c r="Z48" s="59"/>
      <c r="AA48" s="36"/>
      <c r="AB48" s="46"/>
      <c r="AC48" s="46"/>
      <c r="AD48" s="46"/>
      <c r="AE48" s="46"/>
      <c r="AF48" s="46"/>
      <c r="AG48" s="46"/>
      <c r="AH48" s="46"/>
      <c r="AI48" s="46"/>
      <c r="AJ48" s="46"/>
      <c r="AK48" s="46"/>
      <c r="AL48" s="46"/>
      <c r="AM48" s="46"/>
      <c r="AN48" s="46"/>
      <c r="AO48" s="46"/>
      <c r="AP48" s="46"/>
    </row>
    <row r="49" spans="1:42" ht="41.25" customHeight="1" x14ac:dyDescent="0.3">
      <c r="A49" s="37">
        <v>39</v>
      </c>
      <c r="B49" s="98" t="str">
        <f>Plan!B51</f>
        <v>Informe, implementación y seguimiento batería de Riesgo Psicosocial</v>
      </c>
      <c r="C49" s="90"/>
      <c r="D49" s="38" t="str">
        <f>Plan!C51</f>
        <v>Evidencia fotográfica y/o registro de asistenca fisico o digital</v>
      </c>
      <c r="E49" s="39" t="str">
        <f>Plan!D51</f>
        <v>Subdirección Corporativa - Gestión del Talento Humano</v>
      </c>
      <c r="F49" s="38">
        <f>Plan!E51</f>
        <v>45812</v>
      </c>
      <c r="G49" s="38">
        <f>Plan!F51</f>
        <v>46022</v>
      </c>
      <c r="H49" s="40">
        <v>0</v>
      </c>
      <c r="I49" s="61" t="s">
        <v>125</v>
      </c>
      <c r="J49" s="62"/>
      <c r="K49" s="42">
        <v>0</v>
      </c>
      <c r="L49" s="39" t="s">
        <v>114</v>
      </c>
      <c r="M49" s="117">
        <v>0</v>
      </c>
      <c r="N49" s="118" t="s">
        <v>133</v>
      </c>
      <c r="O49" s="116"/>
      <c r="P49" s="43">
        <v>0</v>
      </c>
      <c r="Q49" s="49" t="s">
        <v>118</v>
      </c>
      <c r="R49" s="45"/>
      <c r="S49" s="38"/>
      <c r="T49" s="38"/>
      <c r="U49" s="38"/>
      <c r="V49" s="39"/>
      <c r="W49" s="45"/>
      <c r="X49" s="38"/>
      <c r="Y49" s="38"/>
      <c r="Z49" s="38"/>
      <c r="AA49" s="39"/>
      <c r="AB49" s="46"/>
      <c r="AC49" s="46"/>
      <c r="AD49" s="46"/>
      <c r="AE49" s="46"/>
      <c r="AF49" s="46"/>
      <c r="AG49" s="46"/>
      <c r="AH49" s="46"/>
      <c r="AI49" s="46"/>
      <c r="AJ49" s="46"/>
      <c r="AK49" s="46"/>
      <c r="AL49" s="46"/>
      <c r="AM49" s="46"/>
      <c r="AN49" s="46"/>
      <c r="AO49" s="46"/>
      <c r="AP49" s="46"/>
    </row>
    <row r="50" spans="1:42" ht="41.25" customHeight="1" x14ac:dyDescent="0.3">
      <c r="A50" s="37">
        <f ca="1">IFERROR(__xludf.DUMMYFUNCTION("+A49+1"),40)</f>
        <v>40</v>
      </c>
      <c r="B50" s="98" t="str">
        <f>Plan!B52</f>
        <v>Taller en alimentacion saludable y actividad fisica.</v>
      </c>
      <c r="C50" s="90"/>
      <c r="D50" s="38" t="str">
        <f>Plan!C52</f>
        <v>Evidencia fotográfica y/o registro de asistenca fisico o digital</v>
      </c>
      <c r="E50" s="39" t="str">
        <f>Plan!D52</f>
        <v>Subdirección Corporativa - Gestión del Talento Humano</v>
      </c>
      <c r="F50" s="38">
        <f>Plan!E52</f>
        <v>45782</v>
      </c>
      <c r="G50" s="38">
        <f>Plan!F52</f>
        <v>45961</v>
      </c>
      <c r="H50" s="47">
        <v>0</v>
      </c>
      <c r="I50" s="63" t="s">
        <v>125</v>
      </c>
      <c r="J50" s="62"/>
      <c r="K50" s="42">
        <v>0</v>
      </c>
      <c r="L50" s="39" t="s">
        <v>114</v>
      </c>
      <c r="M50" s="117">
        <v>0</v>
      </c>
      <c r="N50" s="118" t="s">
        <v>117</v>
      </c>
      <c r="O50" s="116"/>
      <c r="P50" s="43">
        <v>0</v>
      </c>
      <c r="Q50" s="49" t="s">
        <v>118</v>
      </c>
      <c r="R50" s="45"/>
      <c r="S50" s="38"/>
      <c r="T50" s="38"/>
      <c r="U50" s="38"/>
      <c r="V50" s="39"/>
      <c r="W50" s="45"/>
      <c r="X50" s="38"/>
      <c r="Y50" s="38"/>
      <c r="Z50" s="38"/>
      <c r="AA50" s="39"/>
      <c r="AB50" s="46"/>
      <c r="AC50" s="46"/>
      <c r="AD50" s="46"/>
      <c r="AE50" s="46"/>
      <c r="AF50" s="46"/>
      <c r="AG50" s="46"/>
      <c r="AH50" s="46"/>
      <c r="AI50" s="46"/>
      <c r="AJ50" s="46"/>
      <c r="AK50" s="46"/>
      <c r="AL50" s="46"/>
      <c r="AM50" s="46"/>
      <c r="AN50" s="46"/>
      <c r="AO50" s="46"/>
      <c r="AP50" s="46"/>
    </row>
    <row r="51" spans="1:42" ht="66.75" customHeight="1" x14ac:dyDescent="0.3">
      <c r="A51" s="37">
        <f ca="1">IFERROR(__xludf.DUMMYFUNCTION("+A50+1"),41)</f>
        <v>41</v>
      </c>
      <c r="B51" s="98" t="str">
        <f>Plan!B53</f>
        <v>Semana de la Salud (charlas en manejo de estrés, primeros auxilios psicológicos, acoso laboral, promoción de la salud mental y prevención del transtorno mental en el trabajo, actividades de relajación y todas las actividades contempladas para mejorar la calidad de vidad de los servidores/ras)</v>
      </c>
      <c r="C51" s="90"/>
      <c r="D51" s="38" t="str">
        <f>Plan!C53</f>
        <v>Evidencia fotográfica y/o registro de asistenca fisico o digital</v>
      </c>
      <c r="E51" s="39" t="str">
        <f>Plan!D53</f>
        <v>Subdirección Corporativa - Gestión del Talento Humano</v>
      </c>
      <c r="F51" s="38">
        <f>Plan!E53</f>
        <v>45803</v>
      </c>
      <c r="G51" s="38">
        <f>Plan!F53</f>
        <v>45868</v>
      </c>
      <c r="H51" s="47">
        <v>0</v>
      </c>
      <c r="I51" s="63" t="s">
        <v>125</v>
      </c>
      <c r="J51" s="64"/>
      <c r="K51" s="42">
        <v>0</v>
      </c>
      <c r="L51" s="39" t="s">
        <v>114</v>
      </c>
      <c r="M51" s="112">
        <v>1</v>
      </c>
      <c r="N51" s="120" t="s">
        <v>203</v>
      </c>
      <c r="O51" s="119" t="s">
        <v>204</v>
      </c>
      <c r="P51" s="43">
        <v>1</v>
      </c>
      <c r="Q51" s="44" t="s">
        <v>205</v>
      </c>
      <c r="R51" s="45"/>
      <c r="S51" s="38"/>
      <c r="T51" s="38"/>
      <c r="U51" s="38"/>
      <c r="V51" s="39"/>
      <c r="W51" s="45"/>
      <c r="X51" s="38"/>
      <c r="Y51" s="38"/>
      <c r="Z51" s="38"/>
      <c r="AA51" s="39"/>
      <c r="AB51" s="46"/>
      <c r="AC51" s="46"/>
      <c r="AD51" s="46"/>
      <c r="AE51" s="46"/>
      <c r="AF51" s="46"/>
      <c r="AG51" s="46"/>
      <c r="AH51" s="46"/>
      <c r="AI51" s="46"/>
      <c r="AJ51" s="46"/>
      <c r="AK51" s="46"/>
      <c r="AL51" s="46"/>
      <c r="AM51" s="46"/>
      <c r="AN51" s="46"/>
      <c r="AO51" s="46"/>
      <c r="AP51" s="46"/>
    </row>
    <row r="52" spans="1:42" ht="15.75" customHeight="1" x14ac:dyDescent="0.25">
      <c r="A52" s="55"/>
      <c r="B52" s="99" t="str">
        <f>Plan!B54</f>
        <v>Eje 3: Diversidad e Inclusión</v>
      </c>
      <c r="C52" s="92"/>
      <c r="D52" s="92"/>
      <c r="E52" s="92"/>
      <c r="F52" s="92"/>
      <c r="G52" s="90"/>
      <c r="H52" s="56"/>
      <c r="I52" s="58"/>
      <c r="J52" s="58"/>
      <c r="K52" s="58"/>
      <c r="L52" s="36"/>
      <c r="M52" s="36"/>
      <c r="N52" s="36"/>
      <c r="O52" s="36"/>
      <c r="P52" s="59"/>
      <c r="Q52" s="36"/>
      <c r="R52" s="60"/>
      <c r="S52" s="59"/>
      <c r="T52" s="59"/>
      <c r="U52" s="59"/>
      <c r="V52" s="36"/>
      <c r="W52" s="60"/>
      <c r="X52" s="59"/>
      <c r="Y52" s="59"/>
      <c r="Z52" s="59"/>
      <c r="AA52" s="36"/>
      <c r="AB52" s="46"/>
      <c r="AC52" s="46"/>
      <c r="AD52" s="46"/>
      <c r="AE52" s="46"/>
      <c r="AF52" s="46"/>
      <c r="AG52" s="46"/>
      <c r="AH52" s="46"/>
      <c r="AI52" s="46"/>
      <c r="AJ52" s="46"/>
      <c r="AK52" s="46"/>
      <c r="AL52" s="46"/>
      <c r="AM52" s="46"/>
      <c r="AN52" s="46"/>
      <c r="AO52" s="46"/>
      <c r="AP52" s="46"/>
    </row>
    <row r="53" spans="1:42" ht="15.75" customHeight="1" x14ac:dyDescent="0.3">
      <c r="A53" s="37">
        <v>42</v>
      </c>
      <c r="B53" s="98" t="str">
        <f>Plan!B55</f>
        <v>Conmemoracion del dia internacional de la eliminacion de la violencia contra la mujer 25 de nov</v>
      </c>
      <c r="C53" s="90"/>
      <c r="D53" s="38" t="str">
        <f>Plan!C55</f>
        <v>Evidencia fotográfica y/o registro de asistenca fisico o digital</v>
      </c>
      <c r="E53" s="39" t="str">
        <f>Plan!D55</f>
        <v>Subdirección Corporativa - Gestión del Talento Humano</v>
      </c>
      <c r="F53" s="38">
        <f>Plan!E55</f>
        <v>45986</v>
      </c>
      <c r="G53" s="38">
        <f>Plan!F55</f>
        <v>45986</v>
      </c>
      <c r="H53" s="40">
        <v>0</v>
      </c>
      <c r="I53" s="61" t="s">
        <v>125</v>
      </c>
      <c r="J53" s="64"/>
      <c r="K53" s="42">
        <v>0</v>
      </c>
      <c r="L53" s="39" t="s">
        <v>114</v>
      </c>
      <c r="M53" s="117">
        <v>0</v>
      </c>
      <c r="N53" s="118" t="s">
        <v>133</v>
      </c>
      <c r="O53" s="116"/>
      <c r="P53" s="43">
        <v>0</v>
      </c>
      <c r="Q53" s="49" t="s">
        <v>118</v>
      </c>
      <c r="R53" s="45"/>
      <c r="S53" s="38"/>
      <c r="T53" s="38"/>
      <c r="U53" s="38"/>
      <c r="V53" s="39"/>
      <c r="W53" s="45"/>
      <c r="X53" s="38"/>
      <c r="Y53" s="38"/>
      <c r="Z53" s="38"/>
      <c r="AA53" s="39"/>
      <c r="AB53" s="46"/>
      <c r="AC53" s="46"/>
      <c r="AD53" s="46"/>
      <c r="AE53" s="46"/>
      <c r="AF53" s="46"/>
      <c r="AG53" s="46"/>
      <c r="AH53" s="46"/>
      <c r="AI53" s="46"/>
      <c r="AJ53" s="46"/>
      <c r="AK53" s="46"/>
      <c r="AL53" s="46"/>
      <c r="AM53" s="46"/>
      <c r="AN53" s="46"/>
      <c r="AO53" s="46"/>
      <c r="AP53" s="46"/>
    </row>
    <row r="54" spans="1:42" ht="15.75" customHeight="1" x14ac:dyDescent="0.3">
      <c r="A54" s="37">
        <f ca="1">IFERROR(__xludf.DUMMYFUNCTION("+A53+1"),43)</f>
        <v>43</v>
      </c>
      <c r="B54" s="98" t="str">
        <f>Plan!B56</f>
        <v>Conmemoracion dia internacional del Orgullo LGBT</v>
      </c>
      <c r="C54" s="90"/>
      <c r="D54" s="38" t="str">
        <f>Plan!C56</f>
        <v>Evidencia fotográfica y/o registro de asistenca fisico o digital</v>
      </c>
      <c r="E54" s="39" t="str">
        <f>Plan!D56</f>
        <v>Subdirección Corporativa - Gestión del Talento Humano</v>
      </c>
      <c r="F54" s="38">
        <f>Plan!E56</f>
        <v>45866</v>
      </c>
      <c r="G54" s="38">
        <f>Plan!F56</f>
        <v>45866</v>
      </c>
      <c r="H54" s="47">
        <v>0</v>
      </c>
      <c r="I54" s="63" t="s">
        <v>125</v>
      </c>
      <c r="J54" s="64"/>
      <c r="K54" s="42">
        <v>0</v>
      </c>
      <c r="L54" s="39" t="s">
        <v>114</v>
      </c>
      <c r="M54" s="112">
        <v>1</v>
      </c>
      <c r="N54" s="120" t="s">
        <v>206</v>
      </c>
      <c r="O54" s="119" t="s">
        <v>207</v>
      </c>
      <c r="P54" s="43">
        <v>1</v>
      </c>
      <c r="Q54" s="44" t="s">
        <v>208</v>
      </c>
      <c r="R54" s="45"/>
      <c r="S54" s="38"/>
      <c r="T54" s="38"/>
      <c r="U54" s="38"/>
      <c r="V54" s="39"/>
      <c r="W54" s="45"/>
      <c r="X54" s="38"/>
      <c r="Y54" s="38"/>
      <c r="Z54" s="38"/>
      <c r="AA54" s="39"/>
      <c r="AB54" s="46"/>
      <c r="AC54" s="46"/>
      <c r="AD54" s="46"/>
      <c r="AE54" s="46"/>
      <c r="AF54" s="46"/>
      <c r="AG54" s="46"/>
      <c r="AH54" s="46"/>
      <c r="AI54" s="46"/>
      <c r="AJ54" s="46"/>
      <c r="AK54" s="46"/>
      <c r="AL54" s="46"/>
      <c r="AM54" s="46"/>
      <c r="AN54" s="46"/>
      <c r="AO54" s="46"/>
      <c r="AP54" s="46"/>
    </row>
    <row r="55" spans="1:42" ht="15.75" customHeight="1" x14ac:dyDescent="0.3">
      <c r="A55" s="37">
        <f ca="1">IFERROR(__xludf.DUMMYFUNCTION("+A54+1"),44)</f>
        <v>44</v>
      </c>
      <c r="B55" s="98" t="str">
        <f>Plan!B57</f>
        <v xml:space="preserve">Se implementarán dos charlas de capacitación en el año, en temas de diversidad e inclusión, con el objetivo de fomentar el respeto a las diferencias y promover ambientes laborales más tolerantes y respetuosos. </v>
      </c>
      <c r="C55" s="90"/>
      <c r="D55" s="38" t="str">
        <f>Plan!C57</f>
        <v>Evidencia fotográfica y/o registro de asistenca fisico o digital</v>
      </c>
      <c r="E55" s="39" t="str">
        <f>Plan!D57</f>
        <v>Subdirección Corporativa - Gestión del Talento Humano</v>
      </c>
      <c r="F55" s="38">
        <f>Plan!E57</f>
        <v>45748</v>
      </c>
      <c r="G55" s="38">
        <f>Plan!F57</f>
        <v>45960</v>
      </c>
      <c r="H55" s="47">
        <v>0</v>
      </c>
      <c r="I55" s="63" t="s">
        <v>125</v>
      </c>
      <c r="J55" s="64"/>
      <c r="K55" s="42">
        <v>0</v>
      </c>
      <c r="L55" s="39" t="s">
        <v>114</v>
      </c>
      <c r="M55" s="112">
        <v>1</v>
      </c>
      <c r="N55" s="120" t="s">
        <v>209</v>
      </c>
      <c r="O55" s="119" t="s">
        <v>210</v>
      </c>
      <c r="P55" s="43">
        <v>1</v>
      </c>
      <c r="Q55" s="44" t="s">
        <v>211</v>
      </c>
      <c r="R55" s="45"/>
      <c r="S55" s="38"/>
      <c r="T55" s="38"/>
      <c r="U55" s="38"/>
      <c r="V55" s="39"/>
      <c r="W55" s="45"/>
      <c r="X55" s="38"/>
      <c r="Y55" s="38"/>
      <c r="Z55" s="38"/>
      <c r="AA55" s="39"/>
      <c r="AB55" s="46"/>
      <c r="AC55" s="46"/>
      <c r="AD55" s="46"/>
      <c r="AE55" s="46"/>
      <c r="AF55" s="46"/>
      <c r="AG55" s="46"/>
      <c r="AH55" s="46"/>
      <c r="AI55" s="46"/>
      <c r="AJ55" s="46"/>
      <c r="AK55" s="46"/>
      <c r="AL55" s="46"/>
      <c r="AM55" s="46"/>
      <c r="AN55" s="46"/>
      <c r="AO55" s="46"/>
      <c r="AP55" s="46"/>
    </row>
    <row r="56" spans="1:42" ht="72.75" customHeight="1" x14ac:dyDescent="0.3">
      <c r="A56" s="37">
        <f ca="1">IFERROR(__xludf.DUMMYFUNCTION("+A55+1"),45)</f>
        <v>45</v>
      </c>
      <c r="B56" s="98" t="str">
        <f>Plan!B58</f>
        <v>Promover actividades que se puedan llevar a cabo en el rincón de la diversidad ubicado en la bodega 07 de la sede principal de la Entidad.</v>
      </c>
      <c r="C56" s="90"/>
      <c r="D56" s="38" t="str">
        <f>Plan!C58</f>
        <v>Evidencia fotográfica y/o registro de asistenca fisico o digital</v>
      </c>
      <c r="E56" s="39" t="str">
        <f>Plan!D58</f>
        <v>Subdirección Corporativa - Gestión del Talento Humano</v>
      </c>
      <c r="F56" s="38">
        <f>Plan!E58</f>
        <v>45748</v>
      </c>
      <c r="G56" s="38">
        <f>Plan!F58</f>
        <v>46022</v>
      </c>
      <c r="H56" s="47">
        <v>0</v>
      </c>
      <c r="I56" s="63" t="s">
        <v>125</v>
      </c>
      <c r="J56" s="64"/>
      <c r="K56" s="42">
        <v>0</v>
      </c>
      <c r="L56" s="39" t="s">
        <v>114</v>
      </c>
      <c r="M56" s="112">
        <v>1</v>
      </c>
      <c r="N56" s="120" t="s">
        <v>212</v>
      </c>
      <c r="O56" s="119" t="s">
        <v>213</v>
      </c>
      <c r="P56" s="43">
        <v>0.8</v>
      </c>
      <c r="Q56" s="44" t="s">
        <v>214</v>
      </c>
      <c r="R56" s="45"/>
      <c r="S56" s="38"/>
      <c r="T56" s="38"/>
      <c r="U56" s="38"/>
      <c r="V56" s="39"/>
      <c r="W56" s="45"/>
      <c r="X56" s="38"/>
      <c r="Y56" s="38"/>
      <c r="Z56" s="38"/>
      <c r="AA56" s="39"/>
      <c r="AB56" s="46"/>
      <c r="AC56" s="46"/>
      <c r="AD56" s="46"/>
      <c r="AE56" s="46"/>
      <c r="AF56" s="46"/>
      <c r="AG56" s="46"/>
      <c r="AH56" s="46"/>
      <c r="AI56" s="46"/>
      <c r="AJ56" s="46"/>
      <c r="AK56" s="46"/>
      <c r="AL56" s="46"/>
      <c r="AM56" s="46"/>
      <c r="AN56" s="46"/>
      <c r="AO56" s="46"/>
      <c r="AP56" s="46"/>
    </row>
    <row r="57" spans="1:42" ht="13.5" customHeight="1" x14ac:dyDescent="0.25">
      <c r="A57" s="55"/>
      <c r="B57" s="99" t="str">
        <f>Plan!B59</f>
        <v>Eje 4: Transformación Digital</v>
      </c>
      <c r="C57" s="92"/>
      <c r="D57" s="92"/>
      <c r="E57" s="92"/>
      <c r="F57" s="92"/>
      <c r="G57" s="90"/>
      <c r="H57" s="56"/>
      <c r="I57" s="58"/>
      <c r="J57" s="58"/>
      <c r="K57" s="58"/>
      <c r="L57" s="36"/>
      <c r="M57" s="36"/>
      <c r="N57" s="36"/>
      <c r="O57" s="36"/>
      <c r="P57" s="59"/>
      <c r="Q57" s="36"/>
      <c r="R57" s="60"/>
      <c r="S57" s="59"/>
      <c r="T57" s="59"/>
      <c r="U57" s="59"/>
      <c r="V57" s="36"/>
      <c r="W57" s="60"/>
      <c r="X57" s="59"/>
      <c r="Y57" s="59"/>
      <c r="Z57" s="59"/>
      <c r="AA57" s="36"/>
      <c r="AB57" s="46"/>
      <c r="AC57" s="46"/>
      <c r="AD57" s="46"/>
      <c r="AE57" s="46"/>
      <c r="AF57" s="46"/>
      <c r="AG57" s="46"/>
      <c r="AH57" s="46"/>
      <c r="AI57" s="46"/>
      <c r="AJ57" s="46"/>
      <c r="AK57" s="46"/>
      <c r="AL57" s="46"/>
      <c r="AM57" s="46"/>
      <c r="AN57" s="46"/>
      <c r="AO57" s="46"/>
      <c r="AP57" s="46"/>
    </row>
    <row r="58" spans="1:42" ht="15.75" customHeight="1" x14ac:dyDescent="0.3">
      <c r="A58" s="37">
        <v>47</v>
      </c>
      <c r="B58" s="98" t="str">
        <f>Plan!B60</f>
        <v>Se implementarán programas de formación virtual, brindando a los servidores(as) las habilidades necesarias para utilizar de manera efectiva las herramientas digitales disponibles en la entidad.</v>
      </c>
      <c r="C58" s="90"/>
      <c r="D58" s="38" t="str">
        <f>Plan!C60</f>
        <v>Evidencia fotográfica y/o registro de asistenca fisico o digital</v>
      </c>
      <c r="E58" s="39" t="str">
        <f>Plan!D60</f>
        <v>Subdirección Corporativa - Gestión del Talento Humano</v>
      </c>
      <c r="F58" s="38">
        <f>Plan!E60</f>
        <v>45749</v>
      </c>
      <c r="G58" s="38">
        <f>Plan!F60</f>
        <v>46022</v>
      </c>
      <c r="H58" s="40">
        <v>0</v>
      </c>
      <c r="I58" s="61" t="s">
        <v>125</v>
      </c>
      <c r="J58" s="64"/>
      <c r="K58" s="42">
        <v>0</v>
      </c>
      <c r="L58" s="39" t="s">
        <v>114</v>
      </c>
      <c r="M58" s="117">
        <v>0</v>
      </c>
      <c r="N58" s="118" t="s">
        <v>117</v>
      </c>
      <c r="O58" s="116"/>
      <c r="P58" s="43">
        <v>0</v>
      </c>
      <c r="Q58" s="49" t="s">
        <v>118</v>
      </c>
      <c r="R58" s="45"/>
      <c r="S58" s="38"/>
      <c r="T58" s="38"/>
      <c r="U58" s="38"/>
      <c r="V58" s="39"/>
      <c r="W58" s="45"/>
      <c r="X58" s="38"/>
      <c r="Y58" s="38"/>
      <c r="Z58" s="38"/>
      <c r="AA58" s="39"/>
      <c r="AB58" s="46"/>
      <c r="AC58" s="46"/>
      <c r="AD58" s="46"/>
      <c r="AE58" s="46"/>
      <c r="AF58" s="46"/>
      <c r="AG58" s="46"/>
      <c r="AH58" s="46"/>
      <c r="AI58" s="46"/>
      <c r="AJ58" s="46"/>
      <c r="AK58" s="46"/>
      <c r="AL58" s="46"/>
      <c r="AM58" s="46"/>
      <c r="AN58" s="46"/>
      <c r="AO58" s="46"/>
      <c r="AP58" s="46"/>
    </row>
    <row r="59" spans="1:42" ht="13.5" customHeight="1" x14ac:dyDescent="0.25">
      <c r="A59" s="55"/>
      <c r="B59" s="99" t="str">
        <f>Plan!B61</f>
        <v>Eje 5: Identidad y Vocación por el Servicio Público:</v>
      </c>
      <c r="C59" s="92"/>
      <c r="D59" s="92"/>
      <c r="E59" s="92"/>
      <c r="F59" s="92"/>
      <c r="G59" s="90"/>
      <c r="H59" s="56"/>
      <c r="I59" s="58"/>
      <c r="J59" s="58"/>
      <c r="K59" s="58"/>
      <c r="L59" s="36"/>
      <c r="M59" s="36"/>
      <c r="N59" s="36"/>
      <c r="O59" s="36"/>
      <c r="P59" s="36"/>
      <c r="Q59" s="36"/>
      <c r="R59" s="60"/>
      <c r="S59" s="59"/>
      <c r="T59" s="59"/>
      <c r="U59" s="59"/>
      <c r="V59" s="36"/>
      <c r="W59" s="60"/>
      <c r="X59" s="59"/>
      <c r="Y59" s="59"/>
      <c r="Z59" s="59"/>
      <c r="AA59" s="36"/>
      <c r="AB59" s="46"/>
      <c r="AC59" s="46"/>
      <c r="AD59" s="46"/>
      <c r="AE59" s="46"/>
      <c r="AF59" s="46"/>
      <c r="AG59" s="46"/>
      <c r="AH59" s="46"/>
      <c r="AI59" s="46"/>
      <c r="AJ59" s="46"/>
      <c r="AK59" s="46"/>
      <c r="AL59" s="46"/>
      <c r="AM59" s="46"/>
      <c r="AN59" s="46"/>
      <c r="AO59" s="46"/>
      <c r="AP59" s="46"/>
    </row>
    <row r="60" spans="1:42" ht="15.75" customHeight="1" x14ac:dyDescent="0.3">
      <c r="A60" s="37">
        <v>48</v>
      </c>
      <c r="B60" s="98" t="str">
        <f>Plan!B62</f>
        <v>Adelantar campañas con el propósito de promover en las servidoras y los servidores públicos el entendimiento y la interiorización de los valores del Código de Integridad teniendo en cuenta dinámicas de trabajo en equipó.</v>
      </c>
      <c r="C60" s="90"/>
      <c r="D60" s="38" t="str">
        <f>Plan!C62</f>
        <v>Evidencia fotográfica y/o registro de asistenca fisico o digital</v>
      </c>
      <c r="E60" s="39" t="str">
        <f>Plan!D62</f>
        <v>Subdirección Corporativa - Gestión del Talento Humano</v>
      </c>
      <c r="F60" s="38">
        <f>Plan!E62</f>
        <v>45699</v>
      </c>
      <c r="G60" s="38">
        <f>Plan!F62</f>
        <v>46022</v>
      </c>
      <c r="H60" s="65">
        <v>0.25</v>
      </c>
      <c r="I60" s="41" t="s">
        <v>215</v>
      </c>
      <c r="J60" s="41" t="s">
        <v>145</v>
      </c>
      <c r="K60" s="42">
        <v>0.25</v>
      </c>
      <c r="L60" s="39" t="s">
        <v>216</v>
      </c>
      <c r="M60" s="117">
        <v>0.5</v>
      </c>
      <c r="N60" s="119" t="s">
        <v>217</v>
      </c>
      <c r="O60" s="119" t="s">
        <v>218</v>
      </c>
      <c r="P60" s="43">
        <v>0.5</v>
      </c>
      <c r="Q60" s="44" t="s">
        <v>219</v>
      </c>
      <c r="R60" s="45"/>
      <c r="S60" s="38"/>
      <c r="T60" s="38"/>
      <c r="U60" s="38"/>
      <c r="V60" s="39"/>
      <c r="W60" s="45"/>
      <c r="X60" s="38"/>
      <c r="Y60" s="38"/>
      <c r="Z60" s="38"/>
      <c r="AA60" s="39"/>
      <c r="AB60" s="46"/>
      <c r="AC60" s="46"/>
      <c r="AD60" s="46"/>
      <c r="AE60" s="46"/>
      <c r="AF60" s="46"/>
      <c r="AG60" s="46"/>
      <c r="AH60" s="46"/>
      <c r="AI60" s="46"/>
      <c r="AJ60" s="46"/>
      <c r="AK60" s="46"/>
      <c r="AL60" s="46"/>
      <c r="AM60" s="46"/>
      <c r="AN60" s="46"/>
      <c r="AO60" s="46"/>
      <c r="AP60" s="46"/>
    </row>
    <row r="61" spans="1:42" ht="15.75" customHeight="1" x14ac:dyDescent="0.3">
      <c r="A61" s="37">
        <f ca="1">IFERROR(__xludf.DUMMYFUNCTION("+A60+1"),49)</f>
        <v>49</v>
      </c>
      <c r="B61" s="98" t="str">
        <f>Plan!B63</f>
        <v>Celebracion de Halloween y actividad de apropiacion de los valores de integridad, por Subdirecciones.</v>
      </c>
      <c r="C61" s="90"/>
      <c r="D61" s="38" t="str">
        <f>Plan!C63</f>
        <v>Evidencia fotográfica y/o registro de asistenca fisico o digital</v>
      </c>
      <c r="E61" s="39" t="str">
        <f>Plan!D63</f>
        <v>Subdirección Corporativa - Gestión del Talento Humano</v>
      </c>
      <c r="F61" s="38">
        <f>Plan!E63</f>
        <v>45961</v>
      </c>
      <c r="G61" s="38">
        <f>Plan!F63</f>
        <v>45967</v>
      </c>
      <c r="H61" s="66">
        <v>0</v>
      </c>
      <c r="I61" s="48" t="s">
        <v>125</v>
      </c>
      <c r="J61" s="67"/>
      <c r="K61" s="42">
        <v>0</v>
      </c>
      <c r="L61" s="39" t="s">
        <v>114</v>
      </c>
      <c r="M61" s="117">
        <v>0</v>
      </c>
      <c r="N61" s="118" t="s">
        <v>133</v>
      </c>
      <c r="O61" s="116"/>
      <c r="P61" s="43">
        <v>0</v>
      </c>
      <c r="Q61" s="49" t="s">
        <v>118</v>
      </c>
      <c r="R61" s="45"/>
      <c r="S61" s="38"/>
      <c r="T61" s="38"/>
      <c r="U61" s="38"/>
      <c r="V61" s="39"/>
      <c r="W61" s="45"/>
      <c r="X61" s="38"/>
      <c r="Y61" s="38"/>
      <c r="Z61" s="38"/>
      <c r="AA61" s="39"/>
      <c r="AB61" s="46"/>
      <c r="AC61" s="46"/>
      <c r="AD61" s="46"/>
      <c r="AE61" s="46"/>
      <c r="AF61" s="46"/>
      <c r="AG61" s="46"/>
      <c r="AH61" s="46"/>
      <c r="AI61" s="46"/>
      <c r="AJ61" s="46"/>
      <c r="AK61" s="46"/>
      <c r="AL61" s="46"/>
      <c r="AM61" s="46"/>
      <c r="AN61" s="46"/>
      <c r="AO61" s="46"/>
      <c r="AP61" s="46"/>
    </row>
    <row r="62" spans="1:42" ht="15.75" customHeight="1" x14ac:dyDescent="0.3">
      <c r="A62" s="37">
        <f ca="1">IFERROR(__xludf.DUMMYFUNCTION("+A61+1"),50)</f>
        <v>50</v>
      </c>
      <c r="B62" s="98" t="str">
        <f>Plan!B64</f>
        <v>Realizar una jornada  con el objetivo de dar a conocer el cierre de Gestión.</v>
      </c>
      <c r="C62" s="90"/>
      <c r="D62" s="38" t="str">
        <f>Plan!C64</f>
        <v>Evidencia fotográfica y/o registro de asistenca fisico o digital</v>
      </c>
      <c r="E62" s="39" t="str">
        <f>Plan!D64</f>
        <v>Subdirección Corporativa - Gestión del Talento Humano</v>
      </c>
      <c r="F62" s="38">
        <f>Plan!E64</f>
        <v>45976</v>
      </c>
      <c r="G62" s="38">
        <f>Plan!F64</f>
        <v>46022</v>
      </c>
      <c r="H62" s="66">
        <v>0</v>
      </c>
      <c r="I62" s="48" t="s">
        <v>125</v>
      </c>
      <c r="J62" s="67"/>
      <c r="K62" s="42">
        <v>0</v>
      </c>
      <c r="L62" s="39" t="s">
        <v>114</v>
      </c>
      <c r="M62" s="117">
        <v>0</v>
      </c>
      <c r="N62" s="118" t="s">
        <v>133</v>
      </c>
      <c r="O62" s="116"/>
      <c r="P62" s="43">
        <v>0</v>
      </c>
      <c r="Q62" s="49" t="s">
        <v>118</v>
      </c>
      <c r="R62" s="45"/>
      <c r="S62" s="38"/>
      <c r="T62" s="38"/>
      <c r="U62" s="38"/>
      <c r="V62" s="39"/>
      <c r="W62" s="45"/>
      <c r="X62" s="38"/>
      <c r="Y62" s="38"/>
      <c r="Z62" s="38"/>
      <c r="AA62" s="39"/>
      <c r="AB62" s="46"/>
      <c r="AC62" s="46"/>
      <c r="AD62" s="46"/>
      <c r="AE62" s="46"/>
      <c r="AF62" s="46"/>
      <c r="AG62" s="46"/>
      <c r="AH62" s="46"/>
      <c r="AI62" s="46"/>
      <c r="AJ62" s="46"/>
      <c r="AK62" s="46"/>
      <c r="AL62" s="46"/>
      <c r="AM62" s="46"/>
      <c r="AN62" s="46"/>
      <c r="AO62" s="46"/>
      <c r="AP62" s="46"/>
    </row>
    <row r="63" spans="1:42" ht="15.75" customHeight="1" x14ac:dyDescent="0.25">
      <c r="A63" s="55"/>
      <c r="B63" s="99" t="str">
        <f>Plan!B65</f>
        <v>Incentivos:</v>
      </c>
      <c r="C63" s="92"/>
      <c r="D63" s="92"/>
      <c r="E63" s="92"/>
      <c r="F63" s="92"/>
      <c r="G63" s="90"/>
      <c r="H63" s="56"/>
      <c r="I63" s="58"/>
      <c r="J63" s="58"/>
      <c r="K63" s="58"/>
      <c r="L63" s="36"/>
      <c r="M63" s="36"/>
      <c r="N63" s="36"/>
      <c r="O63" s="36"/>
      <c r="P63" s="59"/>
      <c r="Q63" s="36"/>
      <c r="R63" s="60"/>
      <c r="S63" s="59"/>
      <c r="T63" s="59"/>
      <c r="U63" s="59"/>
      <c r="V63" s="36"/>
      <c r="W63" s="60"/>
      <c r="X63" s="59"/>
      <c r="Y63" s="59"/>
      <c r="Z63" s="59"/>
      <c r="AA63" s="36"/>
      <c r="AB63" s="46"/>
      <c r="AC63" s="46"/>
      <c r="AD63" s="46"/>
      <c r="AE63" s="46"/>
      <c r="AF63" s="46"/>
      <c r="AG63" s="46"/>
      <c r="AH63" s="46"/>
      <c r="AI63" s="46"/>
      <c r="AJ63" s="46"/>
      <c r="AK63" s="46"/>
      <c r="AL63" s="46"/>
      <c r="AM63" s="46"/>
      <c r="AN63" s="46"/>
      <c r="AO63" s="46"/>
      <c r="AP63" s="46"/>
    </row>
    <row r="64" spans="1:42" ht="15.75" customHeight="1" x14ac:dyDescent="0.3">
      <c r="A64" s="37">
        <v>51</v>
      </c>
      <c r="B64" s="98" t="str">
        <f>Plan!B66</f>
        <v>Reconocer a los mejores empleados de carrera de la Entidad en los diferentes niveles jerárquicos a través de incentivos no pecuniarios.</v>
      </c>
      <c r="C64" s="90"/>
      <c r="D64" s="38" t="str">
        <f>Plan!C66</f>
        <v>Evidencia fotográfica y/o registro de asistenca fisico o digital</v>
      </c>
      <c r="E64" s="39" t="str">
        <f>Plan!D66</f>
        <v>Subdirección Corporativa - Gestión del Talento Humano</v>
      </c>
      <c r="F64" s="38">
        <f>Plan!E66</f>
        <v>45717</v>
      </c>
      <c r="G64" s="38">
        <f>Plan!F66</f>
        <v>46022</v>
      </c>
      <c r="H64" s="40">
        <v>0</v>
      </c>
      <c r="I64" s="61" t="s">
        <v>125</v>
      </c>
      <c r="J64" s="64"/>
      <c r="K64" s="42">
        <v>0</v>
      </c>
      <c r="L64" s="39" t="s">
        <v>114</v>
      </c>
      <c r="M64" s="117">
        <v>0</v>
      </c>
      <c r="N64" s="118" t="s">
        <v>133</v>
      </c>
      <c r="O64" s="116"/>
      <c r="P64" s="43">
        <v>0</v>
      </c>
      <c r="Q64" s="49" t="s">
        <v>138</v>
      </c>
      <c r="R64" s="45"/>
      <c r="S64" s="38"/>
      <c r="T64" s="38"/>
      <c r="U64" s="38"/>
      <c r="V64" s="39"/>
      <c r="W64" s="45"/>
      <c r="X64" s="38"/>
      <c r="Y64" s="38"/>
      <c r="Z64" s="38"/>
      <c r="AA64" s="39"/>
      <c r="AB64" s="46"/>
      <c r="AC64" s="46"/>
      <c r="AD64" s="46"/>
      <c r="AE64" s="46"/>
      <c r="AF64" s="46"/>
      <c r="AG64" s="46"/>
      <c r="AH64" s="46"/>
      <c r="AI64" s="46"/>
      <c r="AJ64" s="46"/>
      <c r="AK64" s="46"/>
      <c r="AL64" s="46"/>
      <c r="AM64" s="46"/>
      <c r="AN64" s="46"/>
      <c r="AO64" s="46"/>
      <c r="AP64" s="46"/>
    </row>
    <row r="65" spans="1:42" ht="15.75" customHeight="1" x14ac:dyDescent="0.3">
      <c r="A65" s="37">
        <v>52</v>
      </c>
      <c r="B65" s="98" t="str">
        <f>Plan!B67</f>
        <v>Reconocer a los mejores empleados de libre nombramiento y remoción y gerentes públicos en los diferentes niveles jerárquicos a través de incentivos no pecuniarios.</v>
      </c>
      <c r="C65" s="90"/>
      <c r="D65" s="38" t="str">
        <f>Plan!C67</f>
        <v>Evidencia fotográfica y/o registro de asistenca fisico o digital</v>
      </c>
      <c r="E65" s="39" t="str">
        <f>Plan!D67</f>
        <v>Subdirección Corporativa - Gestión del Talento Humano</v>
      </c>
      <c r="F65" s="38">
        <f>Plan!E67</f>
        <v>45931</v>
      </c>
      <c r="G65" s="38">
        <f>Plan!F67</f>
        <v>46022</v>
      </c>
      <c r="H65" s="47">
        <v>0</v>
      </c>
      <c r="I65" s="63" t="s">
        <v>125</v>
      </c>
      <c r="J65" s="64"/>
      <c r="K65" s="42">
        <v>0</v>
      </c>
      <c r="L65" s="39" t="s">
        <v>114</v>
      </c>
      <c r="M65" s="117">
        <v>0</v>
      </c>
      <c r="N65" s="118" t="s">
        <v>133</v>
      </c>
      <c r="O65" s="116"/>
      <c r="P65" s="43">
        <v>0</v>
      </c>
      <c r="Q65" s="49" t="s">
        <v>118</v>
      </c>
      <c r="R65" s="45"/>
      <c r="S65" s="38"/>
      <c r="T65" s="38"/>
      <c r="U65" s="38"/>
      <c r="V65" s="39"/>
      <c r="W65" s="45"/>
      <c r="X65" s="38"/>
      <c r="Y65" s="38"/>
      <c r="Z65" s="38"/>
      <c r="AA65" s="39"/>
      <c r="AB65" s="46"/>
      <c r="AC65" s="46"/>
      <c r="AD65" s="46"/>
      <c r="AE65" s="46"/>
      <c r="AF65" s="46"/>
      <c r="AG65" s="46"/>
      <c r="AH65" s="46"/>
      <c r="AI65" s="46"/>
      <c r="AJ65" s="46"/>
      <c r="AK65" s="46"/>
      <c r="AL65" s="46"/>
      <c r="AM65" s="46"/>
      <c r="AN65" s="46"/>
      <c r="AO65" s="46"/>
      <c r="AP65" s="46"/>
    </row>
    <row r="66" spans="1:42" ht="25.5" customHeight="1" x14ac:dyDescent="0.3">
      <c r="A66" s="68"/>
      <c r="B66" s="69"/>
      <c r="C66" s="70"/>
      <c r="D66" s="70"/>
      <c r="E66" s="70"/>
      <c r="F66" s="70"/>
      <c r="G66" s="70"/>
      <c r="H66" s="71">
        <f>IFERROR(AVERAGE(H10:H65),"")</f>
        <v>0.14215686274509803</v>
      </c>
      <c r="I66" s="70"/>
      <c r="J66" s="70"/>
      <c r="K66" s="71">
        <f>AVERAGE(K10:K65)</f>
        <v>0.12254901960784313</v>
      </c>
      <c r="L66" s="70"/>
      <c r="M66" s="71">
        <f>IFERROR(AVERAGE(M10:M65),"")</f>
        <v>0.4568627450980392</v>
      </c>
      <c r="N66" s="70"/>
      <c r="O66" s="70"/>
      <c r="P66" s="71">
        <f>IFERROR(AVERAGE(P10:P65),"")</f>
        <v>0.44117647058823534</v>
      </c>
      <c r="Q66" s="70"/>
      <c r="R66" s="71" t="str">
        <f>IFERROR(AVERAGE(R10:R65),"")</f>
        <v/>
      </c>
      <c r="S66" s="70"/>
      <c r="T66" s="70"/>
      <c r="U66" s="71" t="str">
        <f>IFERROR(AVERAGE(U10:U65),"")</f>
        <v/>
      </c>
      <c r="V66" s="70"/>
      <c r="W66" s="71" t="str">
        <f>IFERROR(AVERAGE(W10:W65),"")</f>
        <v/>
      </c>
      <c r="X66" s="70"/>
      <c r="Y66" s="70"/>
      <c r="Z66" s="71" t="str">
        <f>IFERROR(AVERAGE(Z10:Z65),"")</f>
        <v/>
      </c>
      <c r="AA66" s="70"/>
      <c r="AB66" s="70"/>
      <c r="AC66" s="70"/>
      <c r="AD66" s="70"/>
      <c r="AE66" s="70"/>
      <c r="AF66" s="70"/>
      <c r="AG66" s="70"/>
      <c r="AH66" s="70"/>
      <c r="AI66" s="70"/>
      <c r="AJ66" s="70"/>
      <c r="AK66" s="70"/>
      <c r="AL66" s="70"/>
      <c r="AM66" s="70"/>
      <c r="AN66" s="70"/>
      <c r="AO66" s="70"/>
      <c r="AP66" s="70"/>
    </row>
    <row r="67" spans="1:42" ht="15.75" customHeight="1" x14ac:dyDescent="0.3">
      <c r="A67" s="69"/>
      <c r="B67" s="72"/>
      <c r="C67" s="72"/>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row>
    <row r="68" spans="1:42" ht="15.75" customHeight="1" x14ac:dyDescent="0.3">
      <c r="A68" s="69"/>
      <c r="B68" s="72"/>
      <c r="C68" s="72"/>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row>
    <row r="69" spans="1:42" ht="15.75" customHeight="1" x14ac:dyDescent="0.3">
      <c r="A69" s="69"/>
      <c r="B69" s="72"/>
      <c r="C69" s="72"/>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row>
    <row r="70" spans="1:42" ht="15.75" customHeight="1" x14ac:dyDescent="0.3">
      <c r="A70" s="69"/>
      <c r="B70" s="72"/>
      <c r="C70" s="72"/>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row>
    <row r="71" spans="1:42" ht="15.75" customHeight="1" x14ac:dyDescent="0.3">
      <c r="A71" s="69"/>
      <c r="B71" s="72"/>
      <c r="C71" s="72"/>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row>
    <row r="72" spans="1:42" ht="15.75" customHeight="1" x14ac:dyDescent="0.3">
      <c r="A72" s="69"/>
      <c r="B72" s="72"/>
      <c r="C72" s="72"/>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row>
    <row r="73" spans="1:42" ht="15.75" customHeight="1" x14ac:dyDescent="0.3">
      <c r="A73" s="69"/>
      <c r="B73" s="72"/>
      <c r="C73" s="72"/>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row>
    <row r="74" spans="1:42" ht="15.75" customHeight="1" x14ac:dyDescent="0.3">
      <c r="A74" s="69"/>
      <c r="B74" s="72"/>
      <c r="C74" s="72"/>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row>
    <row r="75" spans="1:42" ht="15.75" customHeight="1" x14ac:dyDescent="0.3">
      <c r="A75" s="69"/>
      <c r="B75" s="72"/>
      <c r="C75" s="72"/>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row>
    <row r="76" spans="1:42" ht="15.75" customHeight="1" x14ac:dyDescent="0.3">
      <c r="A76" s="69"/>
      <c r="B76" s="72"/>
      <c r="C76" s="72"/>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row>
    <row r="77" spans="1:42" ht="16.5" customHeight="1" x14ac:dyDescent="0.3">
      <c r="A77" s="69"/>
      <c r="B77" s="72"/>
      <c r="C77" s="72"/>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row>
    <row r="78" spans="1:42" ht="16.5" customHeight="1" x14ac:dyDescent="0.3">
      <c r="A78" s="69"/>
      <c r="B78" s="72"/>
      <c r="C78" s="72"/>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row>
    <row r="79" spans="1:42" ht="16.5" customHeight="1" x14ac:dyDescent="0.3">
      <c r="A79" s="69"/>
      <c r="B79" s="72"/>
      <c r="C79" s="72"/>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row>
    <row r="80" spans="1:42" ht="16.5" customHeight="1" x14ac:dyDescent="0.3">
      <c r="A80" s="69"/>
      <c r="B80" s="72"/>
      <c r="C80" s="72"/>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row>
    <row r="81" spans="1:42" ht="16.5" customHeight="1" x14ac:dyDescent="0.3">
      <c r="A81" s="69"/>
      <c r="B81" s="72"/>
      <c r="C81" s="72"/>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row>
    <row r="82" spans="1:42" ht="16.5" customHeight="1" x14ac:dyDescent="0.3">
      <c r="A82" s="69"/>
      <c r="B82" s="72"/>
      <c r="C82" s="72"/>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row>
    <row r="83" spans="1:42" ht="16.5" customHeight="1" x14ac:dyDescent="0.3">
      <c r="A83" s="69"/>
      <c r="B83" s="72"/>
      <c r="C83" s="72"/>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row>
    <row r="84" spans="1:42" ht="16.5" customHeight="1" x14ac:dyDescent="0.3">
      <c r="A84" s="69"/>
      <c r="B84" s="72"/>
      <c r="C84" s="72"/>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row>
    <row r="85" spans="1:42" ht="16.5" customHeight="1" x14ac:dyDescent="0.3">
      <c r="A85" s="24"/>
      <c r="B85" s="25"/>
      <c r="C85" s="25"/>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row>
    <row r="86" spans="1:42" ht="16.5" customHeight="1" x14ac:dyDescent="0.3">
      <c r="A86" s="24"/>
      <c r="B86" s="25"/>
      <c r="C86" s="25"/>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row>
    <row r="87" spans="1:42" ht="16.5" customHeight="1" x14ac:dyDescent="0.3">
      <c r="A87" s="24"/>
      <c r="B87" s="25"/>
      <c r="C87" s="25"/>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row>
    <row r="88" spans="1:42" ht="16.5" customHeight="1" x14ac:dyDescent="0.3">
      <c r="A88" s="24"/>
      <c r="B88" s="25"/>
      <c r="C88" s="25"/>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row>
    <row r="89" spans="1:42" ht="16.5" customHeight="1" x14ac:dyDescent="0.3">
      <c r="A89" s="24"/>
      <c r="B89" s="25"/>
      <c r="C89" s="25"/>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row>
    <row r="90" spans="1:42" ht="16.5" customHeight="1" x14ac:dyDescent="0.3">
      <c r="A90" s="24"/>
      <c r="B90" s="25"/>
      <c r="C90" s="25"/>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row>
    <row r="91" spans="1:42" ht="16.5" customHeight="1" x14ac:dyDescent="0.3">
      <c r="A91" s="24"/>
      <c r="B91" s="25"/>
      <c r="C91" s="25"/>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row>
    <row r="92" spans="1:42" ht="16.5" customHeight="1" x14ac:dyDescent="0.3">
      <c r="A92" s="24"/>
      <c r="B92" s="25"/>
      <c r="C92" s="25"/>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row>
    <row r="93" spans="1:42" ht="16.5" customHeight="1" x14ac:dyDescent="0.3">
      <c r="A93" s="24"/>
      <c r="B93" s="25"/>
      <c r="C93" s="25"/>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row>
    <row r="94" spans="1:42" ht="16.5" customHeight="1" x14ac:dyDescent="0.3">
      <c r="A94" s="24"/>
      <c r="B94" s="25"/>
      <c r="C94" s="25"/>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row>
    <row r="95" spans="1:42" ht="16.5" customHeight="1" x14ac:dyDescent="0.3">
      <c r="A95" s="24"/>
      <c r="B95" s="25"/>
      <c r="C95" s="25"/>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row>
    <row r="96" spans="1:42" ht="16.5" customHeight="1" x14ac:dyDescent="0.3">
      <c r="A96" s="24"/>
      <c r="B96" s="25"/>
      <c r="C96" s="25"/>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row>
    <row r="97" spans="1:42" ht="16.5" customHeight="1" x14ac:dyDescent="0.3">
      <c r="A97" s="24"/>
      <c r="B97" s="25"/>
      <c r="C97" s="25"/>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row>
    <row r="98" spans="1:42" ht="16.5" customHeight="1" x14ac:dyDescent="0.3">
      <c r="A98" s="24"/>
      <c r="B98" s="25"/>
      <c r="C98" s="25"/>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row>
    <row r="99" spans="1:42" ht="16.5" customHeight="1" x14ac:dyDescent="0.3">
      <c r="A99" s="24"/>
      <c r="B99" s="25"/>
      <c r="C99" s="25"/>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row>
    <row r="100" spans="1:42" ht="16.5" customHeight="1" x14ac:dyDescent="0.3">
      <c r="A100" s="24"/>
      <c r="B100" s="25"/>
      <c r="C100" s="25"/>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row>
    <row r="101" spans="1:42" ht="16.5" customHeight="1" x14ac:dyDescent="0.3">
      <c r="A101" s="24"/>
      <c r="B101" s="25"/>
      <c r="C101" s="25"/>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row>
    <row r="102" spans="1:42" ht="16.5" customHeight="1" x14ac:dyDescent="0.3">
      <c r="A102" s="24"/>
      <c r="B102" s="25"/>
      <c r="C102" s="25"/>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row>
    <row r="103" spans="1:42" ht="16.5" customHeight="1" x14ac:dyDescent="0.3">
      <c r="A103" s="24"/>
      <c r="B103" s="25"/>
      <c r="C103" s="25"/>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row>
    <row r="104" spans="1:42" ht="16.5" customHeight="1" x14ac:dyDescent="0.3">
      <c r="A104" s="24"/>
      <c r="B104" s="25"/>
      <c r="C104" s="25"/>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row>
    <row r="105" spans="1:42" ht="16.5" customHeight="1" x14ac:dyDescent="0.3">
      <c r="A105" s="24"/>
      <c r="B105" s="25"/>
      <c r="C105" s="25"/>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row>
    <row r="106" spans="1:42" ht="16.5" customHeight="1" x14ac:dyDescent="0.3">
      <c r="A106" s="24"/>
      <c r="B106" s="25"/>
      <c r="C106" s="25"/>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row>
    <row r="107" spans="1:42" ht="16.5" customHeight="1" x14ac:dyDescent="0.3">
      <c r="A107" s="24"/>
      <c r="B107" s="25"/>
      <c r="C107" s="25"/>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row>
    <row r="108" spans="1:42" ht="16.5" customHeight="1" x14ac:dyDescent="0.3">
      <c r="A108" s="24"/>
      <c r="B108" s="25"/>
      <c r="C108" s="25"/>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row>
    <row r="109" spans="1:42" ht="16.5" customHeight="1" x14ac:dyDescent="0.3">
      <c r="A109" s="24"/>
      <c r="B109" s="25"/>
      <c r="C109" s="25"/>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row>
    <row r="110" spans="1:42" ht="16.5" customHeight="1" x14ac:dyDescent="0.3">
      <c r="A110" s="24"/>
      <c r="B110" s="25"/>
      <c r="C110" s="25"/>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row>
    <row r="111" spans="1:42" ht="16.5" customHeight="1" x14ac:dyDescent="0.3">
      <c r="A111" s="24"/>
      <c r="B111" s="25"/>
      <c r="C111" s="25"/>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row>
    <row r="112" spans="1:42" ht="16.5" customHeight="1" x14ac:dyDescent="0.3">
      <c r="A112" s="24"/>
      <c r="B112" s="25"/>
      <c r="C112" s="25"/>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row>
    <row r="113" spans="1:42" ht="16.5" customHeight="1" x14ac:dyDescent="0.3">
      <c r="A113" s="24"/>
      <c r="B113" s="25"/>
      <c r="C113" s="25"/>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row>
    <row r="114" spans="1:42" ht="16.5" customHeight="1" x14ac:dyDescent="0.3">
      <c r="A114" s="24"/>
      <c r="B114" s="25"/>
      <c r="C114" s="25"/>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row>
    <row r="115" spans="1:42" ht="16.5" customHeight="1" x14ac:dyDescent="0.3">
      <c r="A115" s="24"/>
      <c r="B115" s="25"/>
      <c r="C115" s="25"/>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row>
    <row r="116" spans="1:42" ht="16.5" customHeight="1" x14ac:dyDescent="0.3">
      <c r="A116" s="24"/>
      <c r="B116" s="25"/>
      <c r="C116" s="25"/>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row>
    <row r="117" spans="1:42" ht="15.75" customHeight="1" x14ac:dyDescent="0.3">
      <c r="A117" s="24"/>
      <c r="B117" s="25"/>
      <c r="C117" s="25"/>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row>
    <row r="118" spans="1:42" ht="15.75" customHeight="1" x14ac:dyDescent="0.3">
      <c r="A118" s="24"/>
      <c r="B118" s="25"/>
      <c r="C118" s="25"/>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row>
    <row r="119" spans="1:42" ht="15.75" customHeight="1" x14ac:dyDescent="0.3">
      <c r="A119" s="24"/>
      <c r="B119" s="25"/>
      <c r="C119" s="25"/>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row>
    <row r="120" spans="1:42" ht="15.75" customHeight="1" x14ac:dyDescent="0.3">
      <c r="A120" s="24"/>
      <c r="B120" s="25"/>
      <c r="C120" s="25"/>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row>
    <row r="121" spans="1:42" ht="15.75" customHeight="1" x14ac:dyDescent="0.3">
      <c r="A121" s="24"/>
      <c r="B121" s="25"/>
      <c r="C121" s="25"/>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row>
    <row r="122" spans="1:42" ht="15.75" customHeight="1" x14ac:dyDescent="0.3">
      <c r="A122" s="24"/>
      <c r="B122" s="25"/>
      <c r="C122" s="25"/>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row>
    <row r="123" spans="1:42" ht="15.75" customHeight="1" x14ac:dyDescent="0.3">
      <c r="A123" s="24"/>
      <c r="B123" s="25"/>
      <c r="C123" s="25"/>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row>
    <row r="124" spans="1:42" ht="15.75" customHeight="1" x14ac:dyDescent="0.3">
      <c r="A124" s="24"/>
      <c r="B124" s="25"/>
      <c r="C124" s="25"/>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row>
    <row r="125" spans="1:42" ht="15.75" customHeight="1" x14ac:dyDescent="0.3">
      <c r="A125" s="24"/>
      <c r="B125" s="25"/>
      <c r="C125" s="25"/>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row>
    <row r="126" spans="1:42" ht="15.75" customHeight="1" x14ac:dyDescent="0.3">
      <c r="A126" s="24"/>
      <c r="B126" s="25"/>
      <c r="C126" s="25"/>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row>
    <row r="127" spans="1:42" ht="15.75" customHeight="1" x14ac:dyDescent="0.3">
      <c r="A127" s="24"/>
      <c r="B127" s="25"/>
      <c r="C127" s="25"/>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row>
    <row r="128" spans="1:42" ht="15.75" customHeight="1" x14ac:dyDescent="0.3">
      <c r="A128" s="24"/>
      <c r="B128" s="25"/>
      <c r="C128" s="25"/>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row>
    <row r="129" spans="1:42" ht="15.75" customHeight="1" x14ac:dyDescent="0.3">
      <c r="A129" s="24"/>
      <c r="B129" s="25"/>
      <c r="C129" s="25"/>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row>
    <row r="130" spans="1:42" ht="15.75" customHeight="1" x14ac:dyDescent="0.3">
      <c r="A130" s="24"/>
      <c r="B130" s="25"/>
      <c r="C130" s="25"/>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row>
    <row r="131" spans="1:42" ht="15.75" customHeight="1" x14ac:dyDescent="0.3">
      <c r="A131" s="24"/>
      <c r="B131" s="25"/>
      <c r="C131" s="25"/>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row>
    <row r="132" spans="1:42" ht="15.75" customHeight="1" x14ac:dyDescent="0.3">
      <c r="A132" s="24"/>
      <c r="B132" s="25"/>
      <c r="C132" s="25"/>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row>
    <row r="133" spans="1:42" ht="15.75" customHeight="1" x14ac:dyDescent="0.3">
      <c r="A133" s="24"/>
      <c r="B133" s="25"/>
      <c r="C133" s="25"/>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row>
    <row r="134" spans="1:42" ht="15.75" customHeight="1" x14ac:dyDescent="0.3">
      <c r="A134" s="24"/>
      <c r="B134" s="25"/>
      <c r="C134" s="25"/>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row>
    <row r="135" spans="1:42" ht="15.75" customHeight="1" x14ac:dyDescent="0.3">
      <c r="A135" s="24"/>
      <c r="B135" s="25"/>
      <c r="C135" s="25"/>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row>
    <row r="136" spans="1:42" ht="15.75" customHeight="1" x14ac:dyDescent="0.3">
      <c r="A136" s="24"/>
      <c r="B136" s="25"/>
      <c r="C136" s="25"/>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row>
    <row r="137" spans="1:42" ht="15.75" customHeight="1" x14ac:dyDescent="0.3">
      <c r="A137" s="24"/>
      <c r="B137" s="25"/>
      <c r="C137" s="25"/>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row>
    <row r="138" spans="1:42" ht="15.75" customHeight="1" x14ac:dyDescent="0.3">
      <c r="A138" s="24"/>
      <c r="B138" s="25"/>
      <c r="C138" s="25"/>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row>
    <row r="139" spans="1:42" ht="15.75" customHeight="1" x14ac:dyDescent="0.3">
      <c r="A139" s="24"/>
      <c r="B139" s="25"/>
      <c r="C139" s="25"/>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row>
    <row r="140" spans="1:42" ht="15.75" customHeight="1" x14ac:dyDescent="0.3">
      <c r="A140" s="24"/>
      <c r="B140" s="25"/>
      <c r="C140" s="25"/>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row>
    <row r="141" spans="1:42" ht="15.75" customHeight="1" x14ac:dyDescent="0.3">
      <c r="A141" s="24"/>
      <c r="B141" s="25"/>
      <c r="C141" s="25"/>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row>
    <row r="142" spans="1:42" ht="15.75" customHeight="1" x14ac:dyDescent="0.3">
      <c r="A142" s="24"/>
      <c r="B142" s="25"/>
      <c r="C142" s="25"/>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row>
    <row r="143" spans="1:42" ht="15.75" customHeight="1" x14ac:dyDescent="0.3">
      <c r="A143" s="24"/>
      <c r="B143" s="25"/>
      <c r="C143" s="25"/>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row>
    <row r="144" spans="1:42" ht="15.75" customHeight="1" x14ac:dyDescent="0.3">
      <c r="A144" s="24"/>
      <c r="B144" s="25"/>
      <c r="C144" s="25"/>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row>
    <row r="145" spans="1:42" ht="15.75" customHeight="1" x14ac:dyDescent="0.3">
      <c r="A145" s="24"/>
      <c r="B145" s="25"/>
      <c r="C145" s="25"/>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row>
    <row r="146" spans="1:42" ht="15.75" customHeight="1" x14ac:dyDescent="0.3">
      <c r="A146" s="24"/>
      <c r="B146" s="25"/>
      <c r="C146" s="25"/>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row>
    <row r="147" spans="1:42" ht="15.75" customHeight="1" x14ac:dyDescent="0.3">
      <c r="A147" s="24"/>
      <c r="B147" s="25"/>
      <c r="C147" s="25"/>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row>
    <row r="148" spans="1:42" ht="15.75" customHeight="1" x14ac:dyDescent="0.3">
      <c r="A148" s="24"/>
      <c r="B148" s="25"/>
      <c r="C148" s="25"/>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row>
    <row r="149" spans="1:42" ht="15.75" customHeight="1" x14ac:dyDescent="0.3">
      <c r="A149" s="24"/>
      <c r="B149" s="25"/>
      <c r="C149" s="25"/>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row>
    <row r="150" spans="1:42" ht="15.75" customHeight="1" x14ac:dyDescent="0.3">
      <c r="A150" s="24"/>
      <c r="B150" s="25"/>
      <c r="C150" s="25"/>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row>
    <row r="151" spans="1:42" ht="15.75" customHeight="1" x14ac:dyDescent="0.3">
      <c r="A151" s="24"/>
      <c r="B151" s="25"/>
      <c r="C151" s="25"/>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row>
    <row r="152" spans="1:42" ht="15.75" customHeight="1" x14ac:dyDescent="0.3">
      <c r="A152" s="24"/>
      <c r="B152" s="25"/>
      <c r="C152" s="25"/>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row>
    <row r="153" spans="1:42" ht="15.75" customHeight="1" x14ac:dyDescent="0.3">
      <c r="A153" s="24"/>
      <c r="B153" s="25"/>
      <c r="C153" s="25"/>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row>
    <row r="154" spans="1:42" ht="15.75" customHeight="1" x14ac:dyDescent="0.3">
      <c r="A154" s="24"/>
      <c r="B154" s="25"/>
      <c r="C154" s="25"/>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row>
    <row r="155" spans="1:42" ht="15.75" customHeight="1" x14ac:dyDescent="0.3">
      <c r="A155" s="24"/>
      <c r="B155" s="25"/>
      <c r="C155" s="25"/>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row>
    <row r="156" spans="1:42" ht="15.75" customHeight="1" x14ac:dyDescent="0.3">
      <c r="A156" s="24"/>
      <c r="B156" s="25"/>
      <c r="C156" s="25"/>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row>
    <row r="157" spans="1:42" ht="15.75" customHeight="1" x14ac:dyDescent="0.3">
      <c r="A157" s="24"/>
      <c r="B157" s="25"/>
      <c r="C157" s="25"/>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row>
    <row r="158" spans="1:42" ht="15.75" customHeight="1" x14ac:dyDescent="0.3">
      <c r="A158" s="24"/>
      <c r="B158" s="25"/>
      <c r="C158" s="25"/>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row>
    <row r="159" spans="1:42" ht="15.75" customHeight="1" x14ac:dyDescent="0.3">
      <c r="A159" s="24"/>
      <c r="B159" s="25"/>
      <c r="C159" s="25"/>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row>
    <row r="160" spans="1:42" ht="15.75" customHeight="1" x14ac:dyDescent="0.3">
      <c r="A160" s="24"/>
      <c r="B160" s="25"/>
      <c r="C160" s="25"/>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row>
    <row r="161" spans="1:42" ht="15.75" customHeight="1" x14ac:dyDescent="0.3">
      <c r="A161" s="24"/>
      <c r="B161" s="25"/>
      <c r="C161" s="25"/>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row>
    <row r="162" spans="1:42" ht="15.75" customHeight="1" x14ac:dyDescent="0.3">
      <c r="A162" s="24"/>
      <c r="B162" s="25"/>
      <c r="C162" s="25"/>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row>
    <row r="163" spans="1:42" ht="15.75" customHeight="1" x14ac:dyDescent="0.3">
      <c r="A163" s="24"/>
      <c r="B163" s="25"/>
      <c r="C163" s="25"/>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row>
    <row r="164" spans="1:42" ht="15.75" customHeight="1" x14ac:dyDescent="0.3">
      <c r="A164" s="24"/>
      <c r="B164" s="25"/>
      <c r="C164" s="25"/>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row>
    <row r="165" spans="1:42" ht="15.75" customHeight="1" x14ac:dyDescent="0.3">
      <c r="A165" s="24"/>
      <c r="B165" s="25"/>
      <c r="C165" s="25"/>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row>
    <row r="166" spans="1:42" ht="15.75" customHeight="1" x14ac:dyDescent="0.3">
      <c r="A166" s="24"/>
      <c r="B166" s="25"/>
      <c r="C166" s="25"/>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row>
    <row r="167" spans="1:42" ht="15.75" customHeight="1" x14ac:dyDescent="0.3">
      <c r="A167" s="24"/>
      <c r="B167" s="25"/>
      <c r="C167" s="25"/>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row>
    <row r="168" spans="1:42" ht="15.75" customHeight="1" x14ac:dyDescent="0.3">
      <c r="A168" s="24"/>
      <c r="B168" s="25"/>
      <c r="C168" s="25"/>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row>
    <row r="169" spans="1:42" ht="15.75" customHeight="1" x14ac:dyDescent="0.3">
      <c r="A169" s="24"/>
      <c r="B169" s="25"/>
      <c r="C169" s="25"/>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row>
    <row r="170" spans="1:42" ht="15.75" customHeight="1" x14ac:dyDescent="0.3">
      <c r="A170" s="24"/>
      <c r="B170" s="25"/>
      <c r="C170" s="25"/>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row>
    <row r="171" spans="1:42" ht="15.75" customHeight="1" x14ac:dyDescent="0.3">
      <c r="A171" s="24"/>
      <c r="B171" s="25"/>
      <c r="C171" s="25"/>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row>
    <row r="172" spans="1:42" ht="15.75" customHeight="1" x14ac:dyDescent="0.3">
      <c r="A172" s="24"/>
      <c r="B172" s="25"/>
      <c r="C172" s="25"/>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row>
    <row r="173" spans="1:42" ht="15.75" customHeight="1" x14ac:dyDescent="0.3">
      <c r="A173" s="24"/>
      <c r="B173" s="25"/>
      <c r="C173" s="25"/>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row>
    <row r="174" spans="1:42" ht="15.75" customHeight="1" x14ac:dyDescent="0.3">
      <c r="A174" s="24"/>
      <c r="B174" s="25"/>
      <c r="C174" s="25"/>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row>
    <row r="175" spans="1:42" ht="15.75" customHeight="1" x14ac:dyDescent="0.3">
      <c r="A175" s="24"/>
      <c r="B175" s="25"/>
      <c r="C175" s="25"/>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row>
    <row r="176" spans="1:42" ht="15.75" customHeight="1" x14ac:dyDescent="0.3">
      <c r="A176" s="24"/>
      <c r="B176" s="25"/>
      <c r="C176" s="25"/>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row>
    <row r="177" spans="1:42" ht="15.75" customHeight="1" x14ac:dyDescent="0.3">
      <c r="A177" s="24"/>
      <c r="B177" s="25"/>
      <c r="C177" s="25"/>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row>
    <row r="178" spans="1:42" ht="15.75" customHeight="1" x14ac:dyDescent="0.3">
      <c r="A178" s="24"/>
      <c r="B178" s="25"/>
      <c r="C178" s="25"/>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row>
    <row r="179" spans="1:42" ht="15.75" customHeight="1" x14ac:dyDescent="0.3">
      <c r="A179" s="24"/>
      <c r="B179" s="25"/>
      <c r="C179" s="25"/>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row>
    <row r="180" spans="1:42" ht="15.75" customHeight="1" x14ac:dyDescent="0.3">
      <c r="A180" s="24"/>
      <c r="B180" s="25"/>
      <c r="C180" s="25"/>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row>
    <row r="181" spans="1:42" ht="15.75" customHeight="1" x14ac:dyDescent="0.3">
      <c r="A181" s="24"/>
      <c r="B181" s="25"/>
      <c r="C181" s="25"/>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row>
    <row r="182" spans="1:42" ht="15.75" customHeight="1" x14ac:dyDescent="0.3">
      <c r="A182" s="24"/>
      <c r="B182" s="25"/>
      <c r="C182" s="25"/>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row>
    <row r="183" spans="1:42" ht="15.75" customHeight="1" x14ac:dyDescent="0.3">
      <c r="A183" s="24"/>
      <c r="B183" s="25"/>
      <c r="C183" s="25"/>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row>
    <row r="184" spans="1:42" ht="15.75" customHeight="1" x14ac:dyDescent="0.3">
      <c r="A184" s="24"/>
      <c r="B184" s="25"/>
      <c r="C184" s="25"/>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row>
    <row r="185" spans="1:42" ht="15.75" customHeight="1" x14ac:dyDescent="0.3">
      <c r="A185" s="24"/>
      <c r="B185" s="25"/>
      <c r="C185" s="25"/>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row>
    <row r="186" spans="1:42" ht="15.75" customHeight="1" x14ac:dyDescent="0.3">
      <c r="A186" s="24"/>
      <c r="B186" s="25"/>
      <c r="C186" s="25"/>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row>
    <row r="187" spans="1:42" ht="15.75" customHeight="1" x14ac:dyDescent="0.3">
      <c r="A187" s="24"/>
      <c r="B187" s="25"/>
      <c r="C187" s="25"/>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row>
    <row r="188" spans="1:42" ht="15.75" customHeight="1" x14ac:dyDescent="0.3">
      <c r="A188" s="24"/>
      <c r="B188" s="25"/>
      <c r="C188" s="25"/>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row>
    <row r="189" spans="1:42" ht="15.75" customHeight="1" x14ac:dyDescent="0.3">
      <c r="A189" s="24"/>
      <c r="B189" s="25"/>
      <c r="C189" s="25"/>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row>
    <row r="190" spans="1:42" ht="15.75" customHeight="1" x14ac:dyDescent="0.3">
      <c r="A190" s="24"/>
      <c r="B190" s="25"/>
      <c r="C190" s="25"/>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row>
    <row r="191" spans="1:42" ht="15.75" customHeight="1" x14ac:dyDescent="0.3">
      <c r="A191" s="24"/>
      <c r="B191" s="25"/>
      <c r="C191" s="25"/>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row>
    <row r="192" spans="1:42" ht="15.75" customHeight="1" x14ac:dyDescent="0.3">
      <c r="A192" s="24"/>
      <c r="B192" s="25"/>
      <c r="C192" s="25"/>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row>
    <row r="193" spans="1:42" ht="15.75" customHeight="1" x14ac:dyDescent="0.3">
      <c r="A193" s="24"/>
      <c r="B193" s="25"/>
      <c r="C193" s="25"/>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row>
    <row r="194" spans="1:42" ht="15.75" customHeight="1" x14ac:dyDescent="0.3">
      <c r="A194" s="24"/>
      <c r="B194" s="25"/>
      <c r="C194" s="25"/>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row>
    <row r="195" spans="1:42" ht="15.75" customHeight="1" x14ac:dyDescent="0.3">
      <c r="A195" s="24"/>
      <c r="B195" s="25"/>
      <c r="C195" s="25"/>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row>
    <row r="196" spans="1:42" ht="15.75" customHeight="1" x14ac:dyDescent="0.3">
      <c r="A196" s="24"/>
      <c r="B196" s="25"/>
      <c r="C196" s="25"/>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row>
    <row r="197" spans="1:42" ht="15.75" customHeight="1" x14ac:dyDescent="0.3">
      <c r="A197" s="24"/>
      <c r="B197" s="25"/>
      <c r="C197" s="25"/>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row>
    <row r="198" spans="1:42" ht="15.75" customHeight="1" x14ac:dyDescent="0.3">
      <c r="A198" s="24"/>
      <c r="B198" s="25"/>
      <c r="C198" s="25"/>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row>
    <row r="199" spans="1:42" ht="15.75" customHeight="1" x14ac:dyDescent="0.3">
      <c r="A199" s="24"/>
      <c r="B199" s="25"/>
      <c r="C199" s="25"/>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row>
    <row r="200" spans="1:42" ht="15.75" customHeight="1" x14ac:dyDescent="0.3">
      <c r="A200" s="24"/>
      <c r="B200" s="25"/>
      <c r="C200" s="25"/>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row>
    <row r="201" spans="1:42" ht="15.75" customHeight="1" x14ac:dyDescent="0.3">
      <c r="A201" s="24"/>
      <c r="B201" s="25"/>
      <c r="C201" s="25"/>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row>
    <row r="202" spans="1:42" ht="15.75" customHeight="1" x14ac:dyDescent="0.3">
      <c r="A202" s="24"/>
      <c r="B202" s="25"/>
      <c r="C202" s="25"/>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row>
    <row r="203" spans="1:42" ht="15.75" customHeight="1" x14ac:dyDescent="0.3">
      <c r="A203" s="24"/>
      <c r="B203" s="25"/>
      <c r="C203" s="25"/>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row>
    <row r="204" spans="1:42" ht="15.75" customHeight="1" x14ac:dyDescent="0.3">
      <c r="A204" s="24"/>
      <c r="B204" s="25"/>
      <c r="C204" s="25"/>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row>
    <row r="205" spans="1:42" ht="15.75" customHeight="1" x14ac:dyDescent="0.3">
      <c r="A205" s="24"/>
      <c r="B205" s="25"/>
      <c r="C205" s="25"/>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row>
    <row r="206" spans="1:42" ht="15.75" customHeight="1" x14ac:dyDescent="0.3">
      <c r="A206" s="24"/>
      <c r="B206" s="25"/>
      <c r="C206" s="25"/>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row>
    <row r="207" spans="1:42" ht="15.75" customHeight="1" x14ac:dyDescent="0.3">
      <c r="A207" s="24"/>
      <c r="B207" s="25"/>
      <c r="C207" s="25"/>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row>
    <row r="208" spans="1:42" ht="15.75" customHeight="1" x14ac:dyDescent="0.3">
      <c r="A208" s="24"/>
      <c r="B208" s="25"/>
      <c r="C208" s="25"/>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row>
    <row r="209" spans="1:42" ht="15.75" customHeight="1" x14ac:dyDescent="0.3">
      <c r="A209" s="24"/>
      <c r="B209" s="25"/>
      <c r="C209" s="25"/>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row>
    <row r="210" spans="1:42" ht="15.75" customHeight="1" x14ac:dyDescent="0.3">
      <c r="A210" s="24"/>
      <c r="B210" s="25"/>
      <c r="C210" s="25"/>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row>
    <row r="211" spans="1:42" ht="15.75" customHeight="1" x14ac:dyDescent="0.3">
      <c r="A211" s="24"/>
      <c r="B211" s="25"/>
      <c r="C211" s="25"/>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row>
    <row r="212" spans="1:42" ht="15.75" customHeight="1" x14ac:dyDescent="0.3">
      <c r="A212" s="24"/>
      <c r="B212" s="25"/>
      <c r="C212" s="25"/>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row>
    <row r="213" spans="1:42" ht="15.75" customHeight="1" x14ac:dyDescent="0.3">
      <c r="A213" s="24"/>
      <c r="B213" s="25"/>
      <c r="C213" s="25"/>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row>
    <row r="214" spans="1:42" ht="15.75" customHeight="1" x14ac:dyDescent="0.3">
      <c r="A214" s="24"/>
      <c r="B214" s="25"/>
      <c r="C214" s="25"/>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row>
    <row r="215" spans="1:42" ht="15.75" customHeight="1" x14ac:dyDescent="0.3">
      <c r="A215" s="24"/>
      <c r="B215" s="25"/>
      <c r="C215" s="25"/>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row>
    <row r="216" spans="1:42" ht="15.75" customHeight="1" x14ac:dyDescent="0.3">
      <c r="A216" s="24"/>
      <c r="B216" s="25"/>
      <c r="C216" s="25"/>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row>
    <row r="217" spans="1:42" ht="15.75" customHeight="1" x14ac:dyDescent="0.3">
      <c r="A217" s="24"/>
      <c r="B217" s="25"/>
      <c r="C217" s="25"/>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row>
    <row r="218" spans="1:42" ht="15.75" customHeight="1" x14ac:dyDescent="0.3">
      <c r="A218" s="24"/>
      <c r="B218" s="25"/>
      <c r="C218" s="25"/>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row>
    <row r="219" spans="1:42" ht="15.75" customHeight="1" x14ac:dyDescent="0.3">
      <c r="A219" s="24"/>
      <c r="B219" s="25"/>
      <c r="C219" s="25"/>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row>
    <row r="220" spans="1:42" ht="15.75" customHeight="1" x14ac:dyDescent="0.3">
      <c r="A220" s="24"/>
      <c r="B220" s="25"/>
      <c r="C220" s="25"/>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row>
    <row r="221" spans="1:42" ht="15.75" customHeight="1" x14ac:dyDescent="0.3">
      <c r="A221" s="24"/>
      <c r="B221" s="25"/>
      <c r="C221" s="25"/>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row>
    <row r="222" spans="1:42" ht="15.75" customHeight="1" x14ac:dyDescent="0.3">
      <c r="A222" s="24"/>
      <c r="B222" s="25"/>
      <c r="C222" s="25"/>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row>
    <row r="223" spans="1:42" ht="15.75" customHeight="1" x14ac:dyDescent="0.3">
      <c r="A223" s="24"/>
      <c r="B223" s="25"/>
      <c r="C223" s="25"/>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row>
    <row r="224" spans="1:42" ht="15.75" customHeight="1" x14ac:dyDescent="0.3">
      <c r="A224" s="24"/>
      <c r="B224" s="25"/>
      <c r="C224" s="25"/>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row>
    <row r="225" spans="1:42" ht="15.75" customHeight="1" x14ac:dyDescent="0.3">
      <c r="A225" s="24"/>
      <c r="B225" s="25"/>
      <c r="C225" s="25"/>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row>
    <row r="226" spans="1:42" ht="15.75" customHeight="1" x14ac:dyDescent="0.3">
      <c r="A226" s="24"/>
      <c r="B226" s="25"/>
      <c r="C226" s="25"/>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row>
    <row r="227" spans="1:42" ht="15.75" customHeight="1" x14ac:dyDescent="0.3">
      <c r="A227" s="24"/>
      <c r="B227" s="25"/>
      <c r="C227" s="25"/>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row>
    <row r="228" spans="1:42" ht="15.75" customHeight="1" x14ac:dyDescent="0.3">
      <c r="A228" s="24"/>
      <c r="B228" s="25"/>
      <c r="C228" s="25"/>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row>
    <row r="229" spans="1:42" ht="15.75" customHeight="1" x14ac:dyDescent="0.3">
      <c r="A229" s="24"/>
      <c r="B229" s="25"/>
      <c r="C229" s="25"/>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row>
    <row r="230" spans="1:42" ht="15.75" customHeight="1" x14ac:dyDescent="0.3">
      <c r="A230" s="24"/>
      <c r="B230" s="25"/>
      <c r="C230" s="25"/>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row>
    <row r="231" spans="1:42" ht="15.75" customHeight="1" x14ac:dyDescent="0.3">
      <c r="A231" s="24"/>
      <c r="B231" s="25"/>
      <c r="C231" s="25"/>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row>
    <row r="232" spans="1:42" ht="15.75" customHeight="1" x14ac:dyDescent="0.3">
      <c r="A232" s="24"/>
      <c r="B232" s="25"/>
      <c r="C232" s="25"/>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row>
    <row r="233" spans="1:42" ht="15.75" customHeight="1" x14ac:dyDescent="0.3">
      <c r="A233" s="24"/>
      <c r="B233" s="25"/>
      <c r="C233" s="25"/>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row>
    <row r="234" spans="1:42" ht="15.75" customHeight="1" x14ac:dyDescent="0.3">
      <c r="A234" s="24"/>
      <c r="B234" s="25"/>
      <c r="C234" s="25"/>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row>
    <row r="235" spans="1:42" ht="15.75" customHeight="1" x14ac:dyDescent="0.3">
      <c r="A235" s="24"/>
      <c r="B235" s="25"/>
      <c r="C235" s="25"/>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row>
    <row r="236" spans="1:42" ht="15.75" customHeight="1" x14ac:dyDescent="0.3">
      <c r="A236" s="24"/>
      <c r="B236" s="25"/>
      <c r="C236" s="25"/>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row>
    <row r="237" spans="1:42" ht="15.75" customHeight="1" x14ac:dyDescent="0.3">
      <c r="A237" s="24"/>
      <c r="B237" s="25"/>
      <c r="C237" s="25"/>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row>
    <row r="238" spans="1:42" ht="15.75" customHeight="1" x14ac:dyDescent="0.3">
      <c r="A238" s="24"/>
      <c r="B238" s="25"/>
      <c r="C238" s="25"/>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row>
    <row r="239" spans="1:42" ht="15.75" customHeight="1" x14ac:dyDescent="0.3">
      <c r="A239" s="24"/>
      <c r="B239" s="25"/>
      <c r="C239" s="25"/>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row>
    <row r="240" spans="1:42" ht="15.75" customHeight="1" x14ac:dyDescent="0.3">
      <c r="A240" s="24"/>
      <c r="B240" s="25"/>
      <c r="C240" s="25"/>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row>
    <row r="241" spans="1:42" ht="15.75" customHeight="1" x14ac:dyDescent="0.3">
      <c r="A241" s="24"/>
      <c r="B241" s="25"/>
      <c r="C241" s="25"/>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row>
    <row r="242" spans="1:42" ht="15.75" customHeight="1" x14ac:dyDescent="0.3">
      <c r="A242" s="24"/>
      <c r="B242" s="25"/>
      <c r="C242" s="25"/>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row>
    <row r="243" spans="1:42" ht="15.75" customHeight="1" x14ac:dyDescent="0.3">
      <c r="A243" s="24"/>
      <c r="B243" s="25"/>
      <c r="C243" s="25"/>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row>
    <row r="244" spans="1:42" ht="15.75" customHeight="1" x14ac:dyDescent="0.3">
      <c r="A244" s="24"/>
      <c r="B244" s="25"/>
      <c r="C244" s="25"/>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row>
    <row r="245" spans="1:42" ht="15.75" customHeight="1" x14ac:dyDescent="0.3">
      <c r="A245" s="24"/>
      <c r="B245" s="25"/>
      <c r="C245" s="25"/>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row>
    <row r="246" spans="1:42" ht="15.75" customHeight="1" x14ac:dyDescent="0.3">
      <c r="A246" s="24"/>
      <c r="B246" s="25"/>
      <c r="C246" s="25"/>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row>
    <row r="247" spans="1:42" ht="15.75" customHeight="1" x14ac:dyDescent="0.3">
      <c r="A247" s="24"/>
      <c r="B247" s="25"/>
      <c r="C247" s="25"/>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row>
    <row r="248" spans="1:42" ht="15.75" customHeight="1" x14ac:dyDescent="0.3">
      <c r="A248" s="24"/>
      <c r="B248" s="25"/>
      <c r="C248" s="25"/>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row>
    <row r="249" spans="1:42" ht="15.75" customHeight="1" x14ac:dyDescent="0.3">
      <c r="A249" s="24"/>
      <c r="B249" s="25"/>
      <c r="C249" s="25"/>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row>
    <row r="250" spans="1:42" ht="15.75" customHeight="1" x14ac:dyDescent="0.3">
      <c r="A250" s="24"/>
      <c r="B250" s="25"/>
      <c r="C250" s="25"/>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row>
    <row r="251" spans="1:42" ht="15.75" customHeight="1" x14ac:dyDescent="0.3">
      <c r="A251" s="24"/>
      <c r="B251" s="25"/>
      <c r="C251" s="25"/>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row>
    <row r="252" spans="1:42" ht="15.75" customHeight="1" x14ac:dyDescent="0.3">
      <c r="A252" s="24"/>
      <c r="B252" s="25"/>
      <c r="C252" s="25"/>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row>
    <row r="253" spans="1:42" ht="15.75" customHeight="1" x14ac:dyDescent="0.3">
      <c r="A253" s="24"/>
      <c r="B253" s="25"/>
      <c r="C253" s="25"/>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row>
    <row r="254" spans="1:42" ht="15.75" customHeight="1" x14ac:dyDescent="0.3">
      <c r="A254" s="24"/>
      <c r="B254" s="25"/>
      <c r="C254" s="25"/>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row>
    <row r="255" spans="1:42" ht="15.75" customHeight="1" x14ac:dyDescent="0.3">
      <c r="A255" s="24"/>
      <c r="B255" s="25"/>
      <c r="C255" s="25"/>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row>
    <row r="256" spans="1:42" ht="15.75" customHeight="1" x14ac:dyDescent="0.3">
      <c r="A256" s="24"/>
      <c r="B256" s="25"/>
      <c r="C256" s="25"/>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row>
    <row r="257" spans="1:42" ht="15.75" customHeight="1" x14ac:dyDescent="0.3">
      <c r="A257" s="24"/>
      <c r="B257" s="25"/>
      <c r="C257" s="25"/>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row>
    <row r="258" spans="1:42" ht="15.75" customHeight="1" x14ac:dyDescent="0.3">
      <c r="A258" s="24"/>
      <c r="B258" s="25"/>
      <c r="C258" s="25"/>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row>
    <row r="259" spans="1:42" ht="15.75" customHeight="1" x14ac:dyDescent="0.3">
      <c r="A259" s="24"/>
      <c r="B259" s="25"/>
      <c r="C259" s="25"/>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row>
    <row r="260" spans="1:42" ht="15.75" customHeight="1" x14ac:dyDescent="0.3">
      <c r="A260" s="24"/>
      <c r="B260" s="25"/>
      <c r="C260" s="25"/>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row>
    <row r="261" spans="1:42" ht="15.75" customHeight="1" x14ac:dyDescent="0.3">
      <c r="A261" s="24"/>
      <c r="B261" s="25"/>
      <c r="C261" s="25"/>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row>
    <row r="262" spans="1:42" ht="15.75" customHeight="1" x14ac:dyDescent="0.3">
      <c r="A262" s="24"/>
      <c r="B262" s="25"/>
      <c r="C262" s="25"/>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row>
    <row r="263" spans="1:42" ht="15.75" customHeight="1" x14ac:dyDescent="0.3">
      <c r="A263" s="24"/>
      <c r="B263" s="25"/>
      <c r="C263" s="25"/>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row>
    <row r="264" spans="1:42" ht="15.75" customHeight="1" x14ac:dyDescent="0.3">
      <c r="A264" s="24"/>
      <c r="B264" s="25"/>
      <c r="C264" s="25"/>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row>
    <row r="265" spans="1:42" ht="15.75" customHeight="1" x14ac:dyDescent="0.3">
      <c r="A265" s="24"/>
      <c r="B265" s="25"/>
      <c r="C265" s="25"/>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row>
    <row r="266" spans="1:42" ht="15.75" customHeight="1" x14ac:dyDescent="0.3">
      <c r="A266" s="24"/>
      <c r="B266" s="25"/>
      <c r="C266" s="25"/>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row>
    <row r="267" spans="1:42" ht="15.75" customHeight="1" x14ac:dyDescent="0.25"/>
    <row r="268" spans="1:42" ht="15.75" customHeight="1" x14ac:dyDescent="0.25"/>
    <row r="269" spans="1:42" ht="15.75" customHeight="1" x14ac:dyDescent="0.25"/>
    <row r="270" spans="1:42" ht="15.75" customHeight="1" x14ac:dyDescent="0.25"/>
    <row r="271" spans="1:42" ht="15.75" customHeight="1" x14ac:dyDescent="0.25"/>
    <row r="272" spans="1:4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82">
    <mergeCell ref="B18:C18"/>
    <mergeCell ref="B19:C19"/>
    <mergeCell ref="B20:C20"/>
    <mergeCell ref="B21:C21"/>
    <mergeCell ref="B22:C22"/>
    <mergeCell ref="B13:C13"/>
    <mergeCell ref="B14:C14"/>
    <mergeCell ref="B15:C15"/>
    <mergeCell ref="B16:C16"/>
    <mergeCell ref="B17:C17"/>
    <mergeCell ref="B9:G9"/>
    <mergeCell ref="B7:C8"/>
    <mergeCell ref="B10:C10"/>
    <mergeCell ref="B11:C11"/>
    <mergeCell ref="B12:C12"/>
    <mergeCell ref="U7:V7"/>
    <mergeCell ref="W7:Y7"/>
    <mergeCell ref="Z7:AA7"/>
    <mergeCell ref="M6:Q6"/>
    <mergeCell ref="A7:A8"/>
    <mergeCell ref="D7:D8"/>
    <mergeCell ref="E7:E8"/>
    <mergeCell ref="F7:F8"/>
    <mergeCell ref="G7:G8"/>
    <mergeCell ref="H7:J7"/>
    <mergeCell ref="K7:L7"/>
    <mergeCell ref="M7:O7"/>
    <mergeCell ref="P7:Q7"/>
    <mergeCell ref="R7:T7"/>
    <mergeCell ref="R6:V6"/>
    <mergeCell ref="W6:AA6"/>
    <mergeCell ref="A1:B4"/>
    <mergeCell ref="C1:X4"/>
    <mergeCell ref="Y1:AA1"/>
    <mergeCell ref="Y2:AA2"/>
    <mergeCell ref="Y3:AA3"/>
    <mergeCell ref="Y4:AA4"/>
    <mergeCell ref="A6:D6"/>
    <mergeCell ref="H6:L6"/>
    <mergeCell ref="B65:C65"/>
    <mergeCell ref="B51:C51"/>
    <mergeCell ref="B52:G52"/>
    <mergeCell ref="B53:C53"/>
    <mergeCell ref="B54:C54"/>
    <mergeCell ref="B55:C55"/>
    <mergeCell ref="B56:C56"/>
    <mergeCell ref="B57:G57"/>
    <mergeCell ref="B60:C60"/>
    <mergeCell ref="B61:C61"/>
    <mergeCell ref="B62:C62"/>
    <mergeCell ref="B63:G63"/>
    <mergeCell ref="B64:C64"/>
    <mergeCell ref="B48:G48"/>
    <mergeCell ref="B49:C49"/>
    <mergeCell ref="B50:C50"/>
    <mergeCell ref="B58:C58"/>
    <mergeCell ref="B59:G59"/>
    <mergeCell ref="B43:C43"/>
    <mergeCell ref="B44:C44"/>
    <mergeCell ref="B45:C45"/>
    <mergeCell ref="B46:C46"/>
    <mergeCell ref="B47:C47"/>
    <mergeCell ref="B38:C38"/>
    <mergeCell ref="B39:C39"/>
    <mergeCell ref="B40:C40"/>
    <mergeCell ref="B41:C41"/>
    <mergeCell ref="B42:C42"/>
    <mergeCell ref="B33:C33"/>
    <mergeCell ref="B34:C34"/>
    <mergeCell ref="B35:C35"/>
    <mergeCell ref="B36:C36"/>
    <mergeCell ref="B37:C37"/>
    <mergeCell ref="B28:C28"/>
    <mergeCell ref="B29:C29"/>
    <mergeCell ref="B30:C30"/>
    <mergeCell ref="B31:C31"/>
    <mergeCell ref="B32:C32"/>
    <mergeCell ref="B23:C23"/>
    <mergeCell ref="B24:C24"/>
    <mergeCell ref="B25:C25"/>
    <mergeCell ref="B26:C26"/>
    <mergeCell ref="B27:C27"/>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pane ySplit="1" topLeftCell="A2" activePane="bottomLeft" state="frozen"/>
      <selection pane="bottomLeft" activeCell="B3" sqref="B3"/>
    </sheetView>
  </sheetViews>
  <sheetFormatPr baseColWidth="10" defaultColWidth="14.42578125" defaultRowHeight="15" customHeight="1" x14ac:dyDescent="0.25"/>
  <cols>
    <col min="1" max="1" width="15.85546875" customWidth="1"/>
    <col min="2" max="2" width="23.42578125" customWidth="1"/>
    <col min="3" max="3" width="26.42578125" customWidth="1"/>
    <col min="4" max="23" width="11.42578125" customWidth="1"/>
  </cols>
  <sheetData>
    <row r="1" spans="1:26" ht="30" x14ac:dyDescent="0.25">
      <c r="A1" s="73" t="s">
        <v>220</v>
      </c>
      <c r="B1" s="73" t="s">
        <v>221</v>
      </c>
      <c r="C1" s="73" t="s">
        <v>222</v>
      </c>
      <c r="D1" s="74"/>
      <c r="E1" s="74"/>
      <c r="F1" s="74"/>
      <c r="G1" s="74"/>
      <c r="H1" s="74"/>
      <c r="I1" s="74"/>
      <c r="J1" s="74"/>
      <c r="K1" s="74"/>
      <c r="L1" s="74"/>
      <c r="M1" s="74"/>
      <c r="N1" s="74"/>
      <c r="O1" s="74"/>
      <c r="P1" s="74"/>
      <c r="Q1" s="74"/>
      <c r="R1" s="74"/>
      <c r="S1" s="74"/>
      <c r="T1" s="74"/>
      <c r="U1" s="74"/>
      <c r="V1" s="74"/>
      <c r="W1" s="74"/>
      <c r="X1" s="74"/>
      <c r="Y1" s="74"/>
      <c r="Z1" s="74"/>
    </row>
    <row r="2" spans="1:26" x14ac:dyDescent="0.25">
      <c r="A2" s="74" t="s">
        <v>223</v>
      </c>
      <c r="B2" s="75" t="s">
        <v>224</v>
      </c>
      <c r="C2" s="75" t="s">
        <v>225</v>
      </c>
      <c r="D2" s="75"/>
      <c r="E2" s="75"/>
      <c r="F2" s="75"/>
      <c r="G2" s="75"/>
      <c r="H2" s="75"/>
      <c r="I2" s="75"/>
      <c r="J2" s="75"/>
      <c r="K2" s="75"/>
      <c r="L2" s="75"/>
      <c r="M2" s="75"/>
      <c r="N2" s="75"/>
      <c r="O2" s="75"/>
      <c r="P2" s="75"/>
      <c r="Q2" s="75"/>
      <c r="R2" s="75"/>
      <c r="S2" s="75"/>
      <c r="T2" s="75"/>
      <c r="U2" s="75"/>
      <c r="V2" s="75"/>
      <c r="W2" s="75"/>
      <c r="X2" s="75"/>
      <c r="Y2" s="75"/>
      <c r="Z2" s="75"/>
    </row>
    <row r="3" spans="1:26" x14ac:dyDescent="0.25">
      <c r="A3" s="74" t="s">
        <v>226</v>
      </c>
      <c r="B3" s="74" t="s">
        <v>227</v>
      </c>
      <c r="C3" s="75" t="s">
        <v>228</v>
      </c>
      <c r="D3" s="75"/>
      <c r="E3" s="75"/>
      <c r="F3" s="75"/>
      <c r="G3" s="75"/>
      <c r="H3" s="75"/>
      <c r="I3" s="75"/>
      <c r="J3" s="75"/>
      <c r="K3" s="75"/>
      <c r="L3" s="75"/>
      <c r="M3" s="75"/>
      <c r="N3" s="75"/>
      <c r="O3" s="75"/>
      <c r="P3" s="75"/>
      <c r="Q3" s="75"/>
      <c r="R3" s="75"/>
      <c r="S3" s="75"/>
      <c r="T3" s="75"/>
      <c r="U3" s="75"/>
      <c r="V3" s="75"/>
      <c r="W3" s="75"/>
      <c r="X3" s="75"/>
      <c r="Y3" s="75"/>
      <c r="Z3" s="75"/>
    </row>
    <row r="4" spans="1:26" ht="30" x14ac:dyDescent="0.25">
      <c r="A4" s="74"/>
      <c r="B4" s="74" t="s">
        <v>229</v>
      </c>
      <c r="C4" s="75" t="s">
        <v>230</v>
      </c>
      <c r="D4" s="75"/>
      <c r="E4" s="75"/>
      <c r="F4" s="75"/>
      <c r="G4" s="75"/>
      <c r="H4" s="75"/>
      <c r="I4" s="75"/>
      <c r="J4" s="75"/>
      <c r="K4" s="75"/>
      <c r="L4" s="75"/>
      <c r="M4" s="75"/>
      <c r="N4" s="75"/>
      <c r="O4" s="75"/>
      <c r="P4" s="75"/>
      <c r="Q4" s="75"/>
      <c r="R4" s="75"/>
      <c r="S4" s="75"/>
      <c r="T4" s="75"/>
      <c r="U4" s="75"/>
      <c r="V4" s="75"/>
      <c r="W4" s="75"/>
      <c r="X4" s="75"/>
      <c r="Y4" s="75"/>
      <c r="Z4" s="75"/>
    </row>
    <row r="5" spans="1:26" ht="45" x14ac:dyDescent="0.25">
      <c r="A5" s="76"/>
      <c r="B5" s="74" t="s">
        <v>231</v>
      </c>
      <c r="C5" s="77" t="s">
        <v>232</v>
      </c>
      <c r="D5" s="76"/>
      <c r="E5" s="76"/>
      <c r="F5" s="76"/>
      <c r="G5" s="76"/>
      <c r="H5" s="76"/>
      <c r="I5" s="76"/>
      <c r="J5" s="76"/>
      <c r="K5" s="76"/>
      <c r="L5" s="76"/>
      <c r="M5" s="76"/>
      <c r="N5" s="76"/>
      <c r="O5" s="76"/>
      <c r="P5" s="76"/>
      <c r="Q5" s="76"/>
      <c r="R5" s="76"/>
      <c r="S5" s="76"/>
      <c r="T5" s="76"/>
      <c r="U5" s="76"/>
      <c r="V5" s="76"/>
      <c r="W5" s="76"/>
      <c r="X5" s="76"/>
      <c r="Y5" s="76"/>
      <c r="Z5" s="76"/>
    </row>
    <row r="6" spans="1:26" ht="30" x14ac:dyDescent="0.25">
      <c r="A6" s="76"/>
      <c r="B6" s="75" t="s">
        <v>233</v>
      </c>
      <c r="C6" s="77" t="s">
        <v>234</v>
      </c>
      <c r="D6" s="76"/>
      <c r="E6" s="76"/>
      <c r="F6" s="76"/>
      <c r="G6" s="76"/>
      <c r="H6" s="76"/>
      <c r="I6" s="76"/>
      <c r="J6" s="76"/>
      <c r="K6" s="76"/>
      <c r="L6" s="76"/>
      <c r="M6" s="76"/>
      <c r="N6" s="76"/>
      <c r="O6" s="76"/>
      <c r="P6" s="76"/>
      <c r="Q6" s="76"/>
      <c r="R6" s="76"/>
      <c r="S6" s="76"/>
      <c r="T6" s="76"/>
      <c r="U6" s="76"/>
      <c r="V6" s="76"/>
      <c r="W6" s="76"/>
      <c r="X6" s="76"/>
      <c r="Y6" s="76"/>
      <c r="Z6" s="76"/>
    </row>
    <row r="7" spans="1:26" x14ac:dyDescent="0.25">
      <c r="A7" s="76"/>
      <c r="B7" s="77" t="s">
        <v>235</v>
      </c>
      <c r="C7" s="76" t="s">
        <v>236</v>
      </c>
      <c r="D7" s="76"/>
      <c r="E7" s="76"/>
      <c r="F7" s="76"/>
      <c r="G7" s="76"/>
      <c r="H7" s="76"/>
      <c r="I7" s="76"/>
      <c r="J7" s="76"/>
      <c r="K7" s="76"/>
      <c r="L7" s="76"/>
      <c r="M7" s="76"/>
      <c r="N7" s="76"/>
      <c r="O7" s="76"/>
      <c r="P7" s="76"/>
      <c r="Q7" s="76"/>
      <c r="R7" s="76"/>
      <c r="S7" s="76"/>
      <c r="T7" s="76"/>
      <c r="U7" s="76"/>
      <c r="V7" s="76"/>
      <c r="W7" s="76"/>
      <c r="X7" s="76"/>
      <c r="Y7" s="76"/>
      <c r="Z7" s="76"/>
    </row>
    <row r="8" spans="1:26" x14ac:dyDescent="0.25">
      <c r="A8" s="76"/>
      <c r="B8" s="76" t="s">
        <v>237</v>
      </c>
      <c r="C8" s="76" t="s">
        <v>238</v>
      </c>
      <c r="D8" s="76"/>
      <c r="E8" s="76"/>
      <c r="F8" s="76"/>
      <c r="G8" s="76"/>
      <c r="H8" s="76"/>
      <c r="I8" s="76"/>
      <c r="J8" s="76"/>
      <c r="K8" s="76"/>
      <c r="L8" s="76"/>
      <c r="M8" s="76"/>
      <c r="N8" s="76"/>
      <c r="O8" s="76"/>
      <c r="P8" s="76"/>
      <c r="Q8" s="76"/>
      <c r="R8" s="76"/>
      <c r="S8" s="76"/>
      <c r="T8" s="76"/>
      <c r="U8" s="76"/>
      <c r="V8" s="76"/>
      <c r="W8" s="76"/>
      <c r="X8" s="76"/>
      <c r="Y8" s="76"/>
      <c r="Z8" s="76"/>
    </row>
    <row r="9" spans="1:26" x14ac:dyDescent="0.25">
      <c r="A9" s="76"/>
      <c r="B9" s="76" t="s">
        <v>239</v>
      </c>
      <c r="C9" s="76" t="s">
        <v>240</v>
      </c>
      <c r="D9" s="76"/>
      <c r="E9" s="76"/>
      <c r="F9" s="76"/>
      <c r="G9" s="76"/>
      <c r="H9" s="76"/>
      <c r="I9" s="76"/>
      <c r="J9" s="76"/>
      <c r="K9" s="76"/>
      <c r="L9" s="76"/>
      <c r="M9" s="76"/>
      <c r="N9" s="76"/>
      <c r="O9" s="76"/>
      <c r="P9" s="76"/>
      <c r="Q9" s="76"/>
      <c r="R9" s="76"/>
      <c r="S9" s="76"/>
      <c r="T9" s="76"/>
      <c r="U9" s="76"/>
      <c r="V9" s="76"/>
      <c r="W9" s="76"/>
      <c r="X9" s="76"/>
      <c r="Y9" s="76"/>
      <c r="Z9" s="76"/>
    </row>
    <row r="10" spans="1:26" x14ac:dyDescent="0.25">
      <c r="A10" s="76"/>
      <c r="B10" s="76" t="s">
        <v>241</v>
      </c>
      <c r="C10" s="76" t="s">
        <v>242</v>
      </c>
      <c r="D10" s="76"/>
      <c r="E10" s="76"/>
      <c r="F10" s="76"/>
      <c r="G10" s="76"/>
      <c r="H10" s="76"/>
      <c r="I10" s="76"/>
      <c r="J10" s="76"/>
      <c r="K10" s="76"/>
      <c r="L10" s="76"/>
      <c r="M10" s="76"/>
      <c r="N10" s="76"/>
      <c r="O10" s="76"/>
      <c r="P10" s="76"/>
      <c r="Q10" s="76"/>
      <c r="R10" s="76"/>
      <c r="S10" s="76"/>
      <c r="T10" s="76"/>
      <c r="U10" s="76"/>
      <c r="V10" s="76"/>
      <c r="W10" s="76"/>
      <c r="X10" s="76"/>
      <c r="Y10" s="76"/>
      <c r="Z10" s="76"/>
    </row>
    <row r="11" spans="1:26" x14ac:dyDescent="0.25">
      <c r="A11" s="76"/>
      <c r="B11" s="76" t="s">
        <v>243</v>
      </c>
      <c r="C11" s="76" t="s">
        <v>244</v>
      </c>
      <c r="D11" s="76"/>
      <c r="E11" s="76"/>
      <c r="F11" s="76"/>
      <c r="G11" s="76"/>
      <c r="H11" s="76"/>
      <c r="I11" s="76"/>
      <c r="J11" s="76"/>
      <c r="K11" s="76"/>
      <c r="L11" s="76"/>
      <c r="M11" s="76"/>
      <c r="N11" s="76"/>
      <c r="O11" s="76"/>
      <c r="P11" s="76"/>
      <c r="Q11" s="76"/>
      <c r="R11" s="76"/>
      <c r="S11" s="76"/>
      <c r="T11" s="76"/>
      <c r="U11" s="76"/>
      <c r="V11" s="76"/>
      <c r="W11" s="76"/>
      <c r="X11" s="76"/>
      <c r="Y11" s="76"/>
      <c r="Z11" s="76"/>
    </row>
    <row r="12" spans="1:26" x14ac:dyDescent="0.25">
      <c r="A12" s="76"/>
      <c r="B12" s="76"/>
      <c r="C12" s="76" t="s">
        <v>245</v>
      </c>
      <c r="D12" s="76"/>
      <c r="E12" s="76"/>
      <c r="F12" s="76"/>
      <c r="G12" s="76"/>
      <c r="H12" s="76"/>
      <c r="I12" s="76"/>
      <c r="J12" s="76"/>
      <c r="K12" s="76"/>
      <c r="L12" s="76"/>
      <c r="M12" s="76"/>
      <c r="N12" s="76"/>
      <c r="O12" s="76"/>
      <c r="P12" s="76"/>
      <c r="Q12" s="76"/>
      <c r="R12" s="76"/>
      <c r="S12" s="76"/>
      <c r="T12" s="76"/>
      <c r="U12" s="76"/>
      <c r="V12" s="76"/>
      <c r="W12" s="76"/>
      <c r="X12" s="76"/>
      <c r="Y12" s="76"/>
      <c r="Z12" s="76"/>
    </row>
    <row r="13" spans="1:26" x14ac:dyDescent="0.25">
      <c r="A13" s="76"/>
      <c r="B13" s="76"/>
      <c r="C13" s="76" t="s">
        <v>246</v>
      </c>
      <c r="D13" s="76"/>
      <c r="E13" s="76"/>
      <c r="F13" s="76"/>
      <c r="G13" s="76"/>
      <c r="H13" s="76"/>
      <c r="I13" s="76"/>
      <c r="J13" s="76"/>
      <c r="K13" s="76"/>
      <c r="L13" s="76"/>
      <c r="M13" s="76"/>
      <c r="N13" s="76"/>
      <c r="O13" s="76"/>
      <c r="P13" s="76"/>
      <c r="Q13" s="76"/>
      <c r="R13" s="76"/>
      <c r="S13" s="76"/>
      <c r="T13" s="76"/>
      <c r="U13" s="76"/>
      <c r="V13" s="76"/>
      <c r="W13" s="76"/>
      <c r="X13" s="76"/>
      <c r="Y13" s="76"/>
      <c r="Z13" s="76"/>
    </row>
    <row r="14" spans="1:26" x14ac:dyDescent="0.25">
      <c r="A14" s="76"/>
      <c r="B14" s="76"/>
      <c r="C14" s="76" t="s">
        <v>247</v>
      </c>
      <c r="D14" s="76"/>
      <c r="E14" s="76"/>
      <c r="F14" s="76"/>
      <c r="G14" s="76"/>
      <c r="H14" s="76"/>
      <c r="I14" s="76"/>
      <c r="J14" s="76"/>
      <c r="K14" s="76"/>
      <c r="L14" s="76"/>
      <c r="M14" s="76"/>
      <c r="N14" s="76"/>
      <c r="O14" s="76"/>
      <c r="P14" s="76"/>
      <c r="Q14" s="76"/>
      <c r="R14" s="76"/>
      <c r="S14" s="76"/>
      <c r="T14" s="76"/>
      <c r="U14" s="76"/>
      <c r="V14" s="76"/>
      <c r="W14" s="76"/>
      <c r="X14" s="76"/>
      <c r="Y14" s="76"/>
      <c r="Z14" s="76"/>
    </row>
    <row r="15" spans="1:26" x14ac:dyDescent="0.25">
      <c r="A15" s="76"/>
      <c r="B15" s="76"/>
      <c r="C15" s="76" t="s">
        <v>248</v>
      </c>
      <c r="D15" s="76"/>
      <c r="E15" s="76"/>
      <c r="F15" s="76"/>
      <c r="G15" s="76"/>
      <c r="H15" s="76"/>
      <c r="I15" s="76"/>
      <c r="J15" s="76"/>
      <c r="K15" s="76"/>
      <c r="L15" s="76"/>
      <c r="M15" s="76"/>
      <c r="N15" s="76"/>
      <c r="O15" s="76"/>
      <c r="P15" s="76"/>
      <c r="Q15" s="76"/>
      <c r="R15" s="76"/>
      <c r="S15" s="76"/>
      <c r="T15" s="76"/>
      <c r="U15" s="76"/>
      <c r="V15" s="76"/>
      <c r="W15" s="76"/>
      <c r="X15" s="76"/>
      <c r="Y15" s="76"/>
      <c r="Z15" s="76"/>
    </row>
    <row r="16" spans="1:26" x14ac:dyDescent="0.25">
      <c r="A16" s="76"/>
      <c r="B16" s="76"/>
      <c r="C16" s="76" t="s">
        <v>249</v>
      </c>
      <c r="D16" s="76"/>
      <c r="E16" s="76"/>
      <c r="F16" s="76"/>
      <c r="G16" s="76"/>
      <c r="H16" s="76"/>
      <c r="I16" s="76"/>
      <c r="J16" s="76"/>
      <c r="K16" s="76"/>
      <c r="L16" s="76"/>
      <c r="M16" s="76"/>
      <c r="N16" s="76"/>
      <c r="O16" s="76"/>
      <c r="P16" s="76"/>
      <c r="Q16" s="76"/>
      <c r="R16" s="76"/>
      <c r="S16" s="76"/>
      <c r="T16" s="76"/>
      <c r="U16" s="76"/>
      <c r="V16" s="76"/>
      <c r="W16" s="76"/>
      <c r="X16" s="76"/>
      <c r="Y16" s="76"/>
      <c r="Z16" s="76"/>
    </row>
    <row r="17" spans="1:26" x14ac:dyDescent="0.25">
      <c r="A17" s="76"/>
      <c r="B17" s="76"/>
      <c r="C17" s="76" t="s">
        <v>250</v>
      </c>
      <c r="D17" s="76"/>
      <c r="E17" s="76"/>
      <c r="F17" s="76"/>
      <c r="G17" s="76"/>
      <c r="H17" s="76"/>
      <c r="I17" s="76"/>
      <c r="J17" s="76"/>
      <c r="K17" s="76"/>
      <c r="L17" s="76"/>
      <c r="M17" s="76"/>
      <c r="N17" s="76"/>
      <c r="O17" s="76"/>
      <c r="P17" s="76"/>
      <c r="Q17" s="76"/>
      <c r="R17" s="76"/>
      <c r="S17" s="76"/>
      <c r="T17" s="76"/>
      <c r="U17" s="76"/>
      <c r="V17" s="76"/>
      <c r="W17" s="76"/>
      <c r="X17" s="76"/>
      <c r="Y17" s="76"/>
      <c r="Z17" s="76"/>
    </row>
    <row r="18" spans="1:26" x14ac:dyDescent="0.25">
      <c r="A18" s="76"/>
      <c r="B18" s="76"/>
      <c r="C18" s="76"/>
      <c r="D18" s="76"/>
      <c r="E18" s="76"/>
      <c r="F18" s="76"/>
      <c r="G18" s="76"/>
      <c r="H18" s="76"/>
      <c r="I18" s="76"/>
      <c r="J18" s="76"/>
      <c r="K18" s="76"/>
      <c r="L18" s="76"/>
      <c r="M18" s="76"/>
      <c r="N18" s="76"/>
      <c r="O18" s="76"/>
      <c r="P18" s="76"/>
      <c r="Q18" s="76"/>
      <c r="R18" s="76"/>
      <c r="S18" s="76"/>
      <c r="T18" s="76"/>
      <c r="U18" s="76"/>
      <c r="V18" s="76"/>
      <c r="W18" s="76"/>
      <c r="X18" s="76"/>
      <c r="Y18" s="76"/>
      <c r="Z18" s="76"/>
    </row>
    <row r="19" spans="1:26" x14ac:dyDescent="0.25">
      <c r="A19" s="76"/>
      <c r="B19" s="76"/>
      <c r="C19" s="76"/>
      <c r="D19" s="76"/>
      <c r="E19" s="76"/>
      <c r="F19" s="76"/>
      <c r="G19" s="76"/>
      <c r="H19" s="76"/>
      <c r="I19" s="76"/>
      <c r="J19" s="76"/>
      <c r="K19" s="76"/>
      <c r="L19" s="76"/>
      <c r="M19" s="76"/>
      <c r="N19" s="76"/>
      <c r="O19" s="76"/>
      <c r="P19" s="76"/>
      <c r="Q19" s="76"/>
      <c r="R19" s="76"/>
      <c r="S19" s="76"/>
      <c r="T19" s="76"/>
      <c r="U19" s="76"/>
      <c r="V19" s="76"/>
      <c r="W19" s="76"/>
      <c r="X19" s="76"/>
      <c r="Y19" s="76"/>
      <c r="Z19" s="76"/>
    </row>
    <row r="20" spans="1:26" x14ac:dyDescent="0.25">
      <c r="A20" s="76"/>
      <c r="B20" s="76"/>
      <c r="C20" s="76"/>
      <c r="D20" s="76"/>
      <c r="E20" s="76"/>
      <c r="F20" s="76"/>
      <c r="G20" s="76"/>
      <c r="H20" s="76"/>
      <c r="I20" s="76"/>
      <c r="J20" s="76"/>
      <c r="K20" s="76"/>
      <c r="L20" s="76"/>
      <c r="M20" s="76"/>
      <c r="N20" s="76"/>
      <c r="O20" s="76"/>
      <c r="P20" s="76"/>
      <c r="Q20" s="76"/>
      <c r="R20" s="76"/>
      <c r="S20" s="76"/>
      <c r="T20" s="76"/>
      <c r="U20" s="76"/>
      <c r="V20" s="76"/>
      <c r="W20" s="76"/>
      <c r="X20" s="76"/>
      <c r="Y20" s="76"/>
      <c r="Z20" s="76"/>
    </row>
    <row r="21" spans="1:26" ht="15.75" customHeight="1" x14ac:dyDescent="0.25">
      <c r="A21" s="76"/>
      <c r="B21" s="76"/>
      <c r="C21" s="76"/>
      <c r="D21" s="76"/>
      <c r="E21" s="76"/>
      <c r="F21" s="76"/>
      <c r="G21" s="76"/>
      <c r="H21" s="76"/>
      <c r="I21" s="76"/>
      <c r="J21" s="76"/>
      <c r="K21" s="76"/>
      <c r="L21" s="76"/>
      <c r="M21" s="76"/>
      <c r="N21" s="76"/>
      <c r="O21" s="76"/>
      <c r="P21" s="76"/>
      <c r="Q21" s="76"/>
      <c r="R21" s="76"/>
      <c r="S21" s="76"/>
      <c r="T21" s="76"/>
      <c r="U21" s="76"/>
      <c r="V21" s="76"/>
      <c r="W21" s="76"/>
      <c r="X21" s="76"/>
      <c r="Y21" s="76"/>
      <c r="Z21" s="76"/>
    </row>
    <row r="22" spans="1:26" ht="15.75" customHeight="1" x14ac:dyDescent="0.25">
      <c r="A22" s="76"/>
      <c r="B22" s="76"/>
      <c r="C22" s="76"/>
      <c r="D22" s="76"/>
      <c r="E22" s="76"/>
      <c r="F22" s="76"/>
      <c r="G22" s="76"/>
      <c r="H22" s="76"/>
      <c r="I22" s="76"/>
      <c r="J22" s="76"/>
      <c r="K22" s="76"/>
      <c r="L22" s="76"/>
      <c r="M22" s="76"/>
      <c r="N22" s="76"/>
      <c r="O22" s="76"/>
      <c r="P22" s="76"/>
      <c r="Q22" s="76"/>
      <c r="R22" s="76"/>
      <c r="S22" s="76"/>
      <c r="T22" s="76"/>
      <c r="U22" s="76"/>
      <c r="V22" s="76"/>
      <c r="W22" s="76"/>
      <c r="X22" s="76"/>
      <c r="Y22" s="76"/>
      <c r="Z22" s="76"/>
    </row>
    <row r="23" spans="1:26" ht="15.75" customHeight="1" x14ac:dyDescent="0.25">
      <c r="A23" s="76"/>
      <c r="B23" s="76"/>
      <c r="C23" s="76"/>
      <c r="D23" s="76"/>
      <c r="E23" s="76"/>
      <c r="F23" s="76"/>
      <c r="G23" s="76"/>
      <c r="H23" s="76"/>
      <c r="I23" s="76"/>
      <c r="J23" s="76"/>
      <c r="K23" s="76"/>
      <c r="L23" s="76"/>
      <c r="M23" s="76"/>
      <c r="N23" s="76"/>
      <c r="O23" s="76"/>
      <c r="P23" s="76"/>
      <c r="Q23" s="76"/>
      <c r="R23" s="76"/>
      <c r="S23" s="76"/>
      <c r="T23" s="76"/>
      <c r="U23" s="76"/>
      <c r="V23" s="76"/>
      <c r="W23" s="76"/>
      <c r="X23" s="76"/>
      <c r="Y23" s="76"/>
      <c r="Z23" s="76"/>
    </row>
    <row r="24" spans="1:26" ht="15.75" customHeight="1" x14ac:dyDescent="0.25">
      <c r="A24" s="76"/>
      <c r="B24" s="76"/>
      <c r="C24" s="76"/>
      <c r="D24" s="76"/>
      <c r="E24" s="76"/>
      <c r="F24" s="76"/>
      <c r="G24" s="76"/>
      <c r="H24" s="76"/>
      <c r="I24" s="76"/>
      <c r="J24" s="76"/>
      <c r="K24" s="76"/>
      <c r="L24" s="76"/>
      <c r="M24" s="76"/>
      <c r="N24" s="76"/>
      <c r="O24" s="76"/>
      <c r="P24" s="76"/>
      <c r="Q24" s="76"/>
      <c r="R24" s="76"/>
      <c r="S24" s="76"/>
      <c r="T24" s="76"/>
      <c r="U24" s="76"/>
      <c r="V24" s="76"/>
      <c r="W24" s="76"/>
      <c r="X24" s="76"/>
      <c r="Y24" s="76"/>
      <c r="Z24" s="76"/>
    </row>
    <row r="25" spans="1:26" ht="15.75" customHeight="1" x14ac:dyDescent="0.25">
      <c r="A25" s="76"/>
      <c r="B25" s="76"/>
      <c r="C25" s="76"/>
      <c r="D25" s="76"/>
      <c r="E25" s="76"/>
      <c r="F25" s="76"/>
      <c r="G25" s="76"/>
      <c r="H25" s="76"/>
      <c r="I25" s="76"/>
      <c r="J25" s="76"/>
      <c r="K25" s="76"/>
      <c r="L25" s="76"/>
      <c r="M25" s="76"/>
      <c r="N25" s="76"/>
      <c r="O25" s="76"/>
      <c r="P25" s="76"/>
      <c r="Q25" s="76"/>
      <c r="R25" s="76"/>
      <c r="S25" s="76"/>
      <c r="T25" s="76"/>
      <c r="U25" s="76"/>
      <c r="V25" s="76"/>
      <c r="W25" s="76"/>
      <c r="X25" s="76"/>
      <c r="Y25" s="76"/>
      <c r="Z25" s="76"/>
    </row>
    <row r="26" spans="1:26" ht="15.75" customHeight="1" x14ac:dyDescent="0.25">
      <c r="A26" s="76"/>
      <c r="B26" s="76"/>
      <c r="C26" s="76"/>
      <c r="D26" s="76"/>
      <c r="E26" s="76"/>
      <c r="F26" s="76"/>
      <c r="G26" s="76"/>
      <c r="H26" s="76"/>
      <c r="I26" s="76"/>
      <c r="J26" s="76"/>
      <c r="K26" s="76"/>
      <c r="L26" s="76"/>
      <c r="M26" s="76"/>
      <c r="N26" s="76"/>
      <c r="O26" s="76"/>
      <c r="P26" s="76"/>
      <c r="Q26" s="76"/>
      <c r="R26" s="76"/>
      <c r="S26" s="76"/>
      <c r="T26" s="76"/>
      <c r="U26" s="76"/>
      <c r="V26" s="76"/>
      <c r="W26" s="76"/>
      <c r="X26" s="76"/>
      <c r="Y26" s="76"/>
      <c r="Z26" s="76"/>
    </row>
    <row r="27" spans="1:26" ht="15.75" customHeight="1" x14ac:dyDescent="0.25">
      <c r="A27" s="76"/>
      <c r="B27" s="76"/>
      <c r="C27" s="76"/>
      <c r="D27" s="76"/>
      <c r="E27" s="76"/>
      <c r="F27" s="76"/>
      <c r="G27" s="76"/>
      <c r="H27" s="76"/>
      <c r="I27" s="76"/>
      <c r="J27" s="76"/>
      <c r="K27" s="76"/>
      <c r="L27" s="76"/>
      <c r="M27" s="76"/>
      <c r="N27" s="76"/>
      <c r="O27" s="76"/>
      <c r="P27" s="76"/>
      <c r="Q27" s="76"/>
      <c r="R27" s="76"/>
      <c r="S27" s="76"/>
      <c r="T27" s="76"/>
      <c r="U27" s="76"/>
      <c r="V27" s="76"/>
      <c r="W27" s="76"/>
      <c r="X27" s="76"/>
      <c r="Y27" s="76"/>
      <c r="Z27" s="76"/>
    </row>
    <row r="28" spans="1:26" ht="15.75" customHeight="1" x14ac:dyDescent="0.25">
      <c r="A28" s="76"/>
      <c r="B28" s="76"/>
      <c r="C28" s="76"/>
      <c r="D28" s="76"/>
      <c r="E28" s="76"/>
      <c r="F28" s="76"/>
      <c r="G28" s="76"/>
      <c r="H28" s="76"/>
      <c r="I28" s="76"/>
      <c r="J28" s="76"/>
      <c r="K28" s="76"/>
      <c r="L28" s="76"/>
      <c r="M28" s="76"/>
      <c r="N28" s="76"/>
      <c r="O28" s="76"/>
      <c r="P28" s="76"/>
      <c r="Q28" s="76"/>
      <c r="R28" s="76"/>
      <c r="S28" s="76"/>
      <c r="T28" s="76"/>
      <c r="U28" s="76"/>
      <c r="V28" s="76"/>
      <c r="W28" s="76"/>
      <c r="X28" s="76"/>
      <c r="Y28" s="76"/>
      <c r="Z28" s="76"/>
    </row>
    <row r="29" spans="1:26" ht="15.75" customHeight="1" x14ac:dyDescent="0.25">
      <c r="A29" s="76"/>
      <c r="B29" s="76"/>
      <c r="C29" s="76"/>
      <c r="D29" s="76"/>
      <c r="E29" s="76"/>
      <c r="F29" s="76"/>
      <c r="G29" s="76"/>
      <c r="H29" s="76"/>
      <c r="I29" s="76"/>
      <c r="J29" s="76"/>
      <c r="K29" s="76"/>
      <c r="L29" s="76"/>
      <c r="M29" s="76"/>
      <c r="N29" s="76"/>
      <c r="O29" s="76"/>
      <c r="P29" s="76"/>
      <c r="Q29" s="76"/>
      <c r="R29" s="76"/>
      <c r="S29" s="76"/>
      <c r="T29" s="76"/>
      <c r="U29" s="76"/>
      <c r="V29" s="76"/>
      <c r="W29" s="76"/>
      <c r="X29" s="76"/>
      <c r="Y29" s="76"/>
      <c r="Z29" s="76"/>
    </row>
    <row r="30" spans="1:26" ht="15.75" customHeight="1" x14ac:dyDescent="0.25">
      <c r="A30" s="76"/>
      <c r="B30" s="76"/>
      <c r="C30" s="76"/>
      <c r="D30" s="76"/>
      <c r="E30" s="76"/>
      <c r="F30" s="76"/>
      <c r="G30" s="76"/>
      <c r="H30" s="76"/>
      <c r="I30" s="76"/>
      <c r="J30" s="76"/>
      <c r="K30" s="76"/>
      <c r="L30" s="76"/>
      <c r="M30" s="76"/>
      <c r="N30" s="76"/>
      <c r="O30" s="76"/>
      <c r="P30" s="76"/>
      <c r="Q30" s="76"/>
      <c r="R30" s="76"/>
      <c r="S30" s="76"/>
      <c r="T30" s="76"/>
      <c r="U30" s="76"/>
      <c r="V30" s="76"/>
      <c r="W30" s="76"/>
      <c r="X30" s="76"/>
      <c r="Y30" s="76"/>
      <c r="Z30" s="76"/>
    </row>
    <row r="31" spans="1:26" ht="15.75" customHeight="1" x14ac:dyDescent="0.25">
      <c r="A31" s="76"/>
      <c r="B31" s="76"/>
      <c r="C31" s="76"/>
      <c r="D31" s="76"/>
      <c r="E31" s="76"/>
      <c r="F31" s="76"/>
      <c r="G31" s="76"/>
      <c r="H31" s="76"/>
      <c r="I31" s="76"/>
      <c r="J31" s="76"/>
      <c r="K31" s="76"/>
      <c r="L31" s="76"/>
      <c r="M31" s="76"/>
      <c r="N31" s="76"/>
      <c r="O31" s="76"/>
      <c r="P31" s="76"/>
      <c r="Q31" s="76"/>
      <c r="R31" s="76"/>
      <c r="S31" s="76"/>
      <c r="T31" s="76"/>
      <c r="U31" s="76"/>
      <c r="V31" s="76"/>
      <c r="W31" s="76"/>
      <c r="X31" s="76"/>
      <c r="Y31" s="76"/>
      <c r="Z31" s="76"/>
    </row>
    <row r="32" spans="1:26" ht="15.75" customHeight="1" x14ac:dyDescent="0.25">
      <c r="A32" s="76"/>
      <c r="B32" s="76"/>
      <c r="C32" s="76"/>
      <c r="D32" s="76"/>
      <c r="E32" s="76"/>
      <c r="F32" s="76"/>
      <c r="G32" s="76"/>
      <c r="H32" s="76"/>
      <c r="I32" s="76"/>
      <c r="J32" s="76"/>
      <c r="K32" s="76"/>
      <c r="L32" s="76"/>
      <c r="M32" s="76"/>
      <c r="N32" s="76"/>
      <c r="O32" s="76"/>
      <c r="P32" s="76"/>
      <c r="Q32" s="76"/>
      <c r="R32" s="76"/>
      <c r="S32" s="76"/>
      <c r="T32" s="76"/>
      <c r="U32" s="76"/>
      <c r="V32" s="76"/>
      <c r="W32" s="76"/>
      <c r="X32" s="76"/>
      <c r="Y32" s="76"/>
      <c r="Z32" s="76"/>
    </row>
    <row r="33" spans="1:26" ht="15.75" customHeight="1" x14ac:dyDescent="0.25">
      <c r="A33" s="76"/>
      <c r="B33" s="76"/>
      <c r="C33" s="76"/>
      <c r="D33" s="76"/>
      <c r="E33" s="76"/>
      <c r="F33" s="76"/>
      <c r="G33" s="76"/>
      <c r="H33" s="76"/>
      <c r="I33" s="76"/>
      <c r="J33" s="76"/>
      <c r="K33" s="76"/>
      <c r="L33" s="76"/>
      <c r="M33" s="76"/>
      <c r="N33" s="76"/>
      <c r="O33" s="76"/>
      <c r="P33" s="76"/>
      <c r="Q33" s="76"/>
      <c r="R33" s="76"/>
      <c r="S33" s="76"/>
      <c r="T33" s="76"/>
      <c r="U33" s="76"/>
      <c r="V33" s="76"/>
      <c r="W33" s="76"/>
      <c r="X33" s="76"/>
      <c r="Y33" s="76"/>
      <c r="Z33" s="76"/>
    </row>
    <row r="34" spans="1:26" ht="15.75" customHeight="1" x14ac:dyDescent="0.25">
      <c r="A34" s="76"/>
      <c r="B34" s="76"/>
      <c r="C34" s="76"/>
      <c r="D34" s="76"/>
      <c r="E34" s="76"/>
      <c r="F34" s="76"/>
      <c r="G34" s="76"/>
      <c r="H34" s="76"/>
      <c r="I34" s="76"/>
      <c r="J34" s="76"/>
      <c r="K34" s="76"/>
      <c r="L34" s="76"/>
      <c r="M34" s="76"/>
      <c r="N34" s="76"/>
      <c r="O34" s="76"/>
      <c r="P34" s="76"/>
      <c r="Q34" s="76"/>
      <c r="R34" s="76"/>
      <c r="S34" s="76"/>
      <c r="T34" s="76"/>
      <c r="U34" s="76"/>
      <c r="V34" s="76"/>
      <c r="W34" s="76"/>
      <c r="X34" s="76"/>
      <c r="Y34" s="76"/>
      <c r="Z34" s="76"/>
    </row>
    <row r="35" spans="1:26" ht="15.75" customHeight="1" x14ac:dyDescent="0.25">
      <c r="A35" s="76"/>
      <c r="B35" s="76"/>
      <c r="C35" s="76"/>
      <c r="D35" s="76"/>
      <c r="E35" s="76"/>
      <c r="F35" s="76"/>
      <c r="G35" s="76"/>
      <c r="H35" s="76"/>
      <c r="I35" s="76"/>
      <c r="J35" s="76"/>
      <c r="K35" s="76"/>
      <c r="L35" s="76"/>
      <c r="M35" s="76"/>
      <c r="N35" s="76"/>
      <c r="O35" s="76"/>
      <c r="P35" s="76"/>
      <c r="Q35" s="76"/>
      <c r="R35" s="76"/>
      <c r="S35" s="76"/>
      <c r="T35" s="76"/>
      <c r="U35" s="76"/>
      <c r="V35" s="76"/>
      <c r="W35" s="76"/>
      <c r="X35" s="76"/>
      <c r="Y35" s="76"/>
      <c r="Z35" s="76"/>
    </row>
    <row r="36" spans="1:26" ht="15.75" customHeight="1" x14ac:dyDescent="0.25">
      <c r="A36" s="76"/>
      <c r="B36" s="76"/>
      <c r="C36" s="76"/>
      <c r="D36" s="76"/>
      <c r="E36" s="76"/>
      <c r="F36" s="76"/>
      <c r="G36" s="76"/>
      <c r="H36" s="76"/>
      <c r="I36" s="76"/>
      <c r="J36" s="76"/>
      <c r="K36" s="76"/>
      <c r="L36" s="76"/>
      <c r="M36" s="76"/>
      <c r="N36" s="76"/>
      <c r="O36" s="76"/>
      <c r="P36" s="76"/>
      <c r="Q36" s="76"/>
      <c r="R36" s="76"/>
      <c r="S36" s="76"/>
      <c r="T36" s="76"/>
      <c r="U36" s="76"/>
      <c r="V36" s="76"/>
      <c r="W36" s="76"/>
      <c r="X36" s="76"/>
      <c r="Y36" s="76"/>
      <c r="Z36" s="76"/>
    </row>
    <row r="37" spans="1:26" ht="15.75" customHeight="1" x14ac:dyDescent="0.25">
      <c r="A37" s="76"/>
      <c r="B37" s="76"/>
      <c r="C37" s="76"/>
      <c r="D37" s="76"/>
      <c r="E37" s="76"/>
      <c r="F37" s="76"/>
      <c r="G37" s="76"/>
      <c r="H37" s="76"/>
      <c r="I37" s="76"/>
      <c r="J37" s="76"/>
      <c r="K37" s="76"/>
      <c r="L37" s="76"/>
      <c r="M37" s="76"/>
      <c r="N37" s="76"/>
      <c r="O37" s="76"/>
      <c r="P37" s="76"/>
      <c r="Q37" s="76"/>
      <c r="R37" s="76"/>
      <c r="S37" s="76"/>
      <c r="T37" s="76"/>
      <c r="U37" s="76"/>
      <c r="V37" s="76"/>
      <c r="W37" s="76"/>
      <c r="X37" s="76"/>
      <c r="Y37" s="76"/>
      <c r="Z37" s="76"/>
    </row>
    <row r="38" spans="1:26" ht="15.75" customHeight="1" x14ac:dyDescent="0.25">
      <c r="A38" s="76"/>
      <c r="B38" s="76"/>
      <c r="C38" s="76"/>
      <c r="D38" s="76"/>
      <c r="E38" s="76"/>
      <c r="F38" s="76"/>
      <c r="G38" s="76"/>
      <c r="H38" s="76"/>
      <c r="I38" s="76"/>
      <c r="J38" s="76"/>
      <c r="K38" s="76"/>
      <c r="L38" s="76"/>
      <c r="M38" s="76"/>
      <c r="N38" s="76"/>
      <c r="O38" s="76"/>
      <c r="P38" s="76"/>
      <c r="Q38" s="76"/>
      <c r="R38" s="76"/>
      <c r="S38" s="76"/>
      <c r="T38" s="76"/>
      <c r="U38" s="76"/>
      <c r="V38" s="76"/>
      <c r="W38" s="76"/>
      <c r="X38" s="76"/>
      <c r="Y38" s="76"/>
      <c r="Z38" s="76"/>
    </row>
    <row r="39" spans="1:26" ht="15.75" customHeight="1" x14ac:dyDescent="0.25">
      <c r="A39" s="76"/>
      <c r="B39" s="76"/>
      <c r="C39" s="76"/>
      <c r="D39" s="76"/>
      <c r="E39" s="76"/>
      <c r="F39" s="76"/>
      <c r="G39" s="76"/>
      <c r="H39" s="76"/>
      <c r="I39" s="76"/>
      <c r="J39" s="76"/>
      <c r="K39" s="76"/>
      <c r="L39" s="76"/>
      <c r="M39" s="76"/>
      <c r="N39" s="76"/>
      <c r="O39" s="76"/>
      <c r="P39" s="76"/>
      <c r="Q39" s="76"/>
      <c r="R39" s="76"/>
      <c r="S39" s="76"/>
      <c r="T39" s="76"/>
      <c r="U39" s="76"/>
      <c r="V39" s="76"/>
      <c r="W39" s="76"/>
      <c r="X39" s="76"/>
      <c r="Y39" s="76"/>
      <c r="Z39" s="76"/>
    </row>
    <row r="40" spans="1:26" ht="15.75" customHeight="1" x14ac:dyDescent="0.25">
      <c r="A40" s="76"/>
      <c r="B40" s="76"/>
      <c r="C40" s="76"/>
      <c r="D40" s="76"/>
      <c r="E40" s="76"/>
      <c r="F40" s="76"/>
      <c r="G40" s="76"/>
      <c r="H40" s="76"/>
      <c r="I40" s="76"/>
      <c r="J40" s="76"/>
      <c r="K40" s="76"/>
      <c r="L40" s="76"/>
      <c r="M40" s="76"/>
      <c r="N40" s="76"/>
      <c r="O40" s="76"/>
      <c r="P40" s="76"/>
      <c r="Q40" s="76"/>
      <c r="R40" s="76"/>
      <c r="S40" s="76"/>
      <c r="T40" s="76"/>
      <c r="U40" s="76"/>
      <c r="V40" s="76"/>
      <c r="W40" s="76"/>
      <c r="X40" s="76"/>
      <c r="Y40" s="76"/>
      <c r="Z40" s="76"/>
    </row>
    <row r="41" spans="1:26" ht="15.75" customHeight="1" x14ac:dyDescent="0.25">
      <c r="A41" s="76"/>
      <c r="B41" s="76"/>
      <c r="C41" s="76"/>
      <c r="D41" s="76"/>
      <c r="E41" s="76"/>
      <c r="F41" s="76"/>
      <c r="G41" s="76"/>
      <c r="H41" s="76"/>
      <c r="I41" s="76"/>
      <c r="J41" s="76"/>
      <c r="K41" s="76"/>
      <c r="L41" s="76"/>
      <c r="M41" s="76"/>
      <c r="N41" s="76"/>
      <c r="O41" s="76"/>
      <c r="P41" s="76"/>
      <c r="Q41" s="76"/>
      <c r="R41" s="76"/>
      <c r="S41" s="76"/>
      <c r="T41" s="76"/>
      <c r="U41" s="76"/>
      <c r="V41" s="76"/>
      <c r="W41" s="76"/>
      <c r="X41" s="76"/>
      <c r="Y41" s="76"/>
      <c r="Z41" s="76"/>
    </row>
    <row r="42" spans="1:26" ht="15.75" customHeight="1" x14ac:dyDescent="0.25">
      <c r="A42" s="76"/>
      <c r="B42" s="76"/>
      <c r="C42" s="76"/>
      <c r="D42" s="76"/>
      <c r="E42" s="76"/>
      <c r="F42" s="76"/>
      <c r="G42" s="76"/>
      <c r="H42" s="76"/>
      <c r="I42" s="76"/>
      <c r="J42" s="76"/>
      <c r="K42" s="76"/>
      <c r="L42" s="76"/>
      <c r="M42" s="76"/>
      <c r="N42" s="76"/>
      <c r="O42" s="76"/>
      <c r="P42" s="76"/>
      <c r="Q42" s="76"/>
      <c r="R42" s="76"/>
      <c r="S42" s="76"/>
      <c r="T42" s="76"/>
      <c r="U42" s="76"/>
      <c r="V42" s="76"/>
      <c r="W42" s="76"/>
      <c r="X42" s="76"/>
      <c r="Y42" s="76"/>
      <c r="Z42" s="76"/>
    </row>
    <row r="43" spans="1:26" ht="15.75" customHeight="1" x14ac:dyDescent="0.25">
      <c r="A43" s="76"/>
      <c r="B43" s="76"/>
      <c r="C43" s="76"/>
      <c r="D43" s="76"/>
      <c r="E43" s="76"/>
      <c r="F43" s="76"/>
      <c r="G43" s="76"/>
      <c r="H43" s="76"/>
      <c r="I43" s="76"/>
      <c r="J43" s="76"/>
      <c r="K43" s="76"/>
      <c r="L43" s="76"/>
      <c r="M43" s="76"/>
      <c r="N43" s="76"/>
      <c r="O43" s="76"/>
      <c r="P43" s="76"/>
      <c r="Q43" s="76"/>
      <c r="R43" s="76"/>
      <c r="S43" s="76"/>
      <c r="T43" s="76"/>
      <c r="U43" s="76"/>
      <c r="V43" s="76"/>
      <c r="W43" s="76"/>
      <c r="X43" s="76"/>
      <c r="Y43" s="76"/>
      <c r="Z43" s="76"/>
    </row>
    <row r="44" spans="1:26" ht="15.75" customHeight="1" x14ac:dyDescent="0.25">
      <c r="A44" s="76"/>
      <c r="B44" s="76"/>
      <c r="C44" s="76"/>
      <c r="D44" s="76"/>
      <c r="E44" s="76"/>
      <c r="F44" s="76"/>
      <c r="G44" s="76"/>
      <c r="H44" s="76"/>
      <c r="I44" s="76"/>
      <c r="J44" s="76"/>
      <c r="K44" s="76"/>
      <c r="L44" s="76"/>
      <c r="M44" s="76"/>
      <c r="N44" s="76"/>
      <c r="O44" s="76"/>
      <c r="P44" s="76"/>
      <c r="Q44" s="76"/>
      <c r="R44" s="76"/>
      <c r="S44" s="76"/>
      <c r="T44" s="76"/>
      <c r="U44" s="76"/>
      <c r="V44" s="76"/>
      <c r="W44" s="76"/>
      <c r="X44" s="76"/>
      <c r="Y44" s="76"/>
      <c r="Z44" s="76"/>
    </row>
    <row r="45" spans="1:26" ht="15.75" customHeight="1" x14ac:dyDescent="0.25">
      <c r="A45" s="76"/>
      <c r="B45" s="76"/>
      <c r="C45" s="76"/>
      <c r="D45" s="76"/>
      <c r="E45" s="76"/>
      <c r="F45" s="76"/>
      <c r="G45" s="76"/>
      <c r="H45" s="76"/>
      <c r="I45" s="76"/>
      <c r="J45" s="76"/>
      <c r="K45" s="76"/>
      <c r="L45" s="76"/>
      <c r="M45" s="76"/>
      <c r="N45" s="76"/>
      <c r="O45" s="76"/>
      <c r="P45" s="76"/>
      <c r="Q45" s="76"/>
      <c r="R45" s="76"/>
      <c r="S45" s="76"/>
      <c r="T45" s="76"/>
      <c r="U45" s="76"/>
      <c r="V45" s="76"/>
      <c r="W45" s="76"/>
      <c r="X45" s="76"/>
      <c r="Y45" s="76"/>
      <c r="Z45" s="76"/>
    </row>
    <row r="46" spans="1:26" ht="15.75" customHeight="1" x14ac:dyDescent="0.25">
      <c r="A46" s="76"/>
      <c r="B46" s="76"/>
      <c r="C46" s="76"/>
      <c r="D46" s="76"/>
      <c r="E46" s="76"/>
      <c r="F46" s="76"/>
      <c r="G46" s="76"/>
      <c r="H46" s="76"/>
      <c r="I46" s="76"/>
      <c r="J46" s="76"/>
      <c r="K46" s="76"/>
      <c r="L46" s="76"/>
      <c r="M46" s="76"/>
      <c r="N46" s="76"/>
      <c r="O46" s="76"/>
      <c r="P46" s="76"/>
      <c r="Q46" s="76"/>
      <c r="R46" s="76"/>
      <c r="S46" s="76"/>
      <c r="T46" s="76"/>
      <c r="U46" s="76"/>
      <c r="V46" s="76"/>
      <c r="W46" s="76"/>
      <c r="X46" s="76"/>
      <c r="Y46" s="76"/>
      <c r="Z46" s="76"/>
    </row>
    <row r="47" spans="1:26" ht="15.75" customHeight="1" x14ac:dyDescent="0.25">
      <c r="A47" s="76"/>
      <c r="B47" s="76"/>
      <c r="C47" s="76"/>
      <c r="D47" s="76"/>
      <c r="E47" s="76"/>
      <c r="F47" s="76"/>
      <c r="G47" s="76"/>
      <c r="H47" s="76"/>
      <c r="I47" s="76"/>
      <c r="J47" s="76"/>
      <c r="K47" s="76"/>
      <c r="L47" s="76"/>
      <c r="M47" s="76"/>
      <c r="N47" s="76"/>
      <c r="O47" s="76"/>
      <c r="P47" s="76"/>
      <c r="Q47" s="76"/>
      <c r="R47" s="76"/>
      <c r="S47" s="76"/>
      <c r="T47" s="76"/>
      <c r="U47" s="76"/>
      <c r="V47" s="76"/>
      <c r="W47" s="76"/>
      <c r="X47" s="76"/>
      <c r="Y47" s="76"/>
      <c r="Z47" s="76"/>
    </row>
    <row r="48" spans="1:26" ht="15.75" customHeight="1" x14ac:dyDescent="0.25">
      <c r="A48" s="76"/>
      <c r="B48" s="76"/>
      <c r="C48" s="76"/>
      <c r="D48" s="76"/>
      <c r="E48" s="76"/>
      <c r="F48" s="76"/>
      <c r="G48" s="76"/>
      <c r="H48" s="76"/>
      <c r="I48" s="76"/>
      <c r="J48" s="76"/>
      <c r="K48" s="76"/>
      <c r="L48" s="76"/>
      <c r="M48" s="76"/>
      <c r="N48" s="76"/>
      <c r="O48" s="76"/>
      <c r="P48" s="76"/>
      <c r="Q48" s="76"/>
      <c r="R48" s="76"/>
      <c r="S48" s="76"/>
      <c r="T48" s="76"/>
      <c r="U48" s="76"/>
      <c r="V48" s="76"/>
      <c r="W48" s="76"/>
      <c r="X48" s="76"/>
      <c r="Y48" s="76"/>
      <c r="Z48" s="76"/>
    </row>
    <row r="49" spans="1:26" ht="15.75" customHeight="1" x14ac:dyDescent="0.25">
      <c r="A49" s="76"/>
      <c r="B49" s="76"/>
      <c r="C49" s="76"/>
      <c r="D49" s="76"/>
      <c r="E49" s="76"/>
      <c r="F49" s="76"/>
      <c r="G49" s="76"/>
      <c r="H49" s="76"/>
      <c r="I49" s="76"/>
      <c r="J49" s="76"/>
      <c r="K49" s="76"/>
      <c r="L49" s="76"/>
      <c r="M49" s="76"/>
      <c r="N49" s="76"/>
      <c r="O49" s="76"/>
      <c r="P49" s="76"/>
      <c r="Q49" s="76"/>
      <c r="R49" s="76"/>
      <c r="S49" s="76"/>
      <c r="T49" s="76"/>
      <c r="U49" s="76"/>
      <c r="V49" s="76"/>
      <c r="W49" s="76"/>
      <c r="X49" s="76"/>
      <c r="Y49" s="76"/>
      <c r="Z49" s="76"/>
    </row>
    <row r="50" spans="1:26" ht="15.75" customHeight="1" x14ac:dyDescent="0.25">
      <c r="A50" s="76"/>
      <c r="B50" s="76"/>
      <c r="C50" s="76"/>
      <c r="D50" s="76"/>
      <c r="E50" s="76"/>
      <c r="F50" s="76"/>
      <c r="G50" s="76"/>
      <c r="H50" s="76"/>
      <c r="I50" s="76"/>
      <c r="J50" s="76"/>
      <c r="K50" s="76"/>
      <c r="L50" s="76"/>
      <c r="M50" s="76"/>
      <c r="N50" s="76"/>
      <c r="O50" s="76"/>
      <c r="P50" s="76"/>
      <c r="Q50" s="76"/>
      <c r="R50" s="76"/>
      <c r="S50" s="76"/>
      <c r="T50" s="76"/>
      <c r="U50" s="76"/>
      <c r="V50" s="76"/>
      <c r="W50" s="76"/>
      <c r="X50" s="76"/>
      <c r="Y50" s="76"/>
      <c r="Z50" s="76"/>
    </row>
    <row r="51" spans="1:26" ht="15.75" customHeight="1" x14ac:dyDescent="0.25">
      <c r="A51" s="76"/>
      <c r="B51" s="76"/>
      <c r="C51" s="76"/>
      <c r="D51" s="76"/>
      <c r="E51" s="76"/>
      <c r="F51" s="76"/>
      <c r="G51" s="76"/>
      <c r="H51" s="76"/>
      <c r="I51" s="76"/>
      <c r="J51" s="76"/>
      <c r="K51" s="76"/>
      <c r="L51" s="76"/>
      <c r="M51" s="76"/>
      <c r="N51" s="76"/>
      <c r="O51" s="76"/>
      <c r="P51" s="76"/>
      <c r="Q51" s="76"/>
      <c r="R51" s="76"/>
      <c r="S51" s="76"/>
      <c r="T51" s="76"/>
      <c r="U51" s="76"/>
      <c r="V51" s="76"/>
      <c r="W51" s="76"/>
      <c r="X51" s="76"/>
      <c r="Y51" s="76"/>
      <c r="Z51" s="76"/>
    </row>
    <row r="52" spans="1:26" ht="15.75" customHeight="1" x14ac:dyDescent="0.25">
      <c r="A52" s="76"/>
      <c r="B52" s="76"/>
      <c r="C52" s="76"/>
      <c r="D52" s="76"/>
      <c r="E52" s="76"/>
      <c r="F52" s="76"/>
      <c r="G52" s="76"/>
      <c r="H52" s="76"/>
      <c r="I52" s="76"/>
      <c r="J52" s="76"/>
      <c r="K52" s="76"/>
      <c r="L52" s="76"/>
      <c r="M52" s="76"/>
      <c r="N52" s="76"/>
      <c r="O52" s="76"/>
      <c r="P52" s="76"/>
      <c r="Q52" s="76"/>
      <c r="R52" s="76"/>
      <c r="S52" s="76"/>
      <c r="T52" s="76"/>
      <c r="U52" s="76"/>
      <c r="V52" s="76"/>
      <c r="W52" s="76"/>
      <c r="X52" s="76"/>
      <c r="Y52" s="76"/>
      <c r="Z52" s="76"/>
    </row>
    <row r="53" spans="1:26" ht="15.75" customHeight="1" x14ac:dyDescent="0.25">
      <c r="A53" s="76"/>
      <c r="B53" s="76"/>
      <c r="C53" s="76"/>
      <c r="D53" s="76"/>
      <c r="E53" s="76"/>
      <c r="F53" s="76"/>
      <c r="G53" s="76"/>
      <c r="H53" s="76"/>
      <c r="I53" s="76"/>
      <c r="J53" s="76"/>
      <c r="K53" s="76"/>
      <c r="L53" s="76"/>
      <c r="M53" s="76"/>
      <c r="N53" s="76"/>
      <c r="O53" s="76"/>
      <c r="P53" s="76"/>
      <c r="Q53" s="76"/>
      <c r="R53" s="76"/>
      <c r="S53" s="76"/>
      <c r="T53" s="76"/>
      <c r="U53" s="76"/>
      <c r="V53" s="76"/>
      <c r="W53" s="76"/>
      <c r="X53" s="76"/>
      <c r="Y53" s="76"/>
      <c r="Z53" s="76"/>
    </row>
    <row r="54" spans="1:26" ht="15.75" customHeight="1" x14ac:dyDescent="0.25">
      <c r="A54" s="76"/>
      <c r="B54" s="76"/>
      <c r="C54" s="76"/>
      <c r="D54" s="76"/>
      <c r="E54" s="76"/>
      <c r="F54" s="76"/>
      <c r="G54" s="76"/>
      <c r="H54" s="76"/>
      <c r="I54" s="76"/>
      <c r="J54" s="76"/>
      <c r="K54" s="76"/>
      <c r="L54" s="76"/>
      <c r="M54" s="76"/>
      <c r="N54" s="76"/>
      <c r="O54" s="76"/>
      <c r="P54" s="76"/>
      <c r="Q54" s="76"/>
      <c r="R54" s="76"/>
      <c r="S54" s="76"/>
      <c r="T54" s="76"/>
      <c r="U54" s="76"/>
      <c r="V54" s="76"/>
      <c r="W54" s="76"/>
      <c r="X54" s="76"/>
      <c r="Y54" s="76"/>
      <c r="Z54" s="76"/>
    </row>
    <row r="55" spans="1:26" ht="15.75" customHeight="1" x14ac:dyDescent="0.25">
      <c r="A55" s="76"/>
      <c r="B55" s="76"/>
      <c r="C55" s="76"/>
      <c r="D55" s="76"/>
      <c r="E55" s="76"/>
      <c r="F55" s="76"/>
      <c r="G55" s="76"/>
      <c r="H55" s="76"/>
      <c r="I55" s="76"/>
      <c r="J55" s="76"/>
      <c r="K55" s="76"/>
      <c r="L55" s="76"/>
      <c r="M55" s="76"/>
      <c r="N55" s="76"/>
      <c r="O55" s="76"/>
      <c r="P55" s="76"/>
      <c r="Q55" s="76"/>
      <c r="R55" s="76"/>
      <c r="S55" s="76"/>
      <c r="T55" s="76"/>
      <c r="U55" s="76"/>
      <c r="V55" s="76"/>
      <c r="W55" s="76"/>
      <c r="X55" s="76"/>
      <c r="Y55" s="76"/>
      <c r="Z55" s="76"/>
    </row>
    <row r="56" spans="1:26" ht="15.75" customHeight="1" x14ac:dyDescent="0.25">
      <c r="A56" s="76"/>
      <c r="B56" s="76"/>
      <c r="C56" s="76"/>
      <c r="D56" s="76"/>
      <c r="E56" s="76"/>
      <c r="F56" s="76"/>
      <c r="G56" s="76"/>
      <c r="H56" s="76"/>
      <c r="I56" s="76"/>
      <c r="J56" s="76"/>
      <c r="K56" s="76"/>
      <c r="L56" s="76"/>
      <c r="M56" s="76"/>
      <c r="N56" s="76"/>
      <c r="O56" s="76"/>
      <c r="P56" s="76"/>
      <c r="Q56" s="76"/>
      <c r="R56" s="76"/>
      <c r="S56" s="76"/>
      <c r="T56" s="76"/>
      <c r="U56" s="76"/>
      <c r="V56" s="76"/>
      <c r="W56" s="76"/>
      <c r="X56" s="76"/>
      <c r="Y56" s="76"/>
      <c r="Z56" s="76"/>
    </row>
    <row r="57" spans="1:26" ht="15.75" customHeight="1" x14ac:dyDescent="0.25">
      <c r="A57" s="76"/>
      <c r="B57" s="76"/>
      <c r="C57" s="76"/>
      <c r="D57" s="76"/>
      <c r="E57" s="76"/>
      <c r="F57" s="76"/>
      <c r="G57" s="76"/>
      <c r="H57" s="76"/>
      <c r="I57" s="76"/>
      <c r="J57" s="76"/>
      <c r="K57" s="76"/>
      <c r="L57" s="76"/>
      <c r="M57" s="76"/>
      <c r="N57" s="76"/>
      <c r="O57" s="76"/>
      <c r="P57" s="76"/>
      <c r="Q57" s="76"/>
      <c r="R57" s="76"/>
      <c r="S57" s="76"/>
      <c r="T57" s="76"/>
      <c r="U57" s="76"/>
      <c r="V57" s="76"/>
      <c r="W57" s="76"/>
      <c r="X57" s="76"/>
      <c r="Y57" s="76"/>
      <c r="Z57" s="76"/>
    </row>
    <row r="58" spans="1:26" ht="15.75" customHeight="1" x14ac:dyDescent="0.25">
      <c r="A58" s="76"/>
      <c r="B58" s="76"/>
      <c r="C58" s="76"/>
      <c r="D58" s="76"/>
      <c r="E58" s="76"/>
      <c r="F58" s="76"/>
      <c r="G58" s="76"/>
      <c r="H58" s="76"/>
      <c r="I58" s="76"/>
      <c r="J58" s="76"/>
      <c r="K58" s="76"/>
      <c r="L58" s="76"/>
      <c r="M58" s="76"/>
      <c r="N58" s="76"/>
      <c r="O58" s="76"/>
      <c r="P58" s="76"/>
      <c r="Q58" s="76"/>
      <c r="R58" s="76"/>
      <c r="S58" s="76"/>
      <c r="T58" s="76"/>
      <c r="U58" s="76"/>
      <c r="V58" s="76"/>
      <c r="W58" s="76"/>
      <c r="X58" s="76"/>
      <c r="Y58" s="76"/>
      <c r="Z58" s="76"/>
    </row>
    <row r="59" spans="1:26" ht="15.75" customHeight="1" x14ac:dyDescent="0.25">
      <c r="A59" s="76"/>
      <c r="B59" s="76"/>
      <c r="C59" s="76"/>
      <c r="D59" s="76"/>
      <c r="E59" s="76"/>
      <c r="F59" s="76"/>
      <c r="G59" s="76"/>
      <c r="H59" s="76"/>
      <c r="I59" s="76"/>
      <c r="J59" s="76"/>
      <c r="K59" s="76"/>
      <c r="L59" s="76"/>
      <c r="M59" s="76"/>
      <c r="N59" s="76"/>
      <c r="O59" s="76"/>
      <c r="P59" s="76"/>
      <c r="Q59" s="76"/>
      <c r="R59" s="76"/>
      <c r="S59" s="76"/>
      <c r="T59" s="76"/>
      <c r="U59" s="76"/>
      <c r="V59" s="76"/>
      <c r="W59" s="76"/>
      <c r="X59" s="76"/>
      <c r="Y59" s="76"/>
      <c r="Z59" s="76"/>
    </row>
    <row r="60" spans="1:26" ht="15.75" customHeight="1" x14ac:dyDescent="0.25">
      <c r="A60" s="76"/>
      <c r="B60" s="76"/>
      <c r="C60" s="76"/>
      <c r="D60" s="76"/>
      <c r="E60" s="76"/>
      <c r="F60" s="76"/>
      <c r="G60" s="76"/>
      <c r="H60" s="76"/>
      <c r="I60" s="76"/>
      <c r="J60" s="76"/>
      <c r="K60" s="76"/>
      <c r="L60" s="76"/>
      <c r="M60" s="76"/>
      <c r="N60" s="76"/>
      <c r="O60" s="76"/>
      <c r="P60" s="76"/>
      <c r="Q60" s="76"/>
      <c r="R60" s="76"/>
      <c r="S60" s="76"/>
      <c r="T60" s="76"/>
      <c r="U60" s="76"/>
      <c r="V60" s="76"/>
      <c r="W60" s="76"/>
      <c r="X60" s="76"/>
      <c r="Y60" s="76"/>
      <c r="Z60" s="76"/>
    </row>
    <row r="61" spans="1:26" ht="15.75" customHeight="1" x14ac:dyDescent="0.25">
      <c r="A61" s="76"/>
      <c r="B61" s="76"/>
      <c r="C61" s="76"/>
      <c r="D61" s="76"/>
      <c r="E61" s="76"/>
      <c r="F61" s="76"/>
      <c r="G61" s="76"/>
      <c r="H61" s="76"/>
      <c r="I61" s="76"/>
      <c r="J61" s="76"/>
      <c r="K61" s="76"/>
      <c r="L61" s="76"/>
      <c r="M61" s="76"/>
      <c r="N61" s="76"/>
      <c r="O61" s="76"/>
      <c r="P61" s="76"/>
      <c r="Q61" s="76"/>
      <c r="R61" s="76"/>
      <c r="S61" s="76"/>
      <c r="T61" s="76"/>
      <c r="U61" s="76"/>
      <c r="V61" s="76"/>
      <c r="W61" s="76"/>
      <c r="X61" s="76"/>
      <c r="Y61" s="76"/>
      <c r="Z61" s="76"/>
    </row>
    <row r="62" spans="1:26" ht="15.75" customHeight="1" x14ac:dyDescent="0.25">
      <c r="A62" s="76"/>
      <c r="B62" s="76"/>
      <c r="C62" s="76"/>
      <c r="D62" s="76"/>
      <c r="E62" s="76"/>
      <c r="F62" s="76"/>
      <c r="G62" s="76"/>
      <c r="H62" s="76"/>
      <c r="I62" s="76"/>
      <c r="J62" s="76"/>
      <c r="K62" s="76"/>
      <c r="L62" s="76"/>
      <c r="M62" s="76"/>
      <c r="N62" s="76"/>
      <c r="O62" s="76"/>
      <c r="P62" s="76"/>
      <c r="Q62" s="76"/>
      <c r="R62" s="76"/>
      <c r="S62" s="76"/>
      <c r="T62" s="76"/>
      <c r="U62" s="76"/>
      <c r="V62" s="76"/>
      <c r="W62" s="76"/>
      <c r="X62" s="76"/>
      <c r="Y62" s="76"/>
      <c r="Z62" s="76"/>
    </row>
    <row r="63" spans="1:26" ht="15.75" customHeight="1" x14ac:dyDescent="0.25">
      <c r="A63" s="76"/>
      <c r="B63" s="76"/>
      <c r="C63" s="76"/>
      <c r="D63" s="76"/>
      <c r="E63" s="76"/>
      <c r="F63" s="76"/>
      <c r="G63" s="76"/>
      <c r="H63" s="76"/>
      <c r="I63" s="76"/>
      <c r="J63" s="76"/>
      <c r="K63" s="76"/>
      <c r="L63" s="76"/>
      <c r="M63" s="76"/>
      <c r="N63" s="76"/>
      <c r="O63" s="76"/>
      <c r="P63" s="76"/>
      <c r="Q63" s="76"/>
      <c r="R63" s="76"/>
      <c r="S63" s="76"/>
      <c r="T63" s="76"/>
      <c r="U63" s="76"/>
      <c r="V63" s="76"/>
      <c r="W63" s="76"/>
      <c r="X63" s="76"/>
      <c r="Y63" s="76"/>
      <c r="Z63" s="76"/>
    </row>
    <row r="64" spans="1:26" ht="15.75" customHeight="1" x14ac:dyDescent="0.25">
      <c r="A64" s="76"/>
      <c r="B64" s="76"/>
      <c r="C64" s="76"/>
      <c r="D64" s="76"/>
      <c r="E64" s="76"/>
      <c r="F64" s="76"/>
      <c r="G64" s="76"/>
      <c r="H64" s="76"/>
      <c r="I64" s="76"/>
      <c r="J64" s="76"/>
      <c r="K64" s="76"/>
      <c r="L64" s="76"/>
      <c r="M64" s="76"/>
      <c r="N64" s="76"/>
      <c r="O64" s="76"/>
      <c r="P64" s="76"/>
      <c r="Q64" s="76"/>
      <c r="R64" s="76"/>
      <c r="S64" s="76"/>
      <c r="T64" s="76"/>
      <c r="U64" s="76"/>
      <c r="V64" s="76"/>
      <c r="W64" s="76"/>
      <c r="X64" s="76"/>
      <c r="Y64" s="76"/>
      <c r="Z64" s="76"/>
    </row>
    <row r="65" spans="1:26" ht="15.75" customHeight="1" x14ac:dyDescent="0.25">
      <c r="A65" s="76"/>
      <c r="B65" s="76"/>
      <c r="C65" s="76"/>
      <c r="D65" s="76"/>
      <c r="E65" s="76"/>
      <c r="F65" s="76"/>
      <c r="G65" s="76"/>
      <c r="H65" s="76"/>
      <c r="I65" s="76"/>
      <c r="J65" s="76"/>
      <c r="K65" s="76"/>
      <c r="L65" s="76"/>
      <c r="M65" s="76"/>
      <c r="N65" s="76"/>
      <c r="O65" s="76"/>
      <c r="P65" s="76"/>
      <c r="Q65" s="76"/>
      <c r="R65" s="76"/>
      <c r="S65" s="76"/>
      <c r="T65" s="76"/>
      <c r="U65" s="76"/>
      <c r="V65" s="76"/>
      <c r="W65" s="76"/>
      <c r="X65" s="76"/>
      <c r="Y65" s="76"/>
      <c r="Z65" s="76"/>
    </row>
    <row r="66" spans="1:26" ht="15.75" customHeight="1" x14ac:dyDescent="0.25">
      <c r="A66" s="76"/>
      <c r="B66" s="76"/>
      <c r="C66" s="76"/>
      <c r="D66" s="76"/>
      <c r="E66" s="76"/>
      <c r="F66" s="76"/>
      <c r="G66" s="76"/>
      <c r="H66" s="76"/>
      <c r="I66" s="76"/>
      <c r="J66" s="76"/>
      <c r="K66" s="76"/>
      <c r="L66" s="76"/>
      <c r="M66" s="76"/>
      <c r="N66" s="76"/>
      <c r="O66" s="76"/>
      <c r="P66" s="76"/>
      <c r="Q66" s="76"/>
      <c r="R66" s="76"/>
      <c r="S66" s="76"/>
      <c r="T66" s="76"/>
      <c r="U66" s="76"/>
      <c r="V66" s="76"/>
      <c r="W66" s="76"/>
      <c r="X66" s="76"/>
      <c r="Y66" s="76"/>
      <c r="Z66" s="76"/>
    </row>
    <row r="67" spans="1:26" ht="15.75" customHeight="1" x14ac:dyDescent="0.25">
      <c r="A67" s="76"/>
      <c r="B67" s="76"/>
      <c r="C67" s="76"/>
      <c r="D67" s="76"/>
      <c r="E67" s="76"/>
      <c r="F67" s="76"/>
      <c r="G67" s="76"/>
      <c r="H67" s="76"/>
      <c r="I67" s="76"/>
      <c r="J67" s="76"/>
      <c r="K67" s="76"/>
      <c r="L67" s="76"/>
      <c r="M67" s="76"/>
      <c r="N67" s="76"/>
      <c r="O67" s="76"/>
      <c r="P67" s="76"/>
      <c r="Q67" s="76"/>
      <c r="R67" s="76"/>
      <c r="S67" s="76"/>
      <c r="T67" s="76"/>
      <c r="U67" s="76"/>
      <c r="V67" s="76"/>
      <c r="W67" s="76"/>
      <c r="X67" s="76"/>
      <c r="Y67" s="76"/>
      <c r="Z67" s="76"/>
    </row>
    <row r="68" spans="1:26" ht="15.75" customHeight="1" x14ac:dyDescent="0.25">
      <c r="A68" s="76"/>
      <c r="B68" s="76"/>
      <c r="C68" s="76"/>
      <c r="D68" s="76"/>
      <c r="E68" s="76"/>
      <c r="F68" s="76"/>
      <c r="G68" s="76"/>
      <c r="H68" s="76"/>
      <c r="I68" s="76"/>
      <c r="J68" s="76"/>
      <c r="K68" s="76"/>
      <c r="L68" s="76"/>
      <c r="M68" s="76"/>
      <c r="N68" s="76"/>
      <c r="O68" s="76"/>
      <c r="P68" s="76"/>
      <c r="Q68" s="76"/>
      <c r="R68" s="76"/>
      <c r="S68" s="76"/>
      <c r="T68" s="76"/>
      <c r="U68" s="76"/>
      <c r="V68" s="76"/>
      <c r="W68" s="76"/>
      <c r="X68" s="76"/>
      <c r="Y68" s="76"/>
      <c r="Z68" s="76"/>
    </row>
    <row r="69" spans="1:26" ht="15.75" customHeight="1" x14ac:dyDescent="0.25">
      <c r="A69" s="76"/>
      <c r="B69" s="76"/>
      <c r="C69" s="76"/>
      <c r="D69" s="76"/>
      <c r="E69" s="76"/>
      <c r="F69" s="76"/>
      <c r="G69" s="76"/>
      <c r="H69" s="76"/>
      <c r="I69" s="76"/>
      <c r="J69" s="76"/>
      <c r="K69" s="76"/>
      <c r="L69" s="76"/>
      <c r="M69" s="76"/>
      <c r="N69" s="76"/>
      <c r="O69" s="76"/>
      <c r="P69" s="76"/>
      <c r="Q69" s="76"/>
      <c r="R69" s="76"/>
      <c r="S69" s="76"/>
      <c r="T69" s="76"/>
      <c r="U69" s="76"/>
      <c r="V69" s="76"/>
      <c r="W69" s="76"/>
      <c r="X69" s="76"/>
      <c r="Y69" s="76"/>
      <c r="Z69" s="76"/>
    </row>
    <row r="70" spans="1:26" ht="15.75" customHeight="1" x14ac:dyDescent="0.25">
      <c r="A70" s="76"/>
      <c r="B70" s="76"/>
      <c r="C70" s="76"/>
      <c r="D70" s="76"/>
      <c r="E70" s="76"/>
      <c r="F70" s="76"/>
      <c r="G70" s="76"/>
      <c r="H70" s="76"/>
      <c r="I70" s="76"/>
      <c r="J70" s="76"/>
      <c r="K70" s="76"/>
      <c r="L70" s="76"/>
      <c r="M70" s="76"/>
      <c r="N70" s="76"/>
      <c r="O70" s="76"/>
      <c r="P70" s="76"/>
      <c r="Q70" s="76"/>
      <c r="R70" s="76"/>
      <c r="S70" s="76"/>
      <c r="T70" s="76"/>
      <c r="U70" s="76"/>
      <c r="V70" s="76"/>
      <c r="W70" s="76"/>
      <c r="X70" s="76"/>
      <c r="Y70" s="76"/>
      <c r="Z70" s="76"/>
    </row>
    <row r="71" spans="1:26" ht="15.75" customHeight="1" x14ac:dyDescent="0.25">
      <c r="A71" s="76"/>
      <c r="B71" s="76"/>
      <c r="C71" s="76"/>
      <c r="D71" s="76"/>
      <c r="E71" s="76"/>
      <c r="F71" s="76"/>
      <c r="G71" s="76"/>
      <c r="H71" s="76"/>
      <c r="I71" s="76"/>
      <c r="J71" s="76"/>
      <c r="K71" s="76"/>
      <c r="L71" s="76"/>
      <c r="M71" s="76"/>
      <c r="N71" s="76"/>
      <c r="O71" s="76"/>
      <c r="P71" s="76"/>
      <c r="Q71" s="76"/>
      <c r="R71" s="76"/>
      <c r="S71" s="76"/>
      <c r="T71" s="76"/>
      <c r="U71" s="76"/>
      <c r="V71" s="76"/>
      <c r="W71" s="76"/>
      <c r="X71" s="76"/>
      <c r="Y71" s="76"/>
      <c r="Z71" s="76"/>
    </row>
    <row r="72" spans="1:26" ht="15.75" customHeight="1" x14ac:dyDescent="0.25">
      <c r="A72" s="76"/>
      <c r="B72" s="76"/>
      <c r="C72" s="76"/>
      <c r="D72" s="76"/>
      <c r="E72" s="76"/>
      <c r="F72" s="76"/>
      <c r="G72" s="76"/>
      <c r="H72" s="76"/>
      <c r="I72" s="76"/>
      <c r="J72" s="76"/>
      <c r="K72" s="76"/>
      <c r="L72" s="76"/>
      <c r="M72" s="76"/>
      <c r="N72" s="76"/>
      <c r="O72" s="76"/>
      <c r="P72" s="76"/>
      <c r="Q72" s="76"/>
      <c r="R72" s="76"/>
      <c r="S72" s="76"/>
      <c r="T72" s="76"/>
      <c r="U72" s="76"/>
      <c r="V72" s="76"/>
      <c r="W72" s="76"/>
      <c r="X72" s="76"/>
      <c r="Y72" s="76"/>
      <c r="Z72" s="76"/>
    </row>
    <row r="73" spans="1:26" ht="15.75" customHeight="1" x14ac:dyDescent="0.25">
      <c r="A73" s="76"/>
      <c r="B73" s="76"/>
      <c r="C73" s="76"/>
      <c r="D73" s="76"/>
      <c r="E73" s="76"/>
      <c r="F73" s="76"/>
      <c r="G73" s="76"/>
      <c r="H73" s="76"/>
      <c r="I73" s="76"/>
      <c r="J73" s="76"/>
      <c r="K73" s="76"/>
      <c r="L73" s="76"/>
      <c r="M73" s="76"/>
      <c r="N73" s="76"/>
      <c r="O73" s="76"/>
      <c r="P73" s="76"/>
      <c r="Q73" s="76"/>
      <c r="R73" s="76"/>
      <c r="S73" s="76"/>
      <c r="T73" s="76"/>
      <c r="U73" s="76"/>
      <c r="V73" s="76"/>
      <c r="W73" s="76"/>
      <c r="X73" s="76"/>
      <c r="Y73" s="76"/>
      <c r="Z73" s="76"/>
    </row>
    <row r="74" spans="1:26" ht="15.75" customHeight="1" x14ac:dyDescent="0.25">
      <c r="A74" s="76"/>
      <c r="B74" s="76"/>
      <c r="C74" s="76"/>
      <c r="D74" s="76"/>
      <c r="E74" s="76"/>
      <c r="F74" s="76"/>
      <c r="G74" s="76"/>
      <c r="H74" s="76"/>
      <c r="I74" s="76"/>
      <c r="J74" s="76"/>
      <c r="K74" s="76"/>
      <c r="L74" s="76"/>
      <c r="M74" s="76"/>
      <c r="N74" s="76"/>
      <c r="O74" s="76"/>
      <c r="P74" s="76"/>
      <c r="Q74" s="76"/>
      <c r="R74" s="76"/>
      <c r="S74" s="76"/>
      <c r="T74" s="76"/>
      <c r="U74" s="76"/>
      <c r="V74" s="76"/>
      <c r="W74" s="76"/>
      <c r="X74" s="76"/>
      <c r="Y74" s="76"/>
      <c r="Z74" s="76"/>
    </row>
    <row r="75" spans="1:26" ht="15.75" customHeight="1" x14ac:dyDescent="0.25">
      <c r="A75" s="76"/>
      <c r="B75" s="76"/>
      <c r="C75" s="76"/>
      <c r="D75" s="76"/>
      <c r="E75" s="76"/>
      <c r="F75" s="76"/>
      <c r="G75" s="76"/>
      <c r="H75" s="76"/>
      <c r="I75" s="76"/>
      <c r="J75" s="76"/>
      <c r="K75" s="76"/>
      <c r="L75" s="76"/>
      <c r="M75" s="76"/>
      <c r="N75" s="76"/>
      <c r="O75" s="76"/>
      <c r="P75" s="76"/>
      <c r="Q75" s="76"/>
      <c r="R75" s="76"/>
      <c r="S75" s="76"/>
      <c r="T75" s="76"/>
      <c r="U75" s="76"/>
      <c r="V75" s="76"/>
      <c r="W75" s="76"/>
      <c r="X75" s="76"/>
      <c r="Y75" s="76"/>
      <c r="Z75" s="76"/>
    </row>
    <row r="76" spans="1:26" ht="15.75" customHeight="1" x14ac:dyDescent="0.25">
      <c r="A76" s="76"/>
      <c r="B76" s="76"/>
      <c r="C76" s="76"/>
      <c r="D76" s="76"/>
      <c r="E76" s="76"/>
      <c r="F76" s="76"/>
      <c r="G76" s="76"/>
      <c r="H76" s="76"/>
      <c r="I76" s="76"/>
      <c r="J76" s="76"/>
      <c r="K76" s="76"/>
      <c r="L76" s="76"/>
      <c r="M76" s="76"/>
      <c r="N76" s="76"/>
      <c r="O76" s="76"/>
      <c r="P76" s="76"/>
      <c r="Q76" s="76"/>
      <c r="R76" s="76"/>
      <c r="S76" s="76"/>
      <c r="T76" s="76"/>
      <c r="U76" s="76"/>
      <c r="V76" s="76"/>
      <c r="W76" s="76"/>
      <c r="X76" s="76"/>
      <c r="Y76" s="76"/>
      <c r="Z76" s="76"/>
    </row>
    <row r="77" spans="1:26" ht="15.75" customHeight="1" x14ac:dyDescent="0.25">
      <c r="A77" s="76"/>
      <c r="B77" s="76"/>
      <c r="C77" s="76"/>
      <c r="D77" s="76"/>
      <c r="E77" s="76"/>
      <c r="F77" s="76"/>
      <c r="G77" s="76"/>
      <c r="H77" s="76"/>
      <c r="I77" s="76"/>
      <c r="J77" s="76"/>
      <c r="K77" s="76"/>
      <c r="L77" s="76"/>
      <c r="M77" s="76"/>
      <c r="N77" s="76"/>
      <c r="O77" s="76"/>
      <c r="P77" s="76"/>
      <c r="Q77" s="76"/>
      <c r="R77" s="76"/>
      <c r="S77" s="76"/>
      <c r="T77" s="76"/>
      <c r="U77" s="76"/>
      <c r="V77" s="76"/>
      <c r="W77" s="76"/>
      <c r="X77" s="76"/>
      <c r="Y77" s="76"/>
      <c r="Z77" s="76"/>
    </row>
    <row r="78" spans="1:26" ht="15.75" customHeight="1" x14ac:dyDescent="0.25">
      <c r="A78" s="76"/>
      <c r="B78" s="76"/>
      <c r="C78" s="76"/>
      <c r="D78" s="76"/>
      <c r="E78" s="76"/>
      <c r="F78" s="76"/>
      <c r="G78" s="76"/>
      <c r="H78" s="76"/>
      <c r="I78" s="76"/>
      <c r="J78" s="76"/>
      <c r="K78" s="76"/>
      <c r="L78" s="76"/>
      <c r="M78" s="76"/>
      <c r="N78" s="76"/>
      <c r="O78" s="76"/>
      <c r="P78" s="76"/>
      <c r="Q78" s="76"/>
      <c r="R78" s="76"/>
      <c r="S78" s="76"/>
      <c r="T78" s="76"/>
      <c r="U78" s="76"/>
      <c r="V78" s="76"/>
      <c r="W78" s="76"/>
      <c r="X78" s="76"/>
      <c r="Y78" s="76"/>
      <c r="Z78" s="76"/>
    </row>
    <row r="79" spans="1:26" ht="15.75" customHeight="1" x14ac:dyDescent="0.25">
      <c r="A79" s="76"/>
      <c r="B79" s="76"/>
      <c r="C79" s="76"/>
      <c r="D79" s="76"/>
      <c r="E79" s="76"/>
      <c r="F79" s="76"/>
      <c r="G79" s="76"/>
      <c r="H79" s="76"/>
      <c r="I79" s="76"/>
      <c r="J79" s="76"/>
      <c r="K79" s="76"/>
      <c r="L79" s="76"/>
      <c r="M79" s="76"/>
      <c r="N79" s="76"/>
      <c r="O79" s="76"/>
      <c r="P79" s="76"/>
      <c r="Q79" s="76"/>
      <c r="R79" s="76"/>
      <c r="S79" s="76"/>
      <c r="T79" s="76"/>
      <c r="U79" s="76"/>
      <c r="V79" s="76"/>
      <c r="W79" s="76"/>
      <c r="X79" s="76"/>
      <c r="Y79" s="76"/>
      <c r="Z79" s="76"/>
    </row>
    <row r="80" spans="1:26" ht="15.75" customHeight="1" x14ac:dyDescent="0.25">
      <c r="A80" s="76"/>
      <c r="B80" s="76"/>
      <c r="C80" s="76"/>
      <c r="D80" s="76"/>
      <c r="E80" s="76"/>
      <c r="F80" s="76"/>
      <c r="G80" s="76"/>
      <c r="H80" s="76"/>
      <c r="I80" s="76"/>
      <c r="J80" s="76"/>
      <c r="K80" s="76"/>
      <c r="L80" s="76"/>
      <c r="M80" s="76"/>
      <c r="N80" s="76"/>
      <c r="O80" s="76"/>
      <c r="P80" s="76"/>
      <c r="Q80" s="76"/>
      <c r="R80" s="76"/>
      <c r="S80" s="76"/>
      <c r="T80" s="76"/>
      <c r="U80" s="76"/>
      <c r="V80" s="76"/>
      <c r="W80" s="76"/>
      <c r="X80" s="76"/>
      <c r="Y80" s="76"/>
      <c r="Z80" s="76"/>
    </row>
    <row r="81" spans="1:26" ht="15.75" customHeight="1" x14ac:dyDescent="0.25">
      <c r="A81" s="76"/>
      <c r="B81" s="76"/>
      <c r="C81" s="76"/>
      <c r="D81" s="76"/>
      <c r="E81" s="76"/>
      <c r="F81" s="76"/>
      <c r="G81" s="76"/>
      <c r="H81" s="76"/>
      <c r="I81" s="76"/>
      <c r="J81" s="76"/>
      <c r="K81" s="76"/>
      <c r="L81" s="76"/>
      <c r="M81" s="76"/>
      <c r="N81" s="76"/>
      <c r="O81" s="76"/>
      <c r="P81" s="76"/>
      <c r="Q81" s="76"/>
      <c r="R81" s="76"/>
      <c r="S81" s="76"/>
      <c r="T81" s="76"/>
      <c r="U81" s="76"/>
      <c r="V81" s="76"/>
      <c r="W81" s="76"/>
      <c r="X81" s="76"/>
      <c r="Y81" s="76"/>
      <c r="Z81" s="76"/>
    </row>
    <row r="82" spans="1:26" ht="15.75" customHeight="1" x14ac:dyDescent="0.25">
      <c r="A82" s="76"/>
      <c r="B82" s="76"/>
      <c r="C82" s="76"/>
      <c r="D82" s="76"/>
      <c r="E82" s="76"/>
      <c r="F82" s="76"/>
      <c r="G82" s="76"/>
      <c r="H82" s="76"/>
      <c r="I82" s="76"/>
      <c r="J82" s="76"/>
      <c r="K82" s="76"/>
      <c r="L82" s="76"/>
      <c r="M82" s="76"/>
      <c r="N82" s="76"/>
      <c r="O82" s="76"/>
      <c r="P82" s="76"/>
      <c r="Q82" s="76"/>
      <c r="R82" s="76"/>
      <c r="S82" s="76"/>
      <c r="T82" s="76"/>
      <c r="U82" s="76"/>
      <c r="V82" s="76"/>
      <c r="W82" s="76"/>
      <c r="X82" s="76"/>
      <c r="Y82" s="76"/>
      <c r="Z82" s="76"/>
    </row>
    <row r="83" spans="1:26" ht="15.75" customHeight="1" x14ac:dyDescent="0.25">
      <c r="A83" s="76"/>
      <c r="B83" s="76"/>
      <c r="C83" s="76"/>
      <c r="D83" s="76"/>
      <c r="E83" s="76"/>
      <c r="F83" s="76"/>
      <c r="G83" s="76"/>
      <c r="H83" s="76"/>
      <c r="I83" s="76"/>
      <c r="J83" s="76"/>
      <c r="K83" s="76"/>
      <c r="L83" s="76"/>
      <c r="M83" s="76"/>
      <c r="N83" s="76"/>
      <c r="O83" s="76"/>
      <c r="P83" s="76"/>
      <c r="Q83" s="76"/>
      <c r="R83" s="76"/>
      <c r="S83" s="76"/>
      <c r="T83" s="76"/>
      <c r="U83" s="76"/>
      <c r="V83" s="76"/>
      <c r="W83" s="76"/>
      <c r="X83" s="76"/>
      <c r="Y83" s="76"/>
      <c r="Z83" s="76"/>
    </row>
    <row r="84" spans="1:26" ht="15.75" customHeight="1" x14ac:dyDescent="0.25">
      <c r="A84" s="76"/>
      <c r="B84" s="76"/>
      <c r="C84" s="76"/>
      <c r="D84" s="76"/>
      <c r="E84" s="76"/>
      <c r="F84" s="76"/>
      <c r="G84" s="76"/>
      <c r="H84" s="76"/>
      <c r="I84" s="76"/>
      <c r="J84" s="76"/>
      <c r="K84" s="76"/>
      <c r="L84" s="76"/>
      <c r="M84" s="76"/>
      <c r="N84" s="76"/>
      <c r="O84" s="76"/>
      <c r="P84" s="76"/>
      <c r="Q84" s="76"/>
      <c r="R84" s="76"/>
      <c r="S84" s="76"/>
      <c r="T84" s="76"/>
      <c r="U84" s="76"/>
      <c r="V84" s="76"/>
      <c r="W84" s="76"/>
      <c r="X84" s="76"/>
      <c r="Y84" s="76"/>
      <c r="Z84" s="76"/>
    </row>
    <row r="85" spans="1:26" ht="15.75" customHeight="1" x14ac:dyDescent="0.25">
      <c r="A85" s="76"/>
      <c r="B85" s="76"/>
      <c r="C85" s="76"/>
      <c r="D85" s="76"/>
      <c r="E85" s="76"/>
      <c r="F85" s="76"/>
      <c r="G85" s="76"/>
      <c r="H85" s="76"/>
      <c r="I85" s="76"/>
      <c r="J85" s="76"/>
      <c r="K85" s="76"/>
      <c r="L85" s="76"/>
      <c r="M85" s="76"/>
      <c r="N85" s="76"/>
      <c r="O85" s="76"/>
      <c r="P85" s="76"/>
      <c r="Q85" s="76"/>
      <c r="R85" s="76"/>
      <c r="S85" s="76"/>
      <c r="T85" s="76"/>
      <c r="U85" s="76"/>
      <c r="V85" s="76"/>
      <c r="W85" s="76"/>
      <c r="X85" s="76"/>
      <c r="Y85" s="76"/>
      <c r="Z85" s="76"/>
    </row>
    <row r="86" spans="1:26" ht="15.75" customHeight="1" x14ac:dyDescent="0.25">
      <c r="A86" s="76"/>
      <c r="B86" s="76"/>
      <c r="C86" s="76"/>
      <c r="D86" s="76"/>
      <c r="E86" s="76"/>
      <c r="F86" s="76"/>
      <c r="G86" s="76"/>
      <c r="H86" s="76"/>
      <c r="I86" s="76"/>
      <c r="J86" s="76"/>
      <c r="K86" s="76"/>
      <c r="L86" s="76"/>
      <c r="M86" s="76"/>
      <c r="N86" s="76"/>
      <c r="O86" s="76"/>
      <c r="P86" s="76"/>
      <c r="Q86" s="76"/>
      <c r="R86" s="76"/>
      <c r="S86" s="76"/>
      <c r="T86" s="76"/>
      <c r="U86" s="76"/>
      <c r="V86" s="76"/>
      <c r="W86" s="76"/>
      <c r="X86" s="76"/>
      <c r="Y86" s="76"/>
      <c r="Z86" s="76"/>
    </row>
    <row r="87" spans="1:26" ht="15.75" customHeight="1" x14ac:dyDescent="0.25">
      <c r="A87" s="76"/>
      <c r="B87" s="76"/>
      <c r="C87" s="76"/>
      <c r="D87" s="76"/>
      <c r="E87" s="76"/>
      <c r="F87" s="76"/>
      <c r="G87" s="76"/>
      <c r="H87" s="76"/>
      <c r="I87" s="76"/>
      <c r="J87" s="76"/>
      <c r="K87" s="76"/>
      <c r="L87" s="76"/>
      <c r="M87" s="76"/>
      <c r="N87" s="76"/>
      <c r="O87" s="76"/>
      <c r="P87" s="76"/>
      <c r="Q87" s="76"/>
      <c r="R87" s="76"/>
      <c r="S87" s="76"/>
      <c r="T87" s="76"/>
      <c r="U87" s="76"/>
      <c r="V87" s="76"/>
      <c r="W87" s="76"/>
      <c r="X87" s="76"/>
      <c r="Y87" s="76"/>
      <c r="Z87" s="76"/>
    </row>
    <row r="88" spans="1:26" ht="15.75" customHeight="1" x14ac:dyDescent="0.25">
      <c r="A88" s="76"/>
      <c r="B88" s="76"/>
      <c r="C88" s="76"/>
      <c r="D88" s="76"/>
      <c r="E88" s="76"/>
      <c r="F88" s="76"/>
      <c r="G88" s="76"/>
      <c r="H88" s="76"/>
      <c r="I88" s="76"/>
      <c r="J88" s="76"/>
      <c r="K88" s="76"/>
      <c r="L88" s="76"/>
      <c r="M88" s="76"/>
      <c r="N88" s="76"/>
      <c r="O88" s="76"/>
      <c r="P88" s="76"/>
      <c r="Q88" s="76"/>
      <c r="R88" s="76"/>
      <c r="S88" s="76"/>
      <c r="T88" s="76"/>
      <c r="U88" s="76"/>
      <c r="V88" s="76"/>
      <c r="W88" s="76"/>
      <c r="X88" s="76"/>
      <c r="Y88" s="76"/>
      <c r="Z88" s="76"/>
    </row>
    <row r="89" spans="1:26" ht="15.75" customHeight="1" x14ac:dyDescent="0.25">
      <c r="A89" s="76"/>
      <c r="B89" s="76"/>
      <c r="C89" s="76"/>
      <c r="D89" s="76"/>
      <c r="E89" s="76"/>
      <c r="F89" s="76"/>
      <c r="G89" s="76"/>
      <c r="H89" s="76"/>
      <c r="I89" s="76"/>
      <c r="J89" s="76"/>
      <c r="K89" s="76"/>
      <c r="L89" s="76"/>
      <c r="M89" s="76"/>
      <c r="N89" s="76"/>
      <c r="O89" s="76"/>
      <c r="P89" s="76"/>
      <c r="Q89" s="76"/>
      <c r="R89" s="76"/>
      <c r="S89" s="76"/>
      <c r="T89" s="76"/>
      <c r="U89" s="76"/>
      <c r="V89" s="76"/>
      <c r="W89" s="76"/>
      <c r="X89" s="76"/>
      <c r="Y89" s="76"/>
      <c r="Z89" s="76"/>
    </row>
    <row r="90" spans="1:26" ht="15.75" customHeight="1" x14ac:dyDescent="0.25">
      <c r="A90" s="76"/>
      <c r="B90" s="76"/>
      <c r="C90" s="76"/>
      <c r="D90" s="76"/>
      <c r="E90" s="76"/>
      <c r="F90" s="76"/>
      <c r="G90" s="76"/>
      <c r="H90" s="76"/>
      <c r="I90" s="76"/>
      <c r="J90" s="76"/>
      <c r="K90" s="76"/>
      <c r="L90" s="76"/>
      <c r="M90" s="76"/>
      <c r="N90" s="76"/>
      <c r="O90" s="76"/>
      <c r="P90" s="76"/>
      <c r="Q90" s="76"/>
      <c r="R90" s="76"/>
      <c r="S90" s="76"/>
      <c r="T90" s="76"/>
      <c r="U90" s="76"/>
      <c r="V90" s="76"/>
      <c r="W90" s="76"/>
      <c r="X90" s="76"/>
      <c r="Y90" s="76"/>
      <c r="Z90" s="76"/>
    </row>
    <row r="91" spans="1:26" ht="15.75" customHeight="1" x14ac:dyDescent="0.25">
      <c r="A91" s="76"/>
      <c r="B91" s="76"/>
      <c r="C91" s="76"/>
      <c r="D91" s="76"/>
      <c r="E91" s="76"/>
      <c r="F91" s="76"/>
      <c r="G91" s="76"/>
      <c r="H91" s="76"/>
      <c r="I91" s="76"/>
      <c r="J91" s="76"/>
      <c r="K91" s="76"/>
      <c r="L91" s="76"/>
      <c r="M91" s="76"/>
      <c r="N91" s="76"/>
      <c r="O91" s="76"/>
      <c r="P91" s="76"/>
      <c r="Q91" s="76"/>
      <c r="R91" s="76"/>
      <c r="S91" s="76"/>
      <c r="T91" s="76"/>
      <c r="U91" s="76"/>
      <c r="V91" s="76"/>
      <c r="W91" s="76"/>
      <c r="X91" s="76"/>
      <c r="Y91" s="76"/>
      <c r="Z91" s="76"/>
    </row>
    <row r="92" spans="1:26" ht="15.75" customHeight="1" x14ac:dyDescent="0.25">
      <c r="A92" s="76"/>
      <c r="B92" s="76"/>
      <c r="C92" s="76"/>
      <c r="D92" s="76"/>
      <c r="E92" s="76"/>
      <c r="F92" s="76"/>
      <c r="G92" s="76"/>
      <c r="H92" s="76"/>
      <c r="I92" s="76"/>
      <c r="J92" s="76"/>
      <c r="K92" s="76"/>
      <c r="L92" s="76"/>
      <c r="M92" s="76"/>
      <c r="N92" s="76"/>
      <c r="O92" s="76"/>
      <c r="P92" s="76"/>
      <c r="Q92" s="76"/>
      <c r="R92" s="76"/>
      <c r="S92" s="76"/>
      <c r="T92" s="76"/>
      <c r="U92" s="76"/>
      <c r="V92" s="76"/>
      <c r="W92" s="76"/>
      <c r="X92" s="76"/>
      <c r="Y92" s="76"/>
      <c r="Z92" s="76"/>
    </row>
    <row r="93" spans="1:26" ht="15.75" customHeight="1" x14ac:dyDescent="0.25">
      <c r="A93" s="76"/>
      <c r="B93" s="76"/>
      <c r="C93" s="76"/>
      <c r="D93" s="76"/>
      <c r="E93" s="76"/>
      <c r="F93" s="76"/>
      <c r="G93" s="76"/>
      <c r="H93" s="76"/>
      <c r="I93" s="76"/>
      <c r="J93" s="76"/>
      <c r="K93" s="76"/>
      <c r="L93" s="76"/>
      <c r="M93" s="76"/>
      <c r="N93" s="76"/>
      <c r="O93" s="76"/>
      <c r="P93" s="76"/>
      <c r="Q93" s="76"/>
      <c r="R93" s="76"/>
      <c r="S93" s="76"/>
      <c r="T93" s="76"/>
      <c r="U93" s="76"/>
      <c r="V93" s="76"/>
      <c r="W93" s="76"/>
      <c r="X93" s="76"/>
      <c r="Y93" s="76"/>
      <c r="Z93" s="76"/>
    </row>
    <row r="94" spans="1:26" ht="15.75" customHeight="1" x14ac:dyDescent="0.25">
      <c r="A94" s="76"/>
      <c r="B94" s="76"/>
      <c r="C94" s="76"/>
      <c r="D94" s="76"/>
      <c r="E94" s="76"/>
      <c r="F94" s="76"/>
      <c r="G94" s="76"/>
      <c r="H94" s="76"/>
      <c r="I94" s="76"/>
      <c r="J94" s="76"/>
      <c r="K94" s="76"/>
      <c r="L94" s="76"/>
      <c r="M94" s="76"/>
      <c r="N94" s="76"/>
      <c r="O94" s="76"/>
      <c r="P94" s="76"/>
      <c r="Q94" s="76"/>
      <c r="R94" s="76"/>
      <c r="S94" s="76"/>
      <c r="T94" s="76"/>
      <c r="U94" s="76"/>
      <c r="V94" s="76"/>
      <c r="W94" s="76"/>
      <c r="X94" s="76"/>
      <c r="Y94" s="76"/>
      <c r="Z94" s="76"/>
    </row>
    <row r="95" spans="1:26" ht="15.75" customHeight="1" x14ac:dyDescent="0.25">
      <c r="A95" s="76"/>
      <c r="B95" s="76"/>
      <c r="C95" s="76"/>
      <c r="D95" s="76"/>
      <c r="E95" s="76"/>
      <c r="F95" s="76"/>
      <c r="G95" s="76"/>
      <c r="H95" s="76"/>
      <c r="I95" s="76"/>
      <c r="J95" s="76"/>
      <c r="K95" s="76"/>
      <c r="L95" s="76"/>
      <c r="M95" s="76"/>
      <c r="N95" s="76"/>
      <c r="O95" s="76"/>
      <c r="P95" s="76"/>
      <c r="Q95" s="76"/>
      <c r="R95" s="76"/>
      <c r="S95" s="76"/>
      <c r="T95" s="76"/>
      <c r="U95" s="76"/>
      <c r="V95" s="76"/>
      <c r="W95" s="76"/>
      <c r="X95" s="76"/>
      <c r="Y95" s="76"/>
      <c r="Z95" s="76"/>
    </row>
    <row r="96" spans="1:26" ht="15.75" customHeight="1" x14ac:dyDescent="0.25">
      <c r="A96" s="76"/>
      <c r="B96" s="76"/>
      <c r="C96" s="76"/>
      <c r="D96" s="76"/>
      <c r="E96" s="76"/>
      <c r="F96" s="76"/>
      <c r="G96" s="76"/>
      <c r="H96" s="76"/>
      <c r="I96" s="76"/>
      <c r="J96" s="76"/>
      <c r="K96" s="76"/>
      <c r="L96" s="76"/>
      <c r="M96" s="76"/>
      <c r="N96" s="76"/>
      <c r="O96" s="76"/>
      <c r="P96" s="76"/>
      <c r="Q96" s="76"/>
      <c r="R96" s="76"/>
      <c r="S96" s="76"/>
      <c r="T96" s="76"/>
      <c r="U96" s="76"/>
      <c r="V96" s="76"/>
      <c r="W96" s="76"/>
      <c r="X96" s="76"/>
      <c r="Y96" s="76"/>
      <c r="Z96" s="76"/>
    </row>
    <row r="97" spans="1:26" ht="15.75" customHeight="1" x14ac:dyDescent="0.25">
      <c r="A97" s="76"/>
      <c r="B97" s="76"/>
      <c r="C97" s="76"/>
      <c r="D97" s="76"/>
      <c r="E97" s="76"/>
      <c r="F97" s="76"/>
      <c r="G97" s="76"/>
      <c r="H97" s="76"/>
      <c r="I97" s="76"/>
      <c r="J97" s="76"/>
      <c r="K97" s="76"/>
      <c r="L97" s="76"/>
      <c r="M97" s="76"/>
      <c r="N97" s="76"/>
      <c r="O97" s="76"/>
      <c r="P97" s="76"/>
      <c r="Q97" s="76"/>
      <c r="R97" s="76"/>
      <c r="S97" s="76"/>
      <c r="T97" s="76"/>
      <c r="U97" s="76"/>
      <c r="V97" s="76"/>
      <c r="W97" s="76"/>
      <c r="X97" s="76"/>
      <c r="Y97" s="76"/>
      <c r="Z97" s="76"/>
    </row>
    <row r="98" spans="1:26" ht="15.75" customHeight="1" x14ac:dyDescent="0.25">
      <c r="A98" s="76"/>
      <c r="B98" s="76"/>
      <c r="C98" s="76"/>
      <c r="D98" s="76"/>
      <c r="E98" s="76"/>
      <c r="F98" s="76"/>
      <c r="G98" s="76"/>
      <c r="H98" s="76"/>
      <c r="I98" s="76"/>
      <c r="J98" s="76"/>
      <c r="K98" s="76"/>
      <c r="L98" s="76"/>
      <c r="M98" s="76"/>
      <c r="N98" s="76"/>
      <c r="O98" s="76"/>
      <c r="P98" s="76"/>
      <c r="Q98" s="76"/>
      <c r="R98" s="76"/>
      <c r="S98" s="76"/>
      <c r="T98" s="76"/>
      <c r="U98" s="76"/>
      <c r="V98" s="76"/>
      <c r="W98" s="76"/>
      <c r="X98" s="76"/>
      <c r="Y98" s="76"/>
      <c r="Z98" s="76"/>
    </row>
    <row r="99" spans="1:26" ht="15.75" customHeight="1" x14ac:dyDescent="0.25">
      <c r="A99" s="76"/>
      <c r="B99" s="76"/>
      <c r="C99" s="76"/>
      <c r="D99" s="76"/>
      <c r="E99" s="76"/>
      <c r="F99" s="76"/>
      <c r="G99" s="76"/>
      <c r="H99" s="76"/>
      <c r="I99" s="76"/>
      <c r="J99" s="76"/>
      <c r="K99" s="76"/>
      <c r="L99" s="76"/>
      <c r="M99" s="76"/>
      <c r="N99" s="76"/>
      <c r="O99" s="76"/>
      <c r="P99" s="76"/>
      <c r="Q99" s="76"/>
      <c r="R99" s="76"/>
      <c r="S99" s="76"/>
      <c r="T99" s="76"/>
      <c r="U99" s="76"/>
      <c r="V99" s="76"/>
      <c r="W99" s="76"/>
      <c r="X99" s="76"/>
      <c r="Y99" s="76"/>
      <c r="Z99" s="76"/>
    </row>
    <row r="100" spans="1:26" ht="15.75" customHeight="1" x14ac:dyDescent="0.25">
      <c r="A100" s="76"/>
      <c r="B100" s="76"/>
      <c r="C100" s="76"/>
      <c r="D100" s="76"/>
      <c r="E100" s="76"/>
      <c r="F100" s="76"/>
      <c r="G100" s="76"/>
      <c r="H100" s="76"/>
      <c r="I100" s="76"/>
      <c r="J100" s="76"/>
      <c r="K100" s="76"/>
      <c r="L100" s="76"/>
      <c r="M100" s="76"/>
      <c r="N100" s="76"/>
      <c r="O100" s="76"/>
      <c r="P100" s="76"/>
      <c r="Q100" s="76"/>
      <c r="R100" s="76"/>
      <c r="S100" s="76"/>
      <c r="T100" s="76"/>
      <c r="U100" s="76"/>
      <c r="V100" s="76"/>
      <c r="W100" s="76"/>
      <c r="X100" s="76"/>
      <c r="Y100" s="76"/>
      <c r="Z100" s="76"/>
    </row>
    <row r="101" spans="1:26" ht="15.75" customHeight="1" x14ac:dyDescent="0.25">
      <c r="A101" s="76"/>
      <c r="B101" s="76"/>
      <c r="C101" s="76"/>
      <c r="D101" s="76"/>
      <c r="E101" s="76"/>
      <c r="F101" s="76"/>
      <c r="G101" s="76"/>
      <c r="H101" s="76"/>
      <c r="I101" s="76"/>
      <c r="J101" s="76"/>
      <c r="K101" s="76"/>
      <c r="L101" s="76"/>
      <c r="M101" s="76"/>
      <c r="N101" s="76"/>
      <c r="O101" s="76"/>
      <c r="P101" s="76"/>
      <c r="Q101" s="76"/>
      <c r="R101" s="76"/>
      <c r="S101" s="76"/>
      <c r="T101" s="76"/>
      <c r="U101" s="76"/>
      <c r="V101" s="76"/>
      <c r="W101" s="76"/>
      <c r="X101" s="76"/>
      <c r="Y101" s="76"/>
      <c r="Z101" s="76"/>
    </row>
    <row r="102" spans="1:26" ht="15.75" customHeight="1" x14ac:dyDescent="0.25">
      <c r="A102" s="76"/>
      <c r="B102" s="76"/>
      <c r="C102" s="76"/>
      <c r="D102" s="76"/>
      <c r="E102" s="76"/>
      <c r="F102" s="76"/>
      <c r="G102" s="76"/>
      <c r="H102" s="76"/>
      <c r="I102" s="76"/>
      <c r="J102" s="76"/>
      <c r="K102" s="76"/>
      <c r="L102" s="76"/>
      <c r="M102" s="76"/>
      <c r="N102" s="76"/>
      <c r="O102" s="76"/>
      <c r="P102" s="76"/>
      <c r="Q102" s="76"/>
      <c r="R102" s="76"/>
      <c r="S102" s="76"/>
      <c r="T102" s="76"/>
      <c r="U102" s="76"/>
      <c r="V102" s="76"/>
      <c r="W102" s="76"/>
      <c r="X102" s="76"/>
      <c r="Y102" s="76"/>
      <c r="Z102" s="76"/>
    </row>
    <row r="103" spans="1:26" ht="15.75" customHeight="1" x14ac:dyDescent="0.25">
      <c r="A103" s="76"/>
      <c r="B103" s="76"/>
      <c r="C103" s="76"/>
      <c r="D103" s="76"/>
      <c r="E103" s="76"/>
      <c r="F103" s="76"/>
      <c r="G103" s="76"/>
      <c r="H103" s="76"/>
      <c r="I103" s="76"/>
      <c r="J103" s="76"/>
      <c r="K103" s="76"/>
      <c r="L103" s="76"/>
      <c r="M103" s="76"/>
      <c r="N103" s="76"/>
      <c r="O103" s="76"/>
      <c r="P103" s="76"/>
      <c r="Q103" s="76"/>
      <c r="R103" s="76"/>
      <c r="S103" s="76"/>
      <c r="T103" s="76"/>
      <c r="U103" s="76"/>
      <c r="V103" s="76"/>
      <c r="W103" s="76"/>
      <c r="X103" s="76"/>
      <c r="Y103" s="76"/>
      <c r="Z103" s="76"/>
    </row>
    <row r="104" spans="1:26" ht="15.75" customHeight="1" x14ac:dyDescent="0.25">
      <c r="A104" s="76"/>
      <c r="B104" s="76"/>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row>
    <row r="105" spans="1:26" ht="15.75" customHeight="1" x14ac:dyDescent="0.25">
      <c r="A105" s="76"/>
      <c r="B105" s="76"/>
      <c r="C105" s="76"/>
      <c r="D105" s="76"/>
      <c r="E105" s="76"/>
      <c r="F105" s="76"/>
      <c r="G105" s="76"/>
      <c r="H105" s="76"/>
      <c r="I105" s="76"/>
      <c r="J105" s="76"/>
      <c r="K105" s="76"/>
      <c r="L105" s="76"/>
      <c r="M105" s="76"/>
      <c r="N105" s="76"/>
      <c r="O105" s="76"/>
      <c r="P105" s="76"/>
      <c r="Q105" s="76"/>
      <c r="R105" s="76"/>
      <c r="S105" s="76"/>
      <c r="T105" s="76"/>
      <c r="U105" s="76"/>
      <c r="V105" s="76"/>
      <c r="W105" s="76"/>
      <c r="X105" s="76"/>
      <c r="Y105" s="76"/>
      <c r="Z105" s="76"/>
    </row>
    <row r="106" spans="1:26" ht="15.75" customHeight="1" x14ac:dyDescent="0.25">
      <c r="A106" s="76"/>
      <c r="B106" s="76"/>
      <c r="C106" s="76"/>
      <c r="D106" s="76"/>
      <c r="E106" s="76"/>
      <c r="F106" s="76"/>
      <c r="G106" s="76"/>
      <c r="H106" s="76"/>
      <c r="I106" s="76"/>
      <c r="J106" s="76"/>
      <c r="K106" s="76"/>
      <c r="L106" s="76"/>
      <c r="M106" s="76"/>
      <c r="N106" s="76"/>
      <c r="O106" s="76"/>
      <c r="P106" s="76"/>
      <c r="Q106" s="76"/>
      <c r="R106" s="76"/>
      <c r="S106" s="76"/>
      <c r="T106" s="76"/>
      <c r="U106" s="76"/>
      <c r="V106" s="76"/>
      <c r="W106" s="76"/>
      <c r="X106" s="76"/>
      <c r="Y106" s="76"/>
      <c r="Z106" s="76"/>
    </row>
    <row r="107" spans="1:26" ht="15.75" customHeight="1" x14ac:dyDescent="0.25">
      <c r="A107" s="76"/>
      <c r="B107" s="76"/>
      <c r="C107" s="76"/>
      <c r="D107" s="76"/>
      <c r="E107" s="76"/>
      <c r="F107" s="76"/>
      <c r="G107" s="76"/>
      <c r="H107" s="76"/>
      <c r="I107" s="76"/>
      <c r="J107" s="76"/>
      <c r="K107" s="76"/>
      <c r="L107" s="76"/>
      <c r="M107" s="76"/>
      <c r="N107" s="76"/>
      <c r="O107" s="76"/>
      <c r="P107" s="76"/>
      <c r="Q107" s="76"/>
      <c r="R107" s="76"/>
      <c r="S107" s="76"/>
      <c r="T107" s="76"/>
      <c r="U107" s="76"/>
      <c r="V107" s="76"/>
      <c r="W107" s="76"/>
      <c r="X107" s="76"/>
      <c r="Y107" s="76"/>
      <c r="Z107" s="76"/>
    </row>
    <row r="108" spans="1:26" ht="15.75" customHeight="1" x14ac:dyDescent="0.25">
      <c r="A108" s="76"/>
      <c r="B108" s="76"/>
      <c r="C108" s="76"/>
      <c r="D108" s="76"/>
      <c r="E108" s="76"/>
      <c r="F108" s="76"/>
      <c r="G108" s="76"/>
      <c r="H108" s="76"/>
      <c r="I108" s="76"/>
      <c r="J108" s="76"/>
      <c r="K108" s="76"/>
      <c r="L108" s="76"/>
      <c r="M108" s="76"/>
      <c r="N108" s="76"/>
      <c r="O108" s="76"/>
      <c r="P108" s="76"/>
      <c r="Q108" s="76"/>
      <c r="R108" s="76"/>
      <c r="S108" s="76"/>
      <c r="T108" s="76"/>
      <c r="U108" s="76"/>
      <c r="V108" s="76"/>
      <c r="W108" s="76"/>
      <c r="X108" s="76"/>
      <c r="Y108" s="76"/>
      <c r="Z108" s="76"/>
    </row>
    <row r="109" spans="1:26" ht="15.75" customHeight="1" x14ac:dyDescent="0.25">
      <c r="A109" s="76"/>
      <c r="B109" s="76"/>
      <c r="C109" s="76"/>
      <c r="D109" s="76"/>
      <c r="E109" s="76"/>
      <c r="F109" s="76"/>
      <c r="G109" s="76"/>
      <c r="H109" s="76"/>
      <c r="I109" s="76"/>
      <c r="J109" s="76"/>
      <c r="K109" s="76"/>
      <c r="L109" s="76"/>
      <c r="M109" s="76"/>
      <c r="N109" s="76"/>
      <c r="O109" s="76"/>
      <c r="P109" s="76"/>
      <c r="Q109" s="76"/>
      <c r="R109" s="76"/>
      <c r="S109" s="76"/>
      <c r="T109" s="76"/>
      <c r="U109" s="76"/>
      <c r="V109" s="76"/>
      <c r="W109" s="76"/>
      <c r="X109" s="76"/>
      <c r="Y109" s="76"/>
      <c r="Z109" s="76"/>
    </row>
    <row r="110" spans="1:26" ht="15.75" customHeight="1" x14ac:dyDescent="0.25">
      <c r="A110" s="76"/>
      <c r="B110" s="76"/>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row>
    <row r="111" spans="1:26" ht="15.75" customHeight="1" x14ac:dyDescent="0.25">
      <c r="A111" s="76"/>
      <c r="B111" s="76"/>
      <c r="C111" s="76"/>
      <c r="D111" s="76"/>
      <c r="E111" s="76"/>
      <c r="F111" s="76"/>
      <c r="G111" s="76"/>
      <c r="H111" s="76"/>
      <c r="I111" s="76"/>
      <c r="J111" s="76"/>
      <c r="K111" s="76"/>
      <c r="L111" s="76"/>
      <c r="M111" s="76"/>
      <c r="N111" s="76"/>
      <c r="O111" s="76"/>
      <c r="P111" s="76"/>
      <c r="Q111" s="76"/>
      <c r="R111" s="76"/>
      <c r="S111" s="76"/>
      <c r="T111" s="76"/>
      <c r="U111" s="76"/>
      <c r="V111" s="76"/>
      <c r="W111" s="76"/>
      <c r="X111" s="76"/>
      <c r="Y111" s="76"/>
      <c r="Z111" s="76"/>
    </row>
    <row r="112" spans="1:26" ht="15.75" customHeight="1" x14ac:dyDescent="0.25">
      <c r="A112" s="76"/>
      <c r="B112" s="76"/>
      <c r="C112" s="76"/>
      <c r="D112" s="76"/>
      <c r="E112" s="76"/>
      <c r="F112" s="76"/>
      <c r="G112" s="76"/>
      <c r="H112" s="76"/>
      <c r="I112" s="76"/>
      <c r="J112" s="76"/>
      <c r="K112" s="76"/>
      <c r="L112" s="76"/>
      <c r="M112" s="76"/>
      <c r="N112" s="76"/>
      <c r="O112" s="76"/>
      <c r="P112" s="76"/>
      <c r="Q112" s="76"/>
      <c r="R112" s="76"/>
      <c r="S112" s="76"/>
      <c r="T112" s="76"/>
      <c r="U112" s="76"/>
      <c r="V112" s="76"/>
      <c r="W112" s="76"/>
      <c r="X112" s="76"/>
      <c r="Y112" s="76"/>
      <c r="Z112" s="76"/>
    </row>
    <row r="113" spans="1:26" ht="15.75" customHeight="1" x14ac:dyDescent="0.25">
      <c r="A113" s="76"/>
      <c r="B113" s="76"/>
      <c r="C113" s="76"/>
      <c r="D113" s="76"/>
      <c r="E113" s="76"/>
      <c r="F113" s="76"/>
      <c r="G113" s="76"/>
      <c r="H113" s="76"/>
      <c r="I113" s="76"/>
      <c r="J113" s="76"/>
      <c r="K113" s="76"/>
      <c r="L113" s="76"/>
      <c r="M113" s="76"/>
      <c r="N113" s="76"/>
      <c r="O113" s="76"/>
      <c r="P113" s="76"/>
      <c r="Q113" s="76"/>
      <c r="R113" s="76"/>
      <c r="S113" s="76"/>
      <c r="T113" s="76"/>
      <c r="U113" s="76"/>
      <c r="V113" s="76"/>
      <c r="W113" s="76"/>
      <c r="X113" s="76"/>
      <c r="Y113" s="76"/>
      <c r="Z113" s="76"/>
    </row>
    <row r="114" spans="1:26" ht="15.75" customHeight="1" x14ac:dyDescent="0.25">
      <c r="A114" s="76"/>
      <c r="B114" s="76"/>
      <c r="C114" s="76"/>
      <c r="D114" s="76"/>
      <c r="E114" s="76"/>
      <c r="F114" s="76"/>
      <c r="G114" s="76"/>
      <c r="H114" s="76"/>
      <c r="I114" s="76"/>
      <c r="J114" s="76"/>
      <c r="K114" s="76"/>
      <c r="L114" s="76"/>
      <c r="M114" s="76"/>
      <c r="N114" s="76"/>
      <c r="O114" s="76"/>
      <c r="P114" s="76"/>
      <c r="Q114" s="76"/>
      <c r="R114" s="76"/>
      <c r="S114" s="76"/>
      <c r="T114" s="76"/>
      <c r="U114" s="76"/>
      <c r="V114" s="76"/>
      <c r="W114" s="76"/>
      <c r="X114" s="76"/>
      <c r="Y114" s="76"/>
      <c r="Z114" s="76"/>
    </row>
    <row r="115" spans="1:26" ht="15.75" customHeight="1" x14ac:dyDescent="0.25">
      <c r="A115" s="76"/>
      <c r="B115" s="76"/>
      <c r="C115" s="76"/>
      <c r="D115" s="76"/>
      <c r="E115" s="76"/>
      <c r="F115" s="76"/>
      <c r="G115" s="76"/>
      <c r="H115" s="76"/>
      <c r="I115" s="76"/>
      <c r="J115" s="76"/>
      <c r="K115" s="76"/>
      <c r="L115" s="76"/>
      <c r="M115" s="76"/>
      <c r="N115" s="76"/>
      <c r="O115" s="76"/>
      <c r="P115" s="76"/>
      <c r="Q115" s="76"/>
      <c r="R115" s="76"/>
      <c r="S115" s="76"/>
      <c r="T115" s="76"/>
      <c r="U115" s="76"/>
      <c r="V115" s="76"/>
      <c r="W115" s="76"/>
      <c r="X115" s="76"/>
      <c r="Y115" s="76"/>
      <c r="Z115" s="76"/>
    </row>
    <row r="116" spans="1:26" ht="15.75" customHeight="1" x14ac:dyDescent="0.25">
      <c r="A116" s="76"/>
      <c r="B116" s="76"/>
      <c r="C116" s="76"/>
      <c r="D116" s="76"/>
      <c r="E116" s="76"/>
      <c r="F116" s="76"/>
      <c r="G116" s="76"/>
      <c r="H116" s="76"/>
      <c r="I116" s="76"/>
      <c r="J116" s="76"/>
      <c r="K116" s="76"/>
      <c r="L116" s="76"/>
      <c r="M116" s="76"/>
      <c r="N116" s="76"/>
      <c r="O116" s="76"/>
      <c r="P116" s="76"/>
      <c r="Q116" s="76"/>
      <c r="R116" s="76"/>
      <c r="S116" s="76"/>
      <c r="T116" s="76"/>
      <c r="U116" s="76"/>
      <c r="V116" s="76"/>
      <c r="W116" s="76"/>
      <c r="X116" s="76"/>
      <c r="Y116" s="76"/>
      <c r="Z116" s="76"/>
    </row>
    <row r="117" spans="1:26" ht="15.75" customHeight="1" x14ac:dyDescent="0.25">
      <c r="A117" s="76"/>
      <c r="B117" s="76"/>
      <c r="C117" s="76"/>
      <c r="D117" s="76"/>
      <c r="E117" s="76"/>
      <c r="F117" s="76"/>
      <c r="G117" s="76"/>
      <c r="H117" s="76"/>
      <c r="I117" s="76"/>
      <c r="J117" s="76"/>
      <c r="K117" s="76"/>
      <c r="L117" s="76"/>
      <c r="M117" s="76"/>
      <c r="N117" s="76"/>
      <c r="O117" s="76"/>
      <c r="P117" s="76"/>
      <c r="Q117" s="76"/>
      <c r="R117" s="76"/>
      <c r="S117" s="76"/>
      <c r="T117" s="76"/>
      <c r="U117" s="76"/>
      <c r="V117" s="76"/>
      <c r="W117" s="76"/>
      <c r="X117" s="76"/>
      <c r="Y117" s="76"/>
      <c r="Z117" s="76"/>
    </row>
    <row r="118" spans="1:26" ht="15.75" customHeight="1" x14ac:dyDescent="0.25">
      <c r="A118" s="76"/>
      <c r="B118" s="76"/>
      <c r="C118" s="76"/>
      <c r="D118" s="76"/>
      <c r="E118" s="76"/>
      <c r="F118" s="76"/>
      <c r="G118" s="76"/>
      <c r="H118" s="76"/>
      <c r="I118" s="76"/>
      <c r="J118" s="76"/>
      <c r="K118" s="76"/>
      <c r="L118" s="76"/>
      <c r="M118" s="76"/>
      <c r="N118" s="76"/>
      <c r="O118" s="76"/>
      <c r="P118" s="76"/>
      <c r="Q118" s="76"/>
      <c r="R118" s="76"/>
      <c r="S118" s="76"/>
      <c r="T118" s="76"/>
      <c r="U118" s="76"/>
      <c r="V118" s="76"/>
      <c r="W118" s="76"/>
      <c r="X118" s="76"/>
      <c r="Y118" s="76"/>
      <c r="Z118" s="76"/>
    </row>
    <row r="119" spans="1:26" ht="15.75" customHeight="1" x14ac:dyDescent="0.25">
      <c r="A119" s="76"/>
      <c r="B119" s="76"/>
      <c r="C119" s="76"/>
      <c r="D119" s="76"/>
      <c r="E119" s="76"/>
      <c r="F119" s="76"/>
      <c r="G119" s="76"/>
      <c r="H119" s="76"/>
      <c r="I119" s="76"/>
      <c r="J119" s="76"/>
      <c r="K119" s="76"/>
      <c r="L119" s="76"/>
      <c r="M119" s="76"/>
      <c r="N119" s="76"/>
      <c r="O119" s="76"/>
      <c r="P119" s="76"/>
      <c r="Q119" s="76"/>
      <c r="R119" s="76"/>
      <c r="S119" s="76"/>
      <c r="T119" s="76"/>
      <c r="U119" s="76"/>
      <c r="V119" s="76"/>
      <c r="W119" s="76"/>
      <c r="X119" s="76"/>
      <c r="Y119" s="76"/>
      <c r="Z119" s="76"/>
    </row>
    <row r="120" spans="1:26" ht="15.75" customHeight="1" x14ac:dyDescent="0.25">
      <c r="A120" s="76"/>
      <c r="B120" s="76"/>
      <c r="C120" s="76"/>
      <c r="D120" s="76"/>
      <c r="E120" s="76"/>
      <c r="F120" s="76"/>
      <c r="G120" s="76"/>
      <c r="H120" s="76"/>
      <c r="I120" s="76"/>
      <c r="J120" s="76"/>
      <c r="K120" s="76"/>
      <c r="L120" s="76"/>
      <c r="M120" s="76"/>
      <c r="N120" s="76"/>
      <c r="O120" s="76"/>
      <c r="P120" s="76"/>
      <c r="Q120" s="76"/>
      <c r="R120" s="76"/>
      <c r="S120" s="76"/>
      <c r="T120" s="76"/>
      <c r="U120" s="76"/>
      <c r="V120" s="76"/>
      <c r="W120" s="76"/>
      <c r="X120" s="76"/>
      <c r="Y120" s="76"/>
      <c r="Z120" s="76"/>
    </row>
    <row r="121" spans="1:26" ht="15.75" customHeight="1" x14ac:dyDescent="0.25">
      <c r="A121" s="76"/>
      <c r="B121" s="76"/>
      <c r="C121" s="76"/>
      <c r="D121" s="76"/>
      <c r="E121" s="76"/>
      <c r="F121" s="76"/>
      <c r="G121" s="76"/>
      <c r="H121" s="76"/>
      <c r="I121" s="76"/>
      <c r="J121" s="76"/>
      <c r="K121" s="76"/>
      <c r="L121" s="76"/>
      <c r="M121" s="76"/>
      <c r="N121" s="76"/>
      <c r="O121" s="76"/>
      <c r="P121" s="76"/>
      <c r="Q121" s="76"/>
      <c r="R121" s="76"/>
      <c r="S121" s="76"/>
      <c r="T121" s="76"/>
      <c r="U121" s="76"/>
      <c r="V121" s="76"/>
      <c r="W121" s="76"/>
      <c r="X121" s="76"/>
      <c r="Y121" s="76"/>
      <c r="Z121" s="76"/>
    </row>
    <row r="122" spans="1:26" ht="15.75" customHeight="1" x14ac:dyDescent="0.25">
      <c r="A122" s="76"/>
      <c r="B122" s="76"/>
      <c r="C122" s="76"/>
      <c r="D122" s="76"/>
      <c r="E122" s="76"/>
      <c r="F122" s="76"/>
      <c r="G122" s="76"/>
      <c r="H122" s="76"/>
      <c r="I122" s="76"/>
      <c r="J122" s="76"/>
      <c r="K122" s="76"/>
      <c r="L122" s="76"/>
      <c r="M122" s="76"/>
      <c r="N122" s="76"/>
      <c r="O122" s="76"/>
      <c r="P122" s="76"/>
      <c r="Q122" s="76"/>
      <c r="R122" s="76"/>
      <c r="S122" s="76"/>
      <c r="T122" s="76"/>
      <c r="U122" s="76"/>
      <c r="V122" s="76"/>
      <c r="W122" s="76"/>
      <c r="X122" s="76"/>
      <c r="Y122" s="76"/>
      <c r="Z122" s="76"/>
    </row>
    <row r="123" spans="1:26" ht="15.75" customHeight="1" x14ac:dyDescent="0.25">
      <c r="A123" s="76"/>
      <c r="B123" s="76"/>
      <c r="C123" s="76"/>
      <c r="D123" s="76"/>
      <c r="E123" s="76"/>
      <c r="F123" s="76"/>
      <c r="G123" s="76"/>
      <c r="H123" s="76"/>
      <c r="I123" s="76"/>
      <c r="J123" s="76"/>
      <c r="K123" s="76"/>
      <c r="L123" s="76"/>
      <c r="M123" s="76"/>
      <c r="N123" s="76"/>
      <c r="O123" s="76"/>
      <c r="P123" s="76"/>
      <c r="Q123" s="76"/>
      <c r="R123" s="76"/>
      <c r="S123" s="76"/>
      <c r="T123" s="76"/>
      <c r="U123" s="76"/>
      <c r="V123" s="76"/>
      <c r="W123" s="76"/>
      <c r="X123" s="76"/>
      <c r="Y123" s="76"/>
      <c r="Z123" s="76"/>
    </row>
    <row r="124" spans="1:26" ht="15.75" customHeight="1" x14ac:dyDescent="0.25">
      <c r="A124" s="76"/>
      <c r="B124" s="76"/>
      <c r="C124" s="76"/>
      <c r="D124" s="76"/>
      <c r="E124" s="76"/>
      <c r="F124" s="76"/>
      <c r="G124" s="76"/>
      <c r="H124" s="76"/>
      <c r="I124" s="76"/>
      <c r="J124" s="76"/>
      <c r="K124" s="76"/>
      <c r="L124" s="76"/>
      <c r="M124" s="76"/>
      <c r="N124" s="76"/>
      <c r="O124" s="76"/>
      <c r="P124" s="76"/>
      <c r="Q124" s="76"/>
      <c r="R124" s="76"/>
      <c r="S124" s="76"/>
      <c r="T124" s="76"/>
      <c r="U124" s="76"/>
      <c r="V124" s="76"/>
      <c r="W124" s="76"/>
      <c r="X124" s="76"/>
      <c r="Y124" s="76"/>
      <c r="Z124" s="76"/>
    </row>
    <row r="125" spans="1:26" ht="15.75" customHeight="1" x14ac:dyDescent="0.25">
      <c r="A125" s="76"/>
      <c r="B125" s="76"/>
      <c r="C125" s="76"/>
      <c r="D125" s="76"/>
      <c r="E125" s="76"/>
      <c r="F125" s="76"/>
      <c r="G125" s="76"/>
      <c r="H125" s="76"/>
      <c r="I125" s="76"/>
      <c r="J125" s="76"/>
      <c r="K125" s="76"/>
      <c r="L125" s="76"/>
      <c r="M125" s="76"/>
      <c r="N125" s="76"/>
      <c r="O125" s="76"/>
      <c r="P125" s="76"/>
      <c r="Q125" s="76"/>
      <c r="R125" s="76"/>
      <c r="S125" s="76"/>
      <c r="T125" s="76"/>
      <c r="U125" s="76"/>
      <c r="V125" s="76"/>
      <c r="W125" s="76"/>
      <c r="X125" s="76"/>
      <c r="Y125" s="76"/>
      <c r="Z125" s="76"/>
    </row>
    <row r="126" spans="1:26" ht="15.75" customHeight="1" x14ac:dyDescent="0.25">
      <c r="A126" s="76"/>
      <c r="B126" s="76"/>
      <c r="C126" s="76"/>
      <c r="D126" s="76"/>
      <c r="E126" s="76"/>
      <c r="F126" s="76"/>
      <c r="G126" s="76"/>
      <c r="H126" s="76"/>
      <c r="I126" s="76"/>
      <c r="J126" s="76"/>
      <c r="K126" s="76"/>
      <c r="L126" s="76"/>
      <c r="M126" s="76"/>
      <c r="N126" s="76"/>
      <c r="O126" s="76"/>
      <c r="P126" s="76"/>
      <c r="Q126" s="76"/>
      <c r="R126" s="76"/>
      <c r="S126" s="76"/>
      <c r="T126" s="76"/>
      <c r="U126" s="76"/>
      <c r="V126" s="76"/>
      <c r="W126" s="76"/>
      <c r="X126" s="76"/>
      <c r="Y126" s="76"/>
      <c r="Z126" s="76"/>
    </row>
    <row r="127" spans="1:26" ht="15.75" customHeight="1" x14ac:dyDescent="0.25">
      <c r="A127" s="76"/>
      <c r="B127" s="76"/>
      <c r="C127" s="76"/>
      <c r="D127" s="76"/>
      <c r="E127" s="76"/>
      <c r="F127" s="76"/>
      <c r="G127" s="76"/>
      <c r="H127" s="76"/>
      <c r="I127" s="76"/>
      <c r="J127" s="76"/>
      <c r="K127" s="76"/>
      <c r="L127" s="76"/>
      <c r="M127" s="76"/>
      <c r="N127" s="76"/>
      <c r="O127" s="76"/>
      <c r="P127" s="76"/>
      <c r="Q127" s="76"/>
      <c r="R127" s="76"/>
      <c r="S127" s="76"/>
      <c r="T127" s="76"/>
      <c r="U127" s="76"/>
      <c r="V127" s="76"/>
      <c r="W127" s="76"/>
      <c r="X127" s="76"/>
      <c r="Y127" s="76"/>
      <c r="Z127" s="76"/>
    </row>
    <row r="128" spans="1:26" ht="15.75" customHeight="1" x14ac:dyDescent="0.25">
      <c r="A128" s="76"/>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row>
    <row r="129" spans="1:26" ht="15.75" customHeight="1" x14ac:dyDescent="0.25">
      <c r="A129" s="76"/>
      <c r="B129" s="76"/>
      <c r="C129" s="76"/>
      <c r="D129" s="76"/>
      <c r="E129" s="76"/>
      <c r="F129" s="76"/>
      <c r="G129" s="76"/>
      <c r="H129" s="76"/>
      <c r="I129" s="76"/>
      <c r="J129" s="76"/>
      <c r="K129" s="76"/>
      <c r="L129" s="76"/>
      <c r="M129" s="76"/>
      <c r="N129" s="76"/>
      <c r="O129" s="76"/>
      <c r="P129" s="76"/>
      <c r="Q129" s="76"/>
      <c r="R129" s="76"/>
      <c r="S129" s="76"/>
      <c r="T129" s="76"/>
      <c r="U129" s="76"/>
      <c r="V129" s="76"/>
      <c r="W129" s="76"/>
      <c r="X129" s="76"/>
      <c r="Y129" s="76"/>
      <c r="Z129" s="76"/>
    </row>
    <row r="130" spans="1:26" ht="15.75" customHeight="1" x14ac:dyDescent="0.25">
      <c r="A130" s="76"/>
      <c r="B130" s="76"/>
      <c r="C130" s="76"/>
      <c r="D130" s="76"/>
      <c r="E130" s="76"/>
      <c r="F130" s="76"/>
      <c r="G130" s="76"/>
      <c r="H130" s="76"/>
      <c r="I130" s="76"/>
      <c r="J130" s="76"/>
      <c r="K130" s="76"/>
      <c r="L130" s="76"/>
      <c r="M130" s="76"/>
      <c r="N130" s="76"/>
      <c r="O130" s="76"/>
      <c r="P130" s="76"/>
      <c r="Q130" s="76"/>
      <c r="R130" s="76"/>
      <c r="S130" s="76"/>
      <c r="T130" s="76"/>
      <c r="U130" s="76"/>
      <c r="V130" s="76"/>
      <c r="W130" s="76"/>
      <c r="X130" s="76"/>
      <c r="Y130" s="76"/>
      <c r="Z130" s="76"/>
    </row>
    <row r="131" spans="1:26" ht="15.75" customHeight="1" x14ac:dyDescent="0.25">
      <c r="A131" s="76"/>
      <c r="B131" s="76"/>
      <c r="C131" s="76"/>
      <c r="D131" s="76"/>
      <c r="E131" s="76"/>
      <c r="F131" s="76"/>
      <c r="G131" s="76"/>
      <c r="H131" s="76"/>
      <c r="I131" s="76"/>
      <c r="J131" s="76"/>
      <c r="K131" s="76"/>
      <c r="L131" s="76"/>
      <c r="M131" s="76"/>
      <c r="N131" s="76"/>
      <c r="O131" s="76"/>
      <c r="P131" s="76"/>
      <c r="Q131" s="76"/>
      <c r="R131" s="76"/>
      <c r="S131" s="76"/>
      <c r="T131" s="76"/>
      <c r="U131" s="76"/>
      <c r="V131" s="76"/>
      <c r="W131" s="76"/>
      <c r="X131" s="76"/>
      <c r="Y131" s="76"/>
      <c r="Z131" s="76"/>
    </row>
    <row r="132" spans="1:26" ht="15.75" customHeight="1" x14ac:dyDescent="0.25">
      <c r="A132" s="76"/>
      <c r="B132" s="76"/>
      <c r="C132" s="76"/>
      <c r="D132" s="76"/>
      <c r="E132" s="76"/>
      <c r="F132" s="76"/>
      <c r="G132" s="76"/>
      <c r="H132" s="76"/>
      <c r="I132" s="76"/>
      <c r="J132" s="76"/>
      <c r="K132" s="76"/>
      <c r="L132" s="76"/>
      <c r="M132" s="76"/>
      <c r="N132" s="76"/>
      <c r="O132" s="76"/>
      <c r="P132" s="76"/>
      <c r="Q132" s="76"/>
      <c r="R132" s="76"/>
      <c r="S132" s="76"/>
      <c r="T132" s="76"/>
      <c r="U132" s="76"/>
      <c r="V132" s="76"/>
      <c r="W132" s="76"/>
      <c r="X132" s="76"/>
      <c r="Y132" s="76"/>
      <c r="Z132" s="76"/>
    </row>
    <row r="133" spans="1:26" ht="15.75" customHeight="1" x14ac:dyDescent="0.25">
      <c r="A133" s="76"/>
      <c r="B133" s="76"/>
      <c r="C133" s="76"/>
      <c r="D133" s="76"/>
      <c r="E133" s="76"/>
      <c r="F133" s="76"/>
      <c r="G133" s="76"/>
      <c r="H133" s="76"/>
      <c r="I133" s="76"/>
      <c r="J133" s="76"/>
      <c r="K133" s="76"/>
      <c r="L133" s="76"/>
      <c r="M133" s="76"/>
      <c r="N133" s="76"/>
      <c r="O133" s="76"/>
      <c r="P133" s="76"/>
      <c r="Q133" s="76"/>
      <c r="R133" s="76"/>
      <c r="S133" s="76"/>
      <c r="T133" s="76"/>
      <c r="U133" s="76"/>
      <c r="V133" s="76"/>
      <c r="W133" s="76"/>
      <c r="X133" s="76"/>
      <c r="Y133" s="76"/>
      <c r="Z133" s="76"/>
    </row>
    <row r="134" spans="1:26" ht="15.75" customHeight="1" x14ac:dyDescent="0.25">
      <c r="A134" s="76"/>
      <c r="B134" s="76"/>
      <c r="C134" s="76"/>
      <c r="D134" s="76"/>
      <c r="E134" s="76"/>
      <c r="F134" s="76"/>
      <c r="G134" s="76"/>
      <c r="H134" s="76"/>
      <c r="I134" s="76"/>
      <c r="J134" s="76"/>
      <c r="K134" s="76"/>
      <c r="L134" s="76"/>
      <c r="M134" s="76"/>
      <c r="N134" s="76"/>
      <c r="O134" s="76"/>
      <c r="P134" s="76"/>
      <c r="Q134" s="76"/>
      <c r="R134" s="76"/>
      <c r="S134" s="76"/>
      <c r="T134" s="76"/>
      <c r="U134" s="76"/>
      <c r="V134" s="76"/>
      <c r="W134" s="76"/>
      <c r="X134" s="76"/>
      <c r="Y134" s="76"/>
      <c r="Z134" s="76"/>
    </row>
    <row r="135" spans="1:26" ht="15.75" customHeight="1" x14ac:dyDescent="0.25">
      <c r="A135" s="76"/>
      <c r="B135" s="76"/>
      <c r="C135" s="76"/>
      <c r="D135" s="76"/>
      <c r="E135" s="76"/>
      <c r="F135" s="76"/>
      <c r="G135" s="76"/>
      <c r="H135" s="76"/>
      <c r="I135" s="76"/>
      <c r="J135" s="76"/>
      <c r="K135" s="76"/>
      <c r="L135" s="76"/>
      <c r="M135" s="76"/>
      <c r="N135" s="76"/>
      <c r="O135" s="76"/>
      <c r="P135" s="76"/>
      <c r="Q135" s="76"/>
      <c r="R135" s="76"/>
      <c r="S135" s="76"/>
      <c r="T135" s="76"/>
      <c r="U135" s="76"/>
      <c r="V135" s="76"/>
      <c r="W135" s="76"/>
      <c r="X135" s="76"/>
      <c r="Y135" s="76"/>
      <c r="Z135" s="76"/>
    </row>
    <row r="136" spans="1:26" ht="15.75" customHeight="1" x14ac:dyDescent="0.25">
      <c r="A136" s="76"/>
      <c r="B136" s="76"/>
      <c r="C136" s="76"/>
      <c r="D136" s="76"/>
      <c r="E136" s="76"/>
      <c r="F136" s="76"/>
      <c r="G136" s="76"/>
      <c r="H136" s="76"/>
      <c r="I136" s="76"/>
      <c r="J136" s="76"/>
      <c r="K136" s="76"/>
      <c r="L136" s="76"/>
      <c r="M136" s="76"/>
      <c r="N136" s="76"/>
      <c r="O136" s="76"/>
      <c r="P136" s="76"/>
      <c r="Q136" s="76"/>
      <c r="R136" s="76"/>
      <c r="S136" s="76"/>
      <c r="T136" s="76"/>
      <c r="U136" s="76"/>
      <c r="V136" s="76"/>
      <c r="W136" s="76"/>
      <c r="X136" s="76"/>
      <c r="Y136" s="76"/>
      <c r="Z136" s="76"/>
    </row>
    <row r="137" spans="1:26" ht="15.75" customHeight="1" x14ac:dyDescent="0.25">
      <c r="A137" s="76"/>
      <c r="B137" s="76"/>
      <c r="C137" s="76"/>
      <c r="D137" s="76"/>
      <c r="E137" s="76"/>
      <c r="F137" s="76"/>
      <c r="G137" s="76"/>
      <c r="H137" s="76"/>
      <c r="I137" s="76"/>
      <c r="J137" s="76"/>
      <c r="K137" s="76"/>
      <c r="L137" s="76"/>
      <c r="M137" s="76"/>
      <c r="N137" s="76"/>
      <c r="O137" s="76"/>
      <c r="P137" s="76"/>
      <c r="Q137" s="76"/>
      <c r="R137" s="76"/>
      <c r="S137" s="76"/>
      <c r="T137" s="76"/>
      <c r="U137" s="76"/>
      <c r="V137" s="76"/>
      <c r="W137" s="76"/>
      <c r="X137" s="76"/>
      <c r="Y137" s="76"/>
      <c r="Z137" s="76"/>
    </row>
    <row r="138" spans="1:26" ht="15.75" customHeight="1" x14ac:dyDescent="0.25">
      <c r="A138" s="76"/>
      <c r="B138" s="76"/>
      <c r="C138" s="76"/>
      <c r="D138" s="76"/>
      <c r="E138" s="76"/>
      <c r="F138" s="76"/>
      <c r="G138" s="76"/>
      <c r="H138" s="76"/>
      <c r="I138" s="76"/>
      <c r="J138" s="76"/>
      <c r="K138" s="76"/>
      <c r="L138" s="76"/>
      <c r="M138" s="76"/>
      <c r="N138" s="76"/>
      <c r="O138" s="76"/>
      <c r="P138" s="76"/>
      <c r="Q138" s="76"/>
      <c r="R138" s="76"/>
      <c r="S138" s="76"/>
      <c r="T138" s="76"/>
      <c r="U138" s="76"/>
      <c r="V138" s="76"/>
      <c r="W138" s="76"/>
      <c r="X138" s="76"/>
      <c r="Y138" s="76"/>
      <c r="Z138" s="76"/>
    </row>
    <row r="139" spans="1:26" ht="15.75" customHeight="1" x14ac:dyDescent="0.25">
      <c r="A139" s="76"/>
      <c r="B139" s="76"/>
      <c r="C139" s="76"/>
      <c r="D139" s="76"/>
      <c r="E139" s="76"/>
      <c r="F139" s="76"/>
      <c r="G139" s="76"/>
      <c r="H139" s="76"/>
      <c r="I139" s="76"/>
      <c r="J139" s="76"/>
      <c r="K139" s="76"/>
      <c r="L139" s="76"/>
      <c r="M139" s="76"/>
      <c r="N139" s="76"/>
      <c r="O139" s="76"/>
      <c r="P139" s="76"/>
      <c r="Q139" s="76"/>
      <c r="R139" s="76"/>
      <c r="S139" s="76"/>
      <c r="T139" s="76"/>
      <c r="U139" s="76"/>
      <c r="V139" s="76"/>
      <c r="W139" s="76"/>
      <c r="X139" s="76"/>
      <c r="Y139" s="76"/>
      <c r="Z139" s="76"/>
    </row>
    <row r="140" spans="1:26" ht="15.75" customHeight="1" x14ac:dyDescent="0.25">
      <c r="A140" s="76"/>
      <c r="B140" s="76"/>
      <c r="C140" s="76"/>
      <c r="D140" s="76"/>
      <c r="E140" s="76"/>
      <c r="F140" s="76"/>
      <c r="G140" s="76"/>
      <c r="H140" s="76"/>
      <c r="I140" s="76"/>
      <c r="J140" s="76"/>
      <c r="K140" s="76"/>
      <c r="L140" s="76"/>
      <c r="M140" s="76"/>
      <c r="N140" s="76"/>
      <c r="O140" s="76"/>
      <c r="P140" s="76"/>
      <c r="Q140" s="76"/>
      <c r="R140" s="76"/>
      <c r="S140" s="76"/>
      <c r="T140" s="76"/>
      <c r="U140" s="76"/>
      <c r="V140" s="76"/>
      <c r="W140" s="76"/>
      <c r="X140" s="76"/>
      <c r="Y140" s="76"/>
      <c r="Z140" s="76"/>
    </row>
    <row r="141" spans="1:26" ht="15.75" customHeight="1" x14ac:dyDescent="0.25">
      <c r="A141" s="76"/>
      <c r="B141" s="76"/>
      <c r="C141" s="76"/>
      <c r="D141" s="76"/>
      <c r="E141" s="76"/>
      <c r="F141" s="76"/>
      <c r="G141" s="76"/>
      <c r="H141" s="76"/>
      <c r="I141" s="76"/>
      <c r="J141" s="76"/>
      <c r="K141" s="76"/>
      <c r="L141" s="76"/>
      <c r="M141" s="76"/>
      <c r="N141" s="76"/>
      <c r="O141" s="76"/>
      <c r="P141" s="76"/>
      <c r="Q141" s="76"/>
      <c r="R141" s="76"/>
      <c r="S141" s="76"/>
      <c r="T141" s="76"/>
      <c r="U141" s="76"/>
      <c r="V141" s="76"/>
      <c r="W141" s="76"/>
      <c r="X141" s="76"/>
      <c r="Y141" s="76"/>
      <c r="Z141" s="76"/>
    </row>
    <row r="142" spans="1:26" ht="15.75" customHeight="1" x14ac:dyDescent="0.25">
      <c r="A142" s="76"/>
      <c r="B142" s="76"/>
      <c r="C142" s="76"/>
      <c r="D142" s="76"/>
      <c r="E142" s="76"/>
      <c r="F142" s="76"/>
      <c r="G142" s="76"/>
      <c r="H142" s="76"/>
      <c r="I142" s="76"/>
      <c r="J142" s="76"/>
      <c r="K142" s="76"/>
      <c r="L142" s="76"/>
      <c r="M142" s="76"/>
      <c r="N142" s="76"/>
      <c r="O142" s="76"/>
      <c r="P142" s="76"/>
      <c r="Q142" s="76"/>
      <c r="R142" s="76"/>
      <c r="S142" s="76"/>
      <c r="T142" s="76"/>
      <c r="U142" s="76"/>
      <c r="V142" s="76"/>
      <c r="W142" s="76"/>
      <c r="X142" s="76"/>
      <c r="Y142" s="76"/>
      <c r="Z142" s="76"/>
    </row>
    <row r="143" spans="1:26" ht="15.75" customHeight="1" x14ac:dyDescent="0.25">
      <c r="A143" s="76"/>
      <c r="B143" s="76"/>
      <c r="C143" s="76"/>
      <c r="D143" s="76"/>
      <c r="E143" s="76"/>
      <c r="F143" s="76"/>
      <c r="G143" s="76"/>
      <c r="H143" s="76"/>
      <c r="I143" s="76"/>
      <c r="J143" s="76"/>
      <c r="K143" s="76"/>
      <c r="L143" s="76"/>
      <c r="M143" s="76"/>
      <c r="N143" s="76"/>
      <c r="O143" s="76"/>
      <c r="P143" s="76"/>
      <c r="Q143" s="76"/>
      <c r="R143" s="76"/>
      <c r="S143" s="76"/>
      <c r="T143" s="76"/>
      <c r="U143" s="76"/>
      <c r="V143" s="76"/>
      <c r="W143" s="76"/>
      <c r="X143" s="76"/>
      <c r="Y143" s="76"/>
      <c r="Z143" s="76"/>
    </row>
    <row r="144" spans="1:26" ht="15.75" customHeight="1" x14ac:dyDescent="0.25">
      <c r="A144" s="76"/>
      <c r="B144" s="76"/>
      <c r="C144" s="76"/>
      <c r="D144" s="76"/>
      <c r="E144" s="76"/>
      <c r="F144" s="76"/>
      <c r="G144" s="76"/>
      <c r="H144" s="76"/>
      <c r="I144" s="76"/>
      <c r="J144" s="76"/>
      <c r="K144" s="76"/>
      <c r="L144" s="76"/>
      <c r="M144" s="76"/>
      <c r="N144" s="76"/>
      <c r="O144" s="76"/>
      <c r="P144" s="76"/>
      <c r="Q144" s="76"/>
      <c r="R144" s="76"/>
      <c r="S144" s="76"/>
      <c r="T144" s="76"/>
      <c r="U144" s="76"/>
      <c r="V144" s="76"/>
      <c r="W144" s="76"/>
      <c r="X144" s="76"/>
      <c r="Y144" s="76"/>
      <c r="Z144" s="76"/>
    </row>
    <row r="145" spans="1:26" ht="15.75" customHeight="1" x14ac:dyDescent="0.25">
      <c r="A145" s="76"/>
      <c r="B145" s="76"/>
      <c r="C145" s="76"/>
      <c r="D145" s="76"/>
      <c r="E145" s="76"/>
      <c r="F145" s="76"/>
      <c r="G145" s="76"/>
      <c r="H145" s="76"/>
      <c r="I145" s="76"/>
      <c r="J145" s="76"/>
      <c r="K145" s="76"/>
      <c r="L145" s="76"/>
      <c r="M145" s="76"/>
      <c r="N145" s="76"/>
      <c r="O145" s="76"/>
      <c r="P145" s="76"/>
      <c r="Q145" s="76"/>
      <c r="R145" s="76"/>
      <c r="S145" s="76"/>
      <c r="T145" s="76"/>
      <c r="U145" s="76"/>
      <c r="V145" s="76"/>
      <c r="W145" s="76"/>
      <c r="X145" s="76"/>
      <c r="Y145" s="76"/>
      <c r="Z145" s="76"/>
    </row>
    <row r="146" spans="1:26" ht="15.75" customHeight="1" x14ac:dyDescent="0.25">
      <c r="A146" s="76"/>
      <c r="B146" s="76"/>
      <c r="C146" s="76"/>
      <c r="D146" s="76"/>
      <c r="E146" s="76"/>
      <c r="F146" s="76"/>
      <c r="G146" s="76"/>
      <c r="H146" s="76"/>
      <c r="I146" s="76"/>
      <c r="J146" s="76"/>
      <c r="K146" s="76"/>
      <c r="L146" s="76"/>
      <c r="M146" s="76"/>
      <c r="N146" s="76"/>
      <c r="O146" s="76"/>
      <c r="P146" s="76"/>
      <c r="Q146" s="76"/>
      <c r="R146" s="76"/>
      <c r="S146" s="76"/>
      <c r="T146" s="76"/>
      <c r="U146" s="76"/>
      <c r="V146" s="76"/>
      <c r="W146" s="76"/>
      <c r="X146" s="76"/>
      <c r="Y146" s="76"/>
      <c r="Z146" s="76"/>
    </row>
    <row r="147" spans="1:26" ht="15.75" customHeight="1" x14ac:dyDescent="0.25">
      <c r="A147" s="76"/>
      <c r="B147" s="76"/>
      <c r="C147" s="76"/>
      <c r="D147" s="76"/>
      <c r="E147" s="76"/>
      <c r="F147" s="76"/>
      <c r="G147" s="76"/>
      <c r="H147" s="76"/>
      <c r="I147" s="76"/>
      <c r="J147" s="76"/>
      <c r="K147" s="76"/>
      <c r="L147" s="76"/>
      <c r="M147" s="76"/>
      <c r="N147" s="76"/>
      <c r="O147" s="76"/>
      <c r="P147" s="76"/>
      <c r="Q147" s="76"/>
      <c r="R147" s="76"/>
      <c r="S147" s="76"/>
      <c r="T147" s="76"/>
      <c r="U147" s="76"/>
      <c r="V147" s="76"/>
      <c r="W147" s="76"/>
      <c r="X147" s="76"/>
      <c r="Y147" s="76"/>
      <c r="Z147" s="76"/>
    </row>
    <row r="148" spans="1:26" ht="15.75" customHeight="1" x14ac:dyDescent="0.25">
      <c r="A148" s="76"/>
      <c r="B148" s="76"/>
      <c r="C148" s="76"/>
      <c r="D148" s="76"/>
      <c r="E148" s="76"/>
      <c r="F148" s="76"/>
      <c r="G148" s="76"/>
      <c r="H148" s="76"/>
      <c r="I148" s="76"/>
      <c r="J148" s="76"/>
      <c r="K148" s="76"/>
      <c r="L148" s="76"/>
      <c r="M148" s="76"/>
      <c r="N148" s="76"/>
      <c r="O148" s="76"/>
      <c r="P148" s="76"/>
      <c r="Q148" s="76"/>
      <c r="R148" s="76"/>
      <c r="S148" s="76"/>
      <c r="T148" s="76"/>
      <c r="U148" s="76"/>
      <c r="V148" s="76"/>
      <c r="W148" s="76"/>
      <c r="X148" s="76"/>
      <c r="Y148" s="76"/>
      <c r="Z148" s="76"/>
    </row>
    <row r="149" spans="1:26" ht="15.75" customHeight="1" x14ac:dyDescent="0.25">
      <c r="A149" s="76"/>
      <c r="B149" s="76"/>
      <c r="C149" s="76"/>
      <c r="D149" s="76"/>
      <c r="E149" s="76"/>
      <c r="F149" s="76"/>
      <c r="G149" s="76"/>
      <c r="H149" s="76"/>
      <c r="I149" s="76"/>
      <c r="J149" s="76"/>
      <c r="K149" s="76"/>
      <c r="L149" s="76"/>
      <c r="M149" s="76"/>
      <c r="N149" s="76"/>
      <c r="O149" s="76"/>
      <c r="P149" s="76"/>
      <c r="Q149" s="76"/>
      <c r="R149" s="76"/>
      <c r="S149" s="76"/>
      <c r="T149" s="76"/>
      <c r="U149" s="76"/>
      <c r="V149" s="76"/>
      <c r="W149" s="76"/>
      <c r="X149" s="76"/>
      <c r="Y149" s="76"/>
      <c r="Z149" s="76"/>
    </row>
    <row r="150" spans="1:26" ht="15.75" customHeight="1" x14ac:dyDescent="0.25">
      <c r="A150" s="76"/>
      <c r="B150" s="76"/>
      <c r="C150" s="76"/>
      <c r="D150" s="76"/>
      <c r="E150" s="76"/>
      <c r="F150" s="76"/>
      <c r="G150" s="76"/>
      <c r="H150" s="76"/>
      <c r="I150" s="76"/>
      <c r="J150" s="76"/>
      <c r="K150" s="76"/>
      <c r="L150" s="76"/>
      <c r="M150" s="76"/>
      <c r="N150" s="76"/>
      <c r="O150" s="76"/>
      <c r="P150" s="76"/>
      <c r="Q150" s="76"/>
      <c r="R150" s="76"/>
      <c r="S150" s="76"/>
      <c r="T150" s="76"/>
      <c r="U150" s="76"/>
      <c r="V150" s="76"/>
      <c r="W150" s="76"/>
      <c r="X150" s="76"/>
      <c r="Y150" s="76"/>
      <c r="Z150" s="76"/>
    </row>
    <row r="151" spans="1:26" ht="15.75" customHeight="1" x14ac:dyDescent="0.25">
      <c r="A151" s="76"/>
      <c r="B151" s="76"/>
      <c r="C151" s="76"/>
      <c r="D151" s="76"/>
      <c r="E151" s="76"/>
      <c r="F151" s="76"/>
      <c r="G151" s="76"/>
      <c r="H151" s="76"/>
      <c r="I151" s="76"/>
      <c r="J151" s="76"/>
      <c r="K151" s="76"/>
      <c r="L151" s="76"/>
      <c r="M151" s="76"/>
      <c r="N151" s="76"/>
      <c r="O151" s="76"/>
      <c r="P151" s="76"/>
      <c r="Q151" s="76"/>
      <c r="R151" s="76"/>
      <c r="S151" s="76"/>
      <c r="T151" s="76"/>
      <c r="U151" s="76"/>
      <c r="V151" s="76"/>
      <c r="W151" s="76"/>
      <c r="X151" s="76"/>
      <c r="Y151" s="76"/>
      <c r="Z151" s="76"/>
    </row>
    <row r="152" spans="1:26" ht="15.75" customHeight="1" x14ac:dyDescent="0.25">
      <c r="A152" s="76"/>
      <c r="B152" s="76"/>
      <c r="C152" s="76"/>
      <c r="D152" s="76"/>
      <c r="E152" s="76"/>
      <c r="F152" s="76"/>
      <c r="G152" s="76"/>
      <c r="H152" s="76"/>
      <c r="I152" s="76"/>
      <c r="J152" s="76"/>
      <c r="K152" s="76"/>
      <c r="L152" s="76"/>
      <c r="M152" s="76"/>
      <c r="N152" s="76"/>
      <c r="O152" s="76"/>
      <c r="P152" s="76"/>
      <c r="Q152" s="76"/>
      <c r="R152" s="76"/>
      <c r="S152" s="76"/>
      <c r="T152" s="76"/>
      <c r="U152" s="76"/>
      <c r="V152" s="76"/>
      <c r="W152" s="76"/>
      <c r="X152" s="76"/>
      <c r="Y152" s="76"/>
      <c r="Z152" s="76"/>
    </row>
    <row r="153" spans="1:26" ht="15.75" customHeight="1" x14ac:dyDescent="0.25">
      <c r="A153" s="76"/>
      <c r="B153" s="76"/>
      <c r="C153" s="76"/>
      <c r="D153" s="76"/>
      <c r="E153" s="76"/>
      <c r="F153" s="76"/>
      <c r="G153" s="76"/>
      <c r="H153" s="76"/>
      <c r="I153" s="76"/>
      <c r="J153" s="76"/>
      <c r="K153" s="76"/>
      <c r="L153" s="76"/>
      <c r="M153" s="76"/>
      <c r="N153" s="76"/>
      <c r="O153" s="76"/>
      <c r="P153" s="76"/>
      <c r="Q153" s="76"/>
      <c r="R153" s="76"/>
      <c r="S153" s="76"/>
      <c r="T153" s="76"/>
      <c r="U153" s="76"/>
      <c r="V153" s="76"/>
      <c r="W153" s="76"/>
      <c r="X153" s="76"/>
      <c r="Y153" s="76"/>
      <c r="Z153" s="76"/>
    </row>
    <row r="154" spans="1:26" ht="15.75" customHeight="1" x14ac:dyDescent="0.25">
      <c r="A154" s="76"/>
      <c r="B154" s="76"/>
      <c r="C154" s="76"/>
      <c r="D154" s="76"/>
      <c r="E154" s="76"/>
      <c r="F154" s="76"/>
      <c r="G154" s="76"/>
      <c r="H154" s="76"/>
      <c r="I154" s="76"/>
      <c r="J154" s="76"/>
      <c r="K154" s="76"/>
      <c r="L154" s="76"/>
      <c r="M154" s="76"/>
      <c r="N154" s="76"/>
      <c r="O154" s="76"/>
      <c r="P154" s="76"/>
      <c r="Q154" s="76"/>
      <c r="R154" s="76"/>
      <c r="S154" s="76"/>
      <c r="T154" s="76"/>
      <c r="U154" s="76"/>
      <c r="V154" s="76"/>
      <c r="W154" s="76"/>
      <c r="X154" s="76"/>
      <c r="Y154" s="76"/>
      <c r="Z154" s="76"/>
    </row>
    <row r="155" spans="1:26" ht="15.75" customHeight="1" x14ac:dyDescent="0.25">
      <c r="A155" s="76"/>
      <c r="B155" s="76"/>
      <c r="C155" s="76"/>
      <c r="D155" s="76"/>
      <c r="E155" s="76"/>
      <c r="F155" s="76"/>
      <c r="G155" s="76"/>
      <c r="H155" s="76"/>
      <c r="I155" s="76"/>
      <c r="J155" s="76"/>
      <c r="K155" s="76"/>
      <c r="L155" s="76"/>
      <c r="M155" s="76"/>
      <c r="N155" s="76"/>
      <c r="O155" s="76"/>
      <c r="P155" s="76"/>
      <c r="Q155" s="76"/>
      <c r="R155" s="76"/>
      <c r="S155" s="76"/>
      <c r="T155" s="76"/>
      <c r="U155" s="76"/>
      <c r="V155" s="76"/>
      <c r="W155" s="76"/>
      <c r="X155" s="76"/>
      <c r="Y155" s="76"/>
      <c r="Z155" s="76"/>
    </row>
    <row r="156" spans="1:26" ht="15.75" customHeight="1" x14ac:dyDescent="0.25">
      <c r="A156" s="76"/>
      <c r="B156" s="76"/>
      <c r="C156" s="76"/>
      <c r="D156" s="76"/>
      <c r="E156" s="76"/>
      <c r="F156" s="76"/>
      <c r="G156" s="76"/>
      <c r="H156" s="76"/>
      <c r="I156" s="76"/>
      <c r="J156" s="76"/>
      <c r="K156" s="76"/>
      <c r="L156" s="76"/>
      <c r="M156" s="76"/>
      <c r="N156" s="76"/>
      <c r="O156" s="76"/>
      <c r="P156" s="76"/>
      <c r="Q156" s="76"/>
      <c r="R156" s="76"/>
      <c r="S156" s="76"/>
      <c r="T156" s="76"/>
      <c r="U156" s="76"/>
      <c r="V156" s="76"/>
      <c r="W156" s="76"/>
      <c r="X156" s="76"/>
      <c r="Y156" s="76"/>
      <c r="Z156" s="76"/>
    </row>
    <row r="157" spans="1:26" ht="15.75" customHeight="1" x14ac:dyDescent="0.25">
      <c r="A157" s="76"/>
      <c r="B157" s="76"/>
      <c r="C157" s="76"/>
      <c r="D157" s="76"/>
      <c r="E157" s="76"/>
      <c r="F157" s="76"/>
      <c r="G157" s="76"/>
      <c r="H157" s="76"/>
      <c r="I157" s="76"/>
      <c r="J157" s="76"/>
      <c r="K157" s="76"/>
      <c r="L157" s="76"/>
      <c r="M157" s="76"/>
      <c r="N157" s="76"/>
      <c r="O157" s="76"/>
      <c r="P157" s="76"/>
      <c r="Q157" s="76"/>
      <c r="R157" s="76"/>
      <c r="S157" s="76"/>
      <c r="T157" s="76"/>
      <c r="U157" s="76"/>
      <c r="V157" s="76"/>
      <c r="W157" s="76"/>
      <c r="X157" s="76"/>
      <c r="Y157" s="76"/>
      <c r="Z157" s="76"/>
    </row>
    <row r="158" spans="1:26" ht="15.75" customHeight="1" x14ac:dyDescent="0.25">
      <c r="A158" s="76"/>
      <c r="B158" s="76"/>
      <c r="C158" s="76"/>
      <c r="D158" s="76"/>
      <c r="E158" s="76"/>
      <c r="F158" s="76"/>
      <c r="G158" s="76"/>
      <c r="H158" s="76"/>
      <c r="I158" s="76"/>
      <c r="J158" s="76"/>
      <c r="K158" s="76"/>
      <c r="L158" s="76"/>
      <c r="M158" s="76"/>
      <c r="N158" s="76"/>
      <c r="O158" s="76"/>
      <c r="P158" s="76"/>
      <c r="Q158" s="76"/>
      <c r="R158" s="76"/>
      <c r="S158" s="76"/>
      <c r="T158" s="76"/>
      <c r="U158" s="76"/>
      <c r="V158" s="76"/>
      <c r="W158" s="76"/>
      <c r="X158" s="76"/>
      <c r="Y158" s="76"/>
      <c r="Z158" s="76"/>
    </row>
    <row r="159" spans="1:26" ht="15.75" customHeight="1" x14ac:dyDescent="0.25">
      <c r="A159" s="76"/>
      <c r="B159" s="76"/>
      <c r="C159" s="76"/>
      <c r="D159" s="76"/>
      <c r="E159" s="76"/>
      <c r="F159" s="76"/>
      <c r="G159" s="76"/>
      <c r="H159" s="76"/>
      <c r="I159" s="76"/>
      <c r="J159" s="76"/>
      <c r="K159" s="76"/>
      <c r="L159" s="76"/>
      <c r="M159" s="76"/>
      <c r="N159" s="76"/>
      <c r="O159" s="76"/>
      <c r="P159" s="76"/>
      <c r="Q159" s="76"/>
      <c r="R159" s="76"/>
      <c r="S159" s="76"/>
      <c r="T159" s="76"/>
      <c r="U159" s="76"/>
      <c r="V159" s="76"/>
      <c r="W159" s="76"/>
      <c r="X159" s="76"/>
      <c r="Y159" s="76"/>
      <c r="Z159" s="76"/>
    </row>
    <row r="160" spans="1:26" ht="15.75" customHeight="1" x14ac:dyDescent="0.25">
      <c r="A160" s="76"/>
      <c r="B160" s="76"/>
      <c r="C160" s="76"/>
      <c r="D160" s="76"/>
      <c r="E160" s="76"/>
      <c r="F160" s="76"/>
      <c r="G160" s="76"/>
      <c r="H160" s="76"/>
      <c r="I160" s="76"/>
      <c r="J160" s="76"/>
      <c r="K160" s="76"/>
      <c r="L160" s="76"/>
      <c r="M160" s="76"/>
      <c r="N160" s="76"/>
      <c r="O160" s="76"/>
      <c r="P160" s="76"/>
      <c r="Q160" s="76"/>
      <c r="R160" s="76"/>
      <c r="S160" s="76"/>
      <c r="T160" s="76"/>
      <c r="U160" s="76"/>
      <c r="V160" s="76"/>
      <c r="W160" s="76"/>
      <c r="X160" s="76"/>
      <c r="Y160" s="76"/>
      <c r="Z160" s="76"/>
    </row>
    <row r="161" spans="1:26" ht="15.75" customHeight="1" x14ac:dyDescent="0.25">
      <c r="A161" s="76"/>
      <c r="B161" s="76"/>
      <c r="C161" s="76"/>
      <c r="D161" s="76"/>
      <c r="E161" s="76"/>
      <c r="F161" s="76"/>
      <c r="G161" s="76"/>
      <c r="H161" s="76"/>
      <c r="I161" s="76"/>
      <c r="J161" s="76"/>
      <c r="K161" s="76"/>
      <c r="L161" s="76"/>
      <c r="M161" s="76"/>
      <c r="N161" s="76"/>
      <c r="O161" s="76"/>
      <c r="P161" s="76"/>
      <c r="Q161" s="76"/>
      <c r="R161" s="76"/>
      <c r="S161" s="76"/>
      <c r="T161" s="76"/>
      <c r="U161" s="76"/>
      <c r="V161" s="76"/>
      <c r="W161" s="76"/>
      <c r="X161" s="76"/>
      <c r="Y161" s="76"/>
      <c r="Z161" s="76"/>
    </row>
    <row r="162" spans="1:26" ht="15.75" customHeight="1" x14ac:dyDescent="0.25">
      <c r="A162" s="76"/>
      <c r="B162" s="76"/>
      <c r="C162" s="76"/>
      <c r="D162" s="76"/>
      <c r="E162" s="76"/>
      <c r="F162" s="76"/>
      <c r="G162" s="76"/>
      <c r="H162" s="76"/>
      <c r="I162" s="76"/>
      <c r="J162" s="76"/>
      <c r="K162" s="76"/>
      <c r="L162" s="76"/>
      <c r="M162" s="76"/>
      <c r="N162" s="76"/>
      <c r="O162" s="76"/>
      <c r="P162" s="76"/>
      <c r="Q162" s="76"/>
      <c r="R162" s="76"/>
      <c r="S162" s="76"/>
      <c r="T162" s="76"/>
      <c r="U162" s="76"/>
      <c r="V162" s="76"/>
      <c r="W162" s="76"/>
      <c r="X162" s="76"/>
      <c r="Y162" s="76"/>
      <c r="Z162" s="76"/>
    </row>
    <row r="163" spans="1:26" ht="15.75" customHeight="1" x14ac:dyDescent="0.25">
      <c r="A163" s="76"/>
      <c r="B163" s="76"/>
      <c r="C163" s="76"/>
      <c r="D163" s="76"/>
      <c r="E163" s="76"/>
      <c r="F163" s="76"/>
      <c r="G163" s="76"/>
      <c r="H163" s="76"/>
      <c r="I163" s="76"/>
      <c r="J163" s="76"/>
      <c r="K163" s="76"/>
      <c r="L163" s="76"/>
      <c r="M163" s="76"/>
      <c r="N163" s="76"/>
      <c r="O163" s="76"/>
      <c r="P163" s="76"/>
      <c r="Q163" s="76"/>
      <c r="R163" s="76"/>
      <c r="S163" s="76"/>
      <c r="T163" s="76"/>
      <c r="U163" s="76"/>
      <c r="V163" s="76"/>
      <c r="W163" s="76"/>
      <c r="X163" s="76"/>
      <c r="Y163" s="76"/>
      <c r="Z163" s="76"/>
    </row>
    <row r="164" spans="1:26" ht="15.75" customHeight="1" x14ac:dyDescent="0.25">
      <c r="A164" s="76"/>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row>
    <row r="165" spans="1:26" ht="15.75" customHeight="1" x14ac:dyDescent="0.25">
      <c r="A165" s="76"/>
      <c r="B165" s="76"/>
      <c r="C165" s="76"/>
      <c r="D165" s="76"/>
      <c r="E165" s="76"/>
      <c r="F165" s="76"/>
      <c r="G165" s="76"/>
      <c r="H165" s="76"/>
      <c r="I165" s="76"/>
      <c r="J165" s="76"/>
      <c r="K165" s="76"/>
      <c r="L165" s="76"/>
      <c r="M165" s="76"/>
      <c r="N165" s="76"/>
      <c r="O165" s="76"/>
      <c r="P165" s="76"/>
      <c r="Q165" s="76"/>
      <c r="R165" s="76"/>
      <c r="S165" s="76"/>
      <c r="T165" s="76"/>
      <c r="U165" s="76"/>
      <c r="V165" s="76"/>
      <c r="W165" s="76"/>
      <c r="X165" s="76"/>
      <c r="Y165" s="76"/>
      <c r="Z165" s="76"/>
    </row>
    <row r="166" spans="1:26" ht="15.75" customHeight="1" x14ac:dyDescent="0.25">
      <c r="A166" s="76"/>
      <c r="B166" s="76"/>
      <c r="C166" s="76"/>
      <c r="D166" s="76"/>
      <c r="E166" s="76"/>
      <c r="F166" s="76"/>
      <c r="G166" s="76"/>
      <c r="H166" s="76"/>
      <c r="I166" s="76"/>
      <c r="J166" s="76"/>
      <c r="K166" s="76"/>
      <c r="L166" s="76"/>
      <c r="M166" s="76"/>
      <c r="N166" s="76"/>
      <c r="O166" s="76"/>
      <c r="P166" s="76"/>
      <c r="Q166" s="76"/>
      <c r="R166" s="76"/>
      <c r="S166" s="76"/>
      <c r="T166" s="76"/>
      <c r="U166" s="76"/>
      <c r="V166" s="76"/>
      <c r="W166" s="76"/>
      <c r="X166" s="76"/>
      <c r="Y166" s="76"/>
      <c r="Z166" s="76"/>
    </row>
    <row r="167" spans="1:26" ht="15.75" customHeight="1" x14ac:dyDescent="0.25">
      <c r="A167" s="76"/>
      <c r="B167" s="76"/>
      <c r="C167" s="76"/>
      <c r="D167" s="76"/>
      <c r="E167" s="76"/>
      <c r="F167" s="76"/>
      <c r="G167" s="76"/>
      <c r="H167" s="76"/>
      <c r="I167" s="76"/>
      <c r="J167" s="76"/>
      <c r="K167" s="76"/>
      <c r="L167" s="76"/>
      <c r="M167" s="76"/>
      <c r="N167" s="76"/>
      <c r="O167" s="76"/>
      <c r="P167" s="76"/>
      <c r="Q167" s="76"/>
      <c r="R167" s="76"/>
      <c r="S167" s="76"/>
      <c r="T167" s="76"/>
      <c r="U167" s="76"/>
      <c r="V167" s="76"/>
      <c r="W167" s="76"/>
      <c r="X167" s="76"/>
      <c r="Y167" s="76"/>
      <c r="Z167" s="76"/>
    </row>
    <row r="168" spans="1:26" ht="15.75" customHeight="1" x14ac:dyDescent="0.25">
      <c r="A168" s="76"/>
      <c r="B168" s="76"/>
      <c r="C168" s="76"/>
      <c r="D168" s="76"/>
      <c r="E168" s="76"/>
      <c r="F168" s="76"/>
      <c r="G168" s="76"/>
      <c r="H168" s="76"/>
      <c r="I168" s="76"/>
      <c r="J168" s="76"/>
      <c r="K168" s="76"/>
      <c r="L168" s="76"/>
      <c r="M168" s="76"/>
      <c r="N168" s="76"/>
      <c r="O168" s="76"/>
      <c r="P168" s="76"/>
      <c r="Q168" s="76"/>
      <c r="R168" s="76"/>
      <c r="S168" s="76"/>
      <c r="T168" s="76"/>
      <c r="U168" s="76"/>
      <c r="V168" s="76"/>
      <c r="W168" s="76"/>
      <c r="X168" s="76"/>
      <c r="Y168" s="76"/>
      <c r="Z168" s="76"/>
    </row>
    <row r="169" spans="1:26" ht="15.75" customHeight="1" x14ac:dyDescent="0.25">
      <c r="A169" s="76"/>
      <c r="B169" s="76"/>
      <c r="C169" s="76"/>
      <c r="D169" s="76"/>
      <c r="E169" s="76"/>
      <c r="F169" s="76"/>
      <c r="G169" s="76"/>
      <c r="H169" s="76"/>
      <c r="I169" s="76"/>
      <c r="J169" s="76"/>
      <c r="K169" s="76"/>
      <c r="L169" s="76"/>
      <c r="M169" s="76"/>
      <c r="N169" s="76"/>
      <c r="O169" s="76"/>
      <c r="P169" s="76"/>
      <c r="Q169" s="76"/>
      <c r="R169" s="76"/>
      <c r="S169" s="76"/>
      <c r="T169" s="76"/>
      <c r="U169" s="76"/>
      <c r="V169" s="76"/>
      <c r="W169" s="76"/>
      <c r="X169" s="76"/>
      <c r="Y169" s="76"/>
      <c r="Z169" s="76"/>
    </row>
    <row r="170" spans="1:26" ht="15.75" customHeight="1" x14ac:dyDescent="0.25">
      <c r="A170" s="76"/>
      <c r="B170" s="76"/>
      <c r="C170" s="76"/>
      <c r="D170" s="76"/>
      <c r="E170" s="76"/>
      <c r="F170" s="76"/>
      <c r="G170" s="76"/>
      <c r="H170" s="76"/>
      <c r="I170" s="76"/>
      <c r="J170" s="76"/>
      <c r="K170" s="76"/>
      <c r="L170" s="76"/>
      <c r="M170" s="76"/>
      <c r="N170" s="76"/>
      <c r="O170" s="76"/>
      <c r="P170" s="76"/>
      <c r="Q170" s="76"/>
      <c r="R170" s="76"/>
      <c r="S170" s="76"/>
      <c r="T170" s="76"/>
      <c r="U170" s="76"/>
      <c r="V170" s="76"/>
      <c r="W170" s="76"/>
      <c r="X170" s="76"/>
      <c r="Y170" s="76"/>
      <c r="Z170" s="76"/>
    </row>
    <row r="171" spans="1:26" ht="15.75" customHeight="1" x14ac:dyDescent="0.25">
      <c r="A171" s="76"/>
      <c r="B171" s="76"/>
      <c r="C171" s="76"/>
      <c r="D171" s="76"/>
      <c r="E171" s="76"/>
      <c r="F171" s="76"/>
      <c r="G171" s="76"/>
      <c r="H171" s="76"/>
      <c r="I171" s="76"/>
      <c r="J171" s="76"/>
      <c r="K171" s="76"/>
      <c r="L171" s="76"/>
      <c r="M171" s="76"/>
      <c r="N171" s="76"/>
      <c r="O171" s="76"/>
      <c r="P171" s="76"/>
      <c r="Q171" s="76"/>
      <c r="R171" s="76"/>
      <c r="S171" s="76"/>
      <c r="T171" s="76"/>
      <c r="U171" s="76"/>
      <c r="V171" s="76"/>
      <c r="W171" s="76"/>
      <c r="X171" s="76"/>
      <c r="Y171" s="76"/>
      <c r="Z171" s="76"/>
    </row>
    <row r="172" spans="1:26" ht="15.75" customHeight="1" x14ac:dyDescent="0.25">
      <c r="A172" s="76"/>
      <c r="B172" s="76"/>
      <c r="C172" s="76"/>
      <c r="D172" s="76"/>
      <c r="E172" s="76"/>
      <c r="F172" s="76"/>
      <c r="G172" s="76"/>
      <c r="H172" s="76"/>
      <c r="I172" s="76"/>
      <c r="J172" s="76"/>
      <c r="K172" s="76"/>
      <c r="L172" s="76"/>
      <c r="M172" s="76"/>
      <c r="N172" s="76"/>
      <c r="O172" s="76"/>
      <c r="P172" s="76"/>
      <c r="Q172" s="76"/>
      <c r="R172" s="76"/>
      <c r="S172" s="76"/>
      <c r="T172" s="76"/>
      <c r="U172" s="76"/>
      <c r="V172" s="76"/>
      <c r="W172" s="76"/>
      <c r="X172" s="76"/>
      <c r="Y172" s="76"/>
      <c r="Z172" s="76"/>
    </row>
    <row r="173" spans="1:26" ht="15.75" customHeight="1" x14ac:dyDescent="0.25">
      <c r="A173" s="76"/>
      <c r="B173" s="76"/>
      <c r="C173" s="76"/>
      <c r="D173" s="76"/>
      <c r="E173" s="76"/>
      <c r="F173" s="76"/>
      <c r="G173" s="76"/>
      <c r="H173" s="76"/>
      <c r="I173" s="76"/>
      <c r="J173" s="76"/>
      <c r="K173" s="76"/>
      <c r="L173" s="76"/>
      <c r="M173" s="76"/>
      <c r="N173" s="76"/>
      <c r="O173" s="76"/>
      <c r="P173" s="76"/>
      <c r="Q173" s="76"/>
      <c r="R173" s="76"/>
      <c r="S173" s="76"/>
      <c r="T173" s="76"/>
      <c r="U173" s="76"/>
      <c r="V173" s="76"/>
      <c r="W173" s="76"/>
      <c r="X173" s="76"/>
      <c r="Y173" s="76"/>
      <c r="Z173" s="76"/>
    </row>
    <row r="174" spans="1:26" ht="15.75" customHeight="1" x14ac:dyDescent="0.25">
      <c r="A174" s="76"/>
      <c r="B174" s="76"/>
      <c r="C174" s="76"/>
      <c r="D174" s="76"/>
      <c r="E174" s="76"/>
      <c r="F174" s="76"/>
      <c r="G174" s="76"/>
      <c r="H174" s="76"/>
      <c r="I174" s="76"/>
      <c r="J174" s="76"/>
      <c r="K174" s="76"/>
      <c r="L174" s="76"/>
      <c r="M174" s="76"/>
      <c r="N174" s="76"/>
      <c r="O174" s="76"/>
      <c r="P174" s="76"/>
      <c r="Q174" s="76"/>
      <c r="R174" s="76"/>
      <c r="S174" s="76"/>
      <c r="T174" s="76"/>
      <c r="U174" s="76"/>
      <c r="V174" s="76"/>
      <c r="W174" s="76"/>
      <c r="X174" s="76"/>
      <c r="Y174" s="76"/>
      <c r="Z174" s="76"/>
    </row>
    <row r="175" spans="1:26" ht="15.75" customHeight="1" x14ac:dyDescent="0.25">
      <c r="A175" s="76"/>
      <c r="B175" s="76"/>
      <c r="C175" s="76"/>
      <c r="D175" s="76"/>
      <c r="E175" s="76"/>
      <c r="F175" s="76"/>
      <c r="G175" s="76"/>
      <c r="H175" s="76"/>
      <c r="I175" s="76"/>
      <c r="J175" s="76"/>
      <c r="K175" s="76"/>
      <c r="L175" s="76"/>
      <c r="M175" s="76"/>
      <c r="N175" s="76"/>
      <c r="O175" s="76"/>
      <c r="P175" s="76"/>
      <c r="Q175" s="76"/>
      <c r="R175" s="76"/>
      <c r="S175" s="76"/>
      <c r="T175" s="76"/>
      <c r="U175" s="76"/>
      <c r="V175" s="76"/>
      <c r="W175" s="76"/>
      <c r="X175" s="76"/>
      <c r="Y175" s="76"/>
      <c r="Z175" s="76"/>
    </row>
    <row r="176" spans="1:26" ht="15.75" customHeight="1" x14ac:dyDescent="0.25">
      <c r="A176" s="76"/>
      <c r="B176" s="76"/>
      <c r="C176" s="76"/>
      <c r="D176" s="76"/>
      <c r="E176" s="76"/>
      <c r="F176" s="76"/>
      <c r="G176" s="76"/>
      <c r="H176" s="76"/>
      <c r="I176" s="76"/>
      <c r="J176" s="76"/>
      <c r="K176" s="76"/>
      <c r="L176" s="76"/>
      <c r="M176" s="76"/>
      <c r="N176" s="76"/>
      <c r="O176" s="76"/>
      <c r="P176" s="76"/>
      <c r="Q176" s="76"/>
      <c r="R176" s="76"/>
      <c r="S176" s="76"/>
      <c r="T176" s="76"/>
      <c r="U176" s="76"/>
      <c r="V176" s="76"/>
      <c r="W176" s="76"/>
      <c r="X176" s="76"/>
      <c r="Y176" s="76"/>
      <c r="Z176" s="76"/>
    </row>
    <row r="177" spans="1:26" ht="15.75" customHeight="1" x14ac:dyDescent="0.25">
      <c r="A177" s="76"/>
      <c r="B177" s="76"/>
      <c r="C177" s="76"/>
      <c r="D177" s="76"/>
      <c r="E177" s="76"/>
      <c r="F177" s="76"/>
      <c r="G177" s="76"/>
      <c r="H177" s="76"/>
      <c r="I177" s="76"/>
      <c r="J177" s="76"/>
      <c r="K177" s="76"/>
      <c r="L177" s="76"/>
      <c r="M177" s="76"/>
      <c r="N177" s="76"/>
      <c r="O177" s="76"/>
      <c r="P177" s="76"/>
      <c r="Q177" s="76"/>
      <c r="R177" s="76"/>
      <c r="S177" s="76"/>
      <c r="T177" s="76"/>
      <c r="U177" s="76"/>
      <c r="V177" s="76"/>
      <c r="W177" s="76"/>
      <c r="X177" s="76"/>
      <c r="Y177" s="76"/>
      <c r="Z177" s="76"/>
    </row>
    <row r="178" spans="1:26" ht="15.75" customHeight="1" x14ac:dyDescent="0.25">
      <c r="A178" s="76"/>
      <c r="B178" s="76"/>
      <c r="C178" s="76"/>
      <c r="D178" s="76"/>
      <c r="E178" s="76"/>
      <c r="F178" s="76"/>
      <c r="G178" s="76"/>
      <c r="H178" s="76"/>
      <c r="I178" s="76"/>
      <c r="J178" s="76"/>
      <c r="K178" s="76"/>
      <c r="L178" s="76"/>
      <c r="M178" s="76"/>
      <c r="N178" s="76"/>
      <c r="O178" s="76"/>
      <c r="P178" s="76"/>
      <c r="Q178" s="76"/>
      <c r="R178" s="76"/>
      <c r="S178" s="76"/>
      <c r="T178" s="76"/>
      <c r="U178" s="76"/>
      <c r="V178" s="76"/>
      <c r="W178" s="76"/>
      <c r="X178" s="76"/>
      <c r="Y178" s="76"/>
      <c r="Z178" s="76"/>
    </row>
    <row r="179" spans="1:26" ht="15.75" customHeight="1" x14ac:dyDescent="0.25">
      <c r="A179" s="76"/>
      <c r="B179" s="76"/>
      <c r="C179" s="76"/>
      <c r="D179" s="76"/>
      <c r="E179" s="76"/>
      <c r="F179" s="76"/>
      <c r="G179" s="76"/>
      <c r="H179" s="76"/>
      <c r="I179" s="76"/>
      <c r="J179" s="76"/>
      <c r="K179" s="76"/>
      <c r="L179" s="76"/>
      <c r="M179" s="76"/>
      <c r="N179" s="76"/>
      <c r="O179" s="76"/>
      <c r="P179" s="76"/>
      <c r="Q179" s="76"/>
      <c r="R179" s="76"/>
      <c r="S179" s="76"/>
      <c r="T179" s="76"/>
      <c r="U179" s="76"/>
      <c r="V179" s="76"/>
      <c r="W179" s="76"/>
      <c r="X179" s="76"/>
      <c r="Y179" s="76"/>
      <c r="Z179" s="76"/>
    </row>
    <row r="180" spans="1:26" ht="15.75" customHeight="1" x14ac:dyDescent="0.25">
      <c r="A180" s="76"/>
      <c r="B180" s="76"/>
      <c r="C180" s="76"/>
      <c r="D180" s="76"/>
      <c r="E180" s="76"/>
      <c r="F180" s="76"/>
      <c r="G180" s="76"/>
      <c r="H180" s="76"/>
      <c r="I180" s="76"/>
      <c r="J180" s="76"/>
      <c r="K180" s="76"/>
      <c r="L180" s="76"/>
      <c r="M180" s="76"/>
      <c r="N180" s="76"/>
      <c r="O180" s="76"/>
      <c r="P180" s="76"/>
      <c r="Q180" s="76"/>
      <c r="R180" s="76"/>
      <c r="S180" s="76"/>
      <c r="T180" s="76"/>
      <c r="U180" s="76"/>
      <c r="V180" s="76"/>
      <c r="W180" s="76"/>
      <c r="X180" s="76"/>
      <c r="Y180" s="76"/>
      <c r="Z180" s="76"/>
    </row>
    <row r="181" spans="1:26" ht="15.75" customHeight="1" x14ac:dyDescent="0.25">
      <c r="A181" s="76"/>
      <c r="B181" s="76"/>
      <c r="C181" s="76"/>
      <c r="D181" s="76"/>
      <c r="E181" s="76"/>
      <c r="F181" s="76"/>
      <c r="G181" s="76"/>
      <c r="H181" s="76"/>
      <c r="I181" s="76"/>
      <c r="J181" s="76"/>
      <c r="K181" s="76"/>
      <c r="L181" s="76"/>
      <c r="M181" s="76"/>
      <c r="N181" s="76"/>
      <c r="O181" s="76"/>
      <c r="P181" s="76"/>
      <c r="Q181" s="76"/>
      <c r="R181" s="76"/>
      <c r="S181" s="76"/>
      <c r="T181" s="76"/>
      <c r="U181" s="76"/>
      <c r="V181" s="76"/>
      <c r="W181" s="76"/>
      <c r="X181" s="76"/>
      <c r="Y181" s="76"/>
      <c r="Z181" s="76"/>
    </row>
    <row r="182" spans="1:26" ht="15.75" customHeight="1" x14ac:dyDescent="0.25">
      <c r="A182" s="76"/>
      <c r="B182" s="76"/>
      <c r="C182" s="76"/>
      <c r="D182" s="76"/>
      <c r="E182" s="76"/>
      <c r="F182" s="76"/>
      <c r="G182" s="76"/>
      <c r="H182" s="76"/>
      <c r="I182" s="76"/>
      <c r="J182" s="76"/>
      <c r="K182" s="76"/>
      <c r="L182" s="76"/>
      <c r="M182" s="76"/>
      <c r="N182" s="76"/>
      <c r="O182" s="76"/>
      <c r="P182" s="76"/>
      <c r="Q182" s="76"/>
      <c r="R182" s="76"/>
      <c r="S182" s="76"/>
      <c r="T182" s="76"/>
      <c r="U182" s="76"/>
      <c r="V182" s="76"/>
      <c r="W182" s="76"/>
      <c r="X182" s="76"/>
      <c r="Y182" s="76"/>
      <c r="Z182" s="76"/>
    </row>
    <row r="183" spans="1:26" ht="15.75" customHeight="1" x14ac:dyDescent="0.25">
      <c r="A183" s="76"/>
      <c r="B183" s="76"/>
      <c r="C183" s="76"/>
      <c r="D183" s="76"/>
      <c r="E183" s="76"/>
      <c r="F183" s="76"/>
      <c r="G183" s="76"/>
      <c r="H183" s="76"/>
      <c r="I183" s="76"/>
      <c r="J183" s="76"/>
      <c r="K183" s="76"/>
      <c r="L183" s="76"/>
      <c r="M183" s="76"/>
      <c r="N183" s="76"/>
      <c r="O183" s="76"/>
      <c r="P183" s="76"/>
      <c r="Q183" s="76"/>
      <c r="R183" s="76"/>
      <c r="S183" s="76"/>
      <c r="T183" s="76"/>
      <c r="U183" s="76"/>
      <c r="V183" s="76"/>
      <c r="W183" s="76"/>
      <c r="X183" s="76"/>
      <c r="Y183" s="76"/>
      <c r="Z183" s="76"/>
    </row>
    <row r="184" spans="1:26" ht="15.75" customHeight="1" x14ac:dyDescent="0.25">
      <c r="A184" s="76"/>
      <c r="B184" s="76"/>
      <c r="C184" s="76"/>
      <c r="D184" s="76"/>
      <c r="E184" s="76"/>
      <c r="F184" s="76"/>
      <c r="G184" s="76"/>
      <c r="H184" s="76"/>
      <c r="I184" s="76"/>
      <c r="J184" s="76"/>
      <c r="K184" s="76"/>
      <c r="L184" s="76"/>
      <c r="M184" s="76"/>
      <c r="N184" s="76"/>
      <c r="O184" s="76"/>
      <c r="P184" s="76"/>
      <c r="Q184" s="76"/>
      <c r="R184" s="76"/>
      <c r="S184" s="76"/>
      <c r="T184" s="76"/>
      <c r="U184" s="76"/>
      <c r="V184" s="76"/>
      <c r="W184" s="76"/>
      <c r="X184" s="76"/>
      <c r="Y184" s="76"/>
      <c r="Z184" s="76"/>
    </row>
    <row r="185" spans="1:26" ht="15.75" customHeight="1" x14ac:dyDescent="0.25">
      <c r="A185" s="76"/>
      <c r="B185" s="76"/>
      <c r="C185" s="76"/>
      <c r="D185" s="76"/>
      <c r="E185" s="76"/>
      <c r="F185" s="76"/>
      <c r="G185" s="76"/>
      <c r="H185" s="76"/>
      <c r="I185" s="76"/>
      <c r="J185" s="76"/>
      <c r="K185" s="76"/>
      <c r="L185" s="76"/>
      <c r="M185" s="76"/>
      <c r="N185" s="76"/>
      <c r="O185" s="76"/>
      <c r="P185" s="76"/>
      <c r="Q185" s="76"/>
      <c r="R185" s="76"/>
      <c r="S185" s="76"/>
      <c r="T185" s="76"/>
      <c r="U185" s="76"/>
      <c r="V185" s="76"/>
      <c r="W185" s="76"/>
      <c r="X185" s="76"/>
      <c r="Y185" s="76"/>
      <c r="Z185" s="76"/>
    </row>
    <row r="186" spans="1:26" ht="15.75" customHeight="1" x14ac:dyDescent="0.25">
      <c r="A186" s="76"/>
      <c r="B186" s="76"/>
      <c r="C186" s="76"/>
      <c r="D186" s="76"/>
      <c r="E186" s="76"/>
      <c r="F186" s="76"/>
      <c r="G186" s="76"/>
      <c r="H186" s="76"/>
      <c r="I186" s="76"/>
      <c r="J186" s="76"/>
      <c r="K186" s="76"/>
      <c r="L186" s="76"/>
      <c r="M186" s="76"/>
      <c r="N186" s="76"/>
      <c r="O186" s="76"/>
      <c r="P186" s="76"/>
      <c r="Q186" s="76"/>
      <c r="R186" s="76"/>
      <c r="S186" s="76"/>
      <c r="T186" s="76"/>
      <c r="U186" s="76"/>
      <c r="V186" s="76"/>
      <c r="W186" s="76"/>
      <c r="X186" s="76"/>
      <c r="Y186" s="76"/>
      <c r="Z186" s="76"/>
    </row>
    <row r="187" spans="1:26" ht="15.75" customHeight="1" x14ac:dyDescent="0.25">
      <c r="A187" s="76"/>
      <c r="B187" s="76"/>
      <c r="C187" s="76"/>
      <c r="D187" s="76"/>
      <c r="E187" s="76"/>
      <c r="F187" s="76"/>
      <c r="G187" s="76"/>
      <c r="H187" s="76"/>
      <c r="I187" s="76"/>
      <c r="J187" s="76"/>
      <c r="K187" s="76"/>
      <c r="L187" s="76"/>
      <c r="M187" s="76"/>
      <c r="N187" s="76"/>
      <c r="O187" s="76"/>
      <c r="P187" s="76"/>
      <c r="Q187" s="76"/>
      <c r="R187" s="76"/>
      <c r="S187" s="76"/>
      <c r="T187" s="76"/>
      <c r="U187" s="76"/>
      <c r="V187" s="76"/>
      <c r="W187" s="76"/>
      <c r="X187" s="76"/>
      <c r="Y187" s="76"/>
      <c r="Z187" s="76"/>
    </row>
    <row r="188" spans="1:26" ht="15.75" customHeight="1" x14ac:dyDescent="0.25">
      <c r="A188" s="76"/>
      <c r="B188" s="76"/>
      <c r="C188" s="76"/>
      <c r="D188" s="76"/>
      <c r="E188" s="76"/>
      <c r="F188" s="76"/>
      <c r="G188" s="76"/>
      <c r="H188" s="76"/>
      <c r="I188" s="76"/>
      <c r="J188" s="76"/>
      <c r="K188" s="76"/>
      <c r="L188" s="76"/>
      <c r="M188" s="76"/>
      <c r="N188" s="76"/>
      <c r="O188" s="76"/>
      <c r="P188" s="76"/>
      <c r="Q188" s="76"/>
      <c r="R188" s="76"/>
      <c r="S188" s="76"/>
      <c r="T188" s="76"/>
      <c r="U188" s="76"/>
      <c r="V188" s="76"/>
      <c r="W188" s="76"/>
      <c r="X188" s="76"/>
      <c r="Y188" s="76"/>
      <c r="Z188" s="76"/>
    </row>
    <row r="189" spans="1:26" ht="15.75" customHeight="1" x14ac:dyDescent="0.25">
      <c r="A189" s="76"/>
      <c r="B189" s="76"/>
      <c r="C189" s="76"/>
      <c r="D189" s="76"/>
      <c r="E189" s="76"/>
      <c r="F189" s="76"/>
      <c r="G189" s="76"/>
      <c r="H189" s="76"/>
      <c r="I189" s="76"/>
      <c r="J189" s="76"/>
      <c r="K189" s="76"/>
      <c r="L189" s="76"/>
      <c r="M189" s="76"/>
      <c r="N189" s="76"/>
      <c r="O189" s="76"/>
      <c r="P189" s="76"/>
      <c r="Q189" s="76"/>
      <c r="R189" s="76"/>
      <c r="S189" s="76"/>
      <c r="T189" s="76"/>
      <c r="U189" s="76"/>
      <c r="V189" s="76"/>
      <c r="W189" s="76"/>
      <c r="X189" s="76"/>
      <c r="Y189" s="76"/>
      <c r="Z189" s="76"/>
    </row>
    <row r="190" spans="1:26" ht="15.75" customHeight="1" x14ac:dyDescent="0.25">
      <c r="A190" s="76"/>
      <c r="B190" s="76"/>
      <c r="C190" s="76"/>
      <c r="D190" s="76"/>
      <c r="E190" s="76"/>
      <c r="F190" s="76"/>
      <c r="G190" s="76"/>
      <c r="H190" s="76"/>
      <c r="I190" s="76"/>
      <c r="J190" s="76"/>
      <c r="K190" s="76"/>
      <c r="L190" s="76"/>
      <c r="M190" s="76"/>
      <c r="N190" s="76"/>
      <c r="O190" s="76"/>
      <c r="P190" s="76"/>
      <c r="Q190" s="76"/>
      <c r="R190" s="76"/>
      <c r="S190" s="76"/>
      <c r="T190" s="76"/>
      <c r="U190" s="76"/>
      <c r="V190" s="76"/>
      <c r="W190" s="76"/>
      <c r="X190" s="76"/>
      <c r="Y190" s="76"/>
      <c r="Z190" s="76"/>
    </row>
    <row r="191" spans="1:26" ht="15.75" customHeight="1" x14ac:dyDescent="0.25">
      <c r="A191" s="76"/>
      <c r="B191" s="76"/>
      <c r="C191" s="76"/>
      <c r="D191" s="76"/>
      <c r="E191" s="76"/>
      <c r="F191" s="76"/>
      <c r="G191" s="76"/>
      <c r="H191" s="76"/>
      <c r="I191" s="76"/>
      <c r="J191" s="76"/>
      <c r="K191" s="76"/>
      <c r="L191" s="76"/>
      <c r="M191" s="76"/>
      <c r="N191" s="76"/>
      <c r="O191" s="76"/>
      <c r="P191" s="76"/>
      <c r="Q191" s="76"/>
      <c r="R191" s="76"/>
      <c r="S191" s="76"/>
      <c r="T191" s="76"/>
      <c r="U191" s="76"/>
      <c r="V191" s="76"/>
      <c r="W191" s="76"/>
      <c r="X191" s="76"/>
      <c r="Y191" s="76"/>
      <c r="Z191" s="76"/>
    </row>
    <row r="192" spans="1:26" ht="15.75" customHeight="1" x14ac:dyDescent="0.25">
      <c r="A192" s="76"/>
      <c r="B192" s="76"/>
      <c r="C192" s="76"/>
      <c r="D192" s="76"/>
      <c r="E192" s="76"/>
      <c r="F192" s="76"/>
      <c r="G192" s="76"/>
      <c r="H192" s="76"/>
      <c r="I192" s="76"/>
      <c r="J192" s="76"/>
      <c r="K192" s="76"/>
      <c r="L192" s="76"/>
      <c r="M192" s="76"/>
      <c r="N192" s="76"/>
      <c r="O192" s="76"/>
      <c r="P192" s="76"/>
      <c r="Q192" s="76"/>
      <c r="R192" s="76"/>
      <c r="S192" s="76"/>
      <c r="T192" s="76"/>
      <c r="U192" s="76"/>
      <c r="V192" s="76"/>
      <c r="W192" s="76"/>
      <c r="X192" s="76"/>
      <c r="Y192" s="76"/>
      <c r="Z192" s="76"/>
    </row>
    <row r="193" spans="1:26" ht="15.75" customHeight="1" x14ac:dyDescent="0.25">
      <c r="A193" s="76"/>
      <c r="B193" s="76"/>
      <c r="C193" s="76"/>
      <c r="D193" s="76"/>
      <c r="E193" s="76"/>
      <c r="F193" s="76"/>
      <c r="G193" s="76"/>
      <c r="H193" s="76"/>
      <c r="I193" s="76"/>
      <c r="J193" s="76"/>
      <c r="K193" s="76"/>
      <c r="L193" s="76"/>
      <c r="M193" s="76"/>
      <c r="N193" s="76"/>
      <c r="O193" s="76"/>
      <c r="P193" s="76"/>
      <c r="Q193" s="76"/>
      <c r="R193" s="76"/>
      <c r="S193" s="76"/>
      <c r="T193" s="76"/>
      <c r="U193" s="76"/>
      <c r="V193" s="76"/>
      <c r="W193" s="76"/>
      <c r="X193" s="76"/>
      <c r="Y193" s="76"/>
      <c r="Z193" s="76"/>
    </row>
    <row r="194" spans="1:26" ht="15.75" customHeight="1" x14ac:dyDescent="0.25">
      <c r="A194" s="76"/>
      <c r="B194" s="76"/>
      <c r="C194" s="76"/>
      <c r="D194" s="76"/>
      <c r="E194" s="76"/>
      <c r="F194" s="76"/>
      <c r="G194" s="76"/>
      <c r="H194" s="76"/>
      <c r="I194" s="76"/>
      <c r="J194" s="76"/>
      <c r="K194" s="76"/>
      <c r="L194" s="76"/>
      <c r="M194" s="76"/>
      <c r="N194" s="76"/>
      <c r="O194" s="76"/>
      <c r="P194" s="76"/>
      <c r="Q194" s="76"/>
      <c r="R194" s="76"/>
      <c r="S194" s="76"/>
      <c r="T194" s="76"/>
      <c r="U194" s="76"/>
      <c r="V194" s="76"/>
      <c r="W194" s="76"/>
      <c r="X194" s="76"/>
      <c r="Y194" s="76"/>
      <c r="Z194" s="76"/>
    </row>
    <row r="195" spans="1:26" ht="15.75" customHeight="1" x14ac:dyDescent="0.25">
      <c r="A195" s="76"/>
      <c r="B195" s="76"/>
      <c r="C195" s="76"/>
      <c r="D195" s="76"/>
      <c r="E195" s="76"/>
      <c r="F195" s="76"/>
      <c r="G195" s="76"/>
      <c r="H195" s="76"/>
      <c r="I195" s="76"/>
      <c r="J195" s="76"/>
      <c r="K195" s="76"/>
      <c r="L195" s="76"/>
      <c r="M195" s="76"/>
      <c r="N195" s="76"/>
      <c r="O195" s="76"/>
      <c r="P195" s="76"/>
      <c r="Q195" s="76"/>
      <c r="R195" s="76"/>
      <c r="S195" s="76"/>
      <c r="T195" s="76"/>
      <c r="U195" s="76"/>
      <c r="V195" s="76"/>
      <c r="W195" s="76"/>
      <c r="X195" s="76"/>
      <c r="Y195" s="76"/>
      <c r="Z195" s="76"/>
    </row>
    <row r="196" spans="1:26" ht="15.75" customHeight="1" x14ac:dyDescent="0.25">
      <c r="A196" s="76"/>
      <c r="B196" s="76"/>
      <c r="C196" s="76"/>
      <c r="D196" s="76"/>
      <c r="E196" s="76"/>
      <c r="F196" s="76"/>
      <c r="G196" s="76"/>
      <c r="H196" s="76"/>
      <c r="I196" s="76"/>
      <c r="J196" s="76"/>
      <c r="K196" s="76"/>
      <c r="L196" s="76"/>
      <c r="M196" s="76"/>
      <c r="N196" s="76"/>
      <c r="O196" s="76"/>
      <c r="P196" s="76"/>
      <c r="Q196" s="76"/>
      <c r="R196" s="76"/>
      <c r="S196" s="76"/>
      <c r="T196" s="76"/>
      <c r="U196" s="76"/>
      <c r="V196" s="76"/>
      <c r="W196" s="76"/>
      <c r="X196" s="76"/>
      <c r="Y196" s="76"/>
      <c r="Z196" s="76"/>
    </row>
    <row r="197" spans="1:26" ht="15.75" customHeight="1" x14ac:dyDescent="0.25">
      <c r="A197" s="76"/>
      <c r="B197" s="76"/>
      <c r="C197" s="76"/>
      <c r="D197" s="76"/>
      <c r="E197" s="76"/>
      <c r="F197" s="76"/>
      <c r="G197" s="76"/>
      <c r="H197" s="76"/>
      <c r="I197" s="76"/>
      <c r="J197" s="76"/>
      <c r="K197" s="76"/>
      <c r="L197" s="76"/>
      <c r="M197" s="76"/>
      <c r="N197" s="76"/>
      <c r="O197" s="76"/>
      <c r="P197" s="76"/>
      <c r="Q197" s="76"/>
      <c r="R197" s="76"/>
      <c r="S197" s="76"/>
      <c r="T197" s="76"/>
      <c r="U197" s="76"/>
      <c r="V197" s="76"/>
      <c r="W197" s="76"/>
      <c r="X197" s="76"/>
      <c r="Y197" s="76"/>
      <c r="Z197" s="76"/>
    </row>
    <row r="198" spans="1:26" ht="15.75" customHeight="1" x14ac:dyDescent="0.25">
      <c r="A198" s="76"/>
      <c r="B198" s="76"/>
      <c r="C198" s="76"/>
      <c r="D198" s="76"/>
      <c r="E198" s="76"/>
      <c r="F198" s="76"/>
      <c r="G198" s="76"/>
      <c r="H198" s="76"/>
      <c r="I198" s="76"/>
      <c r="J198" s="76"/>
      <c r="K198" s="76"/>
      <c r="L198" s="76"/>
      <c r="M198" s="76"/>
      <c r="N198" s="76"/>
      <c r="O198" s="76"/>
      <c r="P198" s="76"/>
      <c r="Q198" s="76"/>
      <c r="R198" s="76"/>
      <c r="S198" s="76"/>
      <c r="T198" s="76"/>
      <c r="U198" s="76"/>
      <c r="V198" s="76"/>
      <c r="W198" s="76"/>
      <c r="X198" s="76"/>
      <c r="Y198" s="76"/>
      <c r="Z198" s="76"/>
    </row>
    <row r="199" spans="1:26" ht="15.75" customHeight="1" x14ac:dyDescent="0.25">
      <c r="A199" s="76"/>
      <c r="B199" s="76"/>
      <c r="C199" s="76"/>
      <c r="D199" s="76"/>
      <c r="E199" s="76"/>
      <c r="F199" s="76"/>
      <c r="G199" s="76"/>
      <c r="H199" s="76"/>
      <c r="I199" s="76"/>
      <c r="J199" s="76"/>
      <c r="K199" s="76"/>
      <c r="L199" s="76"/>
      <c r="M199" s="76"/>
      <c r="N199" s="76"/>
      <c r="O199" s="76"/>
      <c r="P199" s="76"/>
      <c r="Q199" s="76"/>
      <c r="R199" s="76"/>
      <c r="S199" s="76"/>
      <c r="T199" s="76"/>
      <c r="U199" s="76"/>
      <c r="V199" s="76"/>
      <c r="W199" s="76"/>
      <c r="X199" s="76"/>
      <c r="Y199" s="76"/>
      <c r="Z199" s="76"/>
    </row>
    <row r="200" spans="1:26" ht="15.75" customHeight="1" x14ac:dyDescent="0.25">
      <c r="A200" s="76"/>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row>
    <row r="201" spans="1:26" ht="15.75" customHeight="1" x14ac:dyDescent="0.25">
      <c r="A201" s="76"/>
      <c r="B201" s="76"/>
      <c r="C201" s="76"/>
      <c r="D201" s="76"/>
      <c r="E201" s="76"/>
      <c r="F201" s="76"/>
      <c r="G201" s="76"/>
      <c r="H201" s="76"/>
      <c r="I201" s="76"/>
      <c r="J201" s="76"/>
      <c r="K201" s="76"/>
      <c r="L201" s="76"/>
      <c r="M201" s="76"/>
      <c r="N201" s="76"/>
      <c r="O201" s="76"/>
      <c r="P201" s="76"/>
      <c r="Q201" s="76"/>
      <c r="R201" s="76"/>
      <c r="S201" s="76"/>
      <c r="T201" s="76"/>
      <c r="U201" s="76"/>
      <c r="V201" s="76"/>
      <c r="W201" s="76"/>
      <c r="X201" s="76"/>
      <c r="Y201" s="76"/>
      <c r="Z201" s="76"/>
    </row>
    <row r="202" spans="1:26" ht="15.75" customHeight="1" x14ac:dyDescent="0.25">
      <c r="A202" s="76"/>
      <c r="B202" s="76"/>
      <c r="C202" s="76"/>
      <c r="D202" s="76"/>
      <c r="E202" s="76"/>
      <c r="F202" s="76"/>
      <c r="G202" s="76"/>
      <c r="H202" s="76"/>
      <c r="I202" s="76"/>
      <c r="J202" s="76"/>
      <c r="K202" s="76"/>
      <c r="L202" s="76"/>
      <c r="M202" s="76"/>
      <c r="N202" s="76"/>
      <c r="O202" s="76"/>
      <c r="P202" s="76"/>
      <c r="Q202" s="76"/>
      <c r="R202" s="76"/>
      <c r="S202" s="76"/>
      <c r="T202" s="76"/>
      <c r="U202" s="76"/>
      <c r="V202" s="76"/>
      <c r="W202" s="76"/>
      <c r="X202" s="76"/>
      <c r="Y202" s="76"/>
      <c r="Z202" s="76"/>
    </row>
    <row r="203" spans="1:26" ht="15.75" customHeight="1" x14ac:dyDescent="0.25">
      <c r="A203" s="76"/>
      <c r="B203" s="76"/>
      <c r="C203" s="76"/>
      <c r="D203" s="76"/>
      <c r="E203" s="76"/>
      <c r="F203" s="76"/>
      <c r="G203" s="76"/>
      <c r="H203" s="76"/>
      <c r="I203" s="76"/>
      <c r="J203" s="76"/>
      <c r="K203" s="76"/>
      <c r="L203" s="76"/>
      <c r="M203" s="76"/>
      <c r="N203" s="76"/>
      <c r="O203" s="76"/>
      <c r="P203" s="76"/>
      <c r="Q203" s="76"/>
      <c r="R203" s="76"/>
      <c r="S203" s="76"/>
      <c r="T203" s="76"/>
      <c r="U203" s="76"/>
      <c r="V203" s="76"/>
      <c r="W203" s="76"/>
      <c r="X203" s="76"/>
      <c r="Y203" s="76"/>
      <c r="Z203" s="76"/>
    </row>
    <row r="204" spans="1:26" ht="15.75" customHeight="1" x14ac:dyDescent="0.25">
      <c r="A204" s="76"/>
      <c r="B204" s="76"/>
      <c r="C204" s="76"/>
      <c r="D204" s="76"/>
      <c r="E204" s="76"/>
      <c r="F204" s="76"/>
      <c r="G204" s="76"/>
      <c r="H204" s="76"/>
      <c r="I204" s="76"/>
      <c r="J204" s="76"/>
      <c r="K204" s="76"/>
      <c r="L204" s="76"/>
      <c r="M204" s="76"/>
      <c r="N204" s="76"/>
      <c r="O204" s="76"/>
      <c r="P204" s="76"/>
      <c r="Q204" s="76"/>
      <c r="R204" s="76"/>
      <c r="S204" s="76"/>
      <c r="T204" s="76"/>
      <c r="U204" s="76"/>
      <c r="V204" s="76"/>
      <c r="W204" s="76"/>
      <c r="X204" s="76"/>
      <c r="Y204" s="76"/>
      <c r="Z204" s="76"/>
    </row>
    <row r="205" spans="1:26" ht="15.75" customHeight="1" x14ac:dyDescent="0.25">
      <c r="A205" s="76"/>
      <c r="B205" s="76"/>
      <c r="C205" s="76"/>
      <c r="D205" s="76"/>
      <c r="E205" s="76"/>
      <c r="F205" s="76"/>
      <c r="G205" s="76"/>
      <c r="H205" s="76"/>
      <c r="I205" s="76"/>
      <c r="J205" s="76"/>
      <c r="K205" s="76"/>
      <c r="L205" s="76"/>
      <c r="M205" s="76"/>
      <c r="N205" s="76"/>
      <c r="O205" s="76"/>
      <c r="P205" s="76"/>
      <c r="Q205" s="76"/>
      <c r="R205" s="76"/>
      <c r="S205" s="76"/>
      <c r="T205" s="76"/>
      <c r="U205" s="76"/>
      <c r="V205" s="76"/>
      <c r="W205" s="76"/>
      <c r="X205" s="76"/>
      <c r="Y205" s="76"/>
      <c r="Z205" s="76"/>
    </row>
    <row r="206" spans="1:26" ht="15.75" customHeight="1" x14ac:dyDescent="0.25">
      <c r="A206" s="76"/>
      <c r="B206" s="76"/>
      <c r="C206" s="76"/>
      <c r="D206" s="76"/>
      <c r="E206" s="76"/>
      <c r="F206" s="76"/>
      <c r="G206" s="76"/>
      <c r="H206" s="76"/>
      <c r="I206" s="76"/>
      <c r="J206" s="76"/>
      <c r="K206" s="76"/>
      <c r="L206" s="76"/>
      <c r="M206" s="76"/>
      <c r="N206" s="76"/>
      <c r="O206" s="76"/>
      <c r="P206" s="76"/>
      <c r="Q206" s="76"/>
      <c r="R206" s="76"/>
      <c r="S206" s="76"/>
      <c r="T206" s="76"/>
      <c r="U206" s="76"/>
      <c r="V206" s="76"/>
      <c r="W206" s="76"/>
      <c r="X206" s="76"/>
      <c r="Y206" s="76"/>
      <c r="Z206" s="76"/>
    </row>
    <row r="207" spans="1:26" ht="15.75" customHeight="1" x14ac:dyDescent="0.25">
      <c r="A207" s="76"/>
      <c r="B207" s="76"/>
      <c r="C207" s="76"/>
      <c r="D207" s="76"/>
      <c r="E207" s="76"/>
      <c r="F207" s="76"/>
      <c r="G207" s="76"/>
      <c r="H207" s="76"/>
      <c r="I207" s="76"/>
      <c r="J207" s="76"/>
      <c r="K207" s="76"/>
      <c r="L207" s="76"/>
      <c r="M207" s="76"/>
      <c r="N207" s="76"/>
      <c r="O207" s="76"/>
      <c r="P207" s="76"/>
      <c r="Q207" s="76"/>
      <c r="R207" s="76"/>
      <c r="S207" s="76"/>
      <c r="T207" s="76"/>
      <c r="U207" s="76"/>
      <c r="V207" s="76"/>
      <c r="W207" s="76"/>
      <c r="X207" s="76"/>
      <c r="Y207" s="76"/>
      <c r="Z207" s="76"/>
    </row>
    <row r="208" spans="1:26" ht="15.75" customHeight="1" x14ac:dyDescent="0.25">
      <c r="A208" s="76"/>
      <c r="B208" s="76"/>
      <c r="C208" s="76"/>
      <c r="D208" s="76"/>
      <c r="E208" s="76"/>
      <c r="F208" s="76"/>
      <c r="G208" s="76"/>
      <c r="H208" s="76"/>
      <c r="I208" s="76"/>
      <c r="J208" s="76"/>
      <c r="K208" s="76"/>
      <c r="L208" s="76"/>
      <c r="M208" s="76"/>
      <c r="N208" s="76"/>
      <c r="O208" s="76"/>
      <c r="P208" s="76"/>
      <c r="Q208" s="76"/>
      <c r="R208" s="76"/>
      <c r="S208" s="76"/>
      <c r="T208" s="76"/>
      <c r="U208" s="76"/>
      <c r="V208" s="76"/>
      <c r="W208" s="76"/>
      <c r="X208" s="76"/>
      <c r="Y208" s="76"/>
      <c r="Z208" s="76"/>
    </row>
    <row r="209" spans="1:26" ht="15.75" customHeight="1" x14ac:dyDescent="0.25">
      <c r="A209" s="76"/>
      <c r="B209" s="76"/>
      <c r="C209" s="76"/>
      <c r="D209" s="76"/>
      <c r="E209" s="76"/>
      <c r="F209" s="76"/>
      <c r="G209" s="76"/>
      <c r="H209" s="76"/>
      <c r="I209" s="76"/>
      <c r="J209" s="76"/>
      <c r="K209" s="76"/>
      <c r="L209" s="76"/>
      <c r="M209" s="76"/>
      <c r="N209" s="76"/>
      <c r="O209" s="76"/>
      <c r="P209" s="76"/>
      <c r="Q209" s="76"/>
      <c r="R209" s="76"/>
      <c r="S209" s="76"/>
      <c r="T209" s="76"/>
      <c r="U209" s="76"/>
      <c r="V209" s="76"/>
      <c r="W209" s="76"/>
      <c r="X209" s="76"/>
      <c r="Y209" s="76"/>
      <c r="Z209" s="76"/>
    </row>
    <row r="210" spans="1:26" ht="15.75" customHeight="1" x14ac:dyDescent="0.25">
      <c r="A210" s="76"/>
      <c r="B210" s="76"/>
      <c r="C210" s="76"/>
      <c r="D210" s="76"/>
      <c r="E210" s="76"/>
      <c r="F210" s="76"/>
      <c r="G210" s="76"/>
      <c r="H210" s="76"/>
      <c r="I210" s="76"/>
      <c r="J210" s="76"/>
      <c r="K210" s="76"/>
      <c r="L210" s="76"/>
      <c r="M210" s="76"/>
      <c r="N210" s="76"/>
      <c r="O210" s="76"/>
      <c r="P210" s="76"/>
      <c r="Q210" s="76"/>
      <c r="R210" s="76"/>
      <c r="S210" s="76"/>
      <c r="T210" s="76"/>
      <c r="U210" s="76"/>
      <c r="V210" s="76"/>
      <c r="W210" s="76"/>
      <c r="X210" s="76"/>
      <c r="Y210" s="76"/>
      <c r="Z210" s="76"/>
    </row>
    <row r="211" spans="1:26" ht="15.75" customHeight="1" x14ac:dyDescent="0.25">
      <c r="A211" s="76"/>
      <c r="B211" s="76"/>
      <c r="C211" s="76"/>
      <c r="D211" s="76"/>
      <c r="E211" s="76"/>
      <c r="F211" s="76"/>
      <c r="G211" s="76"/>
      <c r="H211" s="76"/>
      <c r="I211" s="76"/>
      <c r="J211" s="76"/>
      <c r="K211" s="76"/>
      <c r="L211" s="76"/>
      <c r="M211" s="76"/>
      <c r="N211" s="76"/>
      <c r="O211" s="76"/>
      <c r="P211" s="76"/>
      <c r="Q211" s="76"/>
      <c r="R211" s="76"/>
      <c r="S211" s="76"/>
      <c r="T211" s="76"/>
      <c r="U211" s="76"/>
      <c r="V211" s="76"/>
      <c r="W211" s="76"/>
      <c r="X211" s="76"/>
      <c r="Y211" s="76"/>
      <c r="Z211" s="76"/>
    </row>
    <row r="212" spans="1:26" ht="15.75" customHeight="1" x14ac:dyDescent="0.25">
      <c r="A212" s="76"/>
      <c r="B212" s="76"/>
      <c r="C212" s="76"/>
      <c r="D212" s="76"/>
      <c r="E212" s="76"/>
      <c r="F212" s="76"/>
      <c r="G212" s="76"/>
      <c r="H212" s="76"/>
      <c r="I212" s="76"/>
      <c r="J212" s="76"/>
      <c r="K212" s="76"/>
      <c r="L212" s="76"/>
      <c r="M212" s="76"/>
      <c r="N212" s="76"/>
      <c r="O212" s="76"/>
      <c r="P212" s="76"/>
      <c r="Q212" s="76"/>
      <c r="R212" s="76"/>
      <c r="S212" s="76"/>
      <c r="T212" s="76"/>
      <c r="U212" s="76"/>
      <c r="V212" s="76"/>
      <c r="W212" s="76"/>
      <c r="X212" s="76"/>
      <c r="Y212" s="76"/>
      <c r="Z212" s="76"/>
    </row>
    <row r="213" spans="1:26" ht="15.75" customHeight="1" x14ac:dyDescent="0.25">
      <c r="A213" s="76"/>
      <c r="B213" s="76"/>
      <c r="C213" s="76"/>
      <c r="D213" s="76"/>
      <c r="E213" s="76"/>
      <c r="F213" s="76"/>
      <c r="G213" s="76"/>
      <c r="H213" s="76"/>
      <c r="I213" s="76"/>
      <c r="J213" s="76"/>
      <c r="K213" s="76"/>
      <c r="L213" s="76"/>
      <c r="M213" s="76"/>
      <c r="N213" s="76"/>
      <c r="O213" s="76"/>
      <c r="P213" s="76"/>
      <c r="Q213" s="76"/>
      <c r="R213" s="76"/>
      <c r="S213" s="76"/>
      <c r="T213" s="76"/>
      <c r="U213" s="76"/>
      <c r="V213" s="76"/>
      <c r="W213" s="76"/>
      <c r="X213" s="76"/>
      <c r="Y213" s="76"/>
      <c r="Z213" s="76"/>
    </row>
    <row r="214" spans="1:26" ht="15.75" customHeight="1" x14ac:dyDescent="0.25">
      <c r="A214" s="76"/>
      <c r="B214" s="76"/>
      <c r="C214" s="76"/>
      <c r="D214" s="76"/>
      <c r="E214" s="76"/>
      <c r="F214" s="76"/>
      <c r="G214" s="76"/>
      <c r="H214" s="76"/>
      <c r="I214" s="76"/>
      <c r="J214" s="76"/>
      <c r="K214" s="76"/>
      <c r="L214" s="76"/>
      <c r="M214" s="76"/>
      <c r="N214" s="76"/>
      <c r="O214" s="76"/>
      <c r="P214" s="76"/>
      <c r="Q214" s="76"/>
      <c r="R214" s="76"/>
      <c r="S214" s="76"/>
      <c r="T214" s="76"/>
      <c r="U214" s="76"/>
      <c r="V214" s="76"/>
      <c r="W214" s="76"/>
      <c r="X214" s="76"/>
      <c r="Y214" s="76"/>
      <c r="Z214" s="76"/>
    </row>
    <row r="215" spans="1:26" ht="15.75" customHeight="1" x14ac:dyDescent="0.25">
      <c r="A215" s="76"/>
      <c r="B215" s="76"/>
      <c r="C215" s="76"/>
      <c r="D215" s="76"/>
      <c r="E215" s="76"/>
      <c r="F215" s="76"/>
      <c r="G215" s="76"/>
      <c r="H215" s="76"/>
      <c r="I215" s="76"/>
      <c r="J215" s="76"/>
      <c r="K215" s="76"/>
      <c r="L215" s="76"/>
      <c r="M215" s="76"/>
      <c r="N215" s="76"/>
      <c r="O215" s="76"/>
      <c r="P215" s="76"/>
      <c r="Q215" s="76"/>
      <c r="R215" s="76"/>
      <c r="S215" s="76"/>
      <c r="T215" s="76"/>
      <c r="U215" s="76"/>
      <c r="V215" s="76"/>
      <c r="W215" s="76"/>
      <c r="X215" s="76"/>
      <c r="Y215" s="76"/>
      <c r="Z215" s="76"/>
    </row>
    <row r="216" spans="1:26" ht="15.75" customHeight="1" x14ac:dyDescent="0.25">
      <c r="A216" s="76"/>
      <c r="B216" s="76"/>
      <c r="C216" s="76"/>
      <c r="D216" s="76"/>
      <c r="E216" s="76"/>
      <c r="F216" s="76"/>
      <c r="G216" s="76"/>
      <c r="H216" s="76"/>
      <c r="I216" s="76"/>
      <c r="J216" s="76"/>
      <c r="K216" s="76"/>
      <c r="L216" s="76"/>
      <c r="M216" s="76"/>
      <c r="N216" s="76"/>
      <c r="O216" s="76"/>
      <c r="P216" s="76"/>
      <c r="Q216" s="76"/>
      <c r="R216" s="76"/>
      <c r="S216" s="76"/>
      <c r="T216" s="76"/>
      <c r="U216" s="76"/>
      <c r="V216" s="76"/>
      <c r="W216" s="76"/>
      <c r="X216" s="76"/>
      <c r="Y216" s="76"/>
      <c r="Z216" s="76"/>
    </row>
    <row r="217" spans="1:26" ht="15.75" customHeight="1" x14ac:dyDescent="0.25">
      <c r="A217" s="76"/>
      <c r="B217" s="76"/>
      <c r="C217" s="76"/>
      <c r="D217" s="76"/>
      <c r="E217" s="76"/>
      <c r="F217" s="76"/>
      <c r="G217" s="76"/>
      <c r="H217" s="76"/>
      <c r="I217" s="76"/>
      <c r="J217" s="76"/>
      <c r="K217" s="76"/>
      <c r="L217" s="76"/>
      <c r="M217" s="76"/>
      <c r="N217" s="76"/>
      <c r="O217" s="76"/>
      <c r="P217" s="76"/>
      <c r="Q217" s="76"/>
      <c r="R217" s="76"/>
      <c r="S217" s="76"/>
      <c r="T217" s="76"/>
      <c r="U217" s="76"/>
      <c r="V217" s="76"/>
      <c r="W217" s="76"/>
      <c r="X217" s="76"/>
      <c r="Y217" s="76"/>
      <c r="Z217" s="76"/>
    </row>
    <row r="218" spans="1:26" ht="15.75" customHeight="1" x14ac:dyDescent="0.25">
      <c r="A218" s="76"/>
      <c r="B218" s="76"/>
      <c r="C218" s="76"/>
      <c r="D218" s="76"/>
      <c r="E218" s="76"/>
      <c r="F218" s="76"/>
      <c r="G218" s="76"/>
      <c r="H218" s="76"/>
      <c r="I218" s="76"/>
      <c r="J218" s="76"/>
      <c r="K218" s="76"/>
      <c r="L218" s="76"/>
      <c r="M218" s="76"/>
      <c r="N218" s="76"/>
      <c r="O218" s="76"/>
      <c r="P218" s="76"/>
      <c r="Q218" s="76"/>
      <c r="R218" s="76"/>
      <c r="S218" s="76"/>
      <c r="T218" s="76"/>
      <c r="U218" s="76"/>
      <c r="V218" s="76"/>
      <c r="W218" s="76"/>
      <c r="X218" s="76"/>
      <c r="Y218" s="76"/>
      <c r="Z218" s="76"/>
    </row>
    <row r="219" spans="1:26" ht="15.75" customHeight="1" x14ac:dyDescent="0.25">
      <c r="A219" s="76"/>
      <c r="B219" s="76"/>
      <c r="C219" s="76"/>
      <c r="D219" s="76"/>
      <c r="E219" s="76"/>
      <c r="F219" s="76"/>
      <c r="G219" s="76"/>
      <c r="H219" s="76"/>
      <c r="I219" s="76"/>
      <c r="J219" s="76"/>
      <c r="K219" s="76"/>
      <c r="L219" s="76"/>
      <c r="M219" s="76"/>
      <c r="N219" s="76"/>
      <c r="O219" s="76"/>
      <c r="P219" s="76"/>
      <c r="Q219" s="76"/>
      <c r="R219" s="76"/>
      <c r="S219" s="76"/>
      <c r="T219" s="76"/>
      <c r="U219" s="76"/>
      <c r="V219" s="76"/>
      <c r="W219" s="76"/>
      <c r="X219" s="76"/>
      <c r="Y219" s="76"/>
      <c r="Z219" s="76"/>
    </row>
    <row r="220" spans="1:26" ht="15.75" customHeight="1" x14ac:dyDescent="0.25">
      <c r="A220" s="76"/>
      <c r="B220" s="76"/>
      <c r="C220" s="76"/>
      <c r="D220" s="76"/>
      <c r="E220" s="76"/>
      <c r="F220" s="76"/>
      <c r="G220" s="76"/>
      <c r="H220" s="76"/>
      <c r="I220" s="76"/>
      <c r="J220" s="76"/>
      <c r="K220" s="76"/>
      <c r="L220" s="76"/>
      <c r="M220" s="76"/>
      <c r="N220" s="76"/>
      <c r="O220" s="76"/>
      <c r="P220" s="76"/>
      <c r="Q220" s="76"/>
      <c r="R220" s="76"/>
      <c r="S220" s="76"/>
      <c r="T220" s="76"/>
      <c r="U220" s="76"/>
      <c r="V220" s="76"/>
      <c r="W220" s="76"/>
      <c r="X220" s="76"/>
      <c r="Y220" s="76"/>
      <c r="Z220" s="76"/>
    </row>
    <row r="221" spans="1:26" ht="15.75" customHeight="1" x14ac:dyDescent="0.25"/>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8</vt:i4>
      </vt:variant>
    </vt:vector>
  </HeadingPairs>
  <TitlesOfParts>
    <vt:vector size="11" baseType="lpstr">
      <vt:lpstr>Plan</vt:lpstr>
      <vt:lpstr>Seguimientos</vt:lpstr>
      <vt:lpstr>Listas</vt:lpstr>
      <vt:lpstr>Seguimientos!Corrupción</vt:lpstr>
      <vt:lpstr>Seguimientos!CriteriosImpacto</vt:lpstr>
      <vt:lpstr>Seguimientos!Probabilidad</vt:lpstr>
      <vt:lpstr>Seguimientos!SI_NO</vt:lpstr>
      <vt:lpstr>Seguimientos!TipoRiesgo</vt:lpstr>
      <vt:lpstr>TipoRiesgo</vt:lpstr>
      <vt:lpstr>Seguimientos!TratamientoCorrupcion</vt:lpstr>
      <vt:lpstr>Seguimientos!TratamientoV5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Dora Jaimes</cp:lastModifiedBy>
  <dcterms:modified xsi:type="dcterms:W3CDTF">2025-07-29T01:41:19Z</dcterms:modified>
</cp:coreProperties>
</file>