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7" rupBuild="4507"/>
  <workbookPr/>
  <bookViews>
    <workbookView xWindow="0" yWindow="0" windowWidth="16608" windowHeight="9432"/>
  </bookViews>
  <sheets>
    <sheet name="IDIGER_PCD_2023-2027" sheetId="2" r:id="rId1"/>
    <sheet name="RIESGOS_CONSERVACIÓN_IDIGER" sheetId="3" r:id="rId2"/>
    <sheet name="RIESGOS_IMPLEMENTACION_PCD" sheetId="4" r:id="rId3"/>
  </sheets>
  <definedNames>
    <definedName name="_xlnm._FilterDatabase" localSheetId="2" hidden="1">RIESGOS_IMPLEMENTACION_PCD!$A$14:$L$14</definedName>
  </definedNames>
  <calcPr calcId="191029"/>
  <extLst xmlns:x15="http://schemas.microsoft.com/office/spreadsheetml/2010/11/main">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C33" i="2"/>
  <c r="AE34"/>
  <c r="AF34" s="1"/>
  <c r="AC34"/>
  <c r="AA96"/>
  <c r="AB96" s="1"/>
  <c r="H16" i="4"/>
  <c r="H21"/>
  <c r="E16"/>
  <c r="E17"/>
  <c r="E18"/>
  <c r="E19"/>
  <c r="E20"/>
  <c r="E21"/>
  <c r="E22"/>
  <c r="E15"/>
  <c r="I22"/>
  <c r="J22" s="1"/>
  <c r="H20"/>
  <c r="H19"/>
  <c r="I18"/>
  <c r="J18" s="1"/>
  <c r="H17"/>
  <c r="H15"/>
  <c r="H10"/>
  <c r="G10"/>
  <c r="F10"/>
  <c r="E10"/>
  <c r="D10"/>
  <c r="H9"/>
  <c r="G9"/>
  <c r="F9"/>
  <c r="E9"/>
  <c r="D9"/>
  <c r="H8"/>
  <c r="G8"/>
  <c r="F8"/>
  <c r="E8"/>
  <c r="D8"/>
  <c r="H7"/>
  <c r="G7"/>
  <c r="F7"/>
  <c r="E7"/>
  <c r="D7"/>
  <c r="H6"/>
  <c r="G6"/>
  <c r="F6"/>
  <c r="E6"/>
  <c r="D6"/>
  <c r="AC96" i="2" l="1"/>
  <c r="I20" i="4"/>
  <c r="J20" s="1"/>
  <c r="I19"/>
  <c r="J19" s="1"/>
  <c r="H22"/>
  <c r="H18"/>
  <c r="I15"/>
  <c r="J15" s="1"/>
  <c r="I17"/>
  <c r="J17" s="1"/>
  <c r="I21"/>
  <c r="J21" s="1"/>
  <c r="I16"/>
  <c r="J16" s="1"/>
  <c r="AD96" i="2" l="1"/>
  <c r="K37" i="3"/>
  <c r="L37" s="1"/>
  <c r="I37"/>
  <c r="F37"/>
  <c r="K36"/>
  <c r="L36" s="1"/>
  <c r="I36"/>
  <c r="F36"/>
  <c r="K35"/>
  <c r="L35" s="1"/>
  <c r="I35"/>
  <c r="F35"/>
  <c r="K34"/>
  <c r="L34" s="1"/>
  <c r="I34"/>
  <c r="F34"/>
  <c r="K33"/>
  <c r="L33" s="1"/>
  <c r="I33"/>
  <c r="F33"/>
  <c r="K32"/>
  <c r="L32" s="1"/>
  <c r="I32"/>
  <c r="F32"/>
  <c r="K31"/>
  <c r="L31" s="1"/>
  <c r="I31"/>
  <c r="F31"/>
  <c r="K30"/>
  <c r="L30" s="1"/>
  <c r="I30"/>
  <c r="F30"/>
  <c r="K29"/>
  <c r="L29" s="1"/>
  <c r="I29"/>
  <c r="F29"/>
  <c r="K28"/>
  <c r="L28" s="1"/>
  <c r="I28"/>
  <c r="F28"/>
  <c r="K27"/>
  <c r="L27" s="1"/>
  <c r="I27"/>
  <c r="F27"/>
  <c r="K26"/>
  <c r="L26" s="1"/>
  <c r="I26"/>
  <c r="F26"/>
  <c r="K25"/>
  <c r="L25" s="1"/>
  <c r="I25"/>
  <c r="F25"/>
  <c r="K24"/>
  <c r="L24" s="1"/>
  <c r="I24"/>
  <c r="F24"/>
  <c r="K23"/>
  <c r="L23" s="1"/>
  <c r="I23"/>
  <c r="F23"/>
  <c r="K22"/>
  <c r="L22" s="1"/>
  <c r="I22"/>
  <c r="F22"/>
  <c r="K21"/>
  <c r="L21" s="1"/>
  <c r="I21"/>
  <c r="F21"/>
  <c r="K20"/>
  <c r="L20" s="1"/>
  <c r="I20"/>
  <c r="F20"/>
  <c r="K19"/>
  <c r="L19" s="1"/>
  <c r="I19"/>
  <c r="F19"/>
  <c r="K18"/>
  <c r="L18" s="1"/>
  <c r="I18"/>
  <c r="F18"/>
  <c r="K17"/>
  <c r="L17" s="1"/>
  <c r="I17"/>
  <c r="F17"/>
  <c r="K16"/>
  <c r="L16" s="1"/>
  <c r="I16"/>
  <c r="F16"/>
  <c r="K15"/>
  <c r="L15" s="1"/>
  <c r="I15"/>
  <c r="F15"/>
  <c r="K14"/>
  <c r="L14" s="1"/>
  <c r="I14"/>
  <c r="F14"/>
  <c r="K13"/>
  <c r="L13" s="1"/>
  <c r="I13"/>
  <c r="F13"/>
  <c r="K12"/>
  <c r="L12" s="1"/>
  <c r="I12"/>
  <c r="F12"/>
  <c r="K11"/>
  <c r="L11" s="1"/>
  <c r="I11"/>
  <c r="F11"/>
  <c r="K10"/>
  <c r="L10" s="1"/>
  <c r="I10"/>
  <c r="F10"/>
  <c r="K9"/>
  <c r="L9" s="1"/>
  <c r="I9"/>
  <c r="F9"/>
  <c r="K8"/>
  <c r="L8" s="1"/>
  <c r="I8"/>
  <c r="F8"/>
  <c r="K7"/>
  <c r="L7" s="1"/>
  <c r="I7"/>
  <c r="F7"/>
  <c r="K6"/>
  <c r="L6" s="1"/>
  <c r="I6"/>
  <c r="F6"/>
  <c r="K5"/>
  <c r="L5" s="1"/>
  <c r="I5"/>
  <c r="F5"/>
  <c r="K4"/>
  <c r="L4" s="1"/>
  <c r="I4"/>
  <c r="F4"/>
  <c r="AE96" i="2" l="1"/>
  <c r="AC60"/>
  <c r="AC52"/>
  <c r="AD52" s="1"/>
  <c r="AE52" s="1"/>
  <c r="AF52" s="1"/>
  <c r="AB40"/>
  <c r="AB101" s="1"/>
  <c r="AB105" s="1"/>
  <c r="AF96" l="1"/>
  <c r="AC40"/>
  <c r="AD40" s="1"/>
  <c r="AE40" s="1"/>
  <c r="AF40" s="1"/>
  <c r="AD60"/>
  <c r="AD101" s="1"/>
  <c r="AD105" s="1"/>
  <c r="AC101" l="1"/>
  <c r="AC105" s="1"/>
  <c r="AE60"/>
  <c r="AE101" s="1"/>
  <c r="AE105" s="1"/>
  <c r="AF60" l="1"/>
  <c r="AF101" s="1"/>
  <c r="AF105" s="1"/>
</calcChain>
</file>

<file path=xl/sharedStrings.xml><?xml version="1.0" encoding="utf-8"?>
<sst xmlns="http://schemas.openxmlformats.org/spreadsheetml/2006/main" count="1322" uniqueCount="415">
  <si>
    <t>ACTIVIDADES</t>
  </si>
  <si>
    <t>ÁREA RESPONSABLE</t>
  </si>
  <si>
    <t>Proyecto de capacitación y sensibilización para el personal del IDIGER.</t>
  </si>
  <si>
    <t>Elaborar una presentación del plan de conservación documental que incluya los beneficios, el cronograma y presupuestos.</t>
  </si>
  <si>
    <t>Incluir en la programación de reuniones del Comité Institucional de Gestión y Desempeño un espacio para la presentación del Plan de conservación documental al personal Directivo.</t>
  </si>
  <si>
    <t>Presentar al Comité Institucional de Gestión y Desempeño el plan de conservación documental para su conocimiento, junto con las actividades ejecutadas para su seguimiento</t>
  </si>
  <si>
    <t>Realizar una reunión con los responsables del proceso de Gestión del Talento Humano para articular las capacitaciones o sensibilizaciones propuestas de conservación con el Plan Institucional de Capacitación.</t>
  </si>
  <si>
    <t>Elaborar una presentación de buenas prácticas para la producción y manipulación de documentos en los archivos de gestión</t>
  </si>
  <si>
    <t>Presentar la capacitación de buenas prácticas para la producción y manipulación en los archivos de gestión.</t>
  </si>
  <si>
    <t>Impartir las charlas, talleres o capacitaciones propuestas</t>
  </si>
  <si>
    <t>PROGRAMA</t>
  </si>
  <si>
    <t>Programa de sensibilización y capacitación</t>
  </si>
  <si>
    <t>ENTREGABLES</t>
  </si>
  <si>
    <t>Presentación de Power Point</t>
  </si>
  <si>
    <t>Agenda del CIGP</t>
  </si>
  <si>
    <t>Acta del CIGP</t>
  </si>
  <si>
    <t>Acta de reunión</t>
  </si>
  <si>
    <t>Acta de reunión
Plan Institucional de Capacitación</t>
  </si>
  <si>
    <t>Planilla de Asistencia</t>
  </si>
  <si>
    <t>Proyecto de adecuación de depósitos de archivo</t>
  </si>
  <si>
    <t xml:space="preserve">Desarrollar, junto con un equipo interdisciplinario, una propuesta de adecuación arquitectónica para conformar un depósito de archivo, que cumpla con la normatividad y las buenas prácticas vigentes para almacenamiento de documentos en soportes físicos. </t>
  </si>
  <si>
    <t>Programa de inspección y mantenimiento de instalaciones físicas y sistemas de almacenamiento</t>
  </si>
  <si>
    <t>Proyecto de inspección y mantenimiento de la infraestructura y los sistemas de almacenamiento de los depósitos de archivo.</t>
  </si>
  <si>
    <t>Diseñar un formato para consignar la información relevante sobre el estado de conservación y necesidades de mantenimiento de las instalaciones y los sistemas de almacenamiento de archivo.</t>
  </si>
  <si>
    <t>Realizar visita de inspección a los depósitos de archivo del IDIGER</t>
  </si>
  <si>
    <t>Elaborar un informe del estado de conservación de la infraestructura y los sistemas de almacenamiento de archivo</t>
  </si>
  <si>
    <t>Programa de monitoreo y control de condiciones ambientales</t>
  </si>
  <si>
    <t>Incluir en el plan anual de adquisiciones la necesidad de adquisición de los equipos de monitoreo ambiental y la prestación de los servicios de monitoreo de carga microbiana y gases contaminantes en los depósitos de archivo</t>
  </si>
  <si>
    <t>Proyecto de monitoreo de condiciones ambientales</t>
  </si>
  <si>
    <t>Formular un instructivo para la programación de equipos, registro de datos y análisis de condiciones ambientales.</t>
  </si>
  <si>
    <t>Programar e instalar los termohigrómetros datalogger en el depósito de archivo, para registrar datos cada hora, durante un mes calendario.</t>
  </si>
  <si>
    <t>Elaborar informe del análisis de condiciones ambientales, con recomendaciones para  su control.</t>
  </si>
  <si>
    <t>Proyecto de control de condiciones ambientales</t>
  </si>
  <si>
    <t>Formular proyectos para la adquisición de materiales, equipos o modificación de la infraestructura de los depósitos de archivo, de acuerdo con los informes de condiciones ambientales.</t>
  </si>
  <si>
    <t>Incluir en el plan de adquisiciones las necesidades para el control de condiciones ambientales</t>
  </si>
  <si>
    <t>Realizar la contratación para la adquisición o instalación de equipos de control de condiciones ambientales.</t>
  </si>
  <si>
    <t>Implementar las actividades de control de condiciones ambientales</t>
  </si>
  <si>
    <t>Programa de saneamiento ambiental</t>
  </si>
  <si>
    <t xml:space="preserve">Proyecto Implementación de técnicas de limpieza en los depósitos de archivo </t>
  </si>
  <si>
    <t>Elaborar un instructivo para realizar las actividades de limpieza en las instalaciones, incluyendo elementos arquitectónicos, redes de servicios, mobiliarios y unidades de conservación, en los depósitos de archivo</t>
  </si>
  <si>
    <t>Realizar una reunión con el supervisor de la orden de compra de “Aseo y Cafetería” para presentar las necesidades de aseo, metodologías e insumos que se deben implementar en las actividades de limpieza de los depósitos de archivo</t>
  </si>
  <si>
    <t>Incluir las necesidades especiales para la limpieza de los depósitos de archivo en las órdenes de compra de “Aseo y cafetería”.</t>
  </si>
  <si>
    <t>Realizar la solicitud formal de jornadas de aseo y limpieza en los depósitos de archivo al prestador de servicios de la orden de compra de “Aseo y Cafetería”</t>
  </si>
  <si>
    <t>Realizar las actividades de limpieza de las instalaciones, el mobiliario y las unidades de almacenamiento de los archivos, de acuerdo al instructivo de limpieza en las instalaciones de archivo.</t>
  </si>
  <si>
    <t>Supervisar la prestación del servicio de las jornadas de aseo de los depósitos de archivo.</t>
  </si>
  <si>
    <t>Proyecto de implementación de actividades para la fumigación en los depósitos de archivo</t>
  </si>
  <si>
    <t>Elaborar un protocolo o instructivo de fumigación donde se describan las actividades técnicas, equipos e insumos de desinfección por nebulización, desinsectación por aplicación puntual y aplicación de cebos para control de roedores.</t>
  </si>
  <si>
    <t>Realizar una reunión con el supervisor de la orden de compra de “Aseo y Cafetería” para exponer las necesidades de fumigación y metodologías que se deben usar en las actividades de fumigación en los depósitos de archivo.</t>
  </si>
  <si>
    <t>Realizar la solicitud formal de fumigación en los depósitos de archivo al prestador de servicios de la orden de compra de “Aseo y Cafetería”</t>
  </si>
  <si>
    <t>Realizar las actividades de fumigación (control de animales superiores, desinsectación y desinfección) de los depósitos de archivo.</t>
  </si>
  <si>
    <t>Supervisar la prestación del servicio de fumigación de los depósitos de archivo.</t>
  </si>
  <si>
    <t>Programa de almacenamiento y realmacenamiento</t>
  </si>
  <si>
    <t>Proyecto de identificación de necesidades de almacenamiento y realmacenamiento.</t>
  </si>
  <si>
    <t>Elaborar fichas técnicas para la adquisición de unidades de almacenamiento con características de calidad de archivo, para la conservación de documentos en soportes carta y oficio, planos y discos ópticos.</t>
  </si>
  <si>
    <t>Elaborar fichas técnicas para la adquisición de soportes documentales, de acuerdo con las necesidades de la producción documental del IDIGER.</t>
  </si>
  <si>
    <t>Elaborar un formato para la identificación de necesidades de realmacenamiento en archivos de gestión.</t>
  </si>
  <si>
    <t>Actualizar los instructivos “GD-IN-05 Instructivo para el ingreso de documentos al CAD V2” y “GD-IN-13 Instructivo para la organización de archivos de gestión V2” para incluir los lineamientos de uso de las unidades de almacenamiento en los archivos de gestión, y su uso adecuado para cada tipo de soporte o formato que se producen en el Instituto.</t>
  </si>
  <si>
    <t>Incluir en el plan de adquisiciones las necesidades de almacenamiento y realmacenamiento para los documentos de archivo del Instituto.</t>
  </si>
  <si>
    <t>Realizar la contratación para la adquisición unidades de almacenamiento con características de calidad de archivo.</t>
  </si>
  <si>
    <t>Realizar las actividades de realmacenamiento de acuerdo con las necesidades identificadas.</t>
  </si>
  <si>
    <t>Programa de prevención de emergencias y atención de desastres</t>
  </si>
  <si>
    <t>Proyecto de diseño de actividades de prevención y atención de situaciones de emergencia para el material documental.</t>
  </si>
  <si>
    <t>Identificar los lugares de almacenamiento de los documentos vitales y esenciales en los archivos de gestión para identificar los riesgos a los que se encuentren expuestos</t>
  </si>
  <si>
    <t>Revisar y actualizar la matriz de riesgos para la conservación documental</t>
  </si>
  <si>
    <t>Elaborar fichas técnicas de los materiales, equipos e insumos necesarios para atender el material documental afectado en situaciones de emergencia.</t>
  </si>
  <si>
    <t>Incluir en el plan de adquisiciones las necesidades de materiales, equipos e insumos necesarios para atender el material documental afectado en situaciones de emergencia</t>
  </si>
  <si>
    <t>Realizar la contratación para la adquisición de materiales, equipos e insumos necesarios para atender el material documental afectado en situaciones de emergencia.</t>
  </si>
  <si>
    <t>Disponer los materiales, equipos e insumos en lugares estratégicos para la atención de emergencias en los depósitos de archivo.</t>
  </si>
  <si>
    <t>PROYECTO</t>
  </si>
  <si>
    <t>Proyecto de intervención en conservación de los fondos documentales del IDIGER.</t>
  </si>
  <si>
    <t>Elaborar un formato asociado al inventario documental del Instituto, que permita capturar datos de los soportes, formatos, deterioros de tipo físico, químico o biológico, que afecten los documentos de archivo.</t>
  </si>
  <si>
    <t xml:space="preserve">Realizar la identificación de soportes, formatos y deterioros de los documentos de archivo de los fondos documentales acumulados y del archivo central, que tengan como disposición final la conservación total y la selección. </t>
  </si>
  <si>
    <t>Analizar los registros de soportes documentales y el estado de conservación y elaborar un informe de necesidades para realizar la intervención de los documentos que presenten deterioros, así como los que requieran ser digitalizados para su acceso.</t>
  </si>
  <si>
    <t>Elaborar las fichas técnicas para la adquisición de los insumos que se requieran para la intervención en conservación de los documentos de archivo que presenten deterioro.</t>
  </si>
  <si>
    <t>Elaborar las fichas técnicas para la adquisición del servicio de digitalización de los soportes no convencionales, que hayan sido identificados con información relevante para la historia institucional.</t>
  </si>
  <si>
    <t>Incluir la necesidad de insumos, personal y servicios en el plan anual de adquisiciones</t>
  </si>
  <si>
    <t>Realizar el proceso de adquisición de insumos, contratación del personal y de servicios de digitalización para los procesos de conservación y acceso.</t>
  </si>
  <si>
    <t>Realizar los procesos de conservación documental a los documentos que presenten deterioros y los procesos de acceso y digitalización a los soportes no convencionales.</t>
  </si>
  <si>
    <t>ENE-MAR</t>
  </si>
  <si>
    <t>OCT-.DIC</t>
  </si>
  <si>
    <t>JUL-SEP</t>
  </si>
  <si>
    <t>ABR-JUN</t>
  </si>
  <si>
    <t>X</t>
  </si>
  <si>
    <t>Formato de inspección de instalaciones y sistemas de almacenamiento</t>
  </si>
  <si>
    <t>Formatos diligenciados</t>
  </si>
  <si>
    <t>Informe del estado de conservación y necesidades de mantenimiento de la infraestructura y sistemas de almacenamiento</t>
  </si>
  <si>
    <t>Ficha técnica servicio de monitoreo de carga microbiana</t>
  </si>
  <si>
    <t>Ficha técnica servicio de monitoreo de gases contaminantes</t>
  </si>
  <si>
    <t>Comunicación interna
Plan Anual de adquisiciones</t>
  </si>
  <si>
    <t>Instructivo programación y análisis monitoreo de condiciones ambientales</t>
  </si>
  <si>
    <t>Registro de equipos instalados</t>
  </si>
  <si>
    <t>Presentar el proyecto de adecuación de espacio de archivo al CIGD</t>
  </si>
  <si>
    <t>Acta de Comité</t>
  </si>
  <si>
    <t>Informe de condiciones ambientales, con recomendaciones de control</t>
  </si>
  <si>
    <t>Formulación de proyecto</t>
  </si>
  <si>
    <t>Proceso contractual</t>
  </si>
  <si>
    <t>Informe de actividades implementadas</t>
  </si>
  <si>
    <t>Instructivo de limpieza de instalaciones de archivo</t>
  </si>
  <si>
    <t>Acta de reunión con supervisor de la orden de servicio de Aseo y Cafetería</t>
  </si>
  <si>
    <t>Orden de servicio de aseo y cafetería</t>
  </si>
  <si>
    <t>Comunicación oficial acta de reunión</t>
  </si>
  <si>
    <t>Registro de actividades de limpieza</t>
  </si>
  <si>
    <t>Informe de revisión de limpieza de las instalaciones</t>
  </si>
  <si>
    <t>Comunicación oficial
Acta de reunión</t>
  </si>
  <si>
    <t>Ficha técnica unidades de almacenamiento</t>
  </si>
  <si>
    <t>Ficha técnica soportes documentales</t>
  </si>
  <si>
    <t>Formato necesidades de almacenamiento</t>
  </si>
  <si>
    <t>Instructivos actualizados</t>
  </si>
  <si>
    <t>Registros de formato de necesidades de almacenamiento</t>
  </si>
  <si>
    <t>Informe de proyección de necesidades de almacenamiento</t>
  </si>
  <si>
    <t>Informe de ubicación de ubicación de documentos vitales y esenciales</t>
  </si>
  <si>
    <t>Documento matriz de evaluación de riesgos para material documental actualizado</t>
  </si>
  <si>
    <t>Protocolo de atención de material documental afectado  en situaciones de emergencia.</t>
  </si>
  <si>
    <t>Fichas técnicas de materiales y equipos para la atención de material documental afectado por emergencias</t>
  </si>
  <si>
    <t>Formato de identificación de soportes documentales y estados de conservación</t>
  </si>
  <si>
    <t>Formato de identificación de soportes documentales y estados de conservación diligenciados</t>
  </si>
  <si>
    <t>Diseñar y/o actualizar un taller de identificación de riesgos y deterioros para documentos de archivo en soportes físicos.</t>
  </si>
  <si>
    <t>Diseñar y/o actualizar un taller práctico para realizar la limpieza del material documental (mobiliario y cajas)</t>
  </si>
  <si>
    <t>Diseñar y/o actualizar un taller sobre los procedimientos de primeros auxilios o actividades de conservación para el material documental.</t>
  </si>
  <si>
    <t>Proyecto para adecuación de un área de depósito de archivo</t>
  </si>
  <si>
    <t>Realizar una reunión con los responsables del proceso de Gestión Administrativa para presentar las necesidades de mantenimientos preventivos y correctivos de los depósitos de archivo, de acuerdo con los resultados del informe del estado de conservación de la infraestructura y los sistemas de almacenamiento de archivo</t>
  </si>
  <si>
    <t>Elaborar y/o actualizar las fichas técnicas para la prestación del servicio de monitoreo de gases contaminantes.</t>
  </si>
  <si>
    <t>Incluir las necesidades especiales para la fumigación de los depósitos de archivo en las órdenes de compra de “Aseo y cafetería”.</t>
  </si>
  <si>
    <t>Realizar un informe para proyectar las necesidades de almacenamiento considerando la producción documental en los archivos de gestión.</t>
  </si>
  <si>
    <t>Elaborar el protocolo para la atención del material documental afectado por situaciones de emergencia como sismos, incendio y mojado de documentos.</t>
  </si>
  <si>
    <t>Elaborar el proyecto de intervención en conservación de los documentos que presenten deterioro físico, químico o biológico, que por su valoración y disposición final requieran ser conservados.</t>
  </si>
  <si>
    <t>Profesional en conservación y restauración de bienes muebles</t>
  </si>
  <si>
    <t>Computador</t>
  </si>
  <si>
    <t>RECURSO HUMANO</t>
  </si>
  <si>
    <t>RECURSO TECNOLÓGICO</t>
  </si>
  <si>
    <t>RECURSO FINANCIERO</t>
  </si>
  <si>
    <t>Profesional en conservación y restauración de bienes muebles
Arquitecto</t>
  </si>
  <si>
    <t>Prestador de servicios de aseo y cafetería</t>
  </si>
  <si>
    <t>Técnicos de gestión documental
Profesional en conservación y restauración de bienes muebles</t>
  </si>
  <si>
    <t>Ingeniero de sistemas
Profesional en conservación y restauración de bienes muebles</t>
  </si>
  <si>
    <t>Elaborar y/o actualizar las fichas técnicas para la prestación del servicio de monitoreo de carga microbiana en ambientes y superficies.</t>
  </si>
  <si>
    <t>Proyecto para la adquisición de equipos y servicios de monitoreo ambiental</t>
  </si>
  <si>
    <t>Realizar la revisión de archivos de gestión para identificar las necesidades de realmacenamiento y la identificación de soportes diferentes al papel carta y oficio.</t>
  </si>
  <si>
    <t>Oficina  Jurídica</t>
  </si>
  <si>
    <t>Subdirección Corporativa</t>
  </si>
  <si>
    <t>Subdirección Corporativa
Funcionarios de todas las dependencias</t>
  </si>
  <si>
    <t>Realizar la contratación para la adquisición de los equipos de monitoreo ambiental y la prestación de los servicios de monitoreo de carga microbiana y gases contaminantes en los depósitos de archivo</t>
  </si>
  <si>
    <t>Realizar el monitoreo de carga microbiana y de gases contaminantes en los depósitos de archivo.</t>
  </si>
  <si>
    <t>Informe de carga microbiana y gases contaminantes</t>
  </si>
  <si>
    <t>Profesional en conservación y restauración de bienes muebles
Contratista - prestador de servicios de monitoreo de carga microbiana y gases contaminantes</t>
  </si>
  <si>
    <t>Oficina Jurídica</t>
  </si>
  <si>
    <t>Prestador de servicios</t>
  </si>
  <si>
    <t>Subdirección Corporativa
Prestador de Servicios</t>
  </si>
  <si>
    <t>Técnicos de gestión documental 
Profesional en conservación y restauración de bienes muebles</t>
  </si>
  <si>
    <t>Funcionarios IDIGER</t>
  </si>
  <si>
    <t>Profesional en conservación y restauración de bienes muebles
Funcionarios IDIGER</t>
  </si>
  <si>
    <t xml:space="preserve">Descargar y analizar datos de los termohigrómetros datalogger y los registros de iluminación, radiación ultravioleta y material particulado de los depósitos de archivo. </t>
  </si>
  <si>
    <t>Archivista
Profesional en conservación y restauración de bienes muebles
Funcionarios IDIGER</t>
  </si>
  <si>
    <t>Subdirección Corporativa
Oficina de Tecnologías de la Información y Comunicaciones</t>
  </si>
  <si>
    <t xml:space="preserve">Computador
</t>
  </si>
  <si>
    <t>Recursos incluidos en la administración y en la contratación del profesional conservador restaurador</t>
  </si>
  <si>
    <t>Muestra carga microbiana x 8 $60000
Muestra gases contaminantes x 2 $800000</t>
  </si>
  <si>
    <t>Recursos personal profesional en conservación y restauración (9 meses anuales)</t>
  </si>
  <si>
    <t>Prestación del servicio de calibración y mantenimiento de los equipos de monitoreo y control ambiental</t>
  </si>
  <si>
    <t>Elaborar y/o actualizar las fichas técnicas para la adquisición de los equipos de monitoreo ambiental (termohigrómetros, luxómetro y monitor de partículas) y el servicio de mantenimiento y calibración</t>
  </si>
  <si>
    <t>Fichas técnicas equipos:
- Termohigrómetro dataloggers
- Luxómetro
- Monitor partículas 2,5 y 10 PM
- Mantenimiento y calibración equipos</t>
  </si>
  <si>
    <t>Informes de mantenimiento y calibración</t>
  </si>
  <si>
    <t>Servicio de calibración de equipos -x 4 $360000</t>
  </si>
  <si>
    <t>VALOR INDICATIVO ANUAL DE IMPLEMENTACIÓN</t>
  </si>
  <si>
    <t>INSTITUTO DISTRITAL PARA LA GESTIÓN DE RIESGOS Y CAMBIO CLIMÁTICO - IDIGER
PLAN DE CONSERVACIÓN DOCUMENTAL 2023 - 2027 
CRONOGRAMA Y RECURSOS INDICATIVOS</t>
  </si>
  <si>
    <t>Programa de identificación de estados de conservación e intervenciones en conservación – restauración</t>
  </si>
  <si>
    <t>Computador
Proyector</t>
  </si>
  <si>
    <t>Computador
Proyector
Insumos para actividades de conservación</t>
  </si>
  <si>
    <t>Prestador de servicios de mantenimiento y calibración</t>
  </si>
  <si>
    <t>Registro de datos de equipos de monitoreo - Diagrama de condiciones ambientales</t>
  </si>
  <si>
    <t>Documento de instrucciones para realizar la fumigación de las instalaciones de archivo</t>
  </si>
  <si>
    <t>Informe de necesidades de actividades de conservación para documentos de transferencia secundaria</t>
  </si>
  <si>
    <t xml:space="preserve">Proyecto de intervenciones en conservación </t>
  </si>
  <si>
    <t>Fichas técnicas de materiales o equipos  para realizar proco esos de conservación.</t>
  </si>
  <si>
    <t>Fichas técnicas para la adquisición del servicio de digitalización o instructivo para digitalizar documentos en soportes no convencionales</t>
  </si>
  <si>
    <t>MATRIZ DE EVALUACIÓN DE RIESGOS PARA LA CONSERVACIÓN  DOCUMENTAL IDIGER - SEPTIEMBRE DE 2022</t>
  </si>
  <si>
    <t>AGENTE DE DETERIORO</t>
  </si>
  <si>
    <t>CAUSA DEL RIESGO</t>
  </si>
  <si>
    <t>DESCRIPCIÓN DE LA CAUSA</t>
  </si>
  <si>
    <t>PROBABILIDAD</t>
  </si>
  <si>
    <t>RANGO PROBABILIDAD</t>
  </si>
  <si>
    <t>DESCRIPCIÓN PROBABILIDAD</t>
  </si>
  <si>
    <t>IMPACTO</t>
  </si>
  <si>
    <t>RANGO IMPACTO</t>
  </si>
  <si>
    <t>DESCRIPCIÓN DEL IMPACTO</t>
  </si>
  <si>
    <t>PONDERACIÓN</t>
  </si>
  <si>
    <t>EVALUACIÓN DEL RIESGO</t>
  </si>
  <si>
    <t>PROPUESTA PARA CONTROL</t>
  </si>
  <si>
    <t>FUERZAS FÍSICAS</t>
  </si>
  <si>
    <t>FALLA ESTRUCTURAL DEL INMUEBLE DONDE SE UBICA EL LOCAL O DEPÓSITO DE ARCHIVO</t>
  </si>
  <si>
    <t>Falla en columnas, placas, cubiertas o muros del edificio o local de archivo por deficiencias en la construcción, deficiente mantenimiento o exceso de cargas.</t>
  </si>
  <si>
    <t>El complejo industrial donde se encuentran ubicados los depósitos de archivo del IDIGER se encuentran en buen estado de conservación. La construcción del complejo Parque Industrial San Cayetano, se realizó entre 1994 a 1996, por lo que la edificación no tiene más de 30 años. No se observaron fisuras o grietas en columnas, vigas o muros de las bodegas No. 7 y No.11</t>
  </si>
  <si>
    <t>Una situación que lleve al desplome de muros o del edificio y que afecte el ingreso al sótano puede generar la pérdida de los documentos, o bien una situación en que sea difícil de recuperarlos, teniendo en cuenta que en un escenario como este además de los daños por la fuerza física de la caída del edificio se asocia con el mojado de documentos con agua.</t>
  </si>
  <si>
    <t>Realizar un estudio técnico sobre las condiciones constructivas de las bodegas No. 7 y No. 11, que permita conocer si requieren refuerzos estructurales.</t>
  </si>
  <si>
    <t>Falla en elementos constructivos del edificio o local de archivo causadas por sismos.</t>
  </si>
  <si>
    <t>Los sismos pueden presentarse en cualquier momento; dependiendo de la intensidad y el estado del inmueble pueden suceder situaciones de emergencia como el desplome de muros, planchas u otros elementos arquitectónicos. 
Aunque no ha habido sismos que afecten al edificio en los últimos cinco años este es un riesgo donde siempre existe la posibilidad de que se presente.</t>
  </si>
  <si>
    <t xml:space="preserve">Los archivos custodiados por la entidad se encuentran en el primer piso de las bodegas No. 7 y No. 11; en caso de que exista un desplome de muros o planchas del edificio, los escombros caerían sobre los documentos de archivo. 
Los servicios hidráulicos podrían sufrir daños y permitir el mojado de los documentos de archivo, con el posterior riesgo de crecimiento biológico y la degradación de los soportes documentales. 
</t>
  </si>
  <si>
    <t>Falla en elementos constructivos del edificio o local de archivo causadas por accidentes vehiculares</t>
  </si>
  <si>
    <t xml:space="preserve">El depósito de archivo se encuentra en el primer piso de las bodegas; al mismo nivel que el parqueadero interno. 
La probabilidad de un accidente automovilístico es rara considerando que las vías de parqueadero son cortas y no permitirían desarrollar mucha velocidad de un automóvil. </t>
  </si>
  <si>
    <t xml:space="preserve">En caso de presentarse el impacto sería menor, considerando que los muros de ladrillo son fuertes y tienen un buen grosor. Además solamente estaría expuesto el archivo de la bodega No. 11, que se encuentra en el costado occidental. </t>
  </si>
  <si>
    <t>Solicitar a la administración del Complejo Industrial San Cayetano mantener las normas de conducir a baja velocidad en las zonas de tránsito del parqueadero.</t>
  </si>
  <si>
    <t>FALLA ESTRUCTURAL EN EL MOBILIARIO</t>
  </si>
  <si>
    <t>Fallas en mobiliarios por corrosión, ausencia de mantenimiento, finalización de vida útil</t>
  </si>
  <si>
    <t xml:space="preserve">El mobiliario para almacenamiento de archivos con el que actualmente se cuenta en el IDIGER se encuentra en buen estado de conservación y funcionamiento. </t>
  </si>
  <si>
    <t xml:space="preserve">Si se presentara una falla estructural en el mobiliario, podría generar golpes o caídas de los documentos de archivo; sin embargo su impacto sería bajo, especialmente debido a que no todos podrían fallar al mismo tiempo, sino un carro o un estante solamente. 
Los documentos están almacenados en cajas de archivo, lo que permite atenuar los efectos de un posible impacto. </t>
  </si>
  <si>
    <t xml:space="preserve">Realizar la contratación anual del mantenimiento de los sistemas de almacenamiento; que consiste en revisar los anclajes de los estantes al piso, ajuste y engrase de cadenas, piñones y rodamientos. </t>
  </si>
  <si>
    <t>FALLA ESTRUCTURAL DEL MOBILIARIO</t>
  </si>
  <si>
    <t>Caída de elementos del mobiliario por sobrecargas o fallas de diseño</t>
  </si>
  <si>
    <t>CAÍDAS O GOLPES DURANTE LA MANIPULACIÓN, CONSULTA O TRASLADO</t>
  </si>
  <si>
    <t>Indebida manipulación de cajas durante el transporte,  la gestión o consulta</t>
  </si>
  <si>
    <t xml:space="preserve">Los colaboradores de gestión documental tienen experiencia en el manejo y manipulación de los archivos; son casos raros en los que se trasladan cajas de archivo.  </t>
  </si>
  <si>
    <t>La caída de una caja al suelo desde una altura de 1.5 metros puede generar golpes en los documentos, generando puntualmente deformación de plano.</t>
  </si>
  <si>
    <t>Realizar capacitaciones anuales sobre el adecuado manejo y manipulación de archivos; así como de manipulación de cargas</t>
  </si>
  <si>
    <t>PLIEGUES, RASGADURAS, PERFORACIONES</t>
  </si>
  <si>
    <t>Indebida manipulación de unidades de conservación o de documentos durante la producción, gestión o consulta.</t>
  </si>
  <si>
    <t>Los documentos de archivo son manipulados de manera adecuada durante la gestión y consulta. Las unidades documentales revisadas no presentaron situaciones de deterioro.</t>
  </si>
  <si>
    <t>En caso de presentarse, el impacto es puntual en el documento de archivo. Considerando que  existen 63 series y subseries documentales de Conservación Total se esperaría un impacto moderado</t>
  </si>
  <si>
    <t>Realizar capacitaciones anuales sobre el adecuado manejo y manipulación de archivos durante las etapas de archivo de gestión y archivo central</t>
  </si>
  <si>
    <t>ROBO - VANDALISMO</t>
  </si>
  <si>
    <t>ROBO O VANDALISMO</t>
  </si>
  <si>
    <t>Intención de disociar, destruir, ocultar documentos o  expedientes por corrupción o dañar la imagen del IDIGER</t>
  </si>
  <si>
    <t>No se tiene conocimiento de antecedentes o amenazas de robo o vandalismo contra los documentos de archivo. Las zonas de depósito están vigiladas y cuentan con personal del Instituto constantemente</t>
  </si>
  <si>
    <t>Cualquier acción malintencionada tendrá siempre un impacto moderado, pues buscará destruir la información consignada en los documentos de archivo.</t>
  </si>
  <si>
    <t>Se requiere establecer controles de acceso a las áreas de almacenamiento de archivo, específicamente en el CAD Bodega No. 11 y en el espacio de la Bodega No. 7</t>
  </si>
  <si>
    <t>DISOCIACIÓN</t>
  </si>
  <si>
    <t>INADECUADA UBICACIÓN TOPOGRÁFICA DE LOS EXPEDIENTES</t>
  </si>
  <si>
    <t>Reubicación inadecuada por descuido durante la gestión, consulta o limpieza.</t>
  </si>
  <si>
    <t>En el mobiliario del depósito de archivo, no se tiene identificados puntualmente las unidades productoras o las series y subseries documentales que se almacenan en ellos. Puede ocurrir que personal de gestión documental que desconozca la ordenación de los documentos los ingrese en lugares equivocados, o que durante la limpieza que se realiza al mobiliario y las unidades de conservación se almacenan las cajas en bandejas diferentes a su posición original</t>
  </si>
  <si>
    <t>Puede llegara suponerse el extravío de un expediente, y se requerirá invertir tiempos en la identificación de las cajas y su posterior almacenamiento en los lugares a que corresponda.</t>
  </si>
  <si>
    <t>Realizar la rotulación de las cajas y carpetas con la información completa de fondo, unidad administrativa, oficina productora, serie, subserie, nombre del expediente, fechas extremas, e ingresar en el inventario documental la ubicación topográfica dentro del depósito.</t>
  </si>
  <si>
    <t>INADECUADA ROTULACIÓN DE LAS UNIDADES DE CONSERVACIÓN</t>
  </si>
  <si>
    <t>Deficiencia en el diligenciamiento de los campos de rótulos de las unidades de conservación</t>
  </si>
  <si>
    <t>El IDIGER cuenta con el formato GD_FT_167 "formato de rótulo de carpetas" el cual no está siendo utilizado en el archivo de gestión centralizado. Las carpetas se están identificando en la aleta inferior de la tapa posterior con información relevante sobre el expediente. En muchos casos se desconoce las unidades productoras, las fechas extremas, las series o subseries del expediente.</t>
  </si>
  <si>
    <t>Se genera la imposibilidad de consultar fácilmente las unidades documentales para personas que no conozcan el modelo de organización del archivo de gestión.</t>
  </si>
  <si>
    <t>INVENTARIO DEFICIENTE</t>
  </si>
  <si>
    <t>Deficiencia en el diligenciamiento del inventario documental, ausencia de descripción de la ubicación topográfica de los expedientes</t>
  </si>
  <si>
    <t>El IDIGER cuenta con una base de datos donde se registran las unidades documentales que se almacenan en el Centro de Administración Documental y con el custodio externo. Esta base tiene campos que pueden ser exportados al FUID, y tiene además otros campos descriptivos para  conocer la ubicación de los expedientes.</t>
  </si>
  <si>
    <t xml:space="preserve">Se genera la imposibilidad de consultar fácilmente las unidades documentales para personas que no conozcan el modelo de organización de los archvos de la entidad. </t>
  </si>
  <si>
    <t>Mantener el inventario documental actualizado, incluyendo la ubicación topográfica de los expedientes en los depósitos de archivo</t>
  </si>
  <si>
    <t>INADECUADO USO DEL FORMATO DE REFERENCIA CRUZADA</t>
  </si>
  <si>
    <t>Ausencia o uso inadecuado del formato de referencia cruzada.</t>
  </si>
  <si>
    <t>Aunque el IDIGER cuenta con un formato para realizar la referencia cruzada del material gráfico y de soportes difrentes al papel, este no se usa en todos los casos en que los soportes han sido retirados de los expedientes.</t>
  </si>
  <si>
    <t>Es probable que algunos expedientes presenten disociación debido a la imposibilidad de recuperar la información de dónde se encuentren planos o discos ópticos que han sido retirados de ellos</t>
  </si>
  <si>
    <t>Verificar el uso adecuado del formato de referencia cruzada y verificar con inventarios en estado natural, los planos y discos ópticos que se encuentran extraídos de los expedientes de archivo.
Verificar el estado de conservación de soportes difrentes al papel y establecer proyectos para su acceso y difusión.</t>
  </si>
  <si>
    <t>FUEGO</t>
  </si>
  <si>
    <t>TORMENTA ELÉCTRICA - DESCARGAS ELÉCTRICAS NATURALES</t>
  </si>
  <si>
    <t>Descargas eléctricas naturales que pueden ocasionar incendios cerca al edificio o local de archivo, así como sobretensiones que generen fuego en sistemas o equipos eléctricos</t>
  </si>
  <si>
    <t>La ubicación del archivo en el complejo del Parque Industrial San Cayetano, ofrece seguridad frente a descargas eléctricas naturales, debido a que este cuenta con una torre de comunicaciones que tiene instalado un sistema de apantallamiento conectado a tierra.</t>
  </si>
  <si>
    <t>El impacto de una descarga eléctrica se considera insignificante debido al sistema de apantallamiento que tiene la sede.</t>
  </si>
  <si>
    <t>Realizar la revisión y mantenimiento preventivo del sistema de apantallamiento instalado en la torre de la bodega No. 11</t>
  </si>
  <si>
    <t>INSTALACIONES ELÉCTRICAS DEFECTUOSAS</t>
  </si>
  <si>
    <t>Fallas o ausencia de mantenimiento en las instalaciones eléctricas, no cumplimiento del RETIE</t>
  </si>
  <si>
    <t>La sede donde se encuentra ubicado el archivo del IDIGER fue construida entre los años 1994 a 1996; además se han realizado diferentes adecuaciones en los sistemas eléctricos; el último se realizó a las lámparas del depósito de archivo en la bodega 11, mediante el proceso SA-MC-004-2021</t>
  </si>
  <si>
    <t>El IDIGER mantiene las instalaciones eléctricas mediante procesos contractuales periódicos.
Aunque hay equipos electrónicos cercanos a las áreas de almacenamiento, no se considera que existan instalaciones eléctricas defectuosas.
Sin embargo, si se llegase a presentar una falla podría desencadenar un conato de incendio que podría afectar a los documentos de archivo.</t>
  </si>
  <si>
    <t>Mantener la revisión y mantenimientos preventivos de los sistemas eléctricos, con cumplimiento o certificación RETIE</t>
  </si>
  <si>
    <t>TRABAJOS CON FUENTES DE CALOR (MANTENIMIENTOS)</t>
  </si>
  <si>
    <t>Mantenimientos en depósitos o locales de archivo con uso de soldadura, corte de metales u otros que generen chispas o fuentes de calor.</t>
  </si>
  <si>
    <t xml:space="preserve">Los mantenimientos al interior de los depósitos de archivo, por lo general no requieren de herramientas o fuentes de calor. </t>
  </si>
  <si>
    <t xml:space="preserve">En caso de realizar un mantenimiento al interior de los depósitos de archivo, con herramientas que generen fuentes de calor se podría provocar un conato de incendio. </t>
  </si>
  <si>
    <t>En caso de requerir realizar mantenimientos con fuentes de calor o llama, se requiere aprobar los planes de trabajo, y asignar personal que vigile los procesos y pueda atender cualquier situación de emegencia.</t>
  </si>
  <si>
    <t>AGUA</t>
  </si>
  <si>
    <t>PRECIPITACIONES O GRANIZADAS FUERTES</t>
  </si>
  <si>
    <t>Lluvias torrenciales o caída de granizo que permitan el ingreso de agua al depósito</t>
  </si>
  <si>
    <t>Los depósitos de archivo se encuentran en los primeros pisos de las bodegas No. 7 y No 11 del Parque Industrial San Cayetano. No tienen cubiertas, sino planchas sobre ellos, sin embargo, se han presentado filtraciones a través de las columnas hasta el depóito de archivo en la Bodega No. 7.</t>
  </si>
  <si>
    <t>La cantidad de agua lluvia o granizo que pudiese ingresar a los depósitos de archivo sería mínima. El mojado de documentos sería puntual.</t>
  </si>
  <si>
    <t>Se requiere realizar actividades de mantenimiento preventivo; así como la impermeabilización de las cubiertas contra muros, columnas y bajantes</t>
  </si>
  <si>
    <t>FILTRACIONES DESDE CUBIERTAS</t>
  </si>
  <si>
    <t>Ingreso de agua lluvia por las cubiertas por daños  o indebidos traslapos</t>
  </si>
  <si>
    <t>FILTRACIONES DESDE EL SISTEMA DE CANALES</t>
  </si>
  <si>
    <t>Ingreso de agua lluvia por desborde de las canales</t>
  </si>
  <si>
    <t>La estructura de los edificios donde se encuentra el archivo no presenta canales de aguas en su fachada externa. Al interior del depósito de la bodega No. 11 se observó una bajante que va desde el techo y sigue hacia abajo del nivel del piso. En 2022 se presentaron dos situaciones de  filtración por esta bajante, un mal funcionamiento en ella puede generar el ingreso de agua al depósito de archivo.</t>
  </si>
  <si>
    <t>Es posible que se mojen documentos de archvo que se encuentren cerca o en el suelo, al interior del depósito por un malfuncionamiento del sistema de canales y bajantes; pero puede llegar a presentarse un encharcamiento y la elevación de la humedad relativa en el ambiente.</t>
  </si>
  <si>
    <t>Se requiere realizar actividades de mantenimiento preventivo, ajuste y sellamiento de las juntas de las bajantes al interior de las bodegas No. 7 y  No 11</t>
  </si>
  <si>
    <t>MALFUNCIONAMIENTO DE SISTEMAS HIDRÁULICOS - TUBERÍAS, LAVAMANOS, INODOROS, DRENAJES, TANQUES AÉREOS O SUBTERRÁNEOS</t>
  </si>
  <si>
    <t>Daños o ausencia de mantenimiento en sistemas de servicios hidráulicos</t>
  </si>
  <si>
    <t>Adyacentes a las áreas de depósito de archivo no se identificaron baños, cocinas o lugares donde existan servicios hidráulicos. Sin embargo, algún mal funcionamiento en este tipo de servicios puede generar pequeñas inundaciones que pueden mojar el piso de los archivos.</t>
  </si>
  <si>
    <t>Es posible que no se mojen los documentos al interior del depósito por un malfuncionamiento de los servicios hidráulicos, pero puede llegar a presentarse un encharcamiento y la elevación de la humedad relativa en el ambiente.</t>
  </si>
  <si>
    <t>Realizar actividades de inspección y mantenimientos preventivos en los sistemas hidráulicos de las bodegas No. 7 y No. 11 del IDIGER.</t>
  </si>
  <si>
    <t>HUMEDAD FREÁTICA ALTA</t>
  </si>
  <si>
    <t>Aumento de humedad relativa en el ambiente, propicia condensación en el mobiliario y unidades de conservación adyacentes a las paredes</t>
  </si>
  <si>
    <t>Los muros del depósito de archivo no presentan indicios de humedad freática que haya generado deterioros.</t>
  </si>
  <si>
    <t>La humedad freática alta puede generar aumentos de la humedad relativa, y esta a su vez puede propiciar el desarrollo biológico que afecte el material documental. 
Considerando que  no hay indicios el impacto actual es insignificante</t>
  </si>
  <si>
    <t>Realizar actividades regulares de inspección a las columnas y muros de las bodegas No. 7 y No. 11, para identificar indicios de problemas de humedad freática</t>
  </si>
  <si>
    <t>DAÑOS CAUSADOS POR EXTINCIÓN DE FUEGO</t>
  </si>
  <si>
    <t>Daños por la acción de supresión de fuego con agua</t>
  </si>
  <si>
    <t>No hay antecedentes de conatos de incendio, o incendios sofocados con el uso de agua. El IDIGER cuenta en sus instalaciones de archivo con extintores de polvo químico seco</t>
  </si>
  <si>
    <t xml:space="preserve">El apagado de documentos de archivo con agua es una situación que puede ser desastrosa, porque esto podría generar manchas, escurrimiento de tintas, y un posterior desarrollo biológico. 
</t>
  </si>
  <si>
    <t>Se requiere realizar la instalación de sistemas de extinción de incendios de agentes limpios, para evitar el uso de agua. 
Realizar capacitaciones y entrenamiento al personal de gestión documental y de vigilancia en el uso de extintores.</t>
  </si>
  <si>
    <t>FACTORES BIÓTICOS</t>
  </si>
  <si>
    <t>MICROORGANISMOS</t>
  </si>
  <si>
    <t>Presencia de unidades formadoras de colonia junto con altos niveles de humedad relativa</t>
  </si>
  <si>
    <t>No se han tomado muestras medio ambientales ni en superficies para conocer la carga microbiológica al interior de los depósitos de archivo.
La documentación custodiada no presenta indicios de deterioro biológico.</t>
  </si>
  <si>
    <t>Este riesgo asociado a la humedad relativa por encima del 60% durante dos o más días consecutivos puede producir un biodeterioro activo en los documentos; actualmente no se evidencian este tipo de condiciones.</t>
  </si>
  <si>
    <t>Se requiere adquirir el servicio de monitoreo de carga microbiana
Mantener las actividades de desinfección programadas por la entidad.</t>
  </si>
  <si>
    <t>INSECTOS</t>
  </si>
  <si>
    <t>Presencia de insectos xilófagos</t>
  </si>
  <si>
    <t>No se han observado indicadores de deterioro causado por insectos en los documentos de archivo. Se realizan actividades de limpieza y saneamiento ambiental regularmente.</t>
  </si>
  <si>
    <t>Mantener las actividades de desinsectación programadas por la entidad.</t>
  </si>
  <si>
    <t>ANIMALES SUPERIORES</t>
  </si>
  <si>
    <t>Presencia de animales superiores como roedores y aves</t>
  </si>
  <si>
    <t xml:space="preserve">No se han observado animales superiores o indicadores de su presencia al interior de los depósitos de archivo. </t>
  </si>
  <si>
    <t>La presencia de estos animales puede generar deterioros físicos como desgarros al utilizar el cartón y el papel para hacer madrigueras o nidos. Las heces generan manchas y daños sobre el papel.
Se considera insignificante el daño, considerando que en los depósitos no hay presencia de animales.</t>
  </si>
  <si>
    <t>Realizar inspecciones a la infraestructura para identificar lugares de posible ingreso de animales superiores; mantener las actividades de control de roedores al interior de las bodegas No. 7 y No. 11</t>
  </si>
  <si>
    <t>CONTAMINANTES</t>
  </si>
  <si>
    <t>INTRÍNSECOS DE LOS SOPORTES O UNIDADES DE ALMACENAMIENTO</t>
  </si>
  <si>
    <t>Deterioros en los documentos causados por materiales de baja calidad en los soportes y técnicas de registro de la información</t>
  </si>
  <si>
    <t>Los contaminantes ácidos en el papel y los cartones usados para el almacenamiento en cajas y carpetas pueden acelerar procesos de deterioro como la acidificación de los soportes. Estos contaminantes   se encuentran en unidades de conservación o insumos de oficina y papelería que se adquieren sin requisitos de calidad de archivo</t>
  </si>
  <si>
    <t>Se presentan indicadores como el amarillamiento y la fragilidad del papel. Considerando que la producción actual tiene tiempo de retención de 10 años en general, se considera que este riesgo es insignificante. 
Se debe considerar el uso de materiales calidad de archivo, para documentos que deben ser retenidos más de 30 años.</t>
  </si>
  <si>
    <t>Formular las fichas técnicas  de soportes documentales y unidades de conservación (cajas y carpetas) con características de calidad de archivo, para ser utilizadas en los procesos de adquisición de estos materiales</t>
  </si>
  <si>
    <t>MATERIAL PARTICULADO</t>
  </si>
  <si>
    <t>Material aerotransportado al interior de los depósitos y asentamiento en superficies arquitectónicas, mobiliario y unidades de conservación</t>
  </si>
  <si>
    <t>Durante la visita de reconocimiento a los espacios no se evidenció material particulado sobre el mobiliario o las unidades de conservación. Se indicó por parte del personal de gestión documental que en el mes de julio se había realizado una jornada de limpieza en los depósitos de archivo.</t>
  </si>
  <si>
    <t xml:space="preserve">En el material particulado que se deposita en el mobiliario y en las unidades de conservación existen agentes biológicos como esporas de hongos y bacterias, partículas ácidas y abrasivas, que en conjunto con la humedad relativa alta pueden propiciar el desarrollo biológico o bien procesos químicos de deterioro. </t>
  </si>
  <si>
    <t>Es necesario adquirir equipos o servicios para el monitoreo del material particulado. Se deben implementar las actividades de limpieza de áreas, mobiliarios y unidades documentales en los depósitos de archivo.</t>
  </si>
  <si>
    <t>GASES CONTAMINANTES</t>
  </si>
  <si>
    <t>Gases contaminantes aportados por quema de combustibles fósiles, emanaciones de pinturas, maderas tratadas</t>
  </si>
  <si>
    <t>Los depósitos de archivo se encuentran en una zona rodeada de industrias, vías de alto flujo vehicular y de navegación de aeronaves.  Aún no se han realizado mediciones de gases contaminantes al interior del depósito de archivo.</t>
  </si>
  <si>
    <t xml:space="preserve">Los gases contaminantes, en conjunto con una alta humedad relativa, pueden desencadenar procesos químicos de deterioro, al se absorbidos por el material celulósico de las unidades de conservación o de los papeles que conforman el archivo de la entidad.  </t>
  </si>
  <si>
    <t>Es necesario adquirir equipos o servicios para el monitoreo de gases contaminantes para determinar las actividades de control.
Es recomendable realizar la separación de los espacios de almacenamiento de los puestos de trabajo.</t>
  </si>
  <si>
    <t>RADIACIÓN  - VISIBLE, IR ,UV</t>
  </si>
  <si>
    <t>ILUMINACIÓN VISIBLE</t>
  </si>
  <si>
    <t>Niveles de radiación visible superiores a 100 lux emitidos por luminarias o radiación solar</t>
  </si>
  <si>
    <t>Las luminarias que se encuentran instaladas en los depósitos de archivo son tubos fluorescentes con filtro difusor. Hasta el momento no se ha realizado la medición de iluminación al interior de los depósitos de archivo. No hay ventanas que incidan directamente en las zonas de almacenamiento.</t>
  </si>
  <si>
    <t>La iluminación visible con exposición constante hacia los documentos puede generar procesos de deterioro químico y físico; las luces se mantienen encendidas durante la jornada laboral. Existe la ventaja de que los documentos se encuentran almacenados en unidades de conservación, así la luz no incide directamente sobre ellos.</t>
  </si>
  <si>
    <t>Realizar el monitoreo de luz visible al inteiror de los depósitos de archivo.  Mantener los documentos protegidos al interior de las carpetas y cajas.</t>
  </si>
  <si>
    <t>INFRARROJOS</t>
  </si>
  <si>
    <t>Radiación infrarroja emitida por el sol, equipos eléctricos, electrónicos, o asociados a cocinas, comedores.</t>
  </si>
  <si>
    <t xml:space="preserve">Al interior de los depósitos existen equipos electrónicos que pueden generar radiaciones infrarrojas. Es necesario realizar mediciones de temperatura para conocer la incidencia de estos equipos. </t>
  </si>
  <si>
    <t>Considerando que no se han efectuado mediciones de temperatura al interior de los depósitos, este factor se debe considerar insignificante. Se deberá evaluar nuevamente al tener lecturas de la temperatura.</t>
  </si>
  <si>
    <t>Realizar el monitoreo de temperatura, cerca de los equipos electricos o electrónicos para determinar si generan incidencia al interior de la bodega No. 11</t>
  </si>
  <si>
    <t>ULTRAVIOLETA</t>
  </si>
  <si>
    <t>Radiación ultravioleta emitida por la radiación solar, luminarias fluorescentes</t>
  </si>
  <si>
    <t>Las luminarias de los depósitos presentan filtros difusores, lo que evita la radiación ultravioleta emitida por los tubos fluorescentes. No hay ventanas que permitan el paso de radiación solar a los espacios donde se almacenan los archivos.</t>
  </si>
  <si>
    <t>Considerando las instalaciones y servicios instalados dentro de los depósitos de archivo, no hay fuentes de luz ultravioleta que puedan afectar a los documentos de archivo</t>
  </si>
  <si>
    <t>Realizar el monitoreo de radiación ultravioleta al inteiror de los depósitos de archivo.  Mantener los documentos protegidos al interior de las carpetas y cajas.</t>
  </si>
  <si>
    <t>TEMPERATURA INCORRECTA</t>
  </si>
  <si>
    <t>TEMPERATURA MUY ALTA</t>
  </si>
  <si>
    <t xml:space="preserve">Temperatura mayor a 20°C por la ubicación geográfica, radiación transmitida por cubiertas - asociada a emisión de radiación infrarroja. </t>
  </si>
  <si>
    <t>No se conocen mediciones de temperatura; es necesario realizarlas para evaluar este riesgo</t>
  </si>
  <si>
    <t>No se conocen mediciones de la humedad relativa; es necesario realizarlas para evaluar este riesgo</t>
  </si>
  <si>
    <t>Realizar la adquisición de equipos de monitoreo, realizar el registro de datos, al menos durante tres meses y analizar los resultados</t>
  </si>
  <si>
    <t>VARIACIÓN DE TEMPERATURA</t>
  </si>
  <si>
    <t>Variación mayor a 4°C en un día de temperatura</t>
  </si>
  <si>
    <t>HUMEDAD RELATIVA INCORRECTA</t>
  </si>
  <si>
    <t>HUMEDAD MAYOR A 60%</t>
  </si>
  <si>
    <t>Humedad relativa superior al 60% por la ubicación geográfica, y cambios climáticos</t>
  </si>
  <si>
    <t>VARIACIÓN DE HUMEDAD</t>
  </si>
  <si>
    <t>Variación mayor a 5%  en un día de la humedad relativa en los depósitos de archivo</t>
  </si>
  <si>
    <t>Calificación del Riesgo</t>
  </si>
  <si>
    <t xml:space="preserve"> Puntaje</t>
  </si>
  <si>
    <t xml:space="preserve"> Zonas de riesgo </t>
  </si>
  <si>
    <t>Catastrófico</t>
  </si>
  <si>
    <t>MEDIO</t>
  </si>
  <si>
    <t>ALTO</t>
  </si>
  <si>
    <t>EXTREMO</t>
  </si>
  <si>
    <t>Mayor</t>
  </si>
  <si>
    <t>Moderado</t>
  </si>
  <si>
    <t>BAJO</t>
  </si>
  <si>
    <t>Menor</t>
  </si>
  <si>
    <t>Insignificante</t>
  </si>
  <si>
    <t>Puntaje</t>
  </si>
  <si>
    <t>Rara vez</t>
  </si>
  <si>
    <t>Improbable</t>
  </si>
  <si>
    <t>Posible</t>
  </si>
  <si>
    <t>Probable</t>
  </si>
  <si>
    <t>Casi seguro</t>
  </si>
  <si>
    <t>No.</t>
  </si>
  <si>
    <t>TIPO DE RIESGO</t>
  </si>
  <si>
    <t>DESCRIPCIÓN DEL RIESGO</t>
  </si>
  <si>
    <t>CONSECUENCIAS POTENCIALES</t>
  </si>
  <si>
    <t>ACTIVIDADES DE CONTROL</t>
  </si>
  <si>
    <t>RESPONSABLES</t>
  </si>
  <si>
    <t>Insuficiencia de personal profesional y técnico requerido para la ejecución de las activiades del Plan de Conservación</t>
  </si>
  <si>
    <t>Falta de asiganción de recursos  para la adquisición de bienes, suministros o servicios para la ejecución de las actividades del Plan de Conservación</t>
  </si>
  <si>
    <t>Ausencia de identificación de las necesidades para la adquisición de bienes, suministros o servicios</t>
  </si>
  <si>
    <t>Demoras en la implementación de actividades de mantenimiento preventivo o correctivo en las instalaciones físicas y sistemas de almacenamiento de archivo</t>
  </si>
  <si>
    <t>Instrumentos de valoración documental sin convalidar o inventarios documentales deficientes</t>
  </si>
  <si>
    <t>Imposibilidad de ejecutar las actividades del Plan de Conservación o ejecutarlas sin la eficacia esperada</t>
  </si>
  <si>
    <t xml:space="preserve">Realizar la contratación de profesionales en conservación y restauración de bienes muebles con experiencia específica en la formulación e implementación de planes de conservación documental </t>
  </si>
  <si>
    <t>Subdirección  Corporativa</t>
  </si>
  <si>
    <t>1 a 3</t>
  </si>
  <si>
    <t>4 a 6</t>
  </si>
  <si>
    <t>7 a 10</t>
  </si>
  <si>
    <t>Mayor a 11</t>
  </si>
  <si>
    <t>PUNTUACIÓN</t>
  </si>
  <si>
    <t>NIVEL DE RIESGO</t>
  </si>
  <si>
    <t>NIVEL DEL RIESGO</t>
  </si>
  <si>
    <t>PUNTAJE PROBABILIDAD</t>
  </si>
  <si>
    <t>PUNTAJE IMPACTO</t>
  </si>
  <si>
    <t>DESCRIPCIÓN IMPACTO</t>
  </si>
  <si>
    <t>Retrasos en la ejecución de actividades del Plan de Conservación Documental; 
Imposibilidad de implementar actividades</t>
  </si>
  <si>
    <t>Adquisición de bienes o servicios sin la calidad adecuada
Retrasos en los procesos de estudios económicos, de sector y en los procesos de contratación</t>
  </si>
  <si>
    <t>Falta de registro de las actividades del Plan de Conservación Documental en instrumentos de planeación como el Plan Institucional de Archivos, Plan Anual por Dependencias y en el Plan Anual de Adquisiciones</t>
  </si>
  <si>
    <t xml:space="preserve">Ausencia de asignación de recursos humanos, técnicos y financieros para la ejecución de actividades del Plan de Conservación Documental </t>
  </si>
  <si>
    <t>Ausencia de equipos o servicios  para el monitoreo y control ambiental</t>
  </si>
  <si>
    <t>Imposibilidad de conocer el comportamiento de las variables ambientales en los depósitos de archivo
Retrasos en la formulación de proyectos para el control de las condiciones ambientales de los depósitos de archivo</t>
  </si>
  <si>
    <t>Rotación frecuente del personal que ejecuta las actividades de mantenimiento y aseo en las instalaciones de los depósitos de archivo</t>
  </si>
  <si>
    <t>Ejecución deficiente de las actividades de aseo, control biológico  y mantenimiento.</t>
  </si>
  <si>
    <t>Daños en la infraestructura física o los sistemas de almacenamiento; posibles daños a los documentos de archivo o cambios en las condiciones del ambiente donde se almacenan.
Desarticulación con los proveedores del servicio de toma de muestras microbiológicas y gases contaminantes</t>
  </si>
  <si>
    <t xml:space="preserve">Demoras en la identificación de los estados de conservación; 
Retrasos en la formulación de fichas técnicas para el realmacenamiento, intervenciones de conservación y acceso a los documentos en soportes analógicos diferentes al papel.
</t>
  </si>
  <si>
    <t>Informar anualmente a los directivos y al Comité Institucional de Gestión y Desempeño sobre los avances y las necesidades de implementacion del Plan de Conservación Documental</t>
  </si>
  <si>
    <t>Revisar anualmente las fichas técnicas que se requieran para la contratación de insumos, servicios y equipos, programados en las actividades del Plan de Conservación Documental, antes de ser remitidas a la Oficina Jurídica para que realicen los procesos de contratación</t>
  </si>
  <si>
    <t>Articular los proyectos del Plan de Conservación Documental, incluyéndolos en el Plan Institucional de Archivos, y, anualmente, en la formulacion del Plan de Acción por Depencias y el Plan Anual de Adquisiciones, para asegurar la asignación de recursos necesarios.</t>
  </si>
  <si>
    <t>Realizar la asignación de recursos, en los planes de acción y planes de adquisiciones, de acuerdo con las actividades propuestas en Plan de Conservación Documental.</t>
  </si>
  <si>
    <t>Realizar una charla de sensibilización sobre aspectos de la conservación preventiva  al personal de mantenimiento de la infraestructura, los sistemas de almacenamiento, de aseo y control biológico, antes de realizar cualqueir intervención en los depósitos de almacenameinto de archivo.</t>
  </si>
  <si>
    <t xml:space="preserve">Revisar y actualizar constantemente los anexos técnicos que se utilizan para los procesos contractuales de mantenimiento de la infraestructura y de los mobiliarios de archivo. 
</t>
  </si>
  <si>
    <t>Priorizar los proyectos para la actualización de las TRD y TVD; así como la actualización de los inventarios documentales de la Entidad.</t>
  </si>
  <si>
    <t>ADMINISTRATIVO</t>
  </si>
  <si>
    <t>FINANCIERO</t>
  </si>
  <si>
    <t>OPERACIONAL</t>
  </si>
  <si>
    <t>Termohigrómetros datalogger - (tres) - $5700000	
Luxómetro - $750000
Medidor de radiación ultravioleta - $1450000
Monitor de material particulado - $17845500</t>
  </si>
  <si>
    <t>Elaborar un documento con los lineamientos técnicos de distribución,  aislamiento, seguridad, monitoreo y control ambiental que requiere un espacio para el almacenamiento de los archivos de la Entidad.</t>
  </si>
  <si>
    <t>Documento con lineamientos para adecuación de un espacio de depósito de archivo.</t>
  </si>
  <si>
    <t>RECURSOS FINANCIEROS INDICATIVOS PLAN DE CONSERVAICÓN DOCUMENTAL</t>
  </si>
  <si>
    <t>RECURSOS FINANCIEROS  INDICATIVOS PLAN DE PRESERVACIÓN DIGITAL A LARGO PLAZO</t>
  </si>
</sst>
</file>

<file path=xl/styles.xml><?xml version="1.0" encoding="utf-8"?>
<styleSheet xmlns="http://schemas.openxmlformats.org/spreadsheetml/2006/main">
  <numFmts count="2">
    <numFmt numFmtId="164" formatCode="&quot;$&quot;\ #,##0;[Red]\-&quot;$&quot;\ #,##0"/>
    <numFmt numFmtId="165" formatCode="_-&quot;$&quot;\ * #,##0.00_-;\-&quot;$&quot;\ * #,##0.00_-;_-&quot;$&quot;\ * &quot;-&quot;??_-;_-@_-"/>
  </numFmts>
  <fonts count="17">
    <font>
      <sz val="11"/>
      <color theme="1"/>
      <name val="Calibri"/>
      <family val="2"/>
      <scheme val="minor"/>
    </font>
    <font>
      <b/>
      <sz val="11"/>
      <color theme="1"/>
      <name val="Calibri"/>
      <family val="2"/>
      <scheme val="minor"/>
    </font>
    <font>
      <sz val="8"/>
      <color theme="1"/>
      <name val="Arial Narrow"/>
      <family val="2"/>
    </font>
    <font>
      <sz val="11"/>
      <color theme="1"/>
      <name val="Arial Narrow"/>
      <family val="2"/>
    </font>
    <font>
      <b/>
      <sz val="8"/>
      <color theme="1"/>
      <name val="Arial Narrow"/>
      <family val="2"/>
    </font>
    <font>
      <b/>
      <sz val="9"/>
      <color theme="1"/>
      <name val="Arial Narrow"/>
      <family val="2"/>
    </font>
    <font>
      <b/>
      <sz val="10"/>
      <color theme="1"/>
      <name val="Arial Narrow"/>
      <family val="2"/>
    </font>
    <font>
      <sz val="11"/>
      <color theme="1"/>
      <name val="Calibri"/>
      <family val="2"/>
      <scheme val="minor"/>
    </font>
    <font>
      <b/>
      <sz val="11"/>
      <color theme="1"/>
      <name val="Arial Narrow"/>
      <family val="2"/>
    </font>
    <font>
      <b/>
      <sz val="4"/>
      <color theme="1"/>
      <name val="Arial Narrow"/>
      <family val="2"/>
    </font>
    <font>
      <b/>
      <sz val="11"/>
      <color rgb="FF000000"/>
      <name val="Calibri"/>
      <family val="2"/>
      <scheme val="minor"/>
    </font>
    <font>
      <sz val="11"/>
      <color rgb="FF000000"/>
      <name val="Calibri"/>
      <family val="2"/>
      <scheme val="minor"/>
    </font>
    <font>
      <sz val="11"/>
      <color theme="0"/>
      <name val="Arial Narrow"/>
      <family val="2"/>
    </font>
    <font>
      <sz val="11"/>
      <name val="Arial Narrow"/>
      <family val="2"/>
    </font>
    <font>
      <b/>
      <sz val="11"/>
      <color theme="0"/>
      <name val="Arial Narrow"/>
      <family val="2"/>
    </font>
    <font>
      <sz val="11"/>
      <color rgb="FF000000"/>
      <name val="Arial Narrow"/>
      <family val="2"/>
    </font>
    <font>
      <b/>
      <sz val="16"/>
      <color theme="1"/>
      <name val="Arial Narrow"/>
      <family val="2"/>
    </font>
  </fonts>
  <fills count="15">
    <fill>
      <patternFill patternType="none"/>
    </fill>
    <fill>
      <patternFill patternType="gray125"/>
    </fill>
    <fill>
      <patternFill patternType="solid">
        <fgColor theme="9" tint="0.39997558519241921"/>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rgb="FF78B64E"/>
        <bgColor indexed="64"/>
      </patternFill>
    </fill>
    <fill>
      <patternFill patternType="solid">
        <fgColor rgb="FFFFFFFF"/>
        <bgColor indexed="64"/>
      </patternFill>
    </fill>
    <fill>
      <patternFill patternType="solid">
        <fgColor rgb="FF92D050"/>
        <bgColor indexed="64"/>
      </patternFill>
    </fill>
    <fill>
      <patternFill patternType="solid">
        <fgColor rgb="FFFF0000"/>
        <bgColor indexed="64"/>
      </patternFill>
    </fill>
    <fill>
      <patternFill patternType="solid">
        <fgColor rgb="FFFFFF00"/>
        <bgColor indexed="64"/>
      </patternFill>
    </fill>
    <fill>
      <patternFill patternType="solid">
        <fgColor rgb="FF00B050"/>
        <bgColor indexed="64"/>
      </patternFill>
    </fill>
    <fill>
      <patternFill patternType="solid">
        <fgColor rgb="FFFFC000"/>
        <bgColor indexed="64"/>
      </patternFill>
    </fill>
    <fill>
      <patternFill patternType="solid">
        <fgColor theme="4" tint="0.39997558519241921"/>
        <bgColor indexed="64"/>
      </patternFill>
    </fill>
    <fill>
      <patternFill patternType="solid">
        <fgColor theme="0"/>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right/>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style="thin">
        <color indexed="64"/>
      </top>
      <bottom style="thin">
        <color indexed="64"/>
      </bottom>
      <diagonal/>
    </border>
    <border>
      <left/>
      <right style="thin">
        <color indexed="64"/>
      </right>
      <top/>
      <bottom/>
      <diagonal/>
    </border>
    <border>
      <left style="medium">
        <color indexed="64"/>
      </left>
      <right/>
      <top/>
      <bottom/>
      <diagonal/>
    </border>
    <border>
      <left style="thin">
        <color indexed="64"/>
      </left>
      <right style="thin">
        <color indexed="64"/>
      </right>
      <top style="medium">
        <color indexed="64"/>
      </top>
      <bottom/>
      <diagonal/>
    </border>
  </borders>
  <cellStyleXfs count="2">
    <xf numFmtId="0" fontId="0" fillId="0" borderId="0"/>
    <xf numFmtId="165" fontId="7" fillId="0" borderId="0" applyFont="0" applyFill="0" applyBorder="0" applyAlignment="0" applyProtection="0"/>
  </cellStyleXfs>
  <cellXfs count="146">
    <xf numFmtId="0" fontId="0" fillId="0" borderId="0" xfId="0"/>
    <xf numFmtId="0" fontId="0" fillId="0" borderId="0" xfId="0" applyAlignment="1">
      <alignment wrapText="1"/>
    </xf>
    <xf numFmtId="0" fontId="0" fillId="0" borderId="1" xfId="0" applyBorder="1" applyAlignment="1">
      <alignment horizontal="center" vertical="center" wrapText="1"/>
    </xf>
    <xf numFmtId="0" fontId="3" fillId="0" borderId="1" xfId="0" applyFont="1" applyBorder="1" applyAlignment="1">
      <alignment horizontal="center" vertical="center" wrapText="1"/>
    </xf>
    <xf numFmtId="0" fontId="2" fillId="0" borderId="0" xfId="0" applyFont="1" applyAlignment="1">
      <alignment wrapText="1"/>
    </xf>
    <xf numFmtId="0" fontId="4" fillId="5" borderId="1" xfId="0" applyFont="1" applyFill="1" applyBorder="1" applyAlignment="1">
      <alignment horizontal="center" vertical="center" wrapText="1"/>
    </xf>
    <xf numFmtId="0" fontId="4" fillId="4" borderId="1" xfId="0" applyFont="1" applyFill="1" applyBorder="1" applyAlignment="1">
      <alignment horizontal="center" vertical="center" wrapText="1"/>
    </xf>
    <xf numFmtId="0" fontId="4" fillId="3" borderId="1"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4" fillId="6" borderId="1" xfId="0" applyFont="1" applyFill="1" applyBorder="1" applyAlignment="1">
      <alignment horizontal="center" vertical="center" wrapText="1"/>
    </xf>
    <xf numFmtId="0" fontId="4" fillId="5" borderId="9" xfId="0" applyFont="1" applyFill="1" applyBorder="1" applyAlignment="1">
      <alignment horizontal="center" vertical="center" wrapText="1"/>
    </xf>
    <xf numFmtId="0" fontId="4" fillId="4" borderId="9"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6" borderId="9" xfId="0" applyFont="1" applyFill="1" applyBorder="1" applyAlignment="1">
      <alignment horizontal="center" vertical="center" wrapText="1"/>
    </xf>
    <xf numFmtId="0" fontId="5" fillId="5" borderId="1" xfId="0" applyFont="1" applyFill="1" applyBorder="1" applyAlignment="1">
      <alignment horizontal="center" vertical="center" wrapText="1"/>
    </xf>
    <xf numFmtId="0" fontId="5" fillId="4" borderId="1" xfId="0" applyFont="1" applyFill="1" applyBorder="1" applyAlignment="1">
      <alignment horizontal="center" vertical="center" wrapText="1"/>
    </xf>
    <xf numFmtId="0" fontId="5" fillId="3" borderId="1"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6" borderId="1" xfId="0" applyFont="1" applyFill="1" applyBorder="1" applyAlignment="1">
      <alignment horizontal="center" vertical="center" wrapText="1"/>
    </xf>
    <xf numFmtId="0" fontId="3" fillId="0" borderId="14" xfId="0" applyFont="1" applyBorder="1" applyAlignment="1">
      <alignment horizontal="center" vertical="center" wrapText="1"/>
    </xf>
    <xf numFmtId="0" fontId="3" fillId="0" borderId="0" xfId="0" applyFont="1" applyAlignment="1">
      <alignment wrapText="1"/>
    </xf>
    <xf numFmtId="0" fontId="3" fillId="0" borderId="1" xfId="0" applyFont="1" applyBorder="1" applyAlignment="1">
      <alignment wrapText="1"/>
    </xf>
    <xf numFmtId="0" fontId="2" fillId="0" borderId="12" xfId="0" applyFont="1" applyBorder="1" applyAlignment="1">
      <alignment wrapText="1"/>
    </xf>
    <xf numFmtId="165" fontId="3" fillId="0" borderId="1" xfId="1" applyFont="1" applyBorder="1" applyAlignment="1">
      <alignment horizontal="center" vertical="center" wrapText="1"/>
    </xf>
    <xf numFmtId="165" fontId="3" fillId="0" borderId="1" xfId="0" applyNumberFormat="1" applyFont="1" applyBorder="1" applyAlignment="1">
      <alignment horizontal="center" vertical="center" wrapText="1"/>
    </xf>
    <xf numFmtId="0" fontId="3" fillId="0" borderId="9" xfId="0" applyFont="1" applyBorder="1" applyAlignment="1">
      <alignment horizontal="center" vertical="center" wrapText="1"/>
    </xf>
    <xf numFmtId="0" fontId="8" fillId="5" borderId="9" xfId="0" applyFont="1" applyFill="1" applyBorder="1" applyAlignment="1">
      <alignment horizontal="center" vertical="center" wrapText="1"/>
    </xf>
    <xf numFmtId="0" fontId="8" fillId="4" borderId="9" xfId="0" applyFont="1" applyFill="1" applyBorder="1" applyAlignment="1">
      <alignment horizontal="center" vertical="center" wrapText="1"/>
    </xf>
    <xf numFmtId="0" fontId="8" fillId="3" borderId="9"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6" borderId="10" xfId="0" applyFont="1" applyFill="1" applyBorder="1" applyAlignment="1">
      <alignment horizontal="center" vertical="center" wrapText="1"/>
    </xf>
    <xf numFmtId="0" fontId="4" fillId="5" borderId="14" xfId="0" applyFont="1" applyFill="1" applyBorder="1" applyAlignment="1">
      <alignment horizontal="center" vertical="center" wrapText="1"/>
    </xf>
    <xf numFmtId="0" fontId="4" fillId="4" borderId="14" xfId="0" applyFont="1" applyFill="1" applyBorder="1" applyAlignment="1">
      <alignment horizontal="center" vertical="center" wrapText="1"/>
    </xf>
    <xf numFmtId="0" fontId="4" fillId="3" borderId="14" xfId="0" applyFont="1" applyFill="1" applyBorder="1" applyAlignment="1">
      <alignment horizontal="center" vertical="center" wrapText="1"/>
    </xf>
    <xf numFmtId="0" fontId="4" fillId="2" borderId="14" xfId="0" applyFont="1" applyFill="1" applyBorder="1" applyAlignment="1">
      <alignment horizontal="center" vertical="center" wrapText="1"/>
    </xf>
    <xf numFmtId="0" fontId="4" fillId="6" borderId="14" xfId="0" applyFont="1" applyFill="1" applyBorder="1" applyAlignment="1">
      <alignment horizontal="center" vertical="center" wrapText="1"/>
    </xf>
    <xf numFmtId="0" fontId="3" fillId="0" borderId="7" xfId="0" applyFont="1" applyBorder="1" applyAlignment="1">
      <alignment horizontal="center" vertical="center" wrapText="1"/>
    </xf>
    <xf numFmtId="165" fontId="3" fillId="0" borderId="7" xfId="1" applyFont="1" applyBorder="1" applyAlignment="1">
      <alignment horizontal="center" vertical="center" wrapText="1"/>
    </xf>
    <xf numFmtId="165" fontId="3" fillId="0" borderId="7" xfId="0" applyNumberFormat="1" applyFont="1" applyBorder="1" applyAlignment="1">
      <alignment horizontal="center" vertical="center" wrapText="1"/>
    </xf>
    <xf numFmtId="164" fontId="3" fillId="0" borderId="1" xfId="0" applyNumberFormat="1" applyFont="1" applyBorder="1" applyAlignment="1">
      <alignment horizontal="center" vertical="center" wrapText="1"/>
    </xf>
    <xf numFmtId="0" fontId="9" fillId="5" borderId="9" xfId="0" applyFont="1" applyFill="1" applyBorder="1" applyAlignment="1">
      <alignment horizontal="center" vertical="center" wrapText="1"/>
    </xf>
    <xf numFmtId="0" fontId="9" fillId="4" borderId="9" xfId="0" applyFont="1" applyFill="1" applyBorder="1" applyAlignment="1">
      <alignment horizontal="center" vertical="center" wrapText="1"/>
    </xf>
    <xf numFmtId="0" fontId="9" fillId="3" borderId="9" xfId="0" applyFont="1" applyFill="1" applyBorder="1" applyAlignment="1">
      <alignment horizontal="center" vertical="center" wrapText="1"/>
    </xf>
    <xf numFmtId="0" fontId="9" fillId="2" borderId="9" xfId="0" applyFont="1" applyFill="1" applyBorder="1" applyAlignment="1">
      <alignment horizontal="center" vertical="center" wrapText="1"/>
    </xf>
    <xf numFmtId="0" fontId="9" fillId="6" borderId="9" xfId="0" applyFont="1" applyFill="1" applyBorder="1" applyAlignment="1">
      <alignment horizontal="center" vertical="center" wrapText="1"/>
    </xf>
    <xf numFmtId="0" fontId="3" fillId="0" borderId="13" xfId="0" applyFont="1" applyBorder="1" applyAlignment="1">
      <alignment wrapText="1"/>
    </xf>
    <xf numFmtId="0" fontId="3" fillId="0" borderId="22" xfId="0" applyFont="1" applyBorder="1" applyAlignment="1">
      <alignment horizontal="center" vertical="center" wrapText="1"/>
    </xf>
    <xf numFmtId="165" fontId="3" fillId="0" borderId="21" xfId="1" applyFont="1" applyBorder="1" applyAlignment="1">
      <alignment horizontal="center" vertical="center" wrapText="1"/>
    </xf>
    <xf numFmtId="0" fontId="10" fillId="0" borderId="1" xfId="0" applyFont="1" applyBorder="1" applyAlignment="1">
      <alignment horizontal="center" vertical="center" wrapText="1"/>
    </xf>
    <xf numFmtId="0" fontId="1" fillId="0" borderId="1" xfId="0" applyFont="1" applyBorder="1" applyAlignment="1">
      <alignment horizontal="center" vertical="center" wrapText="1"/>
    </xf>
    <xf numFmtId="0" fontId="10" fillId="7" borderId="1" xfId="0" applyFont="1" applyFill="1" applyBorder="1" applyAlignment="1">
      <alignment horizontal="center" vertical="center" wrapText="1"/>
    </xf>
    <xf numFmtId="0" fontId="1" fillId="0" borderId="13" xfId="0" applyFont="1" applyBorder="1" applyAlignment="1">
      <alignment horizontal="center" vertical="center" wrapText="1"/>
    </xf>
    <xf numFmtId="0" fontId="11" fillId="0" borderId="1" xfId="0" applyFont="1" applyBorder="1" applyAlignment="1">
      <alignment horizontal="center" vertical="center" wrapText="1"/>
    </xf>
    <xf numFmtId="0" fontId="0" fillId="0" borderId="1" xfId="0" applyBorder="1" applyAlignment="1">
      <alignment horizontal="center" vertical="center"/>
    </xf>
    <xf numFmtId="0" fontId="0" fillId="0" borderId="0" xfId="0" applyAlignment="1">
      <alignment horizontal="center" vertical="center" wrapText="1"/>
    </xf>
    <xf numFmtId="0" fontId="0" fillId="0" borderId="0" xfId="0" applyAlignment="1">
      <alignment horizontal="center"/>
    </xf>
    <xf numFmtId="0" fontId="0" fillId="0" borderId="0" xfId="0" applyAlignment="1">
      <alignment horizontal="center" vertical="center"/>
    </xf>
    <xf numFmtId="0" fontId="8" fillId="13" borderId="1" xfId="0" applyFont="1" applyFill="1" applyBorder="1"/>
    <xf numFmtId="0" fontId="8" fillId="13" borderId="1" xfId="0" applyFont="1" applyFill="1" applyBorder="1" applyAlignment="1">
      <alignment horizontal="center" vertical="center"/>
    </xf>
    <xf numFmtId="0" fontId="12" fillId="9" borderId="1" xfId="0" applyFont="1" applyFill="1" applyBorder="1" applyAlignment="1">
      <alignment horizontal="center" vertical="center"/>
    </xf>
    <xf numFmtId="0" fontId="13" fillId="14" borderId="1" xfId="0" applyFont="1" applyFill="1" applyBorder="1" applyAlignment="1">
      <alignment horizontal="center" vertical="center"/>
    </xf>
    <xf numFmtId="0" fontId="8" fillId="10" borderId="11" xfId="0" applyFont="1" applyFill="1" applyBorder="1" applyAlignment="1">
      <alignment horizontal="center" vertical="center"/>
    </xf>
    <xf numFmtId="0" fontId="8" fillId="12" borderId="11" xfId="0" applyFont="1" applyFill="1" applyBorder="1" applyAlignment="1">
      <alignment horizontal="center" vertical="center"/>
    </xf>
    <xf numFmtId="0" fontId="14" fillId="9" borderId="11" xfId="0" applyFont="1" applyFill="1" applyBorder="1" applyAlignment="1">
      <alignment horizontal="center" vertical="center"/>
    </xf>
    <xf numFmtId="0" fontId="13" fillId="12" borderId="1" xfId="0" applyFont="1" applyFill="1" applyBorder="1" applyAlignment="1">
      <alignment horizontal="center" vertical="center"/>
    </xf>
    <xf numFmtId="0" fontId="13" fillId="10" borderId="1" xfId="0" applyFont="1" applyFill="1" applyBorder="1" applyAlignment="1">
      <alignment horizontal="center" vertical="center"/>
    </xf>
    <xf numFmtId="0" fontId="8" fillId="2" borderId="1" xfId="0" applyFont="1" applyFill="1" applyBorder="1" applyAlignment="1">
      <alignment horizontal="center" vertical="center"/>
    </xf>
    <xf numFmtId="0" fontId="13" fillId="11" borderId="1" xfId="0" applyFont="1" applyFill="1" applyBorder="1" applyAlignment="1">
      <alignment horizontal="center" vertical="center"/>
    </xf>
    <xf numFmtId="0" fontId="13" fillId="8" borderId="1" xfId="0" applyFont="1" applyFill="1" applyBorder="1" applyAlignment="1">
      <alignment horizontal="center" vertical="center"/>
    </xf>
    <xf numFmtId="0" fontId="8" fillId="14" borderId="11" xfId="0" applyFont="1" applyFill="1" applyBorder="1" applyAlignment="1">
      <alignment horizontal="center" vertical="center"/>
    </xf>
    <xf numFmtId="0" fontId="8" fillId="8" borderId="11" xfId="0" applyFont="1" applyFill="1" applyBorder="1" applyAlignment="1">
      <alignment horizontal="center" vertical="center"/>
    </xf>
    <xf numFmtId="0" fontId="8" fillId="11" borderId="11" xfId="0" applyFont="1" applyFill="1" applyBorder="1" applyAlignment="1">
      <alignment horizontal="center" vertical="center"/>
    </xf>
    <xf numFmtId="17" fontId="0" fillId="0" borderId="0" xfId="0" applyNumberFormat="1" applyAlignment="1">
      <alignment horizontal="center"/>
    </xf>
    <xf numFmtId="18" fontId="0" fillId="0" borderId="0" xfId="0" applyNumberFormat="1" applyAlignment="1">
      <alignment horizontal="center"/>
    </xf>
    <xf numFmtId="0" fontId="3" fillId="0" borderId="1" xfId="0" applyFont="1" applyBorder="1"/>
    <xf numFmtId="0" fontId="8" fillId="0" borderId="1" xfId="0" applyFont="1" applyBorder="1" applyAlignment="1">
      <alignment horizontal="center" vertical="center" wrapText="1"/>
    </xf>
    <xf numFmtId="0" fontId="3" fillId="0" borderId="0" xfId="0" applyFont="1"/>
    <xf numFmtId="0" fontId="15" fillId="0" borderId="1" xfId="0" applyFont="1" applyBorder="1" applyAlignment="1">
      <alignment vertical="center"/>
    </xf>
    <xf numFmtId="0" fontId="15" fillId="0" borderId="1" xfId="0" applyFont="1" applyBorder="1" applyAlignment="1">
      <alignment vertical="center" wrapText="1"/>
    </xf>
    <xf numFmtId="0" fontId="3" fillId="0" borderId="1" xfId="0" applyFont="1" applyBorder="1" applyAlignment="1">
      <alignment horizontal="center" vertical="center"/>
    </xf>
    <xf numFmtId="0" fontId="3" fillId="0" borderId="1" xfId="0" applyFont="1" applyBorder="1" applyAlignment="1">
      <alignment vertical="center" wrapText="1"/>
    </xf>
    <xf numFmtId="0" fontId="15" fillId="0" borderId="24" xfId="0" applyFont="1" applyBorder="1" applyAlignment="1">
      <alignment horizontal="justify" vertical="center" wrapText="1"/>
    </xf>
    <xf numFmtId="0" fontId="3" fillId="0" borderId="29" xfId="0" applyFont="1" applyBorder="1" applyAlignment="1">
      <alignment horizontal="center" vertical="center" wrapText="1"/>
    </xf>
    <xf numFmtId="165" fontId="3" fillId="0" borderId="0" xfId="1" applyFont="1" applyBorder="1" applyAlignment="1">
      <alignment horizontal="center" vertical="center" wrapText="1"/>
    </xf>
    <xf numFmtId="165" fontId="3" fillId="0" borderId="1" xfId="1" applyFont="1" applyBorder="1" applyAlignment="1">
      <alignment vertical="center" wrapText="1"/>
    </xf>
    <xf numFmtId="0" fontId="8" fillId="4" borderId="1" xfId="0" applyFont="1" applyFill="1" applyBorder="1" applyAlignment="1">
      <alignment horizontal="center" vertical="center" wrapText="1"/>
    </xf>
    <xf numFmtId="0" fontId="8" fillId="3"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165" fontId="8" fillId="0" borderId="1" xfId="0" applyNumberFormat="1" applyFont="1" applyBorder="1" applyAlignment="1">
      <alignment wrapText="1"/>
    </xf>
    <xf numFmtId="0" fontId="8" fillId="5" borderId="6" xfId="0" applyFont="1" applyFill="1" applyBorder="1" applyAlignment="1">
      <alignment horizontal="center" vertical="center" wrapText="1"/>
    </xf>
    <xf numFmtId="0" fontId="8" fillId="6" borderId="7" xfId="0" applyFont="1" applyFill="1" applyBorder="1" applyAlignment="1">
      <alignment horizontal="center" vertical="center" wrapText="1"/>
    </xf>
    <xf numFmtId="165" fontId="8" fillId="0" borderId="6" xfId="0" applyNumberFormat="1" applyFont="1" applyBorder="1" applyAlignment="1">
      <alignment wrapText="1"/>
    </xf>
    <xf numFmtId="165" fontId="8" fillId="0" borderId="7" xfId="0" applyNumberFormat="1" applyFont="1" applyBorder="1" applyAlignment="1">
      <alignment wrapText="1"/>
    </xf>
    <xf numFmtId="0" fontId="4" fillId="0" borderId="19" xfId="0" applyFont="1" applyBorder="1" applyAlignment="1">
      <alignment horizontal="center" vertical="center" wrapText="1"/>
    </xf>
    <xf numFmtId="0" fontId="8" fillId="0" borderId="6" xfId="0" applyFont="1" applyBorder="1" applyAlignment="1">
      <alignment horizontal="center" vertical="center" wrapText="1"/>
    </xf>
    <xf numFmtId="0" fontId="8" fillId="0" borderId="1" xfId="0" applyFont="1" applyBorder="1" applyAlignment="1">
      <alignment horizontal="center" vertical="center" wrapText="1"/>
    </xf>
    <xf numFmtId="0" fontId="8" fillId="0" borderId="7" xfId="0" applyFont="1" applyBorder="1" applyAlignment="1">
      <alignment horizontal="center" vertical="center" wrapText="1"/>
    </xf>
    <xf numFmtId="165" fontId="16" fillId="0" borderId="6" xfId="0" applyNumberFormat="1" applyFont="1" applyBorder="1" applyAlignment="1">
      <alignment horizontal="center" vertical="center" wrapText="1"/>
    </xf>
    <xf numFmtId="0" fontId="16" fillId="0" borderId="8" xfId="0" applyFont="1" applyBorder="1" applyAlignment="1">
      <alignment horizontal="center" vertical="center" wrapText="1"/>
    </xf>
    <xf numFmtId="165" fontId="16" fillId="0" borderId="1" xfId="0" applyNumberFormat="1" applyFont="1" applyBorder="1" applyAlignment="1">
      <alignment horizontal="center" vertical="center" wrapText="1"/>
    </xf>
    <xf numFmtId="0" fontId="16" fillId="0" borderId="9" xfId="0" applyFont="1" applyBorder="1" applyAlignment="1">
      <alignment horizontal="center" vertical="center" wrapText="1"/>
    </xf>
    <xf numFmtId="165" fontId="16" fillId="0" borderId="7" xfId="0" applyNumberFormat="1" applyFont="1" applyBorder="1" applyAlignment="1">
      <alignment horizontal="center" vertical="center" wrapText="1"/>
    </xf>
    <xf numFmtId="0" fontId="16" fillId="0" borderId="10" xfId="0" applyFont="1" applyBorder="1" applyAlignment="1">
      <alignment horizontal="center" vertical="center" wrapText="1"/>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5" xfId="0" applyFont="1" applyBorder="1" applyAlignment="1">
      <alignment horizontal="center" vertical="center" wrapText="1"/>
    </xf>
    <xf numFmtId="0" fontId="8" fillId="0" borderId="25" xfId="0" applyFont="1" applyBorder="1" applyAlignment="1">
      <alignment horizontal="center" vertical="center" wrapText="1"/>
    </xf>
    <xf numFmtId="0" fontId="8" fillId="0" borderId="26" xfId="0" applyFont="1" applyBorder="1" applyAlignment="1">
      <alignment horizontal="center" vertical="center" wrapText="1"/>
    </xf>
    <xf numFmtId="0" fontId="8" fillId="0" borderId="30" xfId="0" applyFont="1" applyBorder="1" applyAlignment="1">
      <alignment horizontal="center" vertical="center" wrapText="1"/>
    </xf>
    <xf numFmtId="0" fontId="8" fillId="0" borderId="0" xfId="0" applyFont="1" applyAlignment="1">
      <alignment horizontal="center" vertical="center" wrapText="1"/>
    </xf>
    <xf numFmtId="0" fontId="8" fillId="0" borderId="23" xfId="0" applyFont="1" applyBorder="1" applyAlignment="1">
      <alignment horizontal="center" vertical="center" wrapText="1"/>
    </xf>
    <xf numFmtId="0" fontId="8" fillId="0" borderId="20" xfId="0" applyFont="1" applyBorder="1" applyAlignment="1">
      <alignment horizontal="center" vertical="center" wrapText="1"/>
    </xf>
    <xf numFmtId="0" fontId="6" fillId="3" borderId="4"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6" fillId="6" borderId="4" xfId="0" applyFont="1" applyFill="1" applyBorder="1" applyAlignment="1">
      <alignment horizontal="center" vertical="center" wrapText="1"/>
    </xf>
    <xf numFmtId="0" fontId="8" fillId="0" borderId="9" xfId="0" applyFont="1" applyBorder="1" applyAlignment="1">
      <alignment horizontal="center" vertical="center" wrapText="1"/>
    </xf>
    <xf numFmtId="0" fontId="6" fillId="5" borderId="4" xfId="0" applyFont="1" applyFill="1" applyBorder="1" applyAlignment="1">
      <alignment horizontal="center" vertical="center" wrapText="1"/>
    </xf>
    <xf numFmtId="0" fontId="6" fillId="4" borderId="4" xfId="0" applyFont="1" applyFill="1" applyBorder="1" applyAlignment="1">
      <alignment horizontal="center" vertical="center" wrapText="1"/>
    </xf>
    <xf numFmtId="0" fontId="4" fillId="0" borderId="19" xfId="0" applyFont="1" applyBorder="1" applyAlignment="1">
      <alignment horizontal="center" vertical="center" wrapText="1"/>
    </xf>
    <xf numFmtId="0" fontId="8" fillId="0" borderId="16" xfId="0" applyFont="1" applyBorder="1" applyAlignment="1">
      <alignment horizontal="center" vertical="center" wrapText="1"/>
    </xf>
    <xf numFmtId="0" fontId="8" fillId="0" borderId="8" xfId="0" applyFont="1" applyBorder="1" applyAlignment="1">
      <alignment horizontal="center" vertical="center" wrapText="1"/>
    </xf>
    <xf numFmtId="0" fontId="3" fillId="0" borderId="14" xfId="0" applyFont="1" applyBorder="1" applyAlignment="1">
      <alignment horizontal="center" vertical="center" wrapText="1"/>
    </xf>
    <xf numFmtId="0" fontId="3" fillId="0" borderId="1"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6" xfId="0" applyFont="1" applyBorder="1" applyAlignment="1">
      <alignment horizontal="center" vertical="center" wrapText="1"/>
    </xf>
    <xf numFmtId="0" fontId="3" fillId="0" borderId="8" xfId="0" applyFont="1" applyBorder="1" applyAlignment="1">
      <alignment horizontal="center" vertical="center" wrapText="1"/>
    </xf>
    <xf numFmtId="0" fontId="3" fillId="0" borderId="7" xfId="0" applyFont="1" applyBorder="1" applyAlignment="1">
      <alignment horizontal="center" vertical="center" wrapText="1"/>
    </xf>
    <xf numFmtId="0" fontId="4" fillId="0" borderId="0" xfId="0" applyFont="1" applyAlignment="1">
      <alignment horizontal="center" vertical="center" wrapText="1"/>
    </xf>
    <xf numFmtId="0" fontId="3" fillId="0" borderId="15"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31" xfId="0" applyFont="1" applyBorder="1" applyAlignment="1">
      <alignment horizontal="center" vertical="center" wrapText="1"/>
    </xf>
    <xf numFmtId="0" fontId="3" fillId="0" borderId="13" xfId="0" applyFont="1" applyBorder="1" applyAlignment="1">
      <alignment horizontal="center" vertical="center" wrapText="1"/>
    </xf>
    <xf numFmtId="0" fontId="8" fillId="0" borderId="27" xfId="0" applyFont="1" applyBorder="1" applyAlignment="1">
      <alignment horizontal="center" vertical="center" wrapText="1"/>
    </xf>
    <xf numFmtId="0" fontId="8" fillId="0" borderId="24" xfId="0" applyFont="1" applyBorder="1" applyAlignment="1">
      <alignment horizontal="center" vertical="center" wrapText="1"/>
    </xf>
    <xf numFmtId="0" fontId="11" fillId="0" borderId="1" xfId="0" applyFont="1" applyBorder="1" applyAlignment="1">
      <alignment horizontal="center" vertical="center" wrapText="1"/>
    </xf>
    <xf numFmtId="0" fontId="1" fillId="0" borderId="0" xfId="0" applyFont="1" applyAlignment="1">
      <alignment horizontal="center" vertical="center"/>
    </xf>
    <xf numFmtId="0" fontId="11" fillId="0" borderId="12" xfId="0" applyFont="1" applyBorder="1" applyAlignment="1">
      <alignment horizontal="center" vertical="center" wrapText="1"/>
    </xf>
    <xf numFmtId="0" fontId="11" fillId="0" borderId="13" xfId="0" applyFont="1" applyBorder="1" applyAlignment="1">
      <alignment horizontal="center" vertical="center" wrapText="1"/>
    </xf>
    <xf numFmtId="0" fontId="11" fillId="0" borderId="14" xfId="0" applyFont="1" applyBorder="1" applyAlignment="1">
      <alignment horizontal="center" vertical="center" wrapText="1"/>
    </xf>
    <xf numFmtId="0" fontId="8" fillId="13" borderId="2" xfId="0" applyFont="1" applyFill="1" applyBorder="1" applyAlignment="1">
      <alignment horizontal="center"/>
    </xf>
    <xf numFmtId="0" fontId="8" fillId="13" borderId="28" xfId="0" applyFont="1" applyFill="1" applyBorder="1" applyAlignment="1">
      <alignment horizontal="center"/>
    </xf>
    <xf numFmtId="0" fontId="8" fillId="13" borderId="11" xfId="0" applyFont="1" applyFill="1" applyBorder="1" applyAlignment="1">
      <alignment horizontal="center"/>
    </xf>
    <xf numFmtId="0" fontId="8" fillId="13" borderId="17" xfId="0" applyFont="1" applyFill="1" applyBorder="1" applyAlignment="1">
      <alignment horizontal="center" vertical="center"/>
    </xf>
    <xf numFmtId="0" fontId="8" fillId="13" borderId="18" xfId="0" applyFont="1" applyFill="1" applyBorder="1" applyAlignment="1">
      <alignment horizontal="center" vertical="center"/>
    </xf>
  </cellXfs>
  <cellStyles count="2">
    <cellStyle name="Moneda" xfId="1" builtinId="4"/>
    <cellStyle name="Normal" xfId="0" builtinId="0"/>
  </cellStyles>
  <dxfs count="50">
    <dxf>
      <fill>
        <patternFill>
          <bgColor theme="5"/>
        </patternFill>
      </fill>
    </dxf>
    <dxf>
      <fill>
        <patternFill>
          <bgColor theme="9" tint="0.39994506668294322"/>
        </patternFill>
      </fill>
    </dxf>
    <dxf>
      <fill>
        <patternFill>
          <bgColor rgb="FFFFFF00"/>
        </patternFill>
      </fill>
    </dxf>
    <dxf>
      <font>
        <color theme="0"/>
      </font>
      <fill>
        <patternFill>
          <bgColor rgb="FFFF0000"/>
        </patternFill>
      </fill>
    </dxf>
    <dxf>
      <fill>
        <patternFill>
          <bgColor theme="5"/>
        </patternFill>
      </fill>
    </dxf>
    <dxf>
      <fill>
        <patternFill>
          <bgColor theme="9" tint="0.39994506668294322"/>
        </patternFill>
      </fill>
    </dxf>
    <dxf>
      <fill>
        <patternFill>
          <bgColor rgb="FFFFFF00"/>
        </patternFill>
      </fill>
    </dxf>
    <dxf>
      <font>
        <color theme="0"/>
      </font>
      <fill>
        <patternFill>
          <bgColor rgb="FFFF0000"/>
        </patternFill>
      </fill>
    </dxf>
    <dxf>
      <fill>
        <patternFill>
          <bgColor theme="5"/>
        </patternFill>
      </fill>
    </dxf>
    <dxf>
      <fill>
        <patternFill>
          <bgColor theme="9" tint="0.39994506668294322"/>
        </patternFill>
      </fill>
    </dxf>
    <dxf>
      <fill>
        <patternFill>
          <bgColor rgb="FFFFFF00"/>
        </patternFill>
      </fill>
    </dxf>
    <dxf>
      <font>
        <color theme="0"/>
      </font>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ont>
        <color theme="0"/>
      </font>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ont>
        <color theme="0"/>
      </font>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ont>
        <color theme="0"/>
      </font>
      <fill>
        <patternFill>
          <bgColor rgb="FFFF0000"/>
        </patternFill>
      </fill>
    </dxf>
    <dxf>
      <fill>
        <patternFill>
          <bgColor rgb="FFFFC000"/>
        </patternFill>
      </fill>
    </dxf>
    <dxf>
      <fill>
        <patternFill>
          <bgColor rgb="FF92D050"/>
        </patternFill>
      </fill>
    </dxf>
    <dxf>
      <fill>
        <patternFill>
          <bgColor rgb="FFFFFF00"/>
        </patternFill>
      </fill>
    </dxf>
    <dxf>
      <font>
        <color theme="0"/>
      </font>
      <fill>
        <patternFill>
          <bgColor rgb="FFFF0000"/>
        </patternFill>
      </fill>
    </dxf>
    <dxf>
      <fill>
        <patternFill>
          <bgColor rgb="FFFFC000"/>
        </patternFill>
      </fill>
    </dxf>
    <dxf>
      <fill>
        <patternFill>
          <bgColor rgb="FF92D050"/>
        </patternFill>
      </fill>
    </dxf>
    <dxf>
      <fill>
        <patternFill>
          <bgColor rgb="FFFFFF00"/>
        </patternFill>
      </fill>
    </dxf>
    <dxf>
      <font>
        <color theme="0"/>
      </font>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ont>
        <color theme="0"/>
      </font>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ont>
        <color theme="0"/>
      </font>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ont>
        <color theme="0"/>
      </font>
      <fill>
        <patternFill>
          <bgColor rgb="FFFF0000"/>
        </patternFill>
      </fill>
    </dxf>
  </dxfs>
  <tableStyles count="0" defaultTableStyle="TableStyleMedium2" defaultPivotStyle="PivotStyleLight16"/>
  <colors>
    <mruColors>
      <color rgb="FF78B64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dimension ref="A1:BE106"/>
  <sheetViews>
    <sheetView tabSelected="1" zoomScale="60" zoomScaleNormal="60" zoomScalePageLayoutView="55" workbookViewId="0">
      <selection activeCell="A2" sqref="A2:AF3"/>
    </sheetView>
  </sheetViews>
  <sheetFormatPr baseColWidth="10" defaultColWidth="11.44140625" defaultRowHeight="13.8"/>
  <cols>
    <col min="1" max="1" width="19.44140625" style="21" customWidth="1"/>
    <col min="2" max="2" width="20.5546875" style="4" customWidth="1"/>
    <col min="3" max="3" width="32" style="4" customWidth="1"/>
    <col min="4" max="4" width="22.33203125" style="4" customWidth="1"/>
    <col min="5" max="5" width="21.6640625" style="4" customWidth="1"/>
    <col min="6" max="25" width="3.6640625" style="4" customWidth="1"/>
    <col min="26" max="26" width="30.109375" style="4" bestFit="1" customWidth="1"/>
    <col min="27" max="27" width="22.5546875" style="4" customWidth="1"/>
    <col min="28" max="28" width="25.5546875" style="4" bestFit="1" customWidth="1"/>
    <col min="29" max="31" width="27.88671875" style="4" bestFit="1" customWidth="1"/>
    <col min="32" max="32" width="22.6640625" style="4" customWidth="1"/>
    <col min="33" max="33" width="9.109375" style="4" bestFit="1" customWidth="1"/>
    <col min="34" max="34" width="8.44140625" style="4" bestFit="1" customWidth="1"/>
    <col min="35" max="35" width="8" style="4" bestFit="1" customWidth="1"/>
    <col min="36" max="37" width="9.109375" style="4" bestFit="1" customWidth="1"/>
    <col min="38" max="38" width="8.44140625" style="4" bestFit="1" customWidth="1"/>
    <col min="39" max="39" width="8" style="4" bestFit="1" customWidth="1"/>
    <col min="40" max="41" width="9.109375" style="4" bestFit="1" customWidth="1"/>
    <col min="42" max="42" width="8.44140625" style="4" bestFit="1" customWidth="1"/>
    <col min="43" max="43" width="8" style="4" bestFit="1" customWidth="1"/>
    <col min="44" max="45" width="9.109375" style="4" bestFit="1" customWidth="1"/>
    <col min="46" max="46" width="8.44140625" style="4" bestFit="1" customWidth="1"/>
    <col min="47" max="47" width="8" style="4" bestFit="1" customWidth="1"/>
    <col min="48" max="48" width="9.109375" style="4" bestFit="1" customWidth="1"/>
    <col min="49" max="16384" width="11.44140625" style="4"/>
  </cols>
  <sheetData>
    <row r="1" spans="1:48" ht="14.4" thickBot="1">
      <c r="Z1" s="23"/>
    </row>
    <row r="2" spans="1:48" ht="48" customHeight="1">
      <c r="A2" s="107" t="s">
        <v>164</v>
      </c>
      <c r="B2" s="108"/>
      <c r="C2" s="108"/>
      <c r="D2" s="108"/>
      <c r="E2" s="108"/>
      <c r="F2" s="108"/>
      <c r="G2" s="108"/>
      <c r="H2" s="108"/>
      <c r="I2" s="108"/>
      <c r="J2" s="108"/>
      <c r="K2" s="108"/>
      <c r="L2" s="108"/>
      <c r="M2" s="108"/>
      <c r="N2" s="108"/>
      <c r="O2" s="108"/>
      <c r="P2" s="108"/>
      <c r="Q2" s="108"/>
      <c r="R2" s="108"/>
      <c r="S2" s="108"/>
      <c r="T2" s="108"/>
      <c r="U2" s="108"/>
      <c r="V2" s="108"/>
      <c r="W2" s="108"/>
      <c r="X2" s="108"/>
      <c r="Y2" s="108"/>
      <c r="Z2" s="108"/>
      <c r="AA2" s="108"/>
      <c r="AB2" s="108"/>
      <c r="AC2" s="108"/>
      <c r="AD2" s="108"/>
      <c r="AE2" s="108"/>
      <c r="AF2" s="134"/>
    </row>
    <row r="3" spans="1:48" ht="10.8" thickBot="1">
      <c r="A3" s="111"/>
      <c r="B3" s="112"/>
      <c r="C3" s="112"/>
      <c r="D3" s="112"/>
      <c r="E3" s="112"/>
      <c r="F3" s="112"/>
      <c r="G3" s="112"/>
      <c r="H3" s="112"/>
      <c r="I3" s="112"/>
      <c r="J3" s="112"/>
      <c r="K3" s="112"/>
      <c r="L3" s="112"/>
      <c r="M3" s="112"/>
      <c r="N3" s="112"/>
      <c r="O3" s="112"/>
      <c r="P3" s="112"/>
      <c r="Q3" s="112"/>
      <c r="R3" s="112"/>
      <c r="S3" s="112"/>
      <c r="T3" s="112"/>
      <c r="U3" s="112"/>
      <c r="V3" s="112"/>
      <c r="W3" s="112"/>
      <c r="X3" s="112"/>
      <c r="Y3" s="112"/>
      <c r="Z3" s="112"/>
      <c r="AA3" s="112"/>
      <c r="AB3" s="112"/>
      <c r="AC3" s="112"/>
      <c r="AD3" s="112"/>
      <c r="AE3" s="112"/>
      <c r="AF3" s="135"/>
    </row>
    <row r="4" spans="1:48" ht="15" customHeight="1">
      <c r="A4" s="104" t="s">
        <v>10</v>
      </c>
      <c r="B4" s="105" t="s">
        <v>68</v>
      </c>
      <c r="C4" s="105" t="s">
        <v>0</v>
      </c>
      <c r="D4" s="105" t="s">
        <v>1</v>
      </c>
      <c r="E4" s="105" t="s">
        <v>12</v>
      </c>
      <c r="F4" s="117">
        <v>2023</v>
      </c>
      <c r="G4" s="117"/>
      <c r="H4" s="117"/>
      <c r="I4" s="117"/>
      <c r="J4" s="118">
        <v>2024</v>
      </c>
      <c r="K4" s="118"/>
      <c r="L4" s="118"/>
      <c r="M4" s="118"/>
      <c r="N4" s="113">
        <v>2025</v>
      </c>
      <c r="O4" s="113"/>
      <c r="P4" s="113"/>
      <c r="Q4" s="113"/>
      <c r="R4" s="114">
        <v>2026</v>
      </c>
      <c r="S4" s="114"/>
      <c r="T4" s="114"/>
      <c r="U4" s="114"/>
      <c r="V4" s="115">
        <v>2027</v>
      </c>
      <c r="W4" s="115"/>
      <c r="X4" s="115"/>
      <c r="Y4" s="115"/>
      <c r="Z4" s="105" t="s">
        <v>128</v>
      </c>
      <c r="AA4" s="105" t="s">
        <v>129</v>
      </c>
      <c r="AB4" s="105" t="s">
        <v>130</v>
      </c>
      <c r="AC4" s="105"/>
      <c r="AD4" s="105"/>
      <c r="AE4" s="105"/>
      <c r="AF4" s="106"/>
    </row>
    <row r="5" spans="1:48" ht="13.5" customHeight="1" thickBot="1">
      <c r="A5" s="121"/>
      <c r="B5" s="116"/>
      <c r="C5" s="116"/>
      <c r="D5" s="116"/>
      <c r="E5" s="116"/>
      <c r="F5" s="41" t="s">
        <v>78</v>
      </c>
      <c r="G5" s="41" t="s">
        <v>81</v>
      </c>
      <c r="H5" s="41" t="s">
        <v>80</v>
      </c>
      <c r="I5" s="41" t="s">
        <v>79</v>
      </c>
      <c r="J5" s="42" t="s">
        <v>78</v>
      </c>
      <c r="K5" s="42" t="s">
        <v>81</v>
      </c>
      <c r="L5" s="42" t="s">
        <v>80</v>
      </c>
      <c r="M5" s="42" t="s">
        <v>79</v>
      </c>
      <c r="N5" s="43" t="s">
        <v>78</v>
      </c>
      <c r="O5" s="43" t="s">
        <v>81</v>
      </c>
      <c r="P5" s="43" t="s">
        <v>80</v>
      </c>
      <c r="Q5" s="43" t="s">
        <v>79</v>
      </c>
      <c r="R5" s="44" t="s">
        <v>78</v>
      </c>
      <c r="S5" s="44" t="s">
        <v>81</v>
      </c>
      <c r="T5" s="44" t="s">
        <v>80</v>
      </c>
      <c r="U5" s="44" t="s">
        <v>79</v>
      </c>
      <c r="V5" s="45" t="s">
        <v>78</v>
      </c>
      <c r="W5" s="45" t="s">
        <v>81</v>
      </c>
      <c r="X5" s="45" t="s">
        <v>80</v>
      </c>
      <c r="Y5" s="45" t="s">
        <v>79</v>
      </c>
      <c r="Z5" s="116"/>
      <c r="AA5" s="116"/>
      <c r="AB5" s="27">
        <v>2023</v>
      </c>
      <c r="AC5" s="28">
        <v>2024</v>
      </c>
      <c r="AD5" s="29">
        <v>2025</v>
      </c>
      <c r="AE5" s="30">
        <v>2026</v>
      </c>
      <c r="AF5" s="31">
        <v>2027</v>
      </c>
    </row>
    <row r="6" spans="1:48" ht="41.4">
      <c r="A6" s="120" t="s">
        <v>11</v>
      </c>
      <c r="B6" s="122" t="s">
        <v>2</v>
      </c>
      <c r="C6" s="20" t="s">
        <v>3</v>
      </c>
      <c r="D6" s="20" t="s">
        <v>139</v>
      </c>
      <c r="E6" s="20" t="s">
        <v>13</v>
      </c>
      <c r="F6" s="32"/>
      <c r="G6" s="32" t="s">
        <v>82</v>
      </c>
      <c r="H6" s="32"/>
      <c r="I6" s="32"/>
      <c r="J6" s="33"/>
      <c r="K6" s="33" t="s">
        <v>82</v>
      </c>
      <c r="L6" s="33"/>
      <c r="M6" s="33"/>
      <c r="N6" s="34"/>
      <c r="O6" s="34" t="s">
        <v>82</v>
      </c>
      <c r="P6" s="34"/>
      <c r="Q6" s="34"/>
      <c r="R6" s="35"/>
      <c r="S6" s="35" t="s">
        <v>82</v>
      </c>
      <c r="T6" s="35"/>
      <c r="U6" s="35"/>
      <c r="V6" s="36"/>
      <c r="W6" s="36" t="s">
        <v>82</v>
      </c>
      <c r="X6" s="36"/>
      <c r="Y6" s="36"/>
      <c r="Z6" s="20" t="s">
        <v>126</v>
      </c>
      <c r="AA6" s="20" t="s">
        <v>127</v>
      </c>
      <c r="AB6" s="122" t="s">
        <v>155</v>
      </c>
      <c r="AC6" s="122" t="s">
        <v>155</v>
      </c>
      <c r="AD6" s="122" t="s">
        <v>155</v>
      </c>
      <c r="AE6" s="122" t="s">
        <v>155</v>
      </c>
      <c r="AF6" s="130" t="s">
        <v>155</v>
      </c>
    </row>
    <row r="7" spans="1:48" ht="69">
      <c r="A7" s="95"/>
      <c r="B7" s="123"/>
      <c r="C7" s="3" t="s">
        <v>4</v>
      </c>
      <c r="D7" s="3" t="s">
        <v>139</v>
      </c>
      <c r="E7" s="3" t="s">
        <v>14</v>
      </c>
      <c r="F7" s="5"/>
      <c r="G7" s="5" t="s">
        <v>82</v>
      </c>
      <c r="H7" s="5"/>
      <c r="I7" s="5"/>
      <c r="J7" s="6"/>
      <c r="K7" s="6" t="s">
        <v>82</v>
      </c>
      <c r="L7" s="6"/>
      <c r="M7" s="6"/>
      <c r="N7" s="7"/>
      <c r="O7" s="7" t="s">
        <v>82</v>
      </c>
      <c r="P7" s="7"/>
      <c r="Q7" s="7"/>
      <c r="R7" s="8"/>
      <c r="S7" s="8" t="s">
        <v>82</v>
      </c>
      <c r="T7" s="8"/>
      <c r="U7" s="8"/>
      <c r="V7" s="9"/>
      <c r="W7" s="9" t="s">
        <v>82</v>
      </c>
      <c r="X7" s="9"/>
      <c r="Y7" s="9"/>
      <c r="Z7" s="3" t="s">
        <v>149</v>
      </c>
      <c r="AA7" s="3" t="s">
        <v>127</v>
      </c>
      <c r="AB7" s="123"/>
      <c r="AC7" s="123"/>
      <c r="AD7" s="123"/>
      <c r="AE7" s="123"/>
      <c r="AF7" s="128"/>
    </row>
    <row r="8" spans="1:48" ht="69">
      <c r="A8" s="95"/>
      <c r="B8" s="123"/>
      <c r="C8" s="3" t="s">
        <v>5</v>
      </c>
      <c r="D8" s="3" t="s">
        <v>139</v>
      </c>
      <c r="E8" s="3" t="s">
        <v>15</v>
      </c>
      <c r="F8" s="5"/>
      <c r="G8" s="5"/>
      <c r="H8" s="5" t="s">
        <v>82</v>
      </c>
      <c r="I8" s="5"/>
      <c r="J8" s="6"/>
      <c r="K8" s="6"/>
      <c r="L8" s="6" t="s">
        <v>82</v>
      </c>
      <c r="M8" s="6"/>
      <c r="N8" s="7"/>
      <c r="O8" s="7"/>
      <c r="P8" s="7" t="s">
        <v>82</v>
      </c>
      <c r="Q8" s="7"/>
      <c r="R8" s="8"/>
      <c r="S8" s="8"/>
      <c r="T8" s="8" t="s">
        <v>82</v>
      </c>
      <c r="U8" s="8"/>
      <c r="V8" s="9"/>
      <c r="W8" s="9"/>
      <c r="X8" s="9" t="s">
        <v>82</v>
      </c>
      <c r="Y8" s="9"/>
      <c r="Z8" s="3" t="s">
        <v>126</v>
      </c>
      <c r="AA8" s="3" t="s">
        <v>166</v>
      </c>
      <c r="AB8" s="123"/>
      <c r="AC8" s="123"/>
      <c r="AD8" s="123"/>
      <c r="AE8" s="123"/>
      <c r="AF8" s="128"/>
    </row>
    <row r="9" spans="1:48" ht="82.8">
      <c r="A9" s="95"/>
      <c r="B9" s="123"/>
      <c r="C9" s="3" t="s">
        <v>6</v>
      </c>
      <c r="D9" s="3" t="s">
        <v>139</v>
      </c>
      <c r="E9" s="3" t="s">
        <v>17</v>
      </c>
      <c r="F9" s="5"/>
      <c r="G9" s="5"/>
      <c r="H9" s="5" t="s">
        <v>82</v>
      </c>
      <c r="I9" s="5"/>
      <c r="J9" s="6"/>
      <c r="K9" s="6"/>
      <c r="L9" s="6" t="s">
        <v>82</v>
      </c>
      <c r="M9" s="6"/>
      <c r="N9" s="7"/>
      <c r="O9" s="7"/>
      <c r="P9" s="7" t="s">
        <v>82</v>
      </c>
      <c r="Q9" s="7"/>
      <c r="R9" s="8"/>
      <c r="S9" s="8"/>
      <c r="T9" s="8" t="s">
        <v>82</v>
      </c>
      <c r="U9" s="8"/>
      <c r="V9" s="9"/>
      <c r="W9" s="9"/>
      <c r="X9" s="9" t="s">
        <v>82</v>
      </c>
      <c r="Y9" s="9"/>
      <c r="Z9" s="3" t="s">
        <v>150</v>
      </c>
      <c r="AA9" s="3" t="s">
        <v>127</v>
      </c>
      <c r="AB9" s="123"/>
      <c r="AC9" s="123"/>
      <c r="AD9" s="123"/>
      <c r="AE9" s="123"/>
      <c r="AF9" s="128"/>
    </row>
    <row r="10" spans="1:48" ht="55.2">
      <c r="A10" s="95"/>
      <c r="B10" s="123"/>
      <c r="C10" s="3" t="s">
        <v>7</v>
      </c>
      <c r="D10" s="3" t="s">
        <v>139</v>
      </c>
      <c r="E10" s="3" t="s">
        <v>13</v>
      </c>
      <c r="F10" s="5"/>
      <c r="G10" s="5" t="s">
        <v>82</v>
      </c>
      <c r="H10" s="5"/>
      <c r="I10" s="5"/>
      <c r="J10" s="6" t="s">
        <v>82</v>
      </c>
      <c r="K10" s="6"/>
      <c r="L10" s="6"/>
      <c r="M10" s="6"/>
      <c r="N10" s="7" t="s">
        <v>82</v>
      </c>
      <c r="O10" s="7"/>
      <c r="P10" s="7"/>
      <c r="Q10" s="7"/>
      <c r="R10" s="8" t="s">
        <v>82</v>
      </c>
      <c r="S10" s="8"/>
      <c r="T10" s="8"/>
      <c r="U10" s="8"/>
      <c r="V10" s="9" t="s">
        <v>82</v>
      </c>
      <c r="W10" s="9"/>
      <c r="X10" s="9"/>
      <c r="Y10" s="9"/>
      <c r="Z10" s="3" t="s">
        <v>126</v>
      </c>
      <c r="AA10" s="3" t="s">
        <v>127</v>
      </c>
      <c r="AB10" s="123"/>
      <c r="AC10" s="123"/>
      <c r="AD10" s="123"/>
      <c r="AE10" s="123"/>
      <c r="AF10" s="128"/>
    </row>
    <row r="11" spans="1:48" ht="41.4">
      <c r="A11" s="95"/>
      <c r="B11" s="123"/>
      <c r="C11" s="3" t="s">
        <v>8</v>
      </c>
      <c r="D11" s="3" t="s">
        <v>139</v>
      </c>
      <c r="E11" s="3" t="s">
        <v>18</v>
      </c>
      <c r="F11" s="5"/>
      <c r="G11" s="5" t="s">
        <v>82</v>
      </c>
      <c r="H11" s="5"/>
      <c r="I11" s="5"/>
      <c r="J11" s="6"/>
      <c r="K11" s="6" t="s">
        <v>82</v>
      </c>
      <c r="L11" s="6"/>
      <c r="M11" s="6"/>
      <c r="N11" s="7"/>
      <c r="O11" s="7" t="s">
        <v>82</v>
      </c>
      <c r="P11" s="7"/>
      <c r="Q11" s="7"/>
      <c r="R11" s="8"/>
      <c r="S11" s="8" t="s">
        <v>82</v>
      </c>
      <c r="T11" s="8"/>
      <c r="U11" s="8"/>
      <c r="V11" s="9"/>
      <c r="W11" s="9" t="s">
        <v>82</v>
      </c>
      <c r="X11" s="9"/>
      <c r="Y11" s="9"/>
      <c r="Z11" s="3" t="s">
        <v>126</v>
      </c>
      <c r="AA11" s="3" t="s">
        <v>166</v>
      </c>
      <c r="AB11" s="123"/>
      <c r="AC11" s="123"/>
      <c r="AD11" s="123"/>
      <c r="AE11" s="123"/>
      <c r="AF11" s="128"/>
    </row>
    <row r="12" spans="1:48" ht="41.4">
      <c r="A12" s="95"/>
      <c r="B12" s="123"/>
      <c r="C12" s="3" t="s">
        <v>116</v>
      </c>
      <c r="D12" s="3" t="s">
        <v>139</v>
      </c>
      <c r="E12" s="3" t="s">
        <v>13</v>
      </c>
      <c r="F12" s="5"/>
      <c r="G12" s="5" t="s">
        <v>82</v>
      </c>
      <c r="H12" s="5"/>
      <c r="I12" s="5"/>
      <c r="J12" s="6"/>
      <c r="K12" s="6" t="s">
        <v>82</v>
      </c>
      <c r="L12" s="6"/>
      <c r="M12" s="6"/>
      <c r="N12" s="7"/>
      <c r="O12" s="7" t="s">
        <v>82</v>
      </c>
      <c r="P12" s="7"/>
      <c r="Q12" s="7"/>
      <c r="R12" s="8"/>
      <c r="S12" s="8" t="s">
        <v>82</v>
      </c>
      <c r="T12" s="8"/>
      <c r="U12" s="8"/>
      <c r="V12" s="9"/>
      <c r="W12" s="9" t="s">
        <v>82</v>
      </c>
      <c r="X12" s="9"/>
      <c r="Y12" s="9"/>
      <c r="Z12" s="3" t="s">
        <v>126</v>
      </c>
      <c r="AA12" s="3" t="s">
        <v>127</v>
      </c>
      <c r="AB12" s="123"/>
      <c r="AC12" s="123"/>
      <c r="AD12" s="123"/>
      <c r="AE12" s="123"/>
      <c r="AF12" s="128"/>
    </row>
    <row r="13" spans="1:48" ht="41.4">
      <c r="A13" s="95"/>
      <c r="B13" s="123"/>
      <c r="C13" s="3" t="s">
        <v>117</v>
      </c>
      <c r="D13" s="3" t="s">
        <v>139</v>
      </c>
      <c r="E13" s="3" t="s">
        <v>13</v>
      </c>
      <c r="F13" s="5"/>
      <c r="G13" s="5" t="s">
        <v>82</v>
      </c>
      <c r="H13" s="5"/>
      <c r="I13" s="5"/>
      <c r="J13" s="6"/>
      <c r="K13" s="6" t="s">
        <v>82</v>
      </c>
      <c r="L13" s="6"/>
      <c r="M13" s="6"/>
      <c r="N13" s="7"/>
      <c r="O13" s="7" t="s">
        <v>82</v>
      </c>
      <c r="P13" s="7"/>
      <c r="Q13" s="7"/>
      <c r="R13" s="8"/>
      <c r="S13" s="8" t="s">
        <v>82</v>
      </c>
      <c r="T13" s="8"/>
      <c r="U13" s="8"/>
      <c r="V13" s="9"/>
      <c r="W13" s="9" t="s">
        <v>82</v>
      </c>
      <c r="X13" s="9"/>
      <c r="Y13" s="9"/>
      <c r="Z13" s="3" t="s">
        <v>126</v>
      </c>
      <c r="AA13" s="3" t="s">
        <v>127</v>
      </c>
      <c r="AB13" s="123"/>
      <c r="AC13" s="123"/>
      <c r="AD13" s="123"/>
      <c r="AE13" s="123"/>
      <c r="AF13" s="128"/>
    </row>
    <row r="14" spans="1:48" ht="55.2">
      <c r="A14" s="95"/>
      <c r="B14" s="123"/>
      <c r="C14" s="3" t="s">
        <v>118</v>
      </c>
      <c r="D14" s="3" t="s">
        <v>139</v>
      </c>
      <c r="E14" s="3" t="s">
        <v>13</v>
      </c>
      <c r="F14" s="5"/>
      <c r="G14" s="5"/>
      <c r="H14" s="5" t="s">
        <v>82</v>
      </c>
      <c r="I14" s="5"/>
      <c r="J14" s="6"/>
      <c r="K14" s="6"/>
      <c r="L14" s="6" t="s">
        <v>82</v>
      </c>
      <c r="M14" s="6"/>
      <c r="N14" s="7"/>
      <c r="O14" s="7"/>
      <c r="P14" s="7" t="s">
        <v>82</v>
      </c>
      <c r="Q14" s="7"/>
      <c r="R14" s="8"/>
      <c r="S14" s="8"/>
      <c r="T14" s="8" t="s">
        <v>82</v>
      </c>
      <c r="U14" s="8"/>
      <c r="V14" s="9"/>
      <c r="W14" s="9"/>
      <c r="X14" s="9" t="s">
        <v>82</v>
      </c>
      <c r="Y14" s="9"/>
      <c r="Z14" s="3" t="s">
        <v>126</v>
      </c>
      <c r="AA14" s="3" t="s">
        <v>127</v>
      </c>
      <c r="AB14" s="123"/>
      <c r="AC14" s="123"/>
      <c r="AD14" s="123"/>
      <c r="AE14" s="123"/>
      <c r="AF14" s="128"/>
    </row>
    <row r="15" spans="1:48" ht="54" customHeight="1" thickBot="1">
      <c r="A15" s="121"/>
      <c r="B15" s="124"/>
      <c r="C15" s="26" t="s">
        <v>9</v>
      </c>
      <c r="D15" s="26" t="s">
        <v>139</v>
      </c>
      <c r="E15" s="26" t="s">
        <v>18</v>
      </c>
      <c r="F15" s="10"/>
      <c r="G15" s="10" t="s">
        <v>82</v>
      </c>
      <c r="H15" s="10" t="s">
        <v>82</v>
      </c>
      <c r="I15" s="10"/>
      <c r="J15" s="11"/>
      <c r="K15" s="11" t="s">
        <v>82</v>
      </c>
      <c r="L15" s="11" t="s">
        <v>82</v>
      </c>
      <c r="M15" s="11"/>
      <c r="N15" s="12"/>
      <c r="O15" s="12" t="s">
        <v>82</v>
      </c>
      <c r="P15" s="12" t="s">
        <v>82</v>
      </c>
      <c r="Q15" s="12"/>
      <c r="R15" s="13"/>
      <c r="S15" s="13" t="s">
        <v>82</v>
      </c>
      <c r="T15" s="13" t="s">
        <v>82</v>
      </c>
      <c r="U15" s="13"/>
      <c r="V15" s="14"/>
      <c r="W15" s="14" t="s">
        <v>82</v>
      </c>
      <c r="X15" s="14" t="s">
        <v>82</v>
      </c>
      <c r="Y15" s="14"/>
      <c r="Z15" s="26" t="s">
        <v>126</v>
      </c>
      <c r="AA15" s="26" t="s">
        <v>167</v>
      </c>
      <c r="AB15" s="124"/>
      <c r="AC15" s="124"/>
      <c r="AD15" s="124"/>
      <c r="AE15" s="124"/>
      <c r="AF15" s="131"/>
    </row>
    <row r="16" spans="1:48" ht="12.75" customHeight="1">
      <c r="A16" s="104" t="s">
        <v>10</v>
      </c>
      <c r="B16" s="105" t="s">
        <v>68</v>
      </c>
      <c r="C16" s="105" t="s">
        <v>0</v>
      </c>
      <c r="D16" s="105" t="s">
        <v>1</v>
      </c>
      <c r="E16" s="105" t="s">
        <v>12</v>
      </c>
      <c r="F16" s="117">
        <v>2023</v>
      </c>
      <c r="G16" s="117"/>
      <c r="H16" s="117"/>
      <c r="I16" s="117"/>
      <c r="J16" s="118">
        <v>2024</v>
      </c>
      <c r="K16" s="118"/>
      <c r="L16" s="118"/>
      <c r="M16" s="118"/>
      <c r="N16" s="113">
        <v>2025</v>
      </c>
      <c r="O16" s="113"/>
      <c r="P16" s="113"/>
      <c r="Q16" s="113"/>
      <c r="R16" s="114">
        <v>2026</v>
      </c>
      <c r="S16" s="114"/>
      <c r="T16" s="114"/>
      <c r="U16" s="114"/>
      <c r="V16" s="115">
        <v>2027</v>
      </c>
      <c r="W16" s="115"/>
      <c r="X16" s="115"/>
      <c r="Y16" s="115"/>
      <c r="Z16" s="105" t="s">
        <v>128</v>
      </c>
      <c r="AA16" s="105" t="s">
        <v>129</v>
      </c>
      <c r="AB16" s="105" t="s">
        <v>130</v>
      </c>
      <c r="AC16" s="105"/>
      <c r="AD16" s="105"/>
      <c r="AE16" s="105"/>
      <c r="AF16" s="106"/>
      <c r="AG16" s="129"/>
      <c r="AH16" s="119"/>
      <c r="AI16" s="119"/>
      <c r="AJ16" s="119"/>
      <c r="AK16" s="119"/>
      <c r="AL16" s="119"/>
      <c r="AM16" s="119"/>
      <c r="AN16" s="119"/>
      <c r="AO16" s="119"/>
      <c r="AP16" s="119"/>
      <c r="AQ16" s="119"/>
      <c r="AR16" s="119"/>
      <c r="AS16" s="119"/>
      <c r="AT16" s="119"/>
      <c r="AU16" s="119"/>
      <c r="AV16" s="119"/>
    </row>
    <row r="17" spans="1:57" ht="13.5" customHeight="1" thickBot="1">
      <c r="A17" s="121"/>
      <c r="B17" s="116"/>
      <c r="C17" s="116"/>
      <c r="D17" s="116"/>
      <c r="E17" s="116"/>
      <c r="F17" s="41" t="s">
        <v>78</v>
      </c>
      <c r="G17" s="41" t="s">
        <v>81</v>
      </c>
      <c r="H17" s="41" t="s">
        <v>80</v>
      </c>
      <c r="I17" s="41" t="s">
        <v>79</v>
      </c>
      <c r="J17" s="42" t="s">
        <v>78</v>
      </c>
      <c r="K17" s="42" t="s">
        <v>81</v>
      </c>
      <c r="L17" s="42" t="s">
        <v>80</v>
      </c>
      <c r="M17" s="42" t="s">
        <v>79</v>
      </c>
      <c r="N17" s="43" t="s">
        <v>78</v>
      </c>
      <c r="O17" s="43" t="s">
        <v>81</v>
      </c>
      <c r="P17" s="43" t="s">
        <v>80</v>
      </c>
      <c r="Q17" s="43" t="s">
        <v>79</v>
      </c>
      <c r="R17" s="44" t="s">
        <v>78</v>
      </c>
      <c r="S17" s="44" t="s">
        <v>81</v>
      </c>
      <c r="T17" s="44" t="s">
        <v>80</v>
      </c>
      <c r="U17" s="44" t="s">
        <v>79</v>
      </c>
      <c r="V17" s="45" t="s">
        <v>78</v>
      </c>
      <c r="W17" s="45" t="s">
        <v>81</v>
      </c>
      <c r="X17" s="45" t="s">
        <v>80</v>
      </c>
      <c r="Y17" s="45" t="s">
        <v>79</v>
      </c>
      <c r="Z17" s="116"/>
      <c r="AA17" s="116"/>
      <c r="AB17" s="27">
        <v>2023</v>
      </c>
      <c r="AC17" s="28">
        <v>2024</v>
      </c>
      <c r="AD17" s="29">
        <v>2025</v>
      </c>
      <c r="AE17" s="30">
        <v>2026</v>
      </c>
      <c r="AF17" s="31">
        <v>2027</v>
      </c>
      <c r="AG17" s="129"/>
      <c r="AH17" s="119"/>
      <c r="AI17" s="119"/>
      <c r="AJ17" s="119"/>
      <c r="AK17" s="119"/>
      <c r="AL17" s="119"/>
      <c r="AM17" s="119"/>
      <c r="AN17" s="119"/>
      <c r="AO17" s="119"/>
      <c r="AP17" s="119"/>
      <c r="AQ17" s="119"/>
      <c r="AR17" s="119"/>
      <c r="AS17" s="119"/>
      <c r="AT17" s="119"/>
      <c r="AU17" s="119"/>
      <c r="AV17" s="119"/>
    </row>
    <row r="18" spans="1:57" ht="109.5" customHeight="1">
      <c r="A18" s="95" t="s">
        <v>21</v>
      </c>
      <c r="B18" s="123" t="s">
        <v>19</v>
      </c>
      <c r="C18" s="3" t="s">
        <v>411</v>
      </c>
      <c r="D18" s="3" t="s">
        <v>139</v>
      </c>
      <c r="E18" s="3" t="s">
        <v>412</v>
      </c>
      <c r="F18" s="15"/>
      <c r="G18" s="15" t="s">
        <v>82</v>
      </c>
      <c r="H18" s="15" t="s">
        <v>82</v>
      </c>
      <c r="I18" s="15"/>
      <c r="J18" s="16"/>
      <c r="K18" s="16"/>
      <c r="L18" s="16"/>
      <c r="M18" s="16"/>
      <c r="N18" s="17"/>
      <c r="O18" s="17"/>
      <c r="P18" s="17"/>
      <c r="Q18" s="17"/>
      <c r="R18" s="18"/>
      <c r="S18" s="18"/>
      <c r="T18" s="18"/>
      <c r="U18" s="18"/>
      <c r="V18" s="19"/>
      <c r="W18" s="19"/>
      <c r="X18" s="19"/>
      <c r="Y18" s="19"/>
      <c r="Z18" s="3" t="s">
        <v>126</v>
      </c>
      <c r="AA18" s="3" t="s">
        <v>166</v>
      </c>
      <c r="AB18" s="123"/>
      <c r="AC18" s="123"/>
      <c r="AD18" s="123"/>
      <c r="AE18" s="123"/>
      <c r="AF18" s="128"/>
      <c r="AW18" s="94"/>
      <c r="AX18" s="94"/>
      <c r="AY18" s="94"/>
      <c r="AZ18" s="94"/>
      <c r="BA18" s="94"/>
      <c r="BB18" s="94"/>
      <c r="BC18" s="94"/>
      <c r="BD18" s="94"/>
      <c r="BE18" s="94"/>
    </row>
    <row r="19" spans="1:57" ht="131.25" customHeight="1">
      <c r="A19" s="95"/>
      <c r="B19" s="123"/>
      <c r="C19" s="3" t="s">
        <v>20</v>
      </c>
      <c r="D19" s="3" t="s">
        <v>139</v>
      </c>
      <c r="E19" s="3" t="s">
        <v>119</v>
      </c>
      <c r="F19" s="15"/>
      <c r="G19" s="15"/>
      <c r="H19" s="15"/>
      <c r="I19" s="15"/>
      <c r="J19" s="16"/>
      <c r="K19" s="16" t="s">
        <v>82</v>
      </c>
      <c r="L19" s="16" t="s">
        <v>82</v>
      </c>
      <c r="M19" s="16"/>
      <c r="N19" s="17"/>
      <c r="O19" s="17"/>
      <c r="P19" s="17"/>
      <c r="Q19" s="17"/>
      <c r="R19" s="18"/>
      <c r="S19" s="18"/>
      <c r="T19" s="18"/>
      <c r="U19" s="18"/>
      <c r="V19" s="19"/>
      <c r="W19" s="19"/>
      <c r="X19" s="19"/>
      <c r="Y19" s="19"/>
      <c r="Z19" s="3" t="s">
        <v>131</v>
      </c>
      <c r="AA19" s="3" t="s">
        <v>166</v>
      </c>
      <c r="AB19" s="123"/>
      <c r="AC19" s="123"/>
      <c r="AD19" s="123"/>
      <c r="AE19" s="123"/>
      <c r="AF19" s="128"/>
    </row>
    <row r="20" spans="1:57" ht="91.5" customHeight="1" thickBot="1">
      <c r="A20" s="95"/>
      <c r="B20" s="123"/>
      <c r="C20" s="3" t="s">
        <v>91</v>
      </c>
      <c r="D20" s="3" t="s">
        <v>139</v>
      </c>
      <c r="E20" s="3" t="s">
        <v>92</v>
      </c>
      <c r="F20" s="15"/>
      <c r="G20" s="15"/>
      <c r="H20" s="15"/>
      <c r="I20" s="15"/>
      <c r="J20" s="16"/>
      <c r="K20" s="16"/>
      <c r="L20" s="16"/>
      <c r="M20" s="16" t="s">
        <v>82</v>
      </c>
      <c r="N20" s="17"/>
      <c r="O20" s="17"/>
      <c r="P20" s="17"/>
      <c r="Q20" s="17"/>
      <c r="R20" s="18"/>
      <c r="S20" s="18"/>
      <c r="T20" s="18"/>
      <c r="U20" s="18"/>
      <c r="V20" s="19"/>
      <c r="W20" s="19"/>
      <c r="X20" s="19"/>
      <c r="Y20" s="19"/>
      <c r="Z20" s="3" t="s">
        <v>131</v>
      </c>
      <c r="AA20" s="3" t="s">
        <v>166</v>
      </c>
      <c r="AB20" s="123"/>
      <c r="AC20" s="123"/>
      <c r="AD20" s="123"/>
      <c r="AE20" s="123"/>
      <c r="AF20" s="128"/>
    </row>
    <row r="21" spans="1:57" ht="16.5" customHeight="1">
      <c r="A21" s="95"/>
      <c r="B21" s="105" t="s">
        <v>68</v>
      </c>
      <c r="C21" s="105" t="s">
        <v>0</v>
      </c>
      <c r="D21" s="105" t="s">
        <v>1</v>
      </c>
      <c r="E21" s="105" t="s">
        <v>12</v>
      </c>
      <c r="F21" s="117">
        <v>2023</v>
      </c>
      <c r="G21" s="117"/>
      <c r="H21" s="117"/>
      <c r="I21" s="117"/>
      <c r="J21" s="118">
        <v>2024</v>
      </c>
      <c r="K21" s="118"/>
      <c r="L21" s="118"/>
      <c r="M21" s="118"/>
      <c r="N21" s="113">
        <v>2025</v>
      </c>
      <c r="O21" s="113"/>
      <c r="P21" s="113"/>
      <c r="Q21" s="113"/>
      <c r="R21" s="114">
        <v>2026</v>
      </c>
      <c r="S21" s="114"/>
      <c r="T21" s="114"/>
      <c r="U21" s="114"/>
      <c r="V21" s="115">
        <v>2027</v>
      </c>
      <c r="W21" s="115"/>
      <c r="X21" s="115"/>
      <c r="Y21" s="115"/>
      <c r="Z21" s="105" t="s">
        <v>128</v>
      </c>
      <c r="AA21" s="105" t="s">
        <v>129</v>
      </c>
      <c r="AB21" s="105" t="s">
        <v>130</v>
      </c>
      <c r="AC21" s="105"/>
      <c r="AD21" s="105"/>
      <c r="AE21" s="105"/>
      <c r="AF21" s="106"/>
    </row>
    <row r="22" spans="1:57" ht="14.4" thickBot="1">
      <c r="A22" s="95"/>
      <c r="B22" s="116"/>
      <c r="C22" s="116"/>
      <c r="D22" s="116"/>
      <c r="E22" s="116"/>
      <c r="F22" s="41" t="s">
        <v>78</v>
      </c>
      <c r="G22" s="41" t="s">
        <v>81</v>
      </c>
      <c r="H22" s="41" t="s">
        <v>80</v>
      </c>
      <c r="I22" s="41" t="s">
        <v>79</v>
      </c>
      <c r="J22" s="42" t="s">
        <v>78</v>
      </c>
      <c r="K22" s="42" t="s">
        <v>81</v>
      </c>
      <c r="L22" s="42" t="s">
        <v>80</v>
      </c>
      <c r="M22" s="42" t="s">
        <v>79</v>
      </c>
      <c r="N22" s="43" t="s">
        <v>78</v>
      </c>
      <c r="O22" s="43" t="s">
        <v>81</v>
      </c>
      <c r="P22" s="43" t="s">
        <v>80</v>
      </c>
      <c r="Q22" s="43" t="s">
        <v>79</v>
      </c>
      <c r="R22" s="44" t="s">
        <v>78</v>
      </c>
      <c r="S22" s="44" t="s">
        <v>81</v>
      </c>
      <c r="T22" s="44" t="s">
        <v>80</v>
      </c>
      <c r="U22" s="44" t="s">
        <v>79</v>
      </c>
      <c r="V22" s="45" t="s">
        <v>78</v>
      </c>
      <c r="W22" s="45" t="s">
        <v>81</v>
      </c>
      <c r="X22" s="45" t="s">
        <v>80</v>
      </c>
      <c r="Y22" s="45" t="s">
        <v>79</v>
      </c>
      <c r="Z22" s="116"/>
      <c r="AA22" s="116"/>
      <c r="AB22" s="27">
        <v>2023</v>
      </c>
      <c r="AC22" s="28">
        <v>2024</v>
      </c>
      <c r="AD22" s="29">
        <v>2025</v>
      </c>
      <c r="AE22" s="30">
        <v>2026</v>
      </c>
      <c r="AF22" s="31">
        <v>2027</v>
      </c>
    </row>
    <row r="23" spans="1:57" ht="69">
      <c r="A23" s="95"/>
      <c r="B23" s="123" t="s">
        <v>22</v>
      </c>
      <c r="C23" s="3" t="s">
        <v>23</v>
      </c>
      <c r="D23" s="3" t="s">
        <v>139</v>
      </c>
      <c r="E23" s="3" t="s">
        <v>83</v>
      </c>
      <c r="F23" s="5"/>
      <c r="G23" s="5" t="s">
        <v>82</v>
      </c>
      <c r="H23" s="5" t="s">
        <v>82</v>
      </c>
      <c r="I23" s="5"/>
      <c r="J23" s="6"/>
      <c r="K23" s="6"/>
      <c r="L23" s="6"/>
      <c r="M23" s="6"/>
      <c r="N23" s="7"/>
      <c r="O23" s="7"/>
      <c r="P23" s="7"/>
      <c r="Q23" s="7"/>
      <c r="R23" s="8"/>
      <c r="S23" s="8"/>
      <c r="T23" s="8"/>
      <c r="U23" s="8"/>
      <c r="V23" s="9"/>
      <c r="W23" s="9"/>
      <c r="X23" s="9"/>
      <c r="Y23" s="9"/>
      <c r="Z23" s="3" t="s">
        <v>126</v>
      </c>
      <c r="AA23" s="3" t="s">
        <v>127</v>
      </c>
      <c r="AB23" s="123" t="s">
        <v>155</v>
      </c>
      <c r="AC23" s="123" t="s">
        <v>155</v>
      </c>
      <c r="AD23" s="123" t="s">
        <v>155</v>
      </c>
      <c r="AE23" s="123" t="s">
        <v>155</v>
      </c>
      <c r="AF23" s="128" t="s">
        <v>155</v>
      </c>
    </row>
    <row r="24" spans="1:57" ht="27.6">
      <c r="A24" s="95"/>
      <c r="B24" s="123"/>
      <c r="C24" s="3" t="s">
        <v>24</v>
      </c>
      <c r="D24" s="3" t="s">
        <v>139</v>
      </c>
      <c r="E24" s="3" t="s">
        <v>84</v>
      </c>
      <c r="F24" s="5"/>
      <c r="G24" s="5"/>
      <c r="H24" s="5" t="s">
        <v>82</v>
      </c>
      <c r="I24" s="5"/>
      <c r="J24" s="6"/>
      <c r="K24" s="6" t="s">
        <v>82</v>
      </c>
      <c r="L24" s="6"/>
      <c r="M24" s="6" t="s">
        <v>82</v>
      </c>
      <c r="N24" s="7"/>
      <c r="O24" s="7" t="s">
        <v>82</v>
      </c>
      <c r="P24" s="7"/>
      <c r="Q24" s="7" t="s">
        <v>82</v>
      </c>
      <c r="R24" s="8"/>
      <c r="S24" s="8" t="s">
        <v>82</v>
      </c>
      <c r="T24" s="8"/>
      <c r="U24" s="8" t="s">
        <v>82</v>
      </c>
      <c r="V24" s="9"/>
      <c r="W24" s="9" t="s">
        <v>82</v>
      </c>
      <c r="X24" s="9"/>
      <c r="Y24" s="9" t="s">
        <v>82</v>
      </c>
      <c r="Z24" s="3" t="s">
        <v>126</v>
      </c>
      <c r="AA24" s="3" t="s">
        <v>127</v>
      </c>
      <c r="AB24" s="123"/>
      <c r="AC24" s="123"/>
      <c r="AD24" s="123"/>
      <c r="AE24" s="123"/>
      <c r="AF24" s="128"/>
    </row>
    <row r="25" spans="1:57" ht="69">
      <c r="A25" s="95"/>
      <c r="B25" s="123"/>
      <c r="C25" s="3" t="s">
        <v>25</v>
      </c>
      <c r="D25" s="3" t="s">
        <v>139</v>
      </c>
      <c r="E25" s="3" t="s">
        <v>85</v>
      </c>
      <c r="F25" s="5"/>
      <c r="G25" s="5"/>
      <c r="H25" s="5" t="s">
        <v>82</v>
      </c>
      <c r="I25" s="5"/>
      <c r="J25" s="6"/>
      <c r="K25" s="6" t="s">
        <v>82</v>
      </c>
      <c r="L25" s="6"/>
      <c r="M25" s="6" t="s">
        <v>82</v>
      </c>
      <c r="N25" s="7"/>
      <c r="O25" s="7" t="s">
        <v>82</v>
      </c>
      <c r="P25" s="7"/>
      <c r="Q25" s="7" t="s">
        <v>82</v>
      </c>
      <c r="R25" s="8"/>
      <c r="S25" s="8" t="s">
        <v>82</v>
      </c>
      <c r="T25" s="8"/>
      <c r="U25" s="8" t="s">
        <v>82</v>
      </c>
      <c r="V25" s="9"/>
      <c r="W25" s="9" t="s">
        <v>82</v>
      </c>
      <c r="X25" s="9"/>
      <c r="Y25" s="9" t="s">
        <v>82</v>
      </c>
      <c r="Z25" s="3" t="s">
        <v>126</v>
      </c>
      <c r="AA25" s="3" t="s">
        <v>127</v>
      </c>
      <c r="AB25" s="123"/>
      <c r="AC25" s="123"/>
      <c r="AD25" s="123"/>
      <c r="AE25" s="123"/>
      <c r="AF25" s="128"/>
    </row>
    <row r="26" spans="1:57" ht="111" thickBot="1">
      <c r="A26" s="121"/>
      <c r="B26" s="124"/>
      <c r="C26" s="26" t="s">
        <v>120</v>
      </c>
      <c r="D26" s="26" t="s">
        <v>139</v>
      </c>
      <c r="E26" s="26" t="s">
        <v>16</v>
      </c>
      <c r="F26" s="10"/>
      <c r="G26" s="10"/>
      <c r="H26" s="10"/>
      <c r="I26" s="10" t="s">
        <v>82</v>
      </c>
      <c r="J26" s="11"/>
      <c r="K26" s="11"/>
      <c r="L26" s="11" t="s">
        <v>82</v>
      </c>
      <c r="M26" s="11"/>
      <c r="N26" s="12"/>
      <c r="O26" s="12"/>
      <c r="P26" s="12" t="s">
        <v>82</v>
      </c>
      <c r="Q26" s="12"/>
      <c r="R26" s="13"/>
      <c r="S26" s="13"/>
      <c r="T26" s="13" t="s">
        <v>82</v>
      </c>
      <c r="U26" s="13"/>
      <c r="V26" s="14"/>
      <c r="W26" s="14"/>
      <c r="X26" s="14" t="s">
        <v>82</v>
      </c>
      <c r="Y26" s="14"/>
      <c r="Z26" s="26" t="s">
        <v>150</v>
      </c>
      <c r="AA26" s="26" t="s">
        <v>127</v>
      </c>
      <c r="AB26" s="124"/>
      <c r="AC26" s="124"/>
      <c r="AD26" s="124"/>
      <c r="AE26" s="124"/>
      <c r="AF26" s="131"/>
    </row>
    <row r="27" spans="1:57" ht="16.5" customHeight="1">
      <c r="A27" s="104" t="s">
        <v>10</v>
      </c>
      <c r="B27" s="105" t="s">
        <v>68</v>
      </c>
      <c r="C27" s="105" t="s">
        <v>0</v>
      </c>
      <c r="D27" s="105" t="s">
        <v>1</v>
      </c>
      <c r="E27" s="105" t="s">
        <v>12</v>
      </c>
      <c r="F27" s="117">
        <v>2023</v>
      </c>
      <c r="G27" s="117"/>
      <c r="H27" s="117"/>
      <c r="I27" s="117"/>
      <c r="J27" s="118">
        <v>2024</v>
      </c>
      <c r="K27" s="118"/>
      <c r="L27" s="118"/>
      <c r="M27" s="118"/>
      <c r="N27" s="113">
        <v>2025</v>
      </c>
      <c r="O27" s="113"/>
      <c r="P27" s="113"/>
      <c r="Q27" s="113"/>
      <c r="R27" s="114">
        <v>2026</v>
      </c>
      <c r="S27" s="114"/>
      <c r="T27" s="114"/>
      <c r="U27" s="114"/>
      <c r="V27" s="115">
        <v>2027</v>
      </c>
      <c r="W27" s="115"/>
      <c r="X27" s="115"/>
      <c r="Y27" s="115"/>
      <c r="Z27" s="105" t="s">
        <v>128</v>
      </c>
      <c r="AA27" s="105" t="s">
        <v>129</v>
      </c>
      <c r="AB27" s="105" t="s">
        <v>130</v>
      </c>
      <c r="AC27" s="105"/>
      <c r="AD27" s="105"/>
      <c r="AE27" s="105"/>
      <c r="AF27" s="106"/>
    </row>
    <row r="28" spans="1:57" ht="14.4" thickBot="1">
      <c r="A28" s="121"/>
      <c r="B28" s="116"/>
      <c r="C28" s="116"/>
      <c r="D28" s="116"/>
      <c r="E28" s="116"/>
      <c r="F28" s="41" t="s">
        <v>78</v>
      </c>
      <c r="G28" s="41" t="s">
        <v>81</v>
      </c>
      <c r="H28" s="41" t="s">
        <v>80</v>
      </c>
      <c r="I28" s="41" t="s">
        <v>79</v>
      </c>
      <c r="J28" s="42" t="s">
        <v>78</v>
      </c>
      <c r="K28" s="42" t="s">
        <v>81</v>
      </c>
      <c r="L28" s="42" t="s">
        <v>80</v>
      </c>
      <c r="M28" s="42" t="s">
        <v>79</v>
      </c>
      <c r="N28" s="43" t="s">
        <v>78</v>
      </c>
      <c r="O28" s="43" t="s">
        <v>81</v>
      </c>
      <c r="P28" s="43" t="s">
        <v>80</v>
      </c>
      <c r="Q28" s="43" t="s">
        <v>79</v>
      </c>
      <c r="R28" s="44" t="s">
        <v>78</v>
      </c>
      <c r="S28" s="44" t="s">
        <v>81</v>
      </c>
      <c r="T28" s="44" t="s">
        <v>80</v>
      </c>
      <c r="U28" s="44" t="s">
        <v>79</v>
      </c>
      <c r="V28" s="45" t="s">
        <v>78</v>
      </c>
      <c r="W28" s="45" t="s">
        <v>81</v>
      </c>
      <c r="X28" s="45" t="s">
        <v>80</v>
      </c>
      <c r="Y28" s="45" t="s">
        <v>79</v>
      </c>
      <c r="Z28" s="116"/>
      <c r="AA28" s="116"/>
      <c r="AB28" s="27">
        <v>2023</v>
      </c>
      <c r="AC28" s="28">
        <v>2024</v>
      </c>
      <c r="AD28" s="29">
        <v>2025</v>
      </c>
      <c r="AE28" s="30">
        <v>2026</v>
      </c>
      <c r="AF28" s="31">
        <v>2027</v>
      </c>
    </row>
    <row r="29" spans="1:57" ht="165" customHeight="1">
      <c r="A29" s="120" t="s">
        <v>26</v>
      </c>
      <c r="B29" s="122" t="s">
        <v>136</v>
      </c>
      <c r="C29" s="20" t="s">
        <v>159</v>
      </c>
      <c r="D29" s="20" t="s">
        <v>139</v>
      </c>
      <c r="E29" s="20" t="s">
        <v>160</v>
      </c>
      <c r="F29" s="32"/>
      <c r="G29" s="32" t="s">
        <v>82</v>
      </c>
      <c r="H29" s="32"/>
      <c r="I29" s="32"/>
      <c r="J29" s="33"/>
      <c r="K29" s="33"/>
      <c r="L29" s="33"/>
      <c r="M29" s="33"/>
      <c r="N29" s="34"/>
      <c r="O29" s="34"/>
      <c r="P29" s="34"/>
      <c r="Q29" s="34"/>
      <c r="R29" s="35"/>
      <c r="S29" s="35"/>
      <c r="T29" s="35"/>
      <c r="U29" s="35"/>
      <c r="V29" s="36"/>
      <c r="W29" s="36"/>
      <c r="X29" s="36"/>
      <c r="Y29" s="36"/>
      <c r="Z29" s="20" t="s">
        <v>126</v>
      </c>
      <c r="AA29" s="20" t="s">
        <v>127</v>
      </c>
      <c r="AB29" s="132" t="s">
        <v>155</v>
      </c>
      <c r="AC29" s="122" t="s">
        <v>155</v>
      </c>
      <c r="AD29" s="122" t="s">
        <v>155</v>
      </c>
      <c r="AE29" s="122" t="s">
        <v>155</v>
      </c>
      <c r="AF29" s="130" t="s">
        <v>155</v>
      </c>
    </row>
    <row r="30" spans="1:57" ht="55.2">
      <c r="A30" s="95"/>
      <c r="B30" s="123"/>
      <c r="C30" s="3" t="s">
        <v>135</v>
      </c>
      <c r="D30" s="3" t="s">
        <v>139</v>
      </c>
      <c r="E30" s="3" t="s">
        <v>86</v>
      </c>
      <c r="F30" s="5"/>
      <c r="G30" s="5" t="s">
        <v>82</v>
      </c>
      <c r="H30" s="5"/>
      <c r="I30" s="5"/>
      <c r="J30" s="6" t="s">
        <v>82</v>
      </c>
      <c r="K30" s="6"/>
      <c r="L30" s="6"/>
      <c r="M30" s="6"/>
      <c r="N30" s="7" t="s">
        <v>82</v>
      </c>
      <c r="O30" s="7"/>
      <c r="P30" s="7"/>
      <c r="Q30" s="7"/>
      <c r="R30" s="8" t="s">
        <v>82</v>
      </c>
      <c r="S30" s="8"/>
      <c r="T30" s="8"/>
      <c r="U30" s="8"/>
      <c r="V30" s="9" t="s">
        <v>82</v>
      </c>
      <c r="W30" s="9"/>
      <c r="X30" s="9"/>
      <c r="Y30" s="9"/>
      <c r="Z30" s="3" t="s">
        <v>126</v>
      </c>
      <c r="AA30" s="3" t="s">
        <v>127</v>
      </c>
      <c r="AB30" s="133"/>
      <c r="AC30" s="123"/>
      <c r="AD30" s="123"/>
      <c r="AE30" s="123"/>
      <c r="AF30" s="128"/>
    </row>
    <row r="31" spans="1:57" ht="41.4">
      <c r="A31" s="95"/>
      <c r="B31" s="123"/>
      <c r="C31" s="3" t="s">
        <v>121</v>
      </c>
      <c r="D31" s="3" t="s">
        <v>139</v>
      </c>
      <c r="E31" s="3" t="s">
        <v>87</v>
      </c>
      <c r="F31" s="5"/>
      <c r="G31" s="5" t="s">
        <v>82</v>
      </c>
      <c r="H31" s="5"/>
      <c r="I31" s="5"/>
      <c r="J31" s="6" t="s">
        <v>82</v>
      </c>
      <c r="K31" s="6"/>
      <c r="L31" s="6"/>
      <c r="M31" s="6"/>
      <c r="N31" s="7" t="s">
        <v>82</v>
      </c>
      <c r="O31" s="7"/>
      <c r="P31" s="7"/>
      <c r="Q31" s="7"/>
      <c r="R31" s="8" t="s">
        <v>82</v>
      </c>
      <c r="S31" s="8"/>
      <c r="T31" s="8"/>
      <c r="U31" s="8"/>
      <c r="V31" s="9" t="s">
        <v>82</v>
      </c>
      <c r="W31" s="9"/>
      <c r="X31" s="9"/>
      <c r="Y31" s="9"/>
      <c r="Z31" s="3" t="s">
        <v>126</v>
      </c>
      <c r="AA31" s="3" t="s">
        <v>127</v>
      </c>
      <c r="AB31" s="133"/>
      <c r="AC31" s="123"/>
      <c r="AD31" s="123"/>
      <c r="AE31" s="123"/>
      <c r="AF31" s="128"/>
    </row>
    <row r="32" spans="1:57" ht="82.8">
      <c r="A32" s="95"/>
      <c r="B32" s="123"/>
      <c r="C32" s="3" t="s">
        <v>27</v>
      </c>
      <c r="D32" s="3" t="s">
        <v>139</v>
      </c>
      <c r="E32" s="3" t="s">
        <v>88</v>
      </c>
      <c r="F32" s="5"/>
      <c r="G32" s="5" t="s">
        <v>82</v>
      </c>
      <c r="H32" s="5"/>
      <c r="I32" s="5"/>
      <c r="J32" s="6"/>
      <c r="K32" s="6" t="s">
        <v>82</v>
      </c>
      <c r="L32" s="6"/>
      <c r="M32" s="6"/>
      <c r="N32" s="7"/>
      <c r="O32" s="7" t="s">
        <v>82</v>
      </c>
      <c r="P32" s="7"/>
      <c r="Q32" s="7"/>
      <c r="R32" s="8"/>
      <c r="S32" s="8" t="s">
        <v>82</v>
      </c>
      <c r="T32" s="8"/>
      <c r="U32" s="8"/>
      <c r="V32" s="9"/>
      <c r="W32" s="9" t="s">
        <v>82</v>
      </c>
      <c r="X32" s="9"/>
      <c r="Y32" s="9"/>
      <c r="Z32" s="3" t="s">
        <v>149</v>
      </c>
      <c r="AA32" s="3" t="s">
        <v>127</v>
      </c>
      <c r="AB32" s="122"/>
      <c r="AC32" s="123"/>
      <c r="AD32" s="123"/>
      <c r="AE32" s="123"/>
      <c r="AF32" s="128"/>
    </row>
    <row r="33" spans="1:32" ht="96.6">
      <c r="A33" s="95"/>
      <c r="B33" s="123"/>
      <c r="C33" s="3" t="s">
        <v>141</v>
      </c>
      <c r="D33" s="3" t="s">
        <v>138</v>
      </c>
      <c r="E33" s="3" t="s">
        <v>95</v>
      </c>
      <c r="F33" s="5"/>
      <c r="G33" s="5" t="s">
        <v>82</v>
      </c>
      <c r="H33" s="5" t="s">
        <v>82</v>
      </c>
      <c r="I33" s="5"/>
      <c r="J33" s="6" t="s">
        <v>82</v>
      </c>
      <c r="K33" s="6" t="s">
        <v>82</v>
      </c>
      <c r="L33" s="6"/>
      <c r="M33" s="6"/>
      <c r="N33" s="7" t="s">
        <v>82</v>
      </c>
      <c r="O33" s="7" t="s">
        <v>82</v>
      </c>
      <c r="P33" s="7"/>
      <c r="Q33" s="7"/>
      <c r="R33" s="8" t="s">
        <v>82</v>
      </c>
      <c r="S33" s="8" t="s">
        <v>82</v>
      </c>
      <c r="T33" s="8"/>
      <c r="U33" s="8"/>
      <c r="V33" s="9" t="s">
        <v>82</v>
      </c>
      <c r="W33" s="9" t="s">
        <v>82</v>
      </c>
      <c r="X33" s="9"/>
      <c r="Y33" s="9"/>
      <c r="Z33" s="3" t="s">
        <v>149</v>
      </c>
      <c r="AA33" s="3" t="s">
        <v>410</v>
      </c>
      <c r="AB33" s="85">
        <v>5700000</v>
      </c>
      <c r="AC33" s="24">
        <f>750000+1450000</f>
        <v>2200000</v>
      </c>
      <c r="AD33" s="24">
        <v>17845500</v>
      </c>
      <c r="AE33" s="123"/>
      <c r="AF33" s="128"/>
    </row>
    <row r="34" spans="1:32" ht="42" thickBot="1">
      <c r="A34" s="95"/>
      <c r="B34" s="123"/>
      <c r="C34" s="3" t="s">
        <v>158</v>
      </c>
      <c r="D34" s="3" t="s">
        <v>146</v>
      </c>
      <c r="E34" s="3" t="s">
        <v>161</v>
      </c>
      <c r="F34" s="5"/>
      <c r="G34" s="5"/>
      <c r="H34" s="5"/>
      <c r="I34" s="5"/>
      <c r="J34" s="6"/>
      <c r="K34" s="6"/>
      <c r="L34" s="6" t="s">
        <v>82</v>
      </c>
      <c r="M34" s="6"/>
      <c r="N34" s="7"/>
      <c r="O34" s="7"/>
      <c r="P34" s="7" t="s">
        <v>82</v>
      </c>
      <c r="Q34" s="7"/>
      <c r="R34" s="8"/>
      <c r="S34" s="8" t="s">
        <v>82</v>
      </c>
      <c r="T34" s="8"/>
      <c r="U34" s="8"/>
      <c r="V34" s="9"/>
      <c r="W34" s="9" t="s">
        <v>82</v>
      </c>
      <c r="X34" s="9"/>
      <c r="Y34" s="9"/>
      <c r="Z34" s="3" t="s">
        <v>168</v>
      </c>
      <c r="AA34" s="3" t="s">
        <v>162</v>
      </c>
      <c r="AB34" s="81"/>
      <c r="AC34" s="24">
        <f>360000*4</f>
        <v>1440000</v>
      </c>
      <c r="AD34" s="24">
        <v>1784500</v>
      </c>
      <c r="AE34" s="24">
        <f>1784500+400000</f>
        <v>2184500</v>
      </c>
      <c r="AF34" s="38">
        <f>+(AE34*12/100)+AE34</f>
        <v>2446640</v>
      </c>
    </row>
    <row r="35" spans="1:32" ht="16.5" customHeight="1">
      <c r="A35" s="95"/>
      <c r="B35" s="105" t="s">
        <v>68</v>
      </c>
      <c r="C35" s="105" t="s">
        <v>0</v>
      </c>
      <c r="D35" s="105" t="s">
        <v>1</v>
      </c>
      <c r="E35" s="105" t="s">
        <v>12</v>
      </c>
      <c r="F35" s="117">
        <v>2023</v>
      </c>
      <c r="G35" s="117"/>
      <c r="H35" s="117"/>
      <c r="I35" s="117"/>
      <c r="J35" s="118">
        <v>2024</v>
      </c>
      <c r="K35" s="118"/>
      <c r="L35" s="118"/>
      <c r="M35" s="118"/>
      <c r="N35" s="113">
        <v>2025</v>
      </c>
      <c r="O35" s="113"/>
      <c r="P35" s="113"/>
      <c r="Q35" s="113"/>
      <c r="R35" s="114">
        <v>2026</v>
      </c>
      <c r="S35" s="114"/>
      <c r="T35" s="114"/>
      <c r="U35" s="114"/>
      <c r="V35" s="115">
        <v>2027</v>
      </c>
      <c r="W35" s="115"/>
      <c r="X35" s="115"/>
      <c r="Y35" s="115"/>
      <c r="Z35" s="105" t="s">
        <v>128</v>
      </c>
      <c r="AA35" s="105" t="s">
        <v>129</v>
      </c>
      <c r="AB35" s="105" t="s">
        <v>130</v>
      </c>
      <c r="AC35" s="105"/>
      <c r="AD35" s="105"/>
      <c r="AE35" s="105"/>
      <c r="AF35" s="106"/>
    </row>
    <row r="36" spans="1:32" ht="14.4" thickBot="1">
      <c r="A36" s="95"/>
      <c r="B36" s="116"/>
      <c r="C36" s="116"/>
      <c r="D36" s="116"/>
      <c r="E36" s="116"/>
      <c r="F36" s="41" t="s">
        <v>78</v>
      </c>
      <c r="G36" s="41" t="s">
        <v>81</v>
      </c>
      <c r="H36" s="41" t="s">
        <v>80</v>
      </c>
      <c r="I36" s="41" t="s">
        <v>79</v>
      </c>
      <c r="J36" s="42" t="s">
        <v>78</v>
      </c>
      <c r="K36" s="42" t="s">
        <v>81</v>
      </c>
      <c r="L36" s="42" t="s">
        <v>80</v>
      </c>
      <c r="M36" s="42" t="s">
        <v>79</v>
      </c>
      <c r="N36" s="43" t="s">
        <v>78</v>
      </c>
      <c r="O36" s="43" t="s">
        <v>81</v>
      </c>
      <c r="P36" s="43" t="s">
        <v>80</v>
      </c>
      <c r="Q36" s="43" t="s">
        <v>79</v>
      </c>
      <c r="R36" s="44" t="s">
        <v>78</v>
      </c>
      <c r="S36" s="44" t="s">
        <v>81</v>
      </c>
      <c r="T36" s="44" t="s">
        <v>80</v>
      </c>
      <c r="U36" s="44" t="s">
        <v>79</v>
      </c>
      <c r="V36" s="45" t="s">
        <v>78</v>
      </c>
      <c r="W36" s="45" t="s">
        <v>81</v>
      </c>
      <c r="X36" s="45" t="s">
        <v>80</v>
      </c>
      <c r="Y36" s="45" t="s">
        <v>79</v>
      </c>
      <c r="Z36" s="116"/>
      <c r="AA36" s="116"/>
      <c r="AB36" s="27">
        <v>2023</v>
      </c>
      <c r="AC36" s="28">
        <v>2024</v>
      </c>
      <c r="AD36" s="29">
        <v>2025</v>
      </c>
      <c r="AE36" s="30">
        <v>2026</v>
      </c>
      <c r="AF36" s="31">
        <v>2027</v>
      </c>
    </row>
    <row r="37" spans="1:32" ht="41.4">
      <c r="A37" s="95"/>
      <c r="B37" s="123" t="s">
        <v>28</v>
      </c>
      <c r="C37" s="3" t="s">
        <v>29</v>
      </c>
      <c r="D37" s="3" t="s">
        <v>139</v>
      </c>
      <c r="E37" s="3" t="s">
        <v>89</v>
      </c>
      <c r="F37" s="5"/>
      <c r="G37" s="5"/>
      <c r="H37" s="5"/>
      <c r="I37" s="5" t="s">
        <v>82</v>
      </c>
      <c r="J37" s="6"/>
      <c r="K37" s="6"/>
      <c r="L37" s="6"/>
      <c r="M37" s="6"/>
      <c r="N37" s="7"/>
      <c r="O37" s="7"/>
      <c r="P37" s="7"/>
      <c r="Q37" s="7"/>
      <c r="R37" s="8"/>
      <c r="S37" s="8"/>
      <c r="T37" s="8"/>
      <c r="U37" s="8"/>
      <c r="V37" s="9"/>
      <c r="W37" s="9"/>
      <c r="X37" s="9"/>
      <c r="Y37" s="9"/>
      <c r="Z37" s="3" t="s">
        <v>126</v>
      </c>
      <c r="AA37" s="3" t="s">
        <v>127</v>
      </c>
      <c r="AB37" s="123" t="s">
        <v>155</v>
      </c>
      <c r="AC37" s="123" t="s">
        <v>155</v>
      </c>
      <c r="AD37" s="123" t="s">
        <v>155</v>
      </c>
      <c r="AE37" s="123" t="s">
        <v>155</v>
      </c>
      <c r="AF37" s="128" t="s">
        <v>155</v>
      </c>
    </row>
    <row r="38" spans="1:32" ht="55.2">
      <c r="A38" s="95"/>
      <c r="B38" s="123"/>
      <c r="C38" s="3" t="s">
        <v>30</v>
      </c>
      <c r="D38" s="3" t="s">
        <v>139</v>
      </c>
      <c r="E38" s="3" t="s">
        <v>90</v>
      </c>
      <c r="F38" s="5"/>
      <c r="G38" s="5"/>
      <c r="H38" s="5"/>
      <c r="I38" s="5" t="s">
        <v>82</v>
      </c>
      <c r="J38" s="6" t="s">
        <v>82</v>
      </c>
      <c r="K38" s="6" t="s">
        <v>82</v>
      </c>
      <c r="L38" s="6" t="s">
        <v>82</v>
      </c>
      <c r="M38" s="6" t="s">
        <v>82</v>
      </c>
      <c r="N38" s="7" t="s">
        <v>82</v>
      </c>
      <c r="O38" s="7" t="s">
        <v>82</v>
      </c>
      <c r="P38" s="7" t="s">
        <v>82</v>
      </c>
      <c r="Q38" s="7" t="s">
        <v>82</v>
      </c>
      <c r="R38" s="8" t="s">
        <v>82</v>
      </c>
      <c r="S38" s="8" t="s">
        <v>82</v>
      </c>
      <c r="T38" s="8" t="s">
        <v>82</v>
      </c>
      <c r="U38" s="8" t="s">
        <v>82</v>
      </c>
      <c r="V38" s="9" t="s">
        <v>82</v>
      </c>
      <c r="W38" s="9" t="s">
        <v>82</v>
      </c>
      <c r="X38" s="9" t="s">
        <v>82</v>
      </c>
      <c r="Y38" s="9" t="s">
        <v>82</v>
      </c>
      <c r="Z38" s="3" t="s">
        <v>126</v>
      </c>
      <c r="AA38" s="3" t="s">
        <v>127</v>
      </c>
      <c r="AB38" s="123"/>
      <c r="AC38" s="123"/>
      <c r="AD38" s="123"/>
      <c r="AE38" s="123"/>
      <c r="AF38" s="128"/>
    </row>
    <row r="39" spans="1:32" ht="69">
      <c r="A39" s="95"/>
      <c r="B39" s="123"/>
      <c r="C39" s="3" t="s">
        <v>151</v>
      </c>
      <c r="D39" s="3" t="s">
        <v>139</v>
      </c>
      <c r="E39" s="3" t="s">
        <v>169</v>
      </c>
      <c r="F39" s="5"/>
      <c r="G39" s="5"/>
      <c r="H39" s="5"/>
      <c r="I39" s="5"/>
      <c r="J39" s="6"/>
      <c r="K39" s="6" t="s">
        <v>82</v>
      </c>
      <c r="L39" s="6"/>
      <c r="M39" s="6" t="s">
        <v>82</v>
      </c>
      <c r="N39" s="7"/>
      <c r="O39" s="7" t="s">
        <v>82</v>
      </c>
      <c r="P39" s="7"/>
      <c r="Q39" s="7" t="s">
        <v>82</v>
      </c>
      <c r="R39" s="8"/>
      <c r="S39" s="8" t="s">
        <v>82</v>
      </c>
      <c r="T39" s="8"/>
      <c r="U39" s="8" t="s">
        <v>82</v>
      </c>
      <c r="V39" s="9"/>
      <c r="W39" s="9" t="s">
        <v>82</v>
      </c>
      <c r="X39" s="9"/>
      <c r="Y39" s="9" t="s">
        <v>82</v>
      </c>
      <c r="Z39" s="3" t="s">
        <v>126</v>
      </c>
      <c r="AA39" s="3" t="s">
        <v>127</v>
      </c>
      <c r="AB39" s="123"/>
      <c r="AC39" s="123"/>
      <c r="AD39" s="123"/>
      <c r="AE39" s="123"/>
      <c r="AF39" s="128"/>
    </row>
    <row r="40" spans="1:32" ht="69">
      <c r="A40" s="95"/>
      <c r="B40" s="123"/>
      <c r="C40" s="3" t="s">
        <v>142</v>
      </c>
      <c r="D40" s="3" t="s">
        <v>146</v>
      </c>
      <c r="E40" s="3" t="s">
        <v>143</v>
      </c>
      <c r="F40" s="5"/>
      <c r="G40" s="5"/>
      <c r="H40" s="5"/>
      <c r="I40" s="5"/>
      <c r="J40" s="6"/>
      <c r="K40" s="6"/>
      <c r="L40" s="6" t="s">
        <v>82</v>
      </c>
      <c r="M40" s="6"/>
      <c r="N40" s="7"/>
      <c r="O40" s="7"/>
      <c r="P40" s="7" t="s">
        <v>82</v>
      </c>
      <c r="Q40" s="7"/>
      <c r="R40" s="8"/>
      <c r="S40" s="8"/>
      <c r="T40" s="8" t="s">
        <v>82</v>
      </c>
      <c r="U40" s="8"/>
      <c r="V40" s="9"/>
      <c r="W40" s="9"/>
      <c r="X40" s="9" t="s">
        <v>82</v>
      </c>
      <c r="Y40" s="9"/>
      <c r="Z40" s="3" t="s">
        <v>144</v>
      </c>
      <c r="AA40" s="3" t="s">
        <v>156</v>
      </c>
      <c r="AB40" s="24">
        <f>(60000*8)+(2*800000)</f>
        <v>2080000</v>
      </c>
      <c r="AC40" s="25">
        <f>+(AB40*12/100)+AB40</f>
        <v>2329600</v>
      </c>
      <c r="AD40" s="25">
        <f>+(AC40*12/100)+AC40</f>
        <v>2609152</v>
      </c>
      <c r="AE40" s="25">
        <f>+(AD40*12/100)+AD40</f>
        <v>2922250.2400000002</v>
      </c>
      <c r="AF40" s="39">
        <f>+(AE40*12/100)+AE40</f>
        <v>3272920.2688000002</v>
      </c>
    </row>
    <row r="41" spans="1:32" ht="55.8" thickBot="1">
      <c r="A41" s="95"/>
      <c r="B41" s="123"/>
      <c r="C41" s="3" t="s">
        <v>31</v>
      </c>
      <c r="D41" s="3" t="s">
        <v>139</v>
      </c>
      <c r="E41" s="3" t="s">
        <v>93</v>
      </c>
      <c r="F41" s="5"/>
      <c r="G41" s="5"/>
      <c r="H41" s="5"/>
      <c r="I41" s="5"/>
      <c r="J41" s="6"/>
      <c r="K41" s="6"/>
      <c r="L41" s="6"/>
      <c r="M41" s="6" t="s">
        <v>82</v>
      </c>
      <c r="N41" s="7"/>
      <c r="O41" s="7"/>
      <c r="P41" s="7"/>
      <c r="Q41" s="7" t="s">
        <v>82</v>
      </c>
      <c r="R41" s="8"/>
      <c r="S41" s="8"/>
      <c r="T41" s="8"/>
      <c r="U41" s="8" t="s">
        <v>82</v>
      </c>
      <c r="V41" s="9"/>
      <c r="W41" s="9"/>
      <c r="X41" s="9"/>
      <c r="Y41" s="9" t="s">
        <v>82</v>
      </c>
      <c r="Z41" s="3" t="s">
        <v>126</v>
      </c>
      <c r="AA41" s="3" t="s">
        <v>127</v>
      </c>
      <c r="AB41" s="3" t="s">
        <v>155</v>
      </c>
      <c r="AC41" s="3" t="s">
        <v>155</v>
      </c>
      <c r="AD41" s="3" t="s">
        <v>155</v>
      </c>
      <c r="AE41" s="3" t="s">
        <v>155</v>
      </c>
      <c r="AF41" s="37" t="s">
        <v>155</v>
      </c>
    </row>
    <row r="42" spans="1:32" ht="16.5" customHeight="1">
      <c r="A42" s="95"/>
      <c r="B42" s="105" t="s">
        <v>68</v>
      </c>
      <c r="C42" s="105" t="s">
        <v>0</v>
      </c>
      <c r="D42" s="105" t="s">
        <v>1</v>
      </c>
      <c r="E42" s="105" t="s">
        <v>12</v>
      </c>
      <c r="F42" s="117">
        <v>2023</v>
      </c>
      <c r="G42" s="117"/>
      <c r="H42" s="117"/>
      <c r="I42" s="117"/>
      <c r="J42" s="118">
        <v>2024</v>
      </c>
      <c r="K42" s="118"/>
      <c r="L42" s="118"/>
      <c r="M42" s="118"/>
      <c r="N42" s="113">
        <v>2025</v>
      </c>
      <c r="O42" s="113"/>
      <c r="P42" s="113"/>
      <c r="Q42" s="113"/>
      <c r="R42" s="114">
        <v>2026</v>
      </c>
      <c r="S42" s="114"/>
      <c r="T42" s="114"/>
      <c r="U42" s="114"/>
      <c r="V42" s="115">
        <v>2027</v>
      </c>
      <c r="W42" s="115"/>
      <c r="X42" s="115"/>
      <c r="Y42" s="115"/>
      <c r="Z42" s="105" t="s">
        <v>128</v>
      </c>
      <c r="AA42" s="105" t="s">
        <v>129</v>
      </c>
      <c r="AB42" s="105" t="s">
        <v>130</v>
      </c>
      <c r="AC42" s="105"/>
      <c r="AD42" s="105"/>
      <c r="AE42" s="105"/>
      <c r="AF42" s="106"/>
    </row>
    <row r="43" spans="1:32" ht="14.4" thickBot="1">
      <c r="A43" s="95"/>
      <c r="B43" s="116"/>
      <c r="C43" s="116"/>
      <c r="D43" s="116"/>
      <c r="E43" s="116"/>
      <c r="F43" s="41" t="s">
        <v>78</v>
      </c>
      <c r="G43" s="41" t="s">
        <v>81</v>
      </c>
      <c r="H43" s="41" t="s">
        <v>80</v>
      </c>
      <c r="I43" s="41" t="s">
        <v>79</v>
      </c>
      <c r="J43" s="42" t="s">
        <v>78</v>
      </c>
      <c r="K43" s="42" t="s">
        <v>81</v>
      </c>
      <c r="L43" s="42" t="s">
        <v>80</v>
      </c>
      <c r="M43" s="42" t="s">
        <v>79</v>
      </c>
      <c r="N43" s="43" t="s">
        <v>78</v>
      </c>
      <c r="O43" s="43" t="s">
        <v>81</v>
      </c>
      <c r="P43" s="43" t="s">
        <v>80</v>
      </c>
      <c r="Q43" s="43" t="s">
        <v>79</v>
      </c>
      <c r="R43" s="44" t="s">
        <v>78</v>
      </c>
      <c r="S43" s="44" t="s">
        <v>81</v>
      </c>
      <c r="T43" s="44" t="s">
        <v>80</v>
      </c>
      <c r="U43" s="44" t="s">
        <v>79</v>
      </c>
      <c r="V43" s="45" t="s">
        <v>78</v>
      </c>
      <c r="W43" s="45" t="s">
        <v>81</v>
      </c>
      <c r="X43" s="45" t="s">
        <v>80</v>
      </c>
      <c r="Y43" s="45" t="s">
        <v>79</v>
      </c>
      <c r="Z43" s="116"/>
      <c r="AA43" s="116"/>
      <c r="AB43" s="27">
        <v>2023</v>
      </c>
      <c r="AC43" s="28">
        <v>2024</v>
      </c>
      <c r="AD43" s="29">
        <v>2025</v>
      </c>
      <c r="AE43" s="30">
        <v>2026</v>
      </c>
      <c r="AF43" s="31">
        <v>2027</v>
      </c>
    </row>
    <row r="44" spans="1:32" ht="69">
      <c r="A44" s="95"/>
      <c r="B44" s="123" t="s">
        <v>32</v>
      </c>
      <c r="C44" s="3" t="s">
        <v>33</v>
      </c>
      <c r="D44" s="3" t="s">
        <v>139</v>
      </c>
      <c r="E44" s="3" t="s">
        <v>94</v>
      </c>
      <c r="F44" s="5"/>
      <c r="G44" s="5"/>
      <c r="H44" s="5"/>
      <c r="I44" s="5"/>
      <c r="J44" s="6"/>
      <c r="K44" s="6"/>
      <c r="L44" s="6" t="s">
        <v>82</v>
      </c>
      <c r="M44" s="6"/>
      <c r="N44" s="7"/>
      <c r="O44" s="7"/>
      <c r="P44" s="7" t="s">
        <v>82</v>
      </c>
      <c r="Q44" s="7"/>
      <c r="R44" s="8"/>
      <c r="S44" s="8"/>
      <c r="T44" s="8" t="s">
        <v>82</v>
      </c>
      <c r="U44" s="8"/>
      <c r="V44" s="9"/>
      <c r="W44" s="9"/>
      <c r="X44" s="9" t="s">
        <v>82</v>
      </c>
      <c r="Y44" s="9"/>
      <c r="Z44" s="3" t="s">
        <v>126</v>
      </c>
      <c r="AA44" s="3" t="s">
        <v>127</v>
      </c>
      <c r="AB44" s="123" t="s">
        <v>155</v>
      </c>
      <c r="AC44" s="123" t="s">
        <v>155</v>
      </c>
      <c r="AD44" s="123" t="s">
        <v>155</v>
      </c>
      <c r="AE44" s="123" t="s">
        <v>155</v>
      </c>
      <c r="AF44" s="128" t="s">
        <v>155</v>
      </c>
    </row>
    <row r="45" spans="1:32" ht="41.4">
      <c r="A45" s="95"/>
      <c r="B45" s="123"/>
      <c r="C45" s="3" t="s">
        <v>34</v>
      </c>
      <c r="D45" s="3" t="s">
        <v>139</v>
      </c>
      <c r="E45" s="3" t="s">
        <v>88</v>
      </c>
      <c r="F45" s="5"/>
      <c r="G45" s="5"/>
      <c r="H45" s="5"/>
      <c r="I45" s="5"/>
      <c r="J45" s="6"/>
      <c r="K45" s="6"/>
      <c r="L45" s="6" t="s">
        <v>82</v>
      </c>
      <c r="M45" s="6"/>
      <c r="N45" s="7"/>
      <c r="O45" s="7"/>
      <c r="P45" s="7" t="s">
        <v>82</v>
      </c>
      <c r="Q45" s="7"/>
      <c r="R45" s="8"/>
      <c r="S45" s="8"/>
      <c r="T45" s="8" t="s">
        <v>82</v>
      </c>
      <c r="U45" s="8"/>
      <c r="V45" s="9"/>
      <c r="W45" s="9"/>
      <c r="X45" s="9" t="s">
        <v>82</v>
      </c>
      <c r="Y45" s="9"/>
      <c r="Z45" s="3" t="s">
        <v>149</v>
      </c>
      <c r="AA45" s="3" t="s">
        <v>127</v>
      </c>
      <c r="AB45" s="123"/>
      <c r="AC45" s="123"/>
      <c r="AD45" s="123"/>
      <c r="AE45" s="123"/>
      <c r="AF45" s="128"/>
    </row>
    <row r="46" spans="1:32" ht="41.4">
      <c r="A46" s="95"/>
      <c r="B46" s="123"/>
      <c r="C46" s="3" t="s">
        <v>35</v>
      </c>
      <c r="D46" s="3" t="s">
        <v>139</v>
      </c>
      <c r="E46" s="3" t="s">
        <v>95</v>
      </c>
      <c r="F46" s="5"/>
      <c r="G46" s="5"/>
      <c r="H46" s="5"/>
      <c r="I46" s="5"/>
      <c r="J46" s="6"/>
      <c r="K46" s="6"/>
      <c r="L46" s="6"/>
      <c r="M46" s="6"/>
      <c r="N46" s="7" t="s">
        <v>82</v>
      </c>
      <c r="O46" s="7" t="s">
        <v>82</v>
      </c>
      <c r="P46" s="7"/>
      <c r="Q46" s="7"/>
      <c r="R46" s="8" t="s">
        <v>82</v>
      </c>
      <c r="S46" s="8" t="s">
        <v>82</v>
      </c>
      <c r="T46" s="8"/>
      <c r="U46" s="8"/>
      <c r="V46" s="9" t="s">
        <v>82</v>
      </c>
      <c r="W46" s="9" t="s">
        <v>82</v>
      </c>
      <c r="X46" s="9"/>
      <c r="Y46" s="9"/>
      <c r="Z46" s="3" t="s">
        <v>149</v>
      </c>
      <c r="AA46" s="3" t="s">
        <v>127</v>
      </c>
      <c r="AB46" s="123"/>
      <c r="AC46" s="123"/>
      <c r="AD46" s="123"/>
      <c r="AE46" s="123"/>
      <c r="AF46" s="128"/>
    </row>
    <row r="47" spans="1:32" ht="55.8" thickBot="1">
      <c r="A47" s="121"/>
      <c r="B47" s="124"/>
      <c r="C47" s="26" t="s">
        <v>36</v>
      </c>
      <c r="D47" s="26" t="s">
        <v>139</v>
      </c>
      <c r="E47" s="26" t="s">
        <v>96</v>
      </c>
      <c r="F47" s="10"/>
      <c r="G47" s="10"/>
      <c r="H47" s="10"/>
      <c r="I47" s="10"/>
      <c r="J47" s="11"/>
      <c r="K47" s="11"/>
      <c r="L47" s="11"/>
      <c r="M47" s="11"/>
      <c r="N47" s="12"/>
      <c r="O47" s="12"/>
      <c r="P47" s="12" t="s">
        <v>82</v>
      </c>
      <c r="Q47" s="12" t="s">
        <v>82</v>
      </c>
      <c r="R47" s="13"/>
      <c r="S47" s="13"/>
      <c r="T47" s="13" t="s">
        <v>82</v>
      </c>
      <c r="U47" s="13" t="s">
        <v>82</v>
      </c>
      <c r="V47" s="14"/>
      <c r="W47" s="14"/>
      <c r="X47" s="14" t="s">
        <v>82</v>
      </c>
      <c r="Y47" s="14" t="s">
        <v>82</v>
      </c>
      <c r="Z47" s="26" t="s">
        <v>150</v>
      </c>
      <c r="AA47" s="26" t="s">
        <v>127</v>
      </c>
      <c r="AB47" s="124"/>
      <c r="AC47" s="124"/>
      <c r="AD47" s="124"/>
      <c r="AE47" s="124"/>
      <c r="AF47" s="131"/>
    </row>
    <row r="48" spans="1:32" ht="16.5" customHeight="1">
      <c r="A48" s="104" t="s">
        <v>10</v>
      </c>
      <c r="B48" s="105" t="s">
        <v>68</v>
      </c>
      <c r="C48" s="105" t="s">
        <v>0</v>
      </c>
      <c r="D48" s="105" t="s">
        <v>1</v>
      </c>
      <c r="E48" s="105" t="s">
        <v>12</v>
      </c>
      <c r="F48" s="117">
        <v>2023</v>
      </c>
      <c r="G48" s="117"/>
      <c r="H48" s="117"/>
      <c r="I48" s="117"/>
      <c r="J48" s="118">
        <v>2024</v>
      </c>
      <c r="K48" s="118"/>
      <c r="L48" s="118"/>
      <c r="M48" s="118"/>
      <c r="N48" s="113">
        <v>2025</v>
      </c>
      <c r="O48" s="113"/>
      <c r="P48" s="113"/>
      <c r="Q48" s="113"/>
      <c r="R48" s="114">
        <v>2026</v>
      </c>
      <c r="S48" s="114"/>
      <c r="T48" s="114"/>
      <c r="U48" s="114"/>
      <c r="V48" s="115">
        <v>2027</v>
      </c>
      <c r="W48" s="115"/>
      <c r="X48" s="115"/>
      <c r="Y48" s="115"/>
      <c r="Z48" s="105" t="s">
        <v>128</v>
      </c>
      <c r="AA48" s="105" t="s">
        <v>129</v>
      </c>
      <c r="AB48" s="105" t="s">
        <v>130</v>
      </c>
      <c r="AC48" s="105"/>
      <c r="AD48" s="105"/>
      <c r="AE48" s="105"/>
      <c r="AF48" s="106"/>
    </row>
    <row r="49" spans="1:32" ht="14.4" thickBot="1">
      <c r="A49" s="121"/>
      <c r="B49" s="116"/>
      <c r="C49" s="116"/>
      <c r="D49" s="116"/>
      <c r="E49" s="116"/>
      <c r="F49" s="41" t="s">
        <v>78</v>
      </c>
      <c r="G49" s="41" t="s">
        <v>81</v>
      </c>
      <c r="H49" s="41" t="s">
        <v>80</v>
      </c>
      <c r="I49" s="41" t="s">
        <v>79</v>
      </c>
      <c r="J49" s="42" t="s">
        <v>78</v>
      </c>
      <c r="K49" s="42" t="s">
        <v>81</v>
      </c>
      <c r="L49" s="42" t="s">
        <v>80</v>
      </c>
      <c r="M49" s="42" t="s">
        <v>79</v>
      </c>
      <c r="N49" s="43" t="s">
        <v>78</v>
      </c>
      <c r="O49" s="43" t="s">
        <v>81</v>
      </c>
      <c r="P49" s="43" t="s">
        <v>80</v>
      </c>
      <c r="Q49" s="43" t="s">
        <v>79</v>
      </c>
      <c r="R49" s="44" t="s">
        <v>78</v>
      </c>
      <c r="S49" s="44" t="s">
        <v>81</v>
      </c>
      <c r="T49" s="44" t="s">
        <v>80</v>
      </c>
      <c r="U49" s="44" t="s">
        <v>79</v>
      </c>
      <c r="V49" s="45" t="s">
        <v>78</v>
      </c>
      <c r="W49" s="45" t="s">
        <v>81</v>
      </c>
      <c r="X49" s="45" t="s">
        <v>80</v>
      </c>
      <c r="Y49" s="45" t="s">
        <v>79</v>
      </c>
      <c r="Z49" s="116"/>
      <c r="AA49" s="116"/>
      <c r="AB49" s="27">
        <v>2023</v>
      </c>
      <c r="AC49" s="28">
        <v>2024</v>
      </c>
      <c r="AD49" s="29">
        <v>2025</v>
      </c>
      <c r="AE49" s="30">
        <v>2026</v>
      </c>
      <c r="AF49" s="31">
        <v>2027</v>
      </c>
    </row>
    <row r="50" spans="1:32" ht="82.8">
      <c r="A50" s="120" t="s">
        <v>37</v>
      </c>
      <c r="B50" s="122" t="s">
        <v>38</v>
      </c>
      <c r="C50" s="20" t="s">
        <v>39</v>
      </c>
      <c r="D50" s="20" t="s">
        <v>139</v>
      </c>
      <c r="E50" s="20" t="s">
        <v>97</v>
      </c>
      <c r="F50" s="32"/>
      <c r="G50" s="32"/>
      <c r="H50" s="32" t="s">
        <v>82</v>
      </c>
      <c r="I50" s="32"/>
      <c r="J50" s="33"/>
      <c r="K50" s="33"/>
      <c r="L50" s="33"/>
      <c r="M50" s="33"/>
      <c r="N50" s="34"/>
      <c r="O50" s="34"/>
      <c r="P50" s="34"/>
      <c r="Q50" s="34"/>
      <c r="R50" s="35"/>
      <c r="S50" s="35"/>
      <c r="T50" s="35"/>
      <c r="U50" s="35"/>
      <c r="V50" s="36"/>
      <c r="W50" s="36"/>
      <c r="X50" s="36"/>
      <c r="Y50" s="36"/>
      <c r="Z50" s="20" t="s">
        <v>126</v>
      </c>
      <c r="AA50" s="20" t="s">
        <v>127</v>
      </c>
      <c r="AB50" s="122" t="s">
        <v>155</v>
      </c>
      <c r="AC50" s="122" t="s">
        <v>155</v>
      </c>
      <c r="AD50" s="122" t="s">
        <v>155</v>
      </c>
      <c r="AE50" s="122" t="s">
        <v>155</v>
      </c>
      <c r="AF50" s="130" t="s">
        <v>155</v>
      </c>
    </row>
    <row r="51" spans="1:32" ht="82.8">
      <c r="A51" s="95"/>
      <c r="B51" s="123"/>
      <c r="C51" s="3" t="s">
        <v>40</v>
      </c>
      <c r="D51" s="3" t="s">
        <v>139</v>
      </c>
      <c r="E51" s="3" t="s">
        <v>98</v>
      </c>
      <c r="F51" s="5"/>
      <c r="G51" s="5"/>
      <c r="H51" s="5" t="s">
        <v>82</v>
      </c>
      <c r="I51" s="5"/>
      <c r="J51" s="6"/>
      <c r="K51" s="6" t="s">
        <v>82</v>
      </c>
      <c r="L51" s="6"/>
      <c r="M51" s="6"/>
      <c r="N51" s="7"/>
      <c r="O51" s="7" t="s">
        <v>82</v>
      </c>
      <c r="P51" s="7"/>
      <c r="Q51" s="7"/>
      <c r="R51" s="8"/>
      <c r="S51" s="8" t="s">
        <v>82</v>
      </c>
      <c r="T51" s="8"/>
      <c r="U51" s="8"/>
      <c r="V51" s="9"/>
      <c r="W51" s="9" t="s">
        <v>82</v>
      </c>
      <c r="X51" s="9"/>
      <c r="Y51" s="9"/>
      <c r="Z51" s="3" t="s">
        <v>150</v>
      </c>
      <c r="AA51" s="3" t="s">
        <v>127</v>
      </c>
      <c r="AB51" s="123"/>
      <c r="AC51" s="123"/>
      <c r="AD51" s="123"/>
      <c r="AE51" s="123"/>
      <c r="AF51" s="128"/>
    </row>
    <row r="52" spans="1:32" ht="41.4">
      <c r="A52" s="95"/>
      <c r="B52" s="123"/>
      <c r="C52" s="3" t="s">
        <v>41</v>
      </c>
      <c r="D52" s="3" t="s">
        <v>139</v>
      </c>
      <c r="E52" s="3" t="s">
        <v>99</v>
      </c>
      <c r="F52" s="5"/>
      <c r="G52" s="5"/>
      <c r="H52" s="5" t="s">
        <v>82</v>
      </c>
      <c r="I52" s="5"/>
      <c r="J52" s="6"/>
      <c r="K52" s="6" t="s">
        <v>82</v>
      </c>
      <c r="L52" s="6"/>
      <c r="M52" s="6"/>
      <c r="N52" s="7"/>
      <c r="O52" s="7" t="s">
        <v>82</v>
      </c>
      <c r="P52" s="7"/>
      <c r="Q52" s="7"/>
      <c r="R52" s="8"/>
      <c r="S52" s="8" t="s">
        <v>82</v>
      </c>
      <c r="T52" s="8"/>
      <c r="U52" s="8"/>
      <c r="V52" s="9"/>
      <c r="W52" s="9" t="s">
        <v>82</v>
      </c>
      <c r="X52" s="9"/>
      <c r="Y52" s="9"/>
      <c r="Z52" s="3" t="s">
        <v>149</v>
      </c>
      <c r="AA52" s="3" t="s">
        <v>127</v>
      </c>
      <c r="AB52" s="40">
        <v>1000000</v>
      </c>
      <c r="AC52" s="25">
        <f>+(AB52*12/100)+AB52</f>
        <v>1120000</v>
      </c>
      <c r="AD52" s="25">
        <f t="shared" ref="AD52:AF52" si="0">+(AC52*12/100)+AC52</f>
        <v>1254400</v>
      </c>
      <c r="AE52" s="25">
        <f t="shared" si="0"/>
        <v>1404928</v>
      </c>
      <c r="AF52" s="39">
        <f t="shared" si="0"/>
        <v>1573519.3599999999</v>
      </c>
    </row>
    <row r="53" spans="1:32" ht="55.2">
      <c r="A53" s="95"/>
      <c r="B53" s="123"/>
      <c r="C53" s="3" t="s">
        <v>42</v>
      </c>
      <c r="D53" s="3" t="s">
        <v>139</v>
      </c>
      <c r="E53" s="3" t="s">
        <v>103</v>
      </c>
      <c r="F53" s="5"/>
      <c r="G53" s="5"/>
      <c r="H53" s="5" t="s">
        <v>82</v>
      </c>
      <c r="I53" s="5"/>
      <c r="J53" s="6"/>
      <c r="K53" s="6"/>
      <c r="L53" s="6" t="s">
        <v>82</v>
      </c>
      <c r="M53" s="6"/>
      <c r="N53" s="7"/>
      <c r="O53" s="7"/>
      <c r="P53" s="7" t="s">
        <v>82</v>
      </c>
      <c r="Q53" s="7"/>
      <c r="R53" s="8"/>
      <c r="S53" s="8"/>
      <c r="T53" s="8" t="s">
        <v>82</v>
      </c>
      <c r="U53" s="8"/>
      <c r="V53" s="9"/>
      <c r="W53" s="9"/>
      <c r="X53" s="9" t="s">
        <v>82</v>
      </c>
      <c r="Y53" s="9"/>
      <c r="Z53" s="3" t="s">
        <v>149</v>
      </c>
      <c r="AA53" s="3" t="s">
        <v>127</v>
      </c>
      <c r="AB53" s="123" t="s">
        <v>155</v>
      </c>
      <c r="AC53" s="123" t="s">
        <v>155</v>
      </c>
      <c r="AD53" s="123" t="s">
        <v>155</v>
      </c>
      <c r="AE53" s="123" t="s">
        <v>155</v>
      </c>
      <c r="AF53" s="128" t="s">
        <v>155</v>
      </c>
    </row>
    <row r="54" spans="1:32" ht="69">
      <c r="A54" s="95"/>
      <c r="B54" s="123"/>
      <c r="C54" s="3" t="s">
        <v>43</v>
      </c>
      <c r="D54" s="3" t="s">
        <v>147</v>
      </c>
      <c r="E54" s="3" t="s">
        <v>101</v>
      </c>
      <c r="F54" s="5"/>
      <c r="G54" s="5"/>
      <c r="H54" s="5" t="s">
        <v>82</v>
      </c>
      <c r="I54" s="5"/>
      <c r="J54" s="6"/>
      <c r="K54" s="6" t="s">
        <v>82</v>
      </c>
      <c r="L54" s="6"/>
      <c r="M54" s="6" t="s">
        <v>82</v>
      </c>
      <c r="N54" s="7"/>
      <c r="O54" s="7" t="s">
        <v>82</v>
      </c>
      <c r="P54" s="7"/>
      <c r="Q54" s="7" t="s">
        <v>82</v>
      </c>
      <c r="R54" s="8"/>
      <c r="S54" s="8" t="s">
        <v>82</v>
      </c>
      <c r="T54" s="8"/>
      <c r="U54" s="8" t="s">
        <v>82</v>
      </c>
      <c r="V54" s="9"/>
      <c r="W54" s="9" t="s">
        <v>82</v>
      </c>
      <c r="X54" s="9"/>
      <c r="Y54" s="9" t="s">
        <v>82</v>
      </c>
      <c r="Z54" s="3" t="s">
        <v>132</v>
      </c>
      <c r="AA54" s="3"/>
      <c r="AB54" s="123"/>
      <c r="AC54" s="123"/>
      <c r="AD54" s="123"/>
      <c r="AE54" s="123"/>
      <c r="AF54" s="128"/>
    </row>
    <row r="55" spans="1:32" ht="42" thickBot="1">
      <c r="A55" s="95"/>
      <c r="B55" s="123"/>
      <c r="C55" s="3" t="s">
        <v>44</v>
      </c>
      <c r="D55" s="3" t="s">
        <v>139</v>
      </c>
      <c r="E55" s="3" t="s">
        <v>102</v>
      </c>
      <c r="F55" s="5"/>
      <c r="G55" s="5"/>
      <c r="H55" s="5" t="s">
        <v>82</v>
      </c>
      <c r="I55" s="5" t="s">
        <v>82</v>
      </c>
      <c r="J55" s="6"/>
      <c r="K55" s="6" t="s">
        <v>82</v>
      </c>
      <c r="L55" s="6"/>
      <c r="M55" s="6" t="s">
        <v>82</v>
      </c>
      <c r="N55" s="7"/>
      <c r="O55" s="7" t="s">
        <v>82</v>
      </c>
      <c r="P55" s="7"/>
      <c r="Q55" s="7" t="s">
        <v>82</v>
      </c>
      <c r="R55" s="8"/>
      <c r="S55" s="8" t="s">
        <v>82</v>
      </c>
      <c r="T55" s="8"/>
      <c r="U55" s="8" t="s">
        <v>82</v>
      </c>
      <c r="V55" s="9"/>
      <c r="W55" s="9" t="s">
        <v>82</v>
      </c>
      <c r="X55" s="9"/>
      <c r="Y55" s="9" t="s">
        <v>82</v>
      </c>
      <c r="Z55" s="3" t="s">
        <v>126</v>
      </c>
      <c r="AA55" s="3" t="s">
        <v>127</v>
      </c>
      <c r="AB55" s="123"/>
      <c r="AC55" s="123"/>
      <c r="AD55" s="123"/>
      <c r="AE55" s="123"/>
      <c r="AF55" s="128"/>
    </row>
    <row r="56" spans="1:32" ht="16.5" customHeight="1">
      <c r="A56" s="95"/>
      <c r="B56" s="105" t="s">
        <v>68</v>
      </c>
      <c r="C56" s="105" t="s">
        <v>0</v>
      </c>
      <c r="D56" s="105" t="s">
        <v>1</v>
      </c>
      <c r="E56" s="105" t="s">
        <v>12</v>
      </c>
      <c r="F56" s="117">
        <v>2023</v>
      </c>
      <c r="G56" s="117"/>
      <c r="H56" s="117"/>
      <c r="I56" s="117"/>
      <c r="J56" s="118">
        <v>2024</v>
      </c>
      <c r="K56" s="118"/>
      <c r="L56" s="118"/>
      <c r="M56" s="118"/>
      <c r="N56" s="113">
        <v>2025</v>
      </c>
      <c r="O56" s="113"/>
      <c r="P56" s="113"/>
      <c r="Q56" s="113"/>
      <c r="R56" s="114">
        <v>2026</v>
      </c>
      <c r="S56" s="114"/>
      <c r="T56" s="114"/>
      <c r="U56" s="114"/>
      <c r="V56" s="115">
        <v>2027</v>
      </c>
      <c r="W56" s="115"/>
      <c r="X56" s="115"/>
      <c r="Y56" s="115"/>
      <c r="Z56" s="105" t="s">
        <v>128</v>
      </c>
      <c r="AA56" s="105" t="s">
        <v>129</v>
      </c>
      <c r="AB56" s="105" t="s">
        <v>130</v>
      </c>
      <c r="AC56" s="105"/>
      <c r="AD56" s="105"/>
      <c r="AE56" s="105"/>
      <c r="AF56" s="106"/>
    </row>
    <row r="57" spans="1:32" ht="14.4" thickBot="1">
      <c r="A57" s="95"/>
      <c r="B57" s="116"/>
      <c r="C57" s="116"/>
      <c r="D57" s="116"/>
      <c r="E57" s="116"/>
      <c r="F57" s="41" t="s">
        <v>78</v>
      </c>
      <c r="G57" s="41" t="s">
        <v>81</v>
      </c>
      <c r="H57" s="41" t="s">
        <v>80</v>
      </c>
      <c r="I57" s="41" t="s">
        <v>79</v>
      </c>
      <c r="J57" s="42" t="s">
        <v>78</v>
      </c>
      <c r="K57" s="42" t="s">
        <v>81</v>
      </c>
      <c r="L57" s="42" t="s">
        <v>80</v>
      </c>
      <c r="M57" s="42" t="s">
        <v>79</v>
      </c>
      <c r="N57" s="43" t="s">
        <v>78</v>
      </c>
      <c r="O57" s="43" t="s">
        <v>81</v>
      </c>
      <c r="P57" s="43" t="s">
        <v>80</v>
      </c>
      <c r="Q57" s="43" t="s">
        <v>79</v>
      </c>
      <c r="R57" s="44" t="s">
        <v>78</v>
      </c>
      <c r="S57" s="44" t="s">
        <v>81</v>
      </c>
      <c r="T57" s="44" t="s">
        <v>80</v>
      </c>
      <c r="U57" s="44" t="s">
        <v>79</v>
      </c>
      <c r="V57" s="45" t="s">
        <v>78</v>
      </c>
      <c r="W57" s="45" t="s">
        <v>81</v>
      </c>
      <c r="X57" s="45" t="s">
        <v>80</v>
      </c>
      <c r="Y57" s="45" t="s">
        <v>79</v>
      </c>
      <c r="Z57" s="116"/>
      <c r="AA57" s="116"/>
      <c r="AB57" s="27">
        <v>2023</v>
      </c>
      <c r="AC57" s="28">
        <v>2024</v>
      </c>
      <c r="AD57" s="29">
        <v>2025</v>
      </c>
      <c r="AE57" s="30">
        <v>2026</v>
      </c>
      <c r="AF57" s="31">
        <v>2027</v>
      </c>
    </row>
    <row r="58" spans="1:32" ht="96.6">
      <c r="A58" s="95"/>
      <c r="B58" s="123" t="s">
        <v>45</v>
      </c>
      <c r="C58" s="3" t="s">
        <v>46</v>
      </c>
      <c r="D58" s="3" t="s">
        <v>139</v>
      </c>
      <c r="E58" s="3" t="s">
        <v>170</v>
      </c>
      <c r="F58" s="5"/>
      <c r="G58" s="5"/>
      <c r="H58" s="5" t="s">
        <v>82</v>
      </c>
      <c r="I58" s="5"/>
      <c r="J58" s="6"/>
      <c r="K58" s="6"/>
      <c r="L58" s="6"/>
      <c r="M58" s="6"/>
      <c r="N58" s="7"/>
      <c r="O58" s="7"/>
      <c r="P58" s="7"/>
      <c r="Q58" s="7"/>
      <c r="R58" s="8"/>
      <c r="S58" s="8"/>
      <c r="T58" s="8"/>
      <c r="U58" s="8"/>
      <c r="V58" s="9"/>
      <c r="W58" s="9"/>
      <c r="X58" s="9"/>
      <c r="Y58" s="9"/>
      <c r="Z58" s="3" t="s">
        <v>126</v>
      </c>
      <c r="AA58" s="3" t="s">
        <v>127</v>
      </c>
      <c r="AB58" s="123" t="s">
        <v>155</v>
      </c>
      <c r="AC58" s="123" t="s">
        <v>155</v>
      </c>
      <c r="AD58" s="123" t="s">
        <v>155</v>
      </c>
      <c r="AE58" s="123" t="s">
        <v>155</v>
      </c>
      <c r="AF58" s="128" t="s">
        <v>155</v>
      </c>
    </row>
    <row r="59" spans="1:32" ht="82.8">
      <c r="A59" s="95"/>
      <c r="B59" s="123"/>
      <c r="C59" s="3" t="s">
        <v>47</v>
      </c>
      <c r="D59" s="3" t="s">
        <v>139</v>
      </c>
      <c r="E59" s="3" t="s">
        <v>100</v>
      </c>
      <c r="F59" s="5"/>
      <c r="G59" s="5"/>
      <c r="H59" s="5" t="s">
        <v>82</v>
      </c>
      <c r="I59" s="5"/>
      <c r="J59" s="6"/>
      <c r="K59" s="6"/>
      <c r="L59" s="6"/>
      <c r="M59" s="6"/>
      <c r="N59" s="7"/>
      <c r="O59" s="7"/>
      <c r="P59" s="7"/>
      <c r="Q59" s="7"/>
      <c r="R59" s="8"/>
      <c r="S59" s="8"/>
      <c r="T59" s="8"/>
      <c r="U59" s="8"/>
      <c r="V59" s="9"/>
      <c r="W59" s="9"/>
      <c r="X59" s="9"/>
      <c r="Y59" s="9"/>
      <c r="Z59" s="3" t="s">
        <v>150</v>
      </c>
      <c r="AA59" s="3" t="s">
        <v>127</v>
      </c>
      <c r="AB59" s="123"/>
      <c r="AC59" s="123"/>
      <c r="AD59" s="123"/>
      <c r="AE59" s="123"/>
      <c r="AF59" s="128"/>
    </row>
    <row r="60" spans="1:32" ht="55.2">
      <c r="A60" s="95"/>
      <c r="B60" s="123"/>
      <c r="C60" s="3" t="s">
        <v>122</v>
      </c>
      <c r="D60" s="3" t="s">
        <v>139</v>
      </c>
      <c r="E60" s="3" t="s">
        <v>99</v>
      </c>
      <c r="F60" s="5"/>
      <c r="G60" s="5"/>
      <c r="H60" s="5" t="s">
        <v>82</v>
      </c>
      <c r="I60" s="5"/>
      <c r="J60" s="6"/>
      <c r="K60" s="6" t="s">
        <v>82</v>
      </c>
      <c r="L60" s="6"/>
      <c r="M60" s="6"/>
      <c r="N60" s="7"/>
      <c r="O60" s="7" t="s">
        <v>82</v>
      </c>
      <c r="P60" s="7"/>
      <c r="Q60" s="7"/>
      <c r="R60" s="8"/>
      <c r="S60" s="8" t="s">
        <v>82</v>
      </c>
      <c r="T60" s="8"/>
      <c r="U60" s="8"/>
      <c r="V60" s="9"/>
      <c r="W60" s="9" t="s">
        <v>82</v>
      </c>
      <c r="X60" s="9"/>
      <c r="Y60" s="9"/>
      <c r="Z60" s="3" t="s">
        <v>149</v>
      </c>
      <c r="AA60" s="3" t="s">
        <v>127</v>
      </c>
      <c r="AB60" s="24">
        <v>500000</v>
      </c>
      <c r="AC60" s="25">
        <f>+(AB60*12/100)+AB60</f>
        <v>560000</v>
      </c>
      <c r="AD60" s="25">
        <f t="shared" ref="AD60:AF60" si="1">+(AC60*12/100)+AC60</f>
        <v>627200</v>
      </c>
      <c r="AE60" s="25">
        <f t="shared" si="1"/>
        <v>702464</v>
      </c>
      <c r="AF60" s="39">
        <f t="shared" si="1"/>
        <v>786759.67999999993</v>
      </c>
    </row>
    <row r="61" spans="1:32" ht="55.2">
      <c r="A61" s="95"/>
      <c r="B61" s="123"/>
      <c r="C61" s="3" t="s">
        <v>48</v>
      </c>
      <c r="D61" s="3" t="s">
        <v>139</v>
      </c>
      <c r="E61" s="3" t="s">
        <v>103</v>
      </c>
      <c r="F61" s="5"/>
      <c r="G61" s="5"/>
      <c r="H61" s="5" t="s">
        <v>82</v>
      </c>
      <c r="I61" s="5"/>
      <c r="J61" s="6"/>
      <c r="K61" s="6"/>
      <c r="L61" s="6" t="s">
        <v>82</v>
      </c>
      <c r="M61" s="6"/>
      <c r="N61" s="7"/>
      <c r="O61" s="7"/>
      <c r="P61" s="7" t="s">
        <v>82</v>
      </c>
      <c r="Q61" s="7"/>
      <c r="R61" s="8"/>
      <c r="S61" s="8"/>
      <c r="T61" s="8" t="s">
        <v>82</v>
      </c>
      <c r="U61" s="8"/>
      <c r="V61" s="9"/>
      <c r="W61" s="9"/>
      <c r="X61" s="9" t="s">
        <v>82</v>
      </c>
      <c r="Y61" s="9"/>
      <c r="Z61" s="3" t="s">
        <v>149</v>
      </c>
      <c r="AA61" s="3" t="s">
        <v>127</v>
      </c>
      <c r="AB61" s="123" t="s">
        <v>155</v>
      </c>
      <c r="AC61" s="123" t="s">
        <v>155</v>
      </c>
      <c r="AD61" s="123" t="s">
        <v>155</v>
      </c>
      <c r="AE61" s="123" t="s">
        <v>155</v>
      </c>
      <c r="AF61" s="128" t="s">
        <v>155</v>
      </c>
    </row>
    <row r="62" spans="1:32" ht="55.2">
      <c r="A62" s="95"/>
      <c r="B62" s="123"/>
      <c r="C62" s="3" t="s">
        <v>49</v>
      </c>
      <c r="D62" s="3" t="s">
        <v>147</v>
      </c>
      <c r="E62" s="3" t="s">
        <v>101</v>
      </c>
      <c r="F62" s="5"/>
      <c r="G62" s="5"/>
      <c r="H62" s="5" t="s">
        <v>82</v>
      </c>
      <c r="I62" s="5"/>
      <c r="J62" s="6"/>
      <c r="K62" s="6" t="s">
        <v>82</v>
      </c>
      <c r="L62" s="6"/>
      <c r="M62" s="6" t="s">
        <v>82</v>
      </c>
      <c r="N62" s="7"/>
      <c r="O62" s="7" t="s">
        <v>82</v>
      </c>
      <c r="P62" s="7"/>
      <c r="Q62" s="7" t="s">
        <v>82</v>
      </c>
      <c r="R62" s="8"/>
      <c r="S62" s="8" t="s">
        <v>82</v>
      </c>
      <c r="T62" s="8"/>
      <c r="U62" s="8" t="s">
        <v>82</v>
      </c>
      <c r="V62" s="9"/>
      <c r="W62" s="9" t="s">
        <v>82</v>
      </c>
      <c r="X62" s="9"/>
      <c r="Y62" s="9" t="s">
        <v>82</v>
      </c>
      <c r="Z62" s="3" t="s">
        <v>132</v>
      </c>
      <c r="AA62" s="3"/>
      <c r="AB62" s="123"/>
      <c r="AC62" s="123"/>
      <c r="AD62" s="123"/>
      <c r="AE62" s="123"/>
      <c r="AF62" s="128"/>
    </row>
    <row r="63" spans="1:32" ht="28.2" thickBot="1">
      <c r="A63" s="121"/>
      <c r="B63" s="124"/>
      <c r="C63" s="26" t="s">
        <v>50</v>
      </c>
      <c r="D63" s="26" t="s">
        <v>139</v>
      </c>
      <c r="E63" s="26" t="s">
        <v>102</v>
      </c>
      <c r="F63" s="10"/>
      <c r="G63" s="10"/>
      <c r="H63" s="10"/>
      <c r="I63" s="10" t="s">
        <v>82</v>
      </c>
      <c r="J63" s="11"/>
      <c r="K63" s="11" t="s">
        <v>82</v>
      </c>
      <c r="L63" s="11"/>
      <c r="M63" s="11" t="s">
        <v>82</v>
      </c>
      <c r="N63" s="12"/>
      <c r="O63" s="12" t="s">
        <v>82</v>
      </c>
      <c r="P63" s="12"/>
      <c r="Q63" s="12" t="s">
        <v>82</v>
      </c>
      <c r="R63" s="13"/>
      <c r="S63" s="13" t="s">
        <v>82</v>
      </c>
      <c r="T63" s="13"/>
      <c r="U63" s="13" t="s">
        <v>82</v>
      </c>
      <c r="V63" s="14"/>
      <c r="W63" s="14" t="s">
        <v>82</v>
      </c>
      <c r="X63" s="14"/>
      <c r="Y63" s="14" t="s">
        <v>82</v>
      </c>
      <c r="Z63" s="26" t="s">
        <v>126</v>
      </c>
      <c r="AA63" s="26" t="s">
        <v>127</v>
      </c>
      <c r="AB63" s="124"/>
      <c r="AC63" s="124"/>
      <c r="AD63" s="124"/>
      <c r="AE63" s="124"/>
      <c r="AF63" s="131"/>
    </row>
    <row r="64" spans="1:32" ht="16.5" customHeight="1">
      <c r="A64" s="104" t="s">
        <v>10</v>
      </c>
      <c r="B64" s="105" t="s">
        <v>68</v>
      </c>
      <c r="C64" s="105" t="s">
        <v>0</v>
      </c>
      <c r="D64" s="105" t="s">
        <v>1</v>
      </c>
      <c r="E64" s="105" t="s">
        <v>12</v>
      </c>
      <c r="F64" s="117">
        <v>2023</v>
      </c>
      <c r="G64" s="117"/>
      <c r="H64" s="117"/>
      <c r="I64" s="117"/>
      <c r="J64" s="118">
        <v>2024</v>
      </c>
      <c r="K64" s="118"/>
      <c r="L64" s="118"/>
      <c r="M64" s="118"/>
      <c r="N64" s="113">
        <v>2025</v>
      </c>
      <c r="O64" s="113"/>
      <c r="P64" s="113"/>
      <c r="Q64" s="113"/>
      <c r="R64" s="114">
        <v>2026</v>
      </c>
      <c r="S64" s="114"/>
      <c r="T64" s="114"/>
      <c r="U64" s="114"/>
      <c r="V64" s="115">
        <v>2027</v>
      </c>
      <c r="W64" s="115"/>
      <c r="X64" s="115"/>
      <c r="Y64" s="115"/>
      <c r="Z64" s="105" t="s">
        <v>128</v>
      </c>
      <c r="AA64" s="105" t="s">
        <v>129</v>
      </c>
      <c r="AB64" s="105" t="s">
        <v>130</v>
      </c>
      <c r="AC64" s="105"/>
      <c r="AD64" s="105"/>
      <c r="AE64" s="105"/>
      <c r="AF64" s="106"/>
    </row>
    <row r="65" spans="1:32" ht="14.4" thickBot="1">
      <c r="A65" s="121"/>
      <c r="B65" s="116"/>
      <c r="C65" s="116"/>
      <c r="D65" s="116"/>
      <c r="E65" s="116"/>
      <c r="F65" s="41" t="s">
        <v>78</v>
      </c>
      <c r="G65" s="41" t="s">
        <v>81</v>
      </c>
      <c r="H65" s="41" t="s">
        <v>80</v>
      </c>
      <c r="I65" s="41" t="s">
        <v>79</v>
      </c>
      <c r="J65" s="42" t="s">
        <v>78</v>
      </c>
      <c r="K65" s="42" t="s">
        <v>81</v>
      </c>
      <c r="L65" s="42" t="s">
        <v>80</v>
      </c>
      <c r="M65" s="42" t="s">
        <v>79</v>
      </c>
      <c r="N65" s="43" t="s">
        <v>78</v>
      </c>
      <c r="O65" s="43" t="s">
        <v>81</v>
      </c>
      <c r="P65" s="43" t="s">
        <v>80</v>
      </c>
      <c r="Q65" s="43" t="s">
        <v>79</v>
      </c>
      <c r="R65" s="44" t="s">
        <v>78</v>
      </c>
      <c r="S65" s="44" t="s">
        <v>81</v>
      </c>
      <c r="T65" s="44" t="s">
        <v>80</v>
      </c>
      <c r="U65" s="44" t="s">
        <v>79</v>
      </c>
      <c r="V65" s="45" t="s">
        <v>78</v>
      </c>
      <c r="W65" s="45" t="s">
        <v>81</v>
      </c>
      <c r="X65" s="45" t="s">
        <v>80</v>
      </c>
      <c r="Y65" s="45" t="s">
        <v>79</v>
      </c>
      <c r="Z65" s="116"/>
      <c r="AA65" s="116"/>
      <c r="AB65" s="27">
        <v>2023</v>
      </c>
      <c r="AC65" s="28">
        <v>2024</v>
      </c>
      <c r="AD65" s="29">
        <v>2025</v>
      </c>
      <c r="AE65" s="30">
        <v>2026</v>
      </c>
      <c r="AF65" s="31">
        <v>2027</v>
      </c>
    </row>
    <row r="66" spans="1:32" ht="82.8">
      <c r="A66" s="125" t="s">
        <v>51</v>
      </c>
      <c r="B66" s="122" t="s">
        <v>52</v>
      </c>
      <c r="C66" s="20" t="s">
        <v>53</v>
      </c>
      <c r="D66" s="20" t="s">
        <v>139</v>
      </c>
      <c r="E66" s="20" t="s">
        <v>104</v>
      </c>
      <c r="F66" s="32"/>
      <c r="G66" s="32" t="s">
        <v>82</v>
      </c>
      <c r="H66" s="32"/>
      <c r="I66" s="32"/>
      <c r="J66" s="33"/>
      <c r="K66" s="33"/>
      <c r="L66" s="33"/>
      <c r="M66" s="33"/>
      <c r="N66" s="34"/>
      <c r="O66" s="34"/>
      <c r="P66" s="34"/>
      <c r="Q66" s="34"/>
      <c r="R66" s="35"/>
      <c r="S66" s="35"/>
      <c r="T66" s="35"/>
      <c r="U66" s="35"/>
      <c r="V66" s="36"/>
      <c r="W66" s="36"/>
      <c r="X66" s="36"/>
      <c r="Y66" s="36"/>
      <c r="Z66" s="20" t="s">
        <v>126</v>
      </c>
      <c r="AA66" s="20" t="s">
        <v>127</v>
      </c>
      <c r="AB66" s="122" t="s">
        <v>155</v>
      </c>
      <c r="AC66" s="122" t="s">
        <v>155</v>
      </c>
      <c r="AD66" s="122" t="s">
        <v>155</v>
      </c>
      <c r="AE66" s="122" t="s">
        <v>155</v>
      </c>
      <c r="AF66" s="130" t="s">
        <v>155</v>
      </c>
    </row>
    <row r="67" spans="1:32" ht="55.2">
      <c r="A67" s="126"/>
      <c r="B67" s="123"/>
      <c r="C67" s="3" t="s">
        <v>54</v>
      </c>
      <c r="D67" s="3" t="s">
        <v>139</v>
      </c>
      <c r="E67" s="3" t="s">
        <v>105</v>
      </c>
      <c r="F67" s="5"/>
      <c r="G67" s="5" t="s">
        <v>82</v>
      </c>
      <c r="H67" s="5"/>
      <c r="I67" s="5"/>
      <c r="J67" s="6"/>
      <c r="K67" s="6"/>
      <c r="L67" s="6"/>
      <c r="M67" s="6"/>
      <c r="N67" s="7"/>
      <c r="O67" s="7"/>
      <c r="P67" s="7"/>
      <c r="Q67" s="7"/>
      <c r="R67" s="8"/>
      <c r="S67" s="8"/>
      <c r="T67" s="8"/>
      <c r="U67" s="8"/>
      <c r="V67" s="9"/>
      <c r="W67" s="9"/>
      <c r="X67" s="9"/>
      <c r="Y67" s="9"/>
      <c r="Z67" s="3" t="s">
        <v>126</v>
      </c>
      <c r="AA67" s="3" t="s">
        <v>127</v>
      </c>
      <c r="AB67" s="123"/>
      <c r="AC67" s="123"/>
      <c r="AD67" s="123"/>
      <c r="AE67" s="123"/>
      <c r="AF67" s="128"/>
    </row>
    <row r="68" spans="1:32" ht="68.25" customHeight="1">
      <c r="A68" s="126"/>
      <c r="B68" s="123"/>
      <c r="C68" s="3" t="s">
        <v>55</v>
      </c>
      <c r="D68" s="3" t="s">
        <v>139</v>
      </c>
      <c r="E68" s="3" t="s">
        <v>106</v>
      </c>
      <c r="F68" s="5"/>
      <c r="G68" s="5"/>
      <c r="H68" s="5" t="s">
        <v>82</v>
      </c>
      <c r="I68" s="5"/>
      <c r="J68" s="6"/>
      <c r="K68" s="6"/>
      <c r="L68" s="6"/>
      <c r="M68" s="6"/>
      <c r="N68" s="7"/>
      <c r="O68" s="7"/>
      <c r="P68" s="7"/>
      <c r="Q68" s="7"/>
      <c r="R68" s="8"/>
      <c r="S68" s="8"/>
      <c r="T68" s="8"/>
      <c r="U68" s="8"/>
      <c r="V68" s="9"/>
      <c r="W68" s="9"/>
      <c r="X68" s="9"/>
      <c r="Y68" s="9"/>
      <c r="Z68" s="3" t="s">
        <v>126</v>
      </c>
      <c r="AA68" s="3" t="s">
        <v>127</v>
      </c>
      <c r="AB68" s="123"/>
      <c r="AC68" s="123"/>
      <c r="AD68" s="123"/>
      <c r="AE68" s="123"/>
      <c r="AF68" s="128"/>
    </row>
    <row r="69" spans="1:32" ht="181.5" customHeight="1">
      <c r="A69" s="126"/>
      <c r="B69" s="123"/>
      <c r="C69" s="3" t="s">
        <v>56</v>
      </c>
      <c r="D69" s="3" t="s">
        <v>139</v>
      </c>
      <c r="E69" s="3" t="s">
        <v>107</v>
      </c>
      <c r="F69" s="5"/>
      <c r="G69" s="5"/>
      <c r="H69" s="5" t="s">
        <v>82</v>
      </c>
      <c r="I69" s="5" t="s">
        <v>82</v>
      </c>
      <c r="J69" s="6"/>
      <c r="K69" s="6"/>
      <c r="L69" s="6"/>
      <c r="M69" s="6"/>
      <c r="N69" s="7"/>
      <c r="O69" s="7"/>
      <c r="P69" s="7"/>
      <c r="Q69" s="7"/>
      <c r="R69" s="8"/>
      <c r="S69" s="8"/>
      <c r="T69" s="8"/>
      <c r="U69" s="8"/>
      <c r="V69" s="9"/>
      <c r="W69" s="9"/>
      <c r="X69" s="9"/>
      <c r="Y69" s="9"/>
      <c r="Z69" s="3" t="s">
        <v>152</v>
      </c>
      <c r="AA69" s="3" t="s">
        <v>127</v>
      </c>
      <c r="AB69" s="123"/>
      <c r="AC69" s="123"/>
      <c r="AD69" s="123"/>
      <c r="AE69" s="123"/>
      <c r="AF69" s="128"/>
    </row>
    <row r="70" spans="1:32" ht="55.2">
      <c r="A70" s="126"/>
      <c r="B70" s="123"/>
      <c r="C70" s="3" t="s">
        <v>137</v>
      </c>
      <c r="D70" s="3" t="s">
        <v>140</v>
      </c>
      <c r="E70" s="3" t="s">
        <v>108</v>
      </c>
      <c r="F70" s="5"/>
      <c r="G70" s="5"/>
      <c r="H70" s="5" t="s">
        <v>82</v>
      </c>
      <c r="I70" s="5" t="s">
        <v>82</v>
      </c>
      <c r="J70" s="6"/>
      <c r="K70" s="6"/>
      <c r="L70" s="6" t="s">
        <v>82</v>
      </c>
      <c r="M70" s="6" t="s">
        <v>82</v>
      </c>
      <c r="N70" s="7"/>
      <c r="O70" s="7"/>
      <c r="P70" s="7" t="s">
        <v>82</v>
      </c>
      <c r="Q70" s="7" t="s">
        <v>82</v>
      </c>
      <c r="R70" s="8"/>
      <c r="S70" s="8"/>
      <c r="T70" s="8" t="s">
        <v>82</v>
      </c>
      <c r="U70" s="8" t="s">
        <v>82</v>
      </c>
      <c r="V70" s="9"/>
      <c r="W70" s="9"/>
      <c r="X70" s="9" t="s">
        <v>82</v>
      </c>
      <c r="Y70" s="9" t="s">
        <v>82</v>
      </c>
      <c r="Z70" s="3" t="s">
        <v>150</v>
      </c>
      <c r="AA70" s="3" t="s">
        <v>127</v>
      </c>
      <c r="AB70" s="123"/>
      <c r="AC70" s="123"/>
      <c r="AD70" s="123"/>
      <c r="AE70" s="123"/>
      <c r="AF70" s="128"/>
    </row>
    <row r="71" spans="1:32" ht="55.2">
      <c r="A71" s="126"/>
      <c r="B71" s="123"/>
      <c r="C71" s="3" t="s">
        <v>123</v>
      </c>
      <c r="D71" s="3" t="s">
        <v>139</v>
      </c>
      <c r="E71" s="3" t="s">
        <v>109</v>
      </c>
      <c r="F71" s="5"/>
      <c r="G71" s="5"/>
      <c r="H71" s="5"/>
      <c r="I71" s="5" t="s">
        <v>82</v>
      </c>
      <c r="J71" s="6"/>
      <c r="K71" s="6"/>
      <c r="L71" s="6"/>
      <c r="M71" s="6" t="s">
        <v>82</v>
      </c>
      <c r="N71" s="7"/>
      <c r="O71" s="7"/>
      <c r="P71" s="7"/>
      <c r="Q71" s="7" t="s">
        <v>82</v>
      </c>
      <c r="R71" s="8"/>
      <c r="S71" s="8"/>
      <c r="T71" s="8"/>
      <c r="U71" s="8" t="s">
        <v>82</v>
      </c>
      <c r="V71" s="9"/>
      <c r="W71" s="9"/>
      <c r="X71" s="9"/>
      <c r="Y71" s="9" t="s">
        <v>82</v>
      </c>
      <c r="Z71" s="3" t="s">
        <v>126</v>
      </c>
      <c r="AA71" s="3" t="s">
        <v>127</v>
      </c>
      <c r="AB71" s="123"/>
      <c r="AC71" s="123"/>
      <c r="AD71" s="123"/>
      <c r="AE71" s="123"/>
      <c r="AF71" s="128"/>
    </row>
    <row r="72" spans="1:32" ht="55.2">
      <c r="A72" s="126"/>
      <c r="B72" s="123"/>
      <c r="C72" s="3" t="s">
        <v>57</v>
      </c>
      <c r="D72" s="3" t="s">
        <v>139</v>
      </c>
      <c r="E72" s="3" t="s">
        <v>88</v>
      </c>
      <c r="F72" s="5"/>
      <c r="G72" s="5"/>
      <c r="H72" s="5"/>
      <c r="I72" s="5"/>
      <c r="J72" s="6"/>
      <c r="K72" s="6" t="s">
        <v>82</v>
      </c>
      <c r="L72" s="6"/>
      <c r="M72" s="6"/>
      <c r="N72" s="7"/>
      <c r="O72" s="7" t="s">
        <v>82</v>
      </c>
      <c r="P72" s="7"/>
      <c r="Q72" s="7"/>
      <c r="R72" s="8"/>
      <c r="S72" s="8" t="s">
        <v>82</v>
      </c>
      <c r="T72" s="8"/>
      <c r="U72" s="8"/>
      <c r="V72" s="9"/>
      <c r="W72" s="9" t="s">
        <v>82</v>
      </c>
      <c r="X72" s="9"/>
      <c r="Y72" s="9"/>
      <c r="Z72" s="3" t="s">
        <v>149</v>
      </c>
      <c r="AA72" s="3" t="s">
        <v>127</v>
      </c>
      <c r="AB72" s="123"/>
      <c r="AC72" s="123"/>
      <c r="AD72" s="123"/>
      <c r="AE72" s="123"/>
      <c r="AF72" s="128"/>
    </row>
    <row r="73" spans="1:32" ht="41.4">
      <c r="A73" s="126"/>
      <c r="B73" s="123"/>
      <c r="C73" s="3" t="s">
        <v>58</v>
      </c>
      <c r="D73" s="3" t="s">
        <v>138</v>
      </c>
      <c r="E73" s="3" t="s">
        <v>95</v>
      </c>
      <c r="F73" s="5"/>
      <c r="G73" s="5"/>
      <c r="H73" s="5"/>
      <c r="I73" s="5"/>
      <c r="J73" s="6"/>
      <c r="K73" s="6"/>
      <c r="L73" s="6"/>
      <c r="M73" s="6"/>
      <c r="N73" s="7" t="s">
        <v>82</v>
      </c>
      <c r="O73" s="7" t="s">
        <v>82</v>
      </c>
      <c r="P73" s="7"/>
      <c r="Q73" s="7"/>
      <c r="R73" s="8" t="s">
        <v>82</v>
      </c>
      <c r="S73" s="8" t="s">
        <v>82</v>
      </c>
      <c r="T73" s="8"/>
      <c r="U73" s="8"/>
      <c r="V73" s="9" t="s">
        <v>82</v>
      </c>
      <c r="W73" s="9" t="s">
        <v>82</v>
      </c>
      <c r="X73" s="9"/>
      <c r="Y73" s="9"/>
      <c r="Z73" s="3" t="s">
        <v>149</v>
      </c>
      <c r="AA73" s="3" t="s">
        <v>127</v>
      </c>
      <c r="AB73" s="123"/>
      <c r="AC73" s="123"/>
      <c r="AD73" s="123"/>
      <c r="AE73" s="123"/>
      <c r="AF73" s="128"/>
    </row>
    <row r="74" spans="1:32" ht="55.8" thickBot="1">
      <c r="A74" s="127"/>
      <c r="B74" s="124"/>
      <c r="C74" s="26" t="s">
        <v>59</v>
      </c>
      <c r="D74" s="26" t="s">
        <v>139</v>
      </c>
      <c r="E74" s="26" t="s">
        <v>96</v>
      </c>
      <c r="F74" s="10"/>
      <c r="G74" s="10"/>
      <c r="H74" s="10"/>
      <c r="I74" s="10"/>
      <c r="J74" s="11"/>
      <c r="K74" s="11"/>
      <c r="L74" s="11"/>
      <c r="M74" s="11"/>
      <c r="N74" s="12"/>
      <c r="O74" s="12"/>
      <c r="P74" s="12" t="s">
        <v>82</v>
      </c>
      <c r="Q74" s="12" t="s">
        <v>82</v>
      </c>
      <c r="R74" s="13"/>
      <c r="S74" s="13"/>
      <c r="T74" s="13" t="s">
        <v>82</v>
      </c>
      <c r="U74" s="13" t="s">
        <v>82</v>
      </c>
      <c r="V74" s="14"/>
      <c r="W74" s="14"/>
      <c r="X74" s="14" t="s">
        <v>82</v>
      </c>
      <c r="Y74" s="14" t="s">
        <v>82</v>
      </c>
      <c r="Z74" s="26" t="s">
        <v>150</v>
      </c>
      <c r="AA74" s="26" t="s">
        <v>127</v>
      </c>
      <c r="AB74" s="124"/>
      <c r="AC74" s="124"/>
      <c r="AD74" s="124"/>
      <c r="AE74" s="124"/>
      <c r="AF74" s="131"/>
    </row>
    <row r="75" spans="1:32" ht="16.5" customHeight="1">
      <c r="A75" s="104" t="s">
        <v>10</v>
      </c>
      <c r="B75" s="105" t="s">
        <v>68</v>
      </c>
      <c r="C75" s="105" t="s">
        <v>0</v>
      </c>
      <c r="D75" s="105" t="s">
        <v>1</v>
      </c>
      <c r="E75" s="105" t="s">
        <v>12</v>
      </c>
      <c r="F75" s="117">
        <v>2023</v>
      </c>
      <c r="G75" s="117"/>
      <c r="H75" s="117"/>
      <c r="I75" s="117"/>
      <c r="J75" s="118">
        <v>2024</v>
      </c>
      <c r="K75" s="118"/>
      <c r="L75" s="118"/>
      <c r="M75" s="118"/>
      <c r="N75" s="113">
        <v>2025</v>
      </c>
      <c r="O75" s="113"/>
      <c r="P75" s="113"/>
      <c r="Q75" s="113"/>
      <c r="R75" s="114">
        <v>2026</v>
      </c>
      <c r="S75" s="114"/>
      <c r="T75" s="114"/>
      <c r="U75" s="114"/>
      <c r="V75" s="115">
        <v>2027</v>
      </c>
      <c r="W75" s="115"/>
      <c r="X75" s="115"/>
      <c r="Y75" s="115"/>
      <c r="Z75" s="105" t="s">
        <v>128</v>
      </c>
      <c r="AA75" s="105" t="s">
        <v>129</v>
      </c>
      <c r="AB75" s="105" t="s">
        <v>130</v>
      </c>
      <c r="AC75" s="105"/>
      <c r="AD75" s="105"/>
      <c r="AE75" s="105"/>
      <c r="AF75" s="106"/>
    </row>
    <row r="76" spans="1:32" ht="14.4" thickBot="1">
      <c r="A76" s="121"/>
      <c r="B76" s="116"/>
      <c r="C76" s="116"/>
      <c r="D76" s="116"/>
      <c r="E76" s="116"/>
      <c r="F76" s="41" t="s">
        <v>78</v>
      </c>
      <c r="G76" s="41" t="s">
        <v>81</v>
      </c>
      <c r="H76" s="41" t="s">
        <v>80</v>
      </c>
      <c r="I76" s="41" t="s">
        <v>79</v>
      </c>
      <c r="J76" s="42" t="s">
        <v>78</v>
      </c>
      <c r="K76" s="42" t="s">
        <v>81</v>
      </c>
      <c r="L76" s="42" t="s">
        <v>80</v>
      </c>
      <c r="M76" s="42" t="s">
        <v>79</v>
      </c>
      <c r="N76" s="43" t="s">
        <v>78</v>
      </c>
      <c r="O76" s="43" t="s">
        <v>81</v>
      </c>
      <c r="P76" s="43" t="s">
        <v>80</v>
      </c>
      <c r="Q76" s="43" t="s">
        <v>79</v>
      </c>
      <c r="R76" s="44" t="s">
        <v>78</v>
      </c>
      <c r="S76" s="44" t="s">
        <v>81</v>
      </c>
      <c r="T76" s="44" t="s">
        <v>80</v>
      </c>
      <c r="U76" s="44" t="s">
        <v>79</v>
      </c>
      <c r="V76" s="45" t="s">
        <v>78</v>
      </c>
      <c r="W76" s="45" t="s">
        <v>81</v>
      </c>
      <c r="X76" s="45" t="s">
        <v>80</v>
      </c>
      <c r="Y76" s="45" t="s">
        <v>79</v>
      </c>
      <c r="Z76" s="116"/>
      <c r="AA76" s="116"/>
      <c r="AB76" s="27">
        <v>2023</v>
      </c>
      <c r="AC76" s="28">
        <v>2024</v>
      </c>
      <c r="AD76" s="29">
        <v>2025</v>
      </c>
      <c r="AE76" s="30">
        <v>2026</v>
      </c>
      <c r="AF76" s="31">
        <v>2027</v>
      </c>
    </row>
    <row r="77" spans="1:32" ht="55.2">
      <c r="A77" s="120" t="s">
        <v>60</v>
      </c>
      <c r="B77" s="122" t="s">
        <v>61</v>
      </c>
      <c r="C77" s="20" t="s">
        <v>62</v>
      </c>
      <c r="D77" s="20" t="s">
        <v>139</v>
      </c>
      <c r="E77" s="20" t="s">
        <v>110</v>
      </c>
      <c r="F77" s="32"/>
      <c r="G77" s="32"/>
      <c r="H77" s="32"/>
      <c r="I77" s="32"/>
      <c r="J77" s="33"/>
      <c r="K77" s="33"/>
      <c r="L77" s="33"/>
      <c r="M77" s="33"/>
      <c r="N77" s="34"/>
      <c r="O77" s="34" t="s">
        <v>82</v>
      </c>
      <c r="P77" s="34" t="s">
        <v>82</v>
      </c>
      <c r="Q77" s="34"/>
      <c r="R77" s="35"/>
      <c r="S77" s="35"/>
      <c r="T77" s="35"/>
      <c r="U77" s="35"/>
      <c r="V77" s="36"/>
      <c r="W77" s="36"/>
      <c r="X77" s="36"/>
      <c r="Y77" s="36"/>
      <c r="Z77" s="20" t="s">
        <v>150</v>
      </c>
      <c r="AA77" s="20" t="s">
        <v>127</v>
      </c>
      <c r="AB77" s="122" t="s">
        <v>155</v>
      </c>
      <c r="AC77" s="122" t="s">
        <v>155</v>
      </c>
      <c r="AD77" s="122" t="s">
        <v>155</v>
      </c>
      <c r="AE77" s="122" t="s">
        <v>155</v>
      </c>
      <c r="AF77" s="130" t="s">
        <v>155</v>
      </c>
    </row>
    <row r="78" spans="1:32" ht="55.2">
      <c r="A78" s="95"/>
      <c r="B78" s="123"/>
      <c r="C78" s="3" t="s">
        <v>63</v>
      </c>
      <c r="D78" s="3" t="s">
        <v>139</v>
      </c>
      <c r="E78" s="3" t="s">
        <v>111</v>
      </c>
      <c r="F78" s="5"/>
      <c r="G78" s="5"/>
      <c r="H78" s="5" t="s">
        <v>82</v>
      </c>
      <c r="I78" s="5"/>
      <c r="J78" s="6"/>
      <c r="K78" s="6" t="s">
        <v>82</v>
      </c>
      <c r="L78" s="6"/>
      <c r="M78" s="6"/>
      <c r="N78" s="7"/>
      <c r="O78" s="7" t="s">
        <v>82</v>
      </c>
      <c r="P78" s="7"/>
      <c r="Q78" s="7"/>
      <c r="R78" s="8"/>
      <c r="S78" s="8" t="s">
        <v>82</v>
      </c>
      <c r="T78" s="8"/>
      <c r="U78" s="8"/>
      <c r="V78" s="9"/>
      <c r="W78" s="9" t="s">
        <v>82</v>
      </c>
      <c r="X78" s="9"/>
      <c r="Y78" s="9"/>
      <c r="Z78" s="3" t="s">
        <v>126</v>
      </c>
      <c r="AA78" s="3" t="s">
        <v>127</v>
      </c>
      <c r="AB78" s="123"/>
      <c r="AC78" s="123"/>
      <c r="AD78" s="123"/>
      <c r="AE78" s="123"/>
      <c r="AF78" s="128"/>
    </row>
    <row r="79" spans="1:32" ht="55.2">
      <c r="A79" s="95"/>
      <c r="B79" s="123"/>
      <c r="C79" s="3" t="s">
        <v>124</v>
      </c>
      <c r="D79" s="3" t="s">
        <v>139</v>
      </c>
      <c r="E79" s="3" t="s">
        <v>112</v>
      </c>
      <c r="F79" s="5"/>
      <c r="G79" s="5"/>
      <c r="H79" s="5" t="s">
        <v>82</v>
      </c>
      <c r="I79" s="5" t="s">
        <v>82</v>
      </c>
      <c r="J79" s="6"/>
      <c r="K79" s="6"/>
      <c r="L79" s="6"/>
      <c r="M79" s="6"/>
      <c r="N79" s="7"/>
      <c r="O79" s="7"/>
      <c r="P79" s="7"/>
      <c r="Q79" s="7"/>
      <c r="R79" s="8"/>
      <c r="S79" s="8"/>
      <c r="T79" s="8"/>
      <c r="U79" s="8"/>
      <c r="V79" s="9"/>
      <c r="W79" s="9"/>
      <c r="X79" s="9"/>
      <c r="Y79" s="9"/>
      <c r="Z79" s="3" t="s">
        <v>126</v>
      </c>
      <c r="AA79" s="3" t="s">
        <v>127</v>
      </c>
      <c r="AB79" s="123"/>
      <c r="AC79" s="123"/>
      <c r="AD79" s="123"/>
      <c r="AE79" s="123"/>
      <c r="AF79" s="128"/>
    </row>
    <row r="80" spans="1:32" ht="69">
      <c r="A80" s="95"/>
      <c r="B80" s="123"/>
      <c r="C80" s="3" t="s">
        <v>64</v>
      </c>
      <c r="D80" s="3" t="s">
        <v>139</v>
      </c>
      <c r="E80" s="3" t="s">
        <v>113</v>
      </c>
      <c r="F80" s="5"/>
      <c r="G80" s="5"/>
      <c r="H80" s="5"/>
      <c r="I80" s="5"/>
      <c r="J80" s="6" t="s">
        <v>82</v>
      </c>
      <c r="K80" s="6" t="s">
        <v>82</v>
      </c>
      <c r="L80" s="6"/>
      <c r="M80" s="6"/>
      <c r="N80" s="7"/>
      <c r="O80" s="7"/>
      <c r="P80" s="7"/>
      <c r="Q80" s="7"/>
      <c r="R80" s="8"/>
      <c r="S80" s="8"/>
      <c r="T80" s="8"/>
      <c r="U80" s="8"/>
      <c r="V80" s="9"/>
      <c r="W80" s="9"/>
      <c r="X80" s="9"/>
      <c r="Y80" s="9"/>
      <c r="Z80" s="3" t="s">
        <v>126</v>
      </c>
      <c r="AA80" s="3" t="s">
        <v>127</v>
      </c>
      <c r="AB80" s="123"/>
      <c r="AC80" s="123"/>
      <c r="AD80" s="123"/>
      <c r="AE80" s="123"/>
      <c r="AF80" s="128"/>
    </row>
    <row r="81" spans="1:32" ht="69">
      <c r="A81" s="95"/>
      <c r="B81" s="123"/>
      <c r="C81" s="3" t="s">
        <v>65</v>
      </c>
      <c r="D81" s="3" t="s">
        <v>139</v>
      </c>
      <c r="E81" s="3" t="s">
        <v>88</v>
      </c>
      <c r="F81" s="5"/>
      <c r="G81" s="5"/>
      <c r="H81" s="5"/>
      <c r="I81" s="5"/>
      <c r="J81" s="6"/>
      <c r="K81" s="6" t="s">
        <v>82</v>
      </c>
      <c r="L81" s="6"/>
      <c r="M81" s="6"/>
      <c r="N81" s="7"/>
      <c r="O81" s="7"/>
      <c r="P81" s="7"/>
      <c r="Q81" s="7"/>
      <c r="R81" s="8"/>
      <c r="S81" s="8"/>
      <c r="T81" s="8"/>
      <c r="U81" s="8"/>
      <c r="V81" s="9"/>
      <c r="W81" s="9"/>
      <c r="X81" s="9"/>
      <c r="Y81" s="9"/>
      <c r="Z81" s="3" t="s">
        <v>149</v>
      </c>
      <c r="AA81" s="3" t="s">
        <v>127</v>
      </c>
      <c r="AB81" s="123"/>
      <c r="AC81" s="123"/>
      <c r="AD81" s="123"/>
      <c r="AE81" s="123"/>
      <c r="AF81" s="128"/>
    </row>
    <row r="82" spans="1:32" ht="69">
      <c r="A82" s="95"/>
      <c r="B82" s="123"/>
      <c r="C82" s="3" t="s">
        <v>66</v>
      </c>
      <c r="D82" s="3" t="s">
        <v>145</v>
      </c>
      <c r="E82" s="3" t="s">
        <v>95</v>
      </c>
      <c r="F82" s="5"/>
      <c r="G82" s="5"/>
      <c r="H82" s="5"/>
      <c r="I82" s="5"/>
      <c r="J82" s="6"/>
      <c r="K82" s="6"/>
      <c r="L82" s="6"/>
      <c r="M82" s="6"/>
      <c r="N82" s="7" t="s">
        <v>82</v>
      </c>
      <c r="O82" s="7" t="s">
        <v>82</v>
      </c>
      <c r="P82" s="7"/>
      <c r="Q82" s="7"/>
      <c r="R82" s="8"/>
      <c r="S82" s="8"/>
      <c r="T82" s="8"/>
      <c r="U82" s="8"/>
      <c r="V82" s="9"/>
      <c r="W82" s="9"/>
      <c r="X82" s="9"/>
      <c r="Y82" s="9"/>
      <c r="Z82" s="3" t="s">
        <v>149</v>
      </c>
      <c r="AA82" s="3" t="s">
        <v>127</v>
      </c>
      <c r="AB82" s="123"/>
      <c r="AC82" s="123"/>
      <c r="AD82" s="123"/>
      <c r="AE82" s="123"/>
      <c r="AF82" s="128"/>
    </row>
    <row r="83" spans="1:32" ht="55.8" thickBot="1">
      <c r="A83" s="121"/>
      <c r="B83" s="124"/>
      <c r="C83" s="26" t="s">
        <v>67</v>
      </c>
      <c r="D83" s="26" t="s">
        <v>139</v>
      </c>
      <c r="E83" s="26" t="s">
        <v>96</v>
      </c>
      <c r="F83" s="10"/>
      <c r="G83" s="10"/>
      <c r="H83" s="10"/>
      <c r="I83" s="10"/>
      <c r="J83" s="11"/>
      <c r="K83" s="11"/>
      <c r="L83" s="11"/>
      <c r="M83" s="11"/>
      <c r="N83" s="12"/>
      <c r="O83" s="12"/>
      <c r="P83" s="12" t="s">
        <v>82</v>
      </c>
      <c r="Q83" s="12" t="s">
        <v>82</v>
      </c>
      <c r="R83" s="13"/>
      <c r="S83" s="13"/>
      <c r="T83" s="13"/>
      <c r="U83" s="13"/>
      <c r="V83" s="14"/>
      <c r="W83" s="14"/>
      <c r="X83" s="14"/>
      <c r="Y83" s="14"/>
      <c r="Z83" s="26" t="s">
        <v>150</v>
      </c>
      <c r="AA83" s="26" t="s">
        <v>127</v>
      </c>
      <c r="AB83" s="124"/>
      <c r="AC83" s="124"/>
      <c r="AD83" s="124"/>
      <c r="AE83" s="124"/>
      <c r="AF83" s="131"/>
    </row>
    <row r="84" spans="1:32" ht="16.5" customHeight="1">
      <c r="A84" s="104" t="s">
        <v>10</v>
      </c>
      <c r="B84" s="105" t="s">
        <v>68</v>
      </c>
      <c r="C84" s="105" t="s">
        <v>0</v>
      </c>
      <c r="D84" s="105" t="s">
        <v>1</v>
      </c>
      <c r="E84" s="105" t="s">
        <v>12</v>
      </c>
      <c r="F84" s="117">
        <v>2023</v>
      </c>
      <c r="G84" s="117"/>
      <c r="H84" s="117"/>
      <c r="I84" s="117"/>
      <c r="J84" s="118">
        <v>2024</v>
      </c>
      <c r="K84" s="118"/>
      <c r="L84" s="118"/>
      <c r="M84" s="118"/>
      <c r="N84" s="113">
        <v>2025</v>
      </c>
      <c r="O84" s="113"/>
      <c r="P84" s="113"/>
      <c r="Q84" s="113"/>
      <c r="R84" s="114">
        <v>2026</v>
      </c>
      <c r="S84" s="114"/>
      <c r="T84" s="114"/>
      <c r="U84" s="114"/>
      <c r="V84" s="115">
        <v>2027</v>
      </c>
      <c r="W84" s="115"/>
      <c r="X84" s="115"/>
      <c r="Y84" s="115"/>
      <c r="Z84" s="105" t="s">
        <v>128</v>
      </c>
      <c r="AA84" s="105" t="s">
        <v>129</v>
      </c>
      <c r="AB84" s="105" t="s">
        <v>130</v>
      </c>
      <c r="AC84" s="105"/>
      <c r="AD84" s="105"/>
      <c r="AE84" s="105"/>
      <c r="AF84" s="106"/>
    </row>
    <row r="85" spans="1:32" ht="14.4" thickBot="1">
      <c r="A85" s="121"/>
      <c r="B85" s="116"/>
      <c r="C85" s="116"/>
      <c r="D85" s="116"/>
      <c r="E85" s="116"/>
      <c r="F85" s="41" t="s">
        <v>78</v>
      </c>
      <c r="G85" s="41" t="s">
        <v>81</v>
      </c>
      <c r="H85" s="41" t="s">
        <v>80</v>
      </c>
      <c r="I85" s="41" t="s">
        <v>79</v>
      </c>
      <c r="J85" s="42" t="s">
        <v>78</v>
      </c>
      <c r="K85" s="42" t="s">
        <v>81</v>
      </c>
      <c r="L85" s="42" t="s">
        <v>80</v>
      </c>
      <c r="M85" s="42" t="s">
        <v>79</v>
      </c>
      <c r="N85" s="43" t="s">
        <v>78</v>
      </c>
      <c r="O85" s="43" t="s">
        <v>81</v>
      </c>
      <c r="P85" s="43" t="s">
        <v>80</v>
      </c>
      <c r="Q85" s="43" t="s">
        <v>79</v>
      </c>
      <c r="R85" s="44" t="s">
        <v>78</v>
      </c>
      <c r="S85" s="44" t="s">
        <v>81</v>
      </c>
      <c r="T85" s="44" t="s">
        <v>80</v>
      </c>
      <c r="U85" s="44" t="s">
        <v>79</v>
      </c>
      <c r="V85" s="45" t="s">
        <v>78</v>
      </c>
      <c r="W85" s="45" t="s">
        <v>81</v>
      </c>
      <c r="X85" s="45" t="s">
        <v>80</v>
      </c>
      <c r="Y85" s="45" t="s">
        <v>79</v>
      </c>
      <c r="Z85" s="116"/>
      <c r="AA85" s="116"/>
      <c r="AB85" s="27">
        <v>2023</v>
      </c>
      <c r="AC85" s="28">
        <v>2024</v>
      </c>
      <c r="AD85" s="29">
        <v>2025</v>
      </c>
      <c r="AE85" s="30">
        <v>2026</v>
      </c>
      <c r="AF85" s="31">
        <v>2027</v>
      </c>
    </row>
    <row r="86" spans="1:32" ht="82.8">
      <c r="A86" s="120" t="s">
        <v>165</v>
      </c>
      <c r="B86" s="122" t="s">
        <v>69</v>
      </c>
      <c r="C86" s="20" t="s">
        <v>70</v>
      </c>
      <c r="D86" s="20" t="s">
        <v>139</v>
      </c>
      <c r="E86" s="20" t="s">
        <v>114</v>
      </c>
      <c r="F86" s="32"/>
      <c r="G86" s="32"/>
      <c r="H86" s="32" t="s">
        <v>82</v>
      </c>
      <c r="I86" s="32" t="s">
        <v>82</v>
      </c>
      <c r="J86" s="33"/>
      <c r="K86" s="33"/>
      <c r="L86" s="33"/>
      <c r="M86" s="33"/>
      <c r="N86" s="34"/>
      <c r="O86" s="34"/>
      <c r="P86" s="34"/>
      <c r="Q86" s="34"/>
      <c r="R86" s="35"/>
      <c r="S86" s="35"/>
      <c r="T86" s="35"/>
      <c r="U86" s="35"/>
      <c r="V86" s="36"/>
      <c r="W86" s="36"/>
      <c r="X86" s="36"/>
      <c r="Y86" s="36"/>
      <c r="Z86" s="20" t="s">
        <v>126</v>
      </c>
      <c r="AA86" s="20" t="s">
        <v>127</v>
      </c>
      <c r="AB86" s="122" t="s">
        <v>155</v>
      </c>
      <c r="AC86" s="122" t="s">
        <v>155</v>
      </c>
      <c r="AD86" s="122" t="s">
        <v>155</v>
      </c>
      <c r="AE86" s="122" t="s">
        <v>155</v>
      </c>
      <c r="AF86" s="130" t="s">
        <v>155</v>
      </c>
    </row>
    <row r="87" spans="1:32" ht="82.8">
      <c r="A87" s="95"/>
      <c r="B87" s="123"/>
      <c r="C87" s="3" t="s">
        <v>71</v>
      </c>
      <c r="D87" s="3" t="s">
        <v>139</v>
      </c>
      <c r="E87" s="3" t="s">
        <v>115</v>
      </c>
      <c r="F87" s="5"/>
      <c r="G87" s="5"/>
      <c r="H87" s="5"/>
      <c r="I87" s="5"/>
      <c r="J87" s="6"/>
      <c r="K87" s="6"/>
      <c r="L87" s="6" t="s">
        <v>82</v>
      </c>
      <c r="M87" s="6" t="s">
        <v>82</v>
      </c>
      <c r="N87" s="7"/>
      <c r="O87" s="7"/>
      <c r="P87" s="7" t="s">
        <v>82</v>
      </c>
      <c r="Q87" s="7" t="s">
        <v>82</v>
      </c>
      <c r="R87" s="8"/>
      <c r="S87" s="8"/>
      <c r="T87" s="8" t="s">
        <v>82</v>
      </c>
      <c r="U87" s="8" t="s">
        <v>82</v>
      </c>
      <c r="V87" s="9"/>
      <c r="W87" s="9"/>
      <c r="X87" s="9" t="s">
        <v>82</v>
      </c>
      <c r="Y87" s="9" t="s">
        <v>82</v>
      </c>
      <c r="Z87" s="3" t="s">
        <v>133</v>
      </c>
      <c r="AA87" s="3" t="s">
        <v>127</v>
      </c>
      <c r="AB87" s="123"/>
      <c r="AC87" s="123"/>
      <c r="AD87" s="123"/>
      <c r="AE87" s="123"/>
      <c r="AF87" s="128"/>
    </row>
    <row r="88" spans="1:32" ht="82.8">
      <c r="A88" s="95"/>
      <c r="B88" s="123"/>
      <c r="C88" s="3" t="s">
        <v>72</v>
      </c>
      <c r="D88" s="3" t="s">
        <v>139</v>
      </c>
      <c r="E88" s="3" t="s">
        <v>171</v>
      </c>
      <c r="F88" s="5"/>
      <c r="G88" s="5"/>
      <c r="H88" s="5"/>
      <c r="I88" s="5"/>
      <c r="J88" s="6"/>
      <c r="K88" s="6"/>
      <c r="L88" s="6"/>
      <c r="M88" s="6"/>
      <c r="N88" s="7" t="s">
        <v>82</v>
      </c>
      <c r="O88" s="7" t="s">
        <v>82</v>
      </c>
      <c r="P88" s="7"/>
      <c r="Q88" s="7"/>
      <c r="R88" s="8" t="s">
        <v>82</v>
      </c>
      <c r="S88" s="8" t="s">
        <v>82</v>
      </c>
      <c r="T88" s="8"/>
      <c r="U88" s="8"/>
      <c r="V88" s="9" t="s">
        <v>82</v>
      </c>
      <c r="W88" s="9" t="s">
        <v>82</v>
      </c>
      <c r="X88" s="9"/>
      <c r="Y88" s="9"/>
      <c r="Z88" s="3" t="s">
        <v>126</v>
      </c>
      <c r="AA88" s="3" t="s">
        <v>127</v>
      </c>
      <c r="AB88" s="123"/>
      <c r="AC88" s="123"/>
      <c r="AD88" s="123"/>
      <c r="AE88" s="123"/>
      <c r="AF88" s="128"/>
    </row>
    <row r="89" spans="1:32" ht="69">
      <c r="A89" s="95"/>
      <c r="B89" s="123"/>
      <c r="C89" s="3" t="s">
        <v>125</v>
      </c>
      <c r="D89" s="3" t="s">
        <v>139</v>
      </c>
      <c r="E89" s="3" t="s">
        <v>172</v>
      </c>
      <c r="F89" s="5"/>
      <c r="G89" s="5"/>
      <c r="H89" s="5"/>
      <c r="I89" s="5"/>
      <c r="J89" s="6"/>
      <c r="K89" s="6"/>
      <c r="L89" s="6"/>
      <c r="M89" s="6"/>
      <c r="N89" s="7"/>
      <c r="O89" s="7"/>
      <c r="P89" s="7" t="s">
        <v>82</v>
      </c>
      <c r="Q89" s="7"/>
      <c r="R89" s="8"/>
      <c r="S89" s="8"/>
      <c r="T89" s="8" t="s">
        <v>82</v>
      </c>
      <c r="U89" s="8"/>
      <c r="V89" s="9"/>
      <c r="W89" s="9"/>
      <c r="X89" s="9" t="s">
        <v>82</v>
      </c>
      <c r="Y89" s="9"/>
      <c r="Z89" s="3" t="s">
        <v>126</v>
      </c>
      <c r="AA89" s="3" t="s">
        <v>127</v>
      </c>
      <c r="AB89" s="123"/>
      <c r="AC89" s="123"/>
      <c r="AD89" s="123"/>
      <c r="AE89" s="123"/>
      <c r="AF89" s="128"/>
    </row>
    <row r="90" spans="1:32" ht="69">
      <c r="A90" s="95"/>
      <c r="B90" s="123"/>
      <c r="C90" s="3" t="s">
        <v>73</v>
      </c>
      <c r="D90" s="3" t="s">
        <v>139</v>
      </c>
      <c r="E90" s="3" t="s">
        <v>173</v>
      </c>
      <c r="F90" s="5"/>
      <c r="G90" s="5"/>
      <c r="H90" s="5"/>
      <c r="I90" s="5"/>
      <c r="J90" s="6"/>
      <c r="K90" s="6"/>
      <c r="L90" s="6"/>
      <c r="M90" s="6"/>
      <c r="N90" s="7"/>
      <c r="O90" s="7"/>
      <c r="P90" s="7" t="s">
        <v>82</v>
      </c>
      <c r="Q90" s="7"/>
      <c r="R90" s="8"/>
      <c r="S90" s="8"/>
      <c r="T90" s="8"/>
      <c r="U90" s="8"/>
      <c r="V90" s="9"/>
      <c r="W90" s="9"/>
      <c r="X90" s="9"/>
      <c r="Y90" s="9"/>
      <c r="Z90" s="3" t="s">
        <v>126</v>
      </c>
      <c r="AA90" s="3" t="s">
        <v>154</v>
      </c>
      <c r="AB90" s="123"/>
      <c r="AC90" s="123"/>
      <c r="AD90" s="123"/>
      <c r="AE90" s="123"/>
      <c r="AF90" s="128"/>
    </row>
    <row r="91" spans="1:32" ht="82.8">
      <c r="A91" s="95"/>
      <c r="B91" s="123"/>
      <c r="C91" s="3" t="s">
        <v>74</v>
      </c>
      <c r="D91" s="3" t="s">
        <v>153</v>
      </c>
      <c r="E91" s="3" t="s">
        <v>174</v>
      </c>
      <c r="F91" s="5"/>
      <c r="G91" s="5"/>
      <c r="H91" s="5"/>
      <c r="I91" s="5"/>
      <c r="J91" s="6"/>
      <c r="K91" s="6"/>
      <c r="L91" s="6"/>
      <c r="M91" s="6"/>
      <c r="N91" s="7"/>
      <c r="O91" s="7"/>
      <c r="P91" s="7" t="s">
        <v>82</v>
      </c>
      <c r="Q91" s="7"/>
      <c r="R91" s="8"/>
      <c r="S91" s="8"/>
      <c r="T91" s="8"/>
      <c r="U91" s="8"/>
      <c r="V91" s="9"/>
      <c r="W91" s="9"/>
      <c r="X91" s="9"/>
      <c r="Y91" s="9"/>
      <c r="Z91" s="3" t="s">
        <v>134</v>
      </c>
      <c r="AA91" s="3" t="s">
        <v>127</v>
      </c>
      <c r="AB91" s="123"/>
      <c r="AC91" s="123"/>
      <c r="AD91" s="123"/>
      <c r="AE91" s="123"/>
      <c r="AF91" s="128"/>
    </row>
    <row r="92" spans="1:32" ht="27.6">
      <c r="A92" s="95"/>
      <c r="B92" s="123"/>
      <c r="C92" s="3" t="s">
        <v>75</v>
      </c>
      <c r="D92" s="3" t="s">
        <v>139</v>
      </c>
      <c r="E92" s="3" t="s">
        <v>88</v>
      </c>
      <c r="F92" s="5"/>
      <c r="G92" s="5"/>
      <c r="H92" s="5"/>
      <c r="I92" s="5"/>
      <c r="J92" s="6"/>
      <c r="K92" s="6"/>
      <c r="L92" s="6"/>
      <c r="M92" s="6"/>
      <c r="N92" s="7"/>
      <c r="O92" s="7"/>
      <c r="P92" s="7" t="s">
        <v>82</v>
      </c>
      <c r="Q92" s="7"/>
      <c r="R92" s="8"/>
      <c r="S92" s="8"/>
      <c r="T92" s="8"/>
      <c r="U92" s="8"/>
      <c r="V92" s="9"/>
      <c r="W92" s="9"/>
      <c r="X92" s="9"/>
      <c r="Y92" s="9"/>
      <c r="Z92" s="3" t="s">
        <v>149</v>
      </c>
      <c r="AA92" s="3" t="s">
        <v>127</v>
      </c>
      <c r="AB92" s="123"/>
      <c r="AC92" s="123"/>
      <c r="AD92" s="123"/>
      <c r="AE92" s="123"/>
      <c r="AF92" s="128"/>
    </row>
    <row r="93" spans="1:32" ht="55.2">
      <c r="A93" s="95"/>
      <c r="B93" s="123"/>
      <c r="C93" s="3" t="s">
        <v>76</v>
      </c>
      <c r="D93" s="3" t="s">
        <v>139</v>
      </c>
      <c r="E93" s="3" t="s">
        <v>95</v>
      </c>
      <c r="F93" s="5"/>
      <c r="G93" s="5"/>
      <c r="H93" s="5"/>
      <c r="I93" s="5"/>
      <c r="J93" s="6"/>
      <c r="K93" s="6"/>
      <c r="L93" s="6"/>
      <c r="M93" s="6"/>
      <c r="N93" s="7"/>
      <c r="O93" s="7"/>
      <c r="P93" s="7"/>
      <c r="Q93" s="7"/>
      <c r="R93" s="8" t="s">
        <v>82</v>
      </c>
      <c r="S93" s="8" t="s">
        <v>82</v>
      </c>
      <c r="T93" s="8"/>
      <c r="U93" s="8"/>
      <c r="V93" s="9" t="s">
        <v>82</v>
      </c>
      <c r="W93" s="9" t="s">
        <v>82</v>
      </c>
      <c r="X93" s="9"/>
      <c r="Y93" s="9"/>
      <c r="Z93" s="3" t="s">
        <v>149</v>
      </c>
      <c r="AA93" s="3" t="s">
        <v>127</v>
      </c>
      <c r="AB93" s="123"/>
      <c r="AC93" s="123"/>
      <c r="AD93" s="123"/>
      <c r="AE93" s="123"/>
      <c r="AF93" s="128"/>
    </row>
    <row r="94" spans="1:32" ht="69.599999999999994" thickBot="1">
      <c r="A94" s="121"/>
      <c r="B94" s="124"/>
      <c r="C94" s="26" t="s">
        <v>77</v>
      </c>
      <c r="D94" s="26" t="s">
        <v>139</v>
      </c>
      <c r="E94" s="26" t="s">
        <v>96</v>
      </c>
      <c r="F94" s="10"/>
      <c r="G94" s="10"/>
      <c r="H94" s="10"/>
      <c r="I94" s="10"/>
      <c r="J94" s="11"/>
      <c r="K94" s="11"/>
      <c r="L94" s="11"/>
      <c r="M94" s="11"/>
      <c r="N94" s="12"/>
      <c r="O94" s="12"/>
      <c r="P94" s="12"/>
      <c r="Q94" s="12"/>
      <c r="R94" s="13"/>
      <c r="S94" s="13"/>
      <c r="T94" s="13" t="s">
        <v>82</v>
      </c>
      <c r="U94" s="13" t="s">
        <v>82</v>
      </c>
      <c r="V94" s="14"/>
      <c r="W94" s="14"/>
      <c r="X94" s="14" t="s">
        <v>82</v>
      </c>
      <c r="Y94" s="14" t="s">
        <v>82</v>
      </c>
      <c r="Z94" s="26" t="s">
        <v>148</v>
      </c>
      <c r="AA94" s="26" t="s">
        <v>127</v>
      </c>
      <c r="AB94" s="124"/>
      <c r="AC94" s="124"/>
      <c r="AD94" s="124"/>
      <c r="AE94" s="124"/>
      <c r="AF94" s="131"/>
    </row>
    <row r="95" spans="1:32" ht="14.4" thickBot="1">
      <c r="Z95" s="46"/>
      <c r="AA95" s="21"/>
      <c r="AB95" s="21"/>
      <c r="AC95" s="21"/>
      <c r="AD95" s="21"/>
      <c r="AE95" s="21"/>
      <c r="AF95" s="21"/>
    </row>
    <row r="96" spans="1:32" ht="42" thickBot="1">
      <c r="Z96" s="47" t="s">
        <v>157</v>
      </c>
      <c r="AA96" s="48">
        <f>7245000*9</f>
        <v>65205000</v>
      </c>
      <c r="AB96" s="48">
        <f>+(AA96*13/100)+AA96</f>
        <v>73681650</v>
      </c>
      <c r="AC96" s="48">
        <f t="shared" ref="AC96:AF96" si="2">+(AB96*13/100)+AB96</f>
        <v>83260264.5</v>
      </c>
      <c r="AD96" s="48">
        <f t="shared" si="2"/>
        <v>94084098.885000005</v>
      </c>
      <c r="AE96" s="48">
        <f t="shared" si="2"/>
        <v>106315031.74005</v>
      </c>
      <c r="AF96" s="48">
        <f t="shared" si="2"/>
        <v>120135985.86625651</v>
      </c>
    </row>
    <row r="97" spans="1:32">
      <c r="Z97" s="83"/>
      <c r="AA97" s="84"/>
      <c r="AB97" s="84"/>
      <c r="AC97" s="84"/>
      <c r="AD97" s="84"/>
      <c r="AE97" s="84"/>
      <c r="AF97" s="84"/>
    </row>
    <row r="98" spans="1:32" ht="14.4" thickBot="1">
      <c r="Z98" s="83"/>
      <c r="AA98" s="84"/>
      <c r="AB98" s="84"/>
      <c r="AC98" s="84"/>
      <c r="AD98" s="84"/>
      <c r="AE98" s="84"/>
      <c r="AF98" s="84"/>
    </row>
    <row r="99" spans="1:32" ht="29.1" customHeight="1">
      <c r="Z99" s="107" t="s">
        <v>163</v>
      </c>
      <c r="AA99" s="108"/>
      <c r="AB99" s="104" t="s">
        <v>413</v>
      </c>
      <c r="AC99" s="105"/>
      <c r="AD99" s="105"/>
      <c r="AE99" s="105"/>
      <c r="AF99" s="106"/>
    </row>
    <row r="100" spans="1:32" ht="15" customHeight="1">
      <c r="Z100" s="109"/>
      <c r="AA100" s="110"/>
      <c r="AB100" s="90">
        <v>2023</v>
      </c>
      <c r="AC100" s="86">
        <v>2024</v>
      </c>
      <c r="AD100" s="87">
        <v>2025</v>
      </c>
      <c r="AE100" s="88">
        <v>2026</v>
      </c>
      <c r="AF100" s="91">
        <v>2027</v>
      </c>
    </row>
    <row r="101" spans="1:32" ht="15" customHeight="1" thickBot="1">
      <c r="A101" s="22"/>
      <c r="Z101" s="111"/>
      <c r="AA101" s="112"/>
      <c r="AB101" s="92">
        <f>+AB96+AB60+AB52+AB40+AB33</f>
        <v>82961650</v>
      </c>
      <c r="AC101" s="89">
        <f>+AC96+AC60+AC52+AC40+AC33+AC34</f>
        <v>90909864.5</v>
      </c>
      <c r="AD101" s="89">
        <f>+AD96+AD60+AD52+AD40+AD33+AD34</f>
        <v>118204850.88500001</v>
      </c>
      <c r="AE101" s="89">
        <f>+AE96+AE60+AE52+AE40+AE34</f>
        <v>113529173.98005</v>
      </c>
      <c r="AF101" s="93">
        <f>+AF96+AF60+AF52+AF40+AF34</f>
        <v>128215825.17505652</v>
      </c>
    </row>
    <row r="102" spans="1:32" ht="26.25" customHeight="1">
      <c r="AB102" s="95" t="s">
        <v>414</v>
      </c>
      <c r="AC102" s="96"/>
      <c r="AD102" s="96"/>
      <c r="AE102" s="96"/>
      <c r="AF102" s="97"/>
    </row>
    <row r="103" spans="1:32">
      <c r="AB103" s="92">
        <v>0</v>
      </c>
      <c r="AC103" s="89">
        <v>149000000</v>
      </c>
      <c r="AD103" s="89">
        <v>149000000</v>
      </c>
      <c r="AE103" s="89">
        <v>242000000</v>
      </c>
      <c r="AF103" s="93">
        <v>149000000</v>
      </c>
    </row>
    <row r="104" spans="1:32">
      <c r="AB104" s="92"/>
      <c r="AC104" s="89"/>
      <c r="AD104" s="89"/>
      <c r="AE104" s="89"/>
      <c r="AF104" s="93"/>
    </row>
    <row r="105" spans="1:32">
      <c r="AB105" s="98">
        <f>+AB101+AB103</f>
        <v>82961650</v>
      </c>
      <c r="AC105" s="100">
        <f t="shared" ref="AC105:AF105" si="3">+AC101+AC103</f>
        <v>239909864.5</v>
      </c>
      <c r="AD105" s="100">
        <f t="shared" si="3"/>
        <v>267204850.88499999</v>
      </c>
      <c r="AE105" s="100">
        <f t="shared" si="3"/>
        <v>355529173.98004997</v>
      </c>
      <c r="AF105" s="102">
        <f t="shared" si="3"/>
        <v>277215825.17505652</v>
      </c>
    </row>
    <row r="106" spans="1:32" ht="14.4" thickBot="1">
      <c r="AB106" s="99"/>
      <c r="AC106" s="101"/>
      <c r="AD106" s="101"/>
      <c r="AE106" s="101"/>
      <c r="AF106" s="103"/>
    </row>
  </sheetData>
  <mergeCells count="247">
    <mergeCell ref="A2:AF3"/>
    <mergeCell ref="A27:A28"/>
    <mergeCell ref="A48:A49"/>
    <mergeCell ref="A64:A65"/>
    <mergeCell ref="A75:A76"/>
    <mergeCell ref="A84:A85"/>
    <mergeCell ref="AB86:AB94"/>
    <mergeCell ref="AC86:AC94"/>
    <mergeCell ref="AD86:AD94"/>
    <mergeCell ref="AE86:AE94"/>
    <mergeCell ref="AF86:AF94"/>
    <mergeCell ref="AB66:AB74"/>
    <mergeCell ref="AC66:AC74"/>
    <mergeCell ref="AD66:AD74"/>
    <mergeCell ref="AE66:AE74"/>
    <mergeCell ref="AF66:AF74"/>
    <mergeCell ref="AB77:AB83"/>
    <mergeCell ref="AC77:AC83"/>
    <mergeCell ref="AD77:AD83"/>
    <mergeCell ref="AE77:AE83"/>
    <mergeCell ref="AF77:AF83"/>
    <mergeCell ref="AB44:AB47"/>
    <mergeCell ref="AC44:AC47"/>
    <mergeCell ref="Z75:Z76"/>
    <mergeCell ref="AA75:AA76"/>
    <mergeCell ref="AB75:AF75"/>
    <mergeCell ref="AA56:AA57"/>
    <mergeCell ref="AB56:AF56"/>
    <mergeCell ref="Z64:Z65"/>
    <mergeCell ref="AA64:AA65"/>
    <mergeCell ref="AB64:AF64"/>
    <mergeCell ref="AB53:AB55"/>
    <mergeCell ref="AC53:AC55"/>
    <mergeCell ref="AD53:AD55"/>
    <mergeCell ref="AE53:AE55"/>
    <mergeCell ref="AF53:AF55"/>
    <mergeCell ref="AB58:AB59"/>
    <mergeCell ref="AC58:AC59"/>
    <mergeCell ref="AD58:AD59"/>
    <mergeCell ref="AB37:AB39"/>
    <mergeCell ref="AC37:AC39"/>
    <mergeCell ref="AD37:AD39"/>
    <mergeCell ref="Z48:Z49"/>
    <mergeCell ref="AA48:AA49"/>
    <mergeCell ref="AB48:AF48"/>
    <mergeCell ref="Z56:Z57"/>
    <mergeCell ref="AF44:AF47"/>
    <mergeCell ref="AB50:AB51"/>
    <mergeCell ref="AC50:AC51"/>
    <mergeCell ref="AD50:AD51"/>
    <mergeCell ref="AE50:AE51"/>
    <mergeCell ref="AF50:AF51"/>
    <mergeCell ref="AC23:AC26"/>
    <mergeCell ref="AD23:AD26"/>
    <mergeCell ref="AE23:AE26"/>
    <mergeCell ref="AF23:AF26"/>
    <mergeCell ref="AC29:AC32"/>
    <mergeCell ref="AD29:AD32"/>
    <mergeCell ref="AE29:AE33"/>
    <mergeCell ref="AF29:AF33"/>
    <mergeCell ref="AB29:AB32"/>
    <mergeCell ref="Z21:Z22"/>
    <mergeCell ref="AA21:AA22"/>
    <mergeCell ref="AB21:AF21"/>
    <mergeCell ref="AE58:AE59"/>
    <mergeCell ref="AF58:AF59"/>
    <mergeCell ref="AB61:AB63"/>
    <mergeCell ref="AC61:AC63"/>
    <mergeCell ref="AD61:AD63"/>
    <mergeCell ref="AE61:AE63"/>
    <mergeCell ref="AF61:AF63"/>
    <mergeCell ref="Z27:Z28"/>
    <mergeCell ref="AA27:AA28"/>
    <mergeCell ref="AB27:AF27"/>
    <mergeCell ref="Z35:Z36"/>
    <mergeCell ref="AA35:AA36"/>
    <mergeCell ref="AB35:AF35"/>
    <mergeCell ref="Z42:Z43"/>
    <mergeCell ref="AA42:AA43"/>
    <mergeCell ref="AB42:AF42"/>
    <mergeCell ref="AE37:AE39"/>
    <mergeCell ref="AF37:AF39"/>
    <mergeCell ref="AD44:AD47"/>
    <mergeCell ref="AE44:AE47"/>
    <mergeCell ref="AB23:AB26"/>
    <mergeCell ref="A6:A15"/>
    <mergeCell ref="B6:B15"/>
    <mergeCell ref="A18:A26"/>
    <mergeCell ref="AA4:AA5"/>
    <mergeCell ref="F4:I4"/>
    <mergeCell ref="J4:M4"/>
    <mergeCell ref="N4:Q4"/>
    <mergeCell ref="R4:U4"/>
    <mergeCell ref="V4:Y4"/>
    <mergeCell ref="Z4:Z5"/>
    <mergeCell ref="B18:B20"/>
    <mergeCell ref="A4:A5"/>
    <mergeCell ref="B4:B5"/>
    <mergeCell ref="C4:C5"/>
    <mergeCell ref="D4:D5"/>
    <mergeCell ref="E4:E5"/>
    <mergeCell ref="A16:A17"/>
    <mergeCell ref="B16:B17"/>
    <mergeCell ref="C16:C17"/>
    <mergeCell ref="B23:B26"/>
    <mergeCell ref="F16:I16"/>
    <mergeCell ref="J16:M16"/>
    <mergeCell ref="N16:Q16"/>
    <mergeCell ref="R16:U16"/>
    <mergeCell ref="AB4:AF4"/>
    <mergeCell ref="AO16:AO17"/>
    <mergeCell ref="AB6:AB15"/>
    <mergeCell ref="AC6:AC15"/>
    <mergeCell ref="AD6:AD15"/>
    <mergeCell ref="AE6:AE15"/>
    <mergeCell ref="AF6:AF15"/>
    <mergeCell ref="Z16:Z17"/>
    <mergeCell ref="AA16:AA17"/>
    <mergeCell ref="AB16:AF16"/>
    <mergeCell ref="AB18:AB20"/>
    <mergeCell ref="AC18:AC20"/>
    <mergeCell ref="AD18:AD20"/>
    <mergeCell ref="AE18:AE20"/>
    <mergeCell ref="AF18:AF20"/>
    <mergeCell ref="AP16:AP17"/>
    <mergeCell ref="AQ16:AQ17"/>
    <mergeCell ref="AR16:AR17"/>
    <mergeCell ref="AG16:AG17"/>
    <mergeCell ref="AH16:AH17"/>
    <mergeCell ref="AI16:AI17"/>
    <mergeCell ref="AJ16:AJ17"/>
    <mergeCell ref="AK16:AK17"/>
    <mergeCell ref="AL16:AL17"/>
    <mergeCell ref="A29:A47"/>
    <mergeCell ref="B37:B41"/>
    <mergeCell ref="B44:B47"/>
    <mergeCell ref="J21:M21"/>
    <mergeCell ref="N21:Q21"/>
    <mergeCell ref="R21:U21"/>
    <mergeCell ref="V21:Y21"/>
    <mergeCell ref="C21:C22"/>
    <mergeCell ref="D21:D22"/>
    <mergeCell ref="E21:E22"/>
    <mergeCell ref="F21:I21"/>
    <mergeCell ref="R35:U35"/>
    <mergeCell ref="V35:Y35"/>
    <mergeCell ref="B42:B43"/>
    <mergeCell ref="C42:C43"/>
    <mergeCell ref="V42:Y42"/>
    <mergeCell ref="D42:D43"/>
    <mergeCell ref="E42:E43"/>
    <mergeCell ref="F42:I42"/>
    <mergeCell ref="J42:M42"/>
    <mergeCell ref="N42:Q42"/>
    <mergeCell ref="R42:U42"/>
    <mergeCell ref="AS16:AS17"/>
    <mergeCell ref="AT16:AT17"/>
    <mergeCell ref="AU16:AU17"/>
    <mergeCell ref="AV16:AV17"/>
    <mergeCell ref="AM16:AM17"/>
    <mergeCell ref="AN16:AN17"/>
    <mergeCell ref="A86:A94"/>
    <mergeCell ref="B86:B94"/>
    <mergeCell ref="B27:B28"/>
    <mergeCell ref="C27:C28"/>
    <mergeCell ref="D27:D28"/>
    <mergeCell ref="B35:B36"/>
    <mergeCell ref="A50:A63"/>
    <mergeCell ref="B50:B55"/>
    <mergeCell ref="B58:B63"/>
    <mergeCell ref="A66:A74"/>
    <mergeCell ref="B66:B74"/>
    <mergeCell ref="A77:A83"/>
    <mergeCell ref="B77:B83"/>
    <mergeCell ref="B56:B57"/>
    <mergeCell ref="B29:B34"/>
    <mergeCell ref="B21:B22"/>
    <mergeCell ref="R27:U27"/>
    <mergeCell ref="V27:Y27"/>
    <mergeCell ref="V16:Y16"/>
    <mergeCell ref="C35:C36"/>
    <mergeCell ref="D35:D36"/>
    <mergeCell ref="E35:E36"/>
    <mergeCell ref="F35:I35"/>
    <mergeCell ref="J35:M35"/>
    <mergeCell ref="N35:Q35"/>
    <mergeCell ref="D16:D17"/>
    <mergeCell ref="E16:E17"/>
    <mergeCell ref="E27:E28"/>
    <mergeCell ref="F27:I27"/>
    <mergeCell ref="J27:M27"/>
    <mergeCell ref="N27:Q27"/>
    <mergeCell ref="B48:B49"/>
    <mergeCell ref="C48:C49"/>
    <mergeCell ref="D48:D49"/>
    <mergeCell ref="E48:E49"/>
    <mergeCell ref="F48:I48"/>
    <mergeCell ref="J48:M48"/>
    <mergeCell ref="N48:Q48"/>
    <mergeCell ref="R48:U48"/>
    <mergeCell ref="V48:Y48"/>
    <mergeCell ref="R56:U56"/>
    <mergeCell ref="V56:Y56"/>
    <mergeCell ref="B64:B65"/>
    <mergeCell ref="C64:C65"/>
    <mergeCell ref="D64:D65"/>
    <mergeCell ref="E64:E65"/>
    <mergeCell ref="F64:I64"/>
    <mergeCell ref="J64:M64"/>
    <mergeCell ref="N64:Q64"/>
    <mergeCell ref="R64:U64"/>
    <mergeCell ref="C56:C57"/>
    <mergeCell ref="D56:D57"/>
    <mergeCell ref="E56:E57"/>
    <mergeCell ref="F56:I56"/>
    <mergeCell ref="J56:M56"/>
    <mergeCell ref="N56:Q56"/>
    <mergeCell ref="V64:Y64"/>
    <mergeCell ref="B75:B76"/>
    <mergeCell ref="C75:C76"/>
    <mergeCell ref="D75:D76"/>
    <mergeCell ref="E75:E76"/>
    <mergeCell ref="F75:I75"/>
    <mergeCell ref="J75:M75"/>
    <mergeCell ref="N75:Q75"/>
    <mergeCell ref="R75:U75"/>
    <mergeCell ref="V75:Y75"/>
    <mergeCell ref="B84:B85"/>
    <mergeCell ref="C84:C85"/>
    <mergeCell ref="D84:D85"/>
    <mergeCell ref="E84:E85"/>
    <mergeCell ref="F84:I84"/>
    <mergeCell ref="J84:M84"/>
    <mergeCell ref="Z84:Z85"/>
    <mergeCell ref="AA84:AA85"/>
    <mergeCell ref="AB84:AF84"/>
    <mergeCell ref="AB102:AF102"/>
    <mergeCell ref="AB105:AB106"/>
    <mergeCell ref="AC105:AC106"/>
    <mergeCell ref="AD105:AD106"/>
    <mergeCell ref="AE105:AE106"/>
    <mergeCell ref="AF105:AF106"/>
    <mergeCell ref="AB99:AF99"/>
    <mergeCell ref="Z99:AA101"/>
    <mergeCell ref="N84:Q84"/>
    <mergeCell ref="R84:U84"/>
    <mergeCell ref="V84:Y84"/>
  </mergeCells>
  <pageMargins left="0.7" right="0.7" top="0.75" bottom="0.75" header="0.3" footer="0.3"/>
  <pageSetup paperSize="9" orientation="portrait" horizontalDpi="0" verticalDpi="0" r:id="rId1"/>
</worksheet>
</file>

<file path=xl/worksheets/sheet2.xml><?xml version="1.0" encoding="utf-8"?>
<worksheet xmlns="http://schemas.openxmlformats.org/spreadsheetml/2006/main" xmlns:r="http://schemas.openxmlformats.org/officeDocument/2006/relationships">
  <dimension ref="A2:M37"/>
  <sheetViews>
    <sheetView zoomScale="55" zoomScaleNormal="55" workbookViewId="0">
      <selection activeCell="P4" sqref="P4"/>
    </sheetView>
  </sheetViews>
  <sheetFormatPr baseColWidth="10" defaultRowHeight="14.4"/>
  <cols>
    <col min="2" max="2" width="25.5546875" customWidth="1"/>
    <col min="3" max="3" width="31.44140625" customWidth="1"/>
    <col min="4" max="4" width="38.44140625" customWidth="1"/>
    <col min="5" max="5" width="13.88671875" customWidth="1"/>
    <col min="6" max="6" width="14.33203125" customWidth="1"/>
    <col min="7" max="7" width="48.6640625" customWidth="1"/>
    <col min="9" max="9" width="15.5546875" customWidth="1"/>
    <col min="10" max="10" width="49.5546875" customWidth="1"/>
    <col min="11" max="11" width="15.88671875" customWidth="1"/>
    <col min="12" max="12" width="18.44140625" customWidth="1"/>
    <col min="13" max="13" width="50.6640625" style="1" customWidth="1"/>
  </cols>
  <sheetData>
    <row r="2" spans="1:13">
      <c r="B2" s="137" t="s">
        <v>175</v>
      </c>
      <c r="C2" s="137"/>
      <c r="D2" s="137"/>
      <c r="E2" s="137"/>
      <c r="F2" s="137"/>
      <c r="G2" s="137"/>
      <c r="H2" s="137"/>
      <c r="I2" s="137"/>
      <c r="J2" s="137"/>
      <c r="K2" s="137"/>
      <c r="L2" s="137"/>
    </row>
    <row r="3" spans="1:13" ht="28.8">
      <c r="B3" s="49" t="s">
        <v>176</v>
      </c>
      <c r="C3" s="49" t="s">
        <v>177</v>
      </c>
      <c r="D3" s="49" t="s">
        <v>178</v>
      </c>
      <c r="E3" s="50" t="s">
        <v>179</v>
      </c>
      <c r="F3" s="50" t="s">
        <v>180</v>
      </c>
      <c r="G3" s="50" t="s">
        <v>181</v>
      </c>
      <c r="H3" s="50" t="s">
        <v>182</v>
      </c>
      <c r="I3" s="50" t="s">
        <v>183</v>
      </c>
      <c r="J3" s="51" t="s">
        <v>184</v>
      </c>
      <c r="K3" s="50" t="s">
        <v>185</v>
      </c>
      <c r="L3" s="50" t="s">
        <v>186</v>
      </c>
      <c r="M3" s="52" t="s">
        <v>187</v>
      </c>
    </row>
    <row r="4" spans="1:13" ht="100.8">
      <c r="A4">
        <v>1</v>
      </c>
      <c r="B4" s="138" t="s">
        <v>188</v>
      </c>
      <c r="C4" s="53" t="s">
        <v>189</v>
      </c>
      <c r="D4" s="53" t="s">
        <v>190</v>
      </c>
      <c r="E4" s="54">
        <v>1</v>
      </c>
      <c r="F4" s="54" t="str">
        <f t="shared" ref="F4:F37" si="0">IF(E4=1,"Rara vez",IF(E4=2,"Improbable",IF(E4=3,"Posible",IF(E4=4,"Probable",IF(E4=5,"Casi seguro")))))</f>
        <v>Rara vez</v>
      </c>
      <c r="G4" s="2" t="s">
        <v>191</v>
      </c>
      <c r="H4" s="54">
        <v>5</v>
      </c>
      <c r="I4" s="54" t="str">
        <f t="shared" ref="I4:I37" si="1">IF(H4=1,"Insignificante",IF(H4=2,"Menor",IF(H4=3,"Moderado",IF(H4=4,"Mayor",IF(H4=5,"Catastrófico")))))</f>
        <v>Catastrófico</v>
      </c>
      <c r="J4" s="2" t="s">
        <v>192</v>
      </c>
      <c r="K4" s="54">
        <f t="shared" ref="K4:K37" si="2">+E4*H4</f>
        <v>5</v>
      </c>
      <c r="L4" s="54" t="str">
        <f t="shared" ref="L4:L37" si="3">IF(AND(K4&gt;=0,K4&lt;=3),"BAJO",IF(K4&lt;7,"MEDIO",IF(K4&lt;11,"ALTO",IF(K4&gt;=11,"EXTREMO"))))</f>
        <v>MEDIO</v>
      </c>
      <c r="M4" s="55" t="s">
        <v>193</v>
      </c>
    </row>
    <row r="5" spans="1:13" ht="129.6">
      <c r="A5">
        <v>2</v>
      </c>
      <c r="B5" s="139"/>
      <c r="C5" s="53" t="s">
        <v>189</v>
      </c>
      <c r="D5" s="53" t="s">
        <v>194</v>
      </c>
      <c r="E5" s="54">
        <v>3</v>
      </c>
      <c r="F5" s="54" t="str">
        <f t="shared" si="0"/>
        <v>Posible</v>
      </c>
      <c r="G5" s="2" t="s">
        <v>195</v>
      </c>
      <c r="H5" s="54">
        <v>5</v>
      </c>
      <c r="I5" s="54" t="str">
        <f t="shared" si="1"/>
        <v>Catastrófico</v>
      </c>
      <c r="J5" s="2" t="s">
        <v>196</v>
      </c>
      <c r="K5" s="54">
        <f t="shared" si="2"/>
        <v>15</v>
      </c>
      <c r="L5" s="54" t="str">
        <f t="shared" si="3"/>
        <v>EXTREMO</v>
      </c>
      <c r="M5" s="55" t="s">
        <v>193</v>
      </c>
    </row>
    <row r="6" spans="1:13" ht="72">
      <c r="A6">
        <v>3</v>
      </c>
      <c r="B6" s="139"/>
      <c r="C6" s="53" t="s">
        <v>189</v>
      </c>
      <c r="D6" s="53" t="s">
        <v>197</v>
      </c>
      <c r="E6" s="54">
        <v>1</v>
      </c>
      <c r="F6" s="54" t="str">
        <f t="shared" si="0"/>
        <v>Rara vez</v>
      </c>
      <c r="G6" s="2" t="s">
        <v>198</v>
      </c>
      <c r="H6" s="54">
        <v>2</v>
      </c>
      <c r="I6" s="54" t="str">
        <f t="shared" si="1"/>
        <v>Menor</v>
      </c>
      <c r="J6" s="2" t="s">
        <v>199</v>
      </c>
      <c r="K6" s="54">
        <f t="shared" si="2"/>
        <v>2</v>
      </c>
      <c r="L6" s="54" t="str">
        <f t="shared" si="3"/>
        <v>BAJO</v>
      </c>
      <c r="M6" s="55" t="s">
        <v>200</v>
      </c>
    </row>
    <row r="7" spans="1:13" ht="144" customHeight="1">
      <c r="A7">
        <v>4</v>
      </c>
      <c r="B7" s="139"/>
      <c r="C7" s="53" t="s">
        <v>201</v>
      </c>
      <c r="D7" s="53" t="s">
        <v>202</v>
      </c>
      <c r="E7" s="54">
        <v>1</v>
      </c>
      <c r="F7" s="54" t="str">
        <f t="shared" si="0"/>
        <v>Rara vez</v>
      </c>
      <c r="G7" s="2" t="s">
        <v>203</v>
      </c>
      <c r="H7" s="54">
        <v>2</v>
      </c>
      <c r="I7" s="54" t="str">
        <f t="shared" si="1"/>
        <v>Menor</v>
      </c>
      <c r="J7" s="2" t="s">
        <v>204</v>
      </c>
      <c r="K7" s="54">
        <f>+E7*H7</f>
        <v>2</v>
      </c>
      <c r="L7" s="54" t="str">
        <f t="shared" si="3"/>
        <v>BAJO</v>
      </c>
      <c r="M7" s="55" t="s">
        <v>205</v>
      </c>
    </row>
    <row r="8" spans="1:13" ht="137.25" customHeight="1">
      <c r="A8">
        <v>5</v>
      </c>
      <c r="B8" s="139"/>
      <c r="C8" s="53" t="s">
        <v>206</v>
      </c>
      <c r="D8" s="53" t="s">
        <v>207</v>
      </c>
      <c r="E8" s="54">
        <v>1</v>
      </c>
      <c r="F8" s="54" t="str">
        <f t="shared" si="0"/>
        <v>Rara vez</v>
      </c>
      <c r="G8" s="2" t="s">
        <v>203</v>
      </c>
      <c r="H8" s="54">
        <v>2</v>
      </c>
      <c r="I8" s="54" t="str">
        <f t="shared" si="1"/>
        <v>Menor</v>
      </c>
      <c r="J8" s="2" t="s">
        <v>204</v>
      </c>
      <c r="K8" s="54">
        <f t="shared" si="2"/>
        <v>2</v>
      </c>
      <c r="L8" s="54" t="str">
        <f t="shared" si="3"/>
        <v>BAJO</v>
      </c>
      <c r="M8" s="55" t="s">
        <v>205</v>
      </c>
    </row>
    <row r="9" spans="1:13" ht="43.2">
      <c r="A9">
        <v>6</v>
      </c>
      <c r="B9" s="139"/>
      <c r="C9" s="53" t="s">
        <v>208</v>
      </c>
      <c r="D9" s="53" t="s">
        <v>209</v>
      </c>
      <c r="E9" s="54">
        <v>2</v>
      </c>
      <c r="F9" s="54" t="str">
        <f t="shared" si="0"/>
        <v>Improbable</v>
      </c>
      <c r="G9" s="2" t="s">
        <v>210</v>
      </c>
      <c r="H9" s="54">
        <v>1</v>
      </c>
      <c r="I9" s="54" t="str">
        <f t="shared" si="1"/>
        <v>Insignificante</v>
      </c>
      <c r="J9" s="2" t="s">
        <v>211</v>
      </c>
      <c r="K9" s="54">
        <f t="shared" si="2"/>
        <v>2</v>
      </c>
      <c r="L9" s="54" t="str">
        <f t="shared" si="3"/>
        <v>BAJO</v>
      </c>
      <c r="M9" s="55" t="s">
        <v>212</v>
      </c>
    </row>
    <row r="10" spans="1:13" ht="57.6">
      <c r="A10">
        <v>7</v>
      </c>
      <c r="B10" s="140"/>
      <c r="C10" s="53" t="s">
        <v>213</v>
      </c>
      <c r="D10" s="53" t="s">
        <v>214</v>
      </c>
      <c r="E10" s="54">
        <v>2</v>
      </c>
      <c r="F10" s="54" t="str">
        <f t="shared" si="0"/>
        <v>Improbable</v>
      </c>
      <c r="G10" s="2" t="s">
        <v>215</v>
      </c>
      <c r="H10" s="54">
        <v>3</v>
      </c>
      <c r="I10" s="54" t="str">
        <f t="shared" si="1"/>
        <v>Moderado</v>
      </c>
      <c r="J10" s="2" t="s">
        <v>216</v>
      </c>
      <c r="K10" s="54">
        <f t="shared" si="2"/>
        <v>6</v>
      </c>
      <c r="L10" s="54" t="str">
        <f t="shared" si="3"/>
        <v>MEDIO</v>
      </c>
      <c r="M10" s="55" t="s">
        <v>217</v>
      </c>
    </row>
    <row r="11" spans="1:13" ht="57.6">
      <c r="A11">
        <v>8</v>
      </c>
      <c r="B11" s="53" t="s">
        <v>218</v>
      </c>
      <c r="C11" s="53" t="s">
        <v>219</v>
      </c>
      <c r="D11" s="53" t="s">
        <v>220</v>
      </c>
      <c r="E11" s="54">
        <v>1</v>
      </c>
      <c r="F11" s="54" t="str">
        <f>IF(E11=1,"Rara vez",IF(E11=2,"Improbable",IF(E11=3,"Posible",IF(E11=4,"Probable",IF(E11=5,"Casi seguro")))))</f>
        <v>Rara vez</v>
      </c>
      <c r="G11" s="2" t="s">
        <v>221</v>
      </c>
      <c r="H11" s="54">
        <v>4</v>
      </c>
      <c r="I11" s="54" t="str">
        <f>IF(H11=1,"Insignificante",IF(H11=2,"Menor",IF(H11=3,"Moderado",IF(H11=4,"Mayor",IF(H11=5,"Catastrófico")))))</f>
        <v>Mayor</v>
      </c>
      <c r="J11" s="2" t="s">
        <v>222</v>
      </c>
      <c r="K11" s="54">
        <f>+E11*H11</f>
        <v>4</v>
      </c>
      <c r="L11" s="54" t="str">
        <f>IF(AND(K11&gt;=0,K11&lt;=3),"BAJO",IF(K11&lt;7,"MEDIO",IF(K11&lt;11,"ALTO",IF(K11&gt;=11,"EXTREMO"))))</f>
        <v>MEDIO</v>
      </c>
      <c r="M11" s="55" t="s">
        <v>223</v>
      </c>
    </row>
    <row r="12" spans="1:13" ht="129.6">
      <c r="A12">
        <v>9</v>
      </c>
      <c r="B12" s="138" t="s">
        <v>224</v>
      </c>
      <c r="C12" s="53" t="s">
        <v>225</v>
      </c>
      <c r="D12" s="53" t="s">
        <v>226</v>
      </c>
      <c r="E12" s="54">
        <v>2</v>
      </c>
      <c r="F12" s="54" t="str">
        <f t="shared" ref="F12:F18" si="4">IF(E12=1,"Rara vez",IF(E12=2,"Improbable",IF(E12=3,"Posible",IF(E12=4,"Probable",IF(E12=5,"Casi seguro")))))</f>
        <v>Improbable</v>
      </c>
      <c r="G12" s="2" t="s">
        <v>227</v>
      </c>
      <c r="H12" s="54">
        <v>2</v>
      </c>
      <c r="I12" s="54" t="str">
        <f t="shared" ref="I12:I18" si="5">IF(H12=1,"Insignificante",IF(H12=2,"Menor",IF(H12=3,"Moderado",IF(H12=4,"Mayor",IF(H12=5,"Catastrófico")))))</f>
        <v>Menor</v>
      </c>
      <c r="J12" s="2" t="s">
        <v>228</v>
      </c>
      <c r="K12" s="54">
        <f t="shared" ref="K12:K18" si="6">+E12*H12</f>
        <v>4</v>
      </c>
      <c r="L12" s="54" t="str">
        <f t="shared" ref="L12:L18" si="7">IF(AND(K12&gt;=0,K12&lt;=3),"BAJO",IF(K12&lt;7,"MEDIO",IF(K12&lt;11,"ALTO",IF(K12&gt;=11,"EXTREMO"))))</f>
        <v>MEDIO</v>
      </c>
      <c r="M12" s="55" t="s">
        <v>229</v>
      </c>
    </row>
    <row r="13" spans="1:13" ht="142.5" customHeight="1">
      <c r="A13">
        <v>10</v>
      </c>
      <c r="B13" s="139"/>
      <c r="C13" s="53" t="s">
        <v>230</v>
      </c>
      <c r="D13" s="53" t="s">
        <v>231</v>
      </c>
      <c r="E13" s="54">
        <v>1</v>
      </c>
      <c r="F13" s="54" t="str">
        <f t="shared" si="4"/>
        <v>Rara vez</v>
      </c>
      <c r="G13" s="2" t="s">
        <v>232</v>
      </c>
      <c r="H13" s="54">
        <v>1</v>
      </c>
      <c r="I13" s="54" t="str">
        <f t="shared" si="5"/>
        <v>Insignificante</v>
      </c>
      <c r="J13" s="2" t="s">
        <v>233</v>
      </c>
      <c r="K13" s="54">
        <f>+E13*H13</f>
        <v>1</v>
      </c>
      <c r="L13" s="54" t="str">
        <f t="shared" si="7"/>
        <v>BAJO</v>
      </c>
      <c r="M13" s="55" t="s">
        <v>229</v>
      </c>
    </row>
    <row r="14" spans="1:13" ht="133.5" customHeight="1">
      <c r="A14">
        <v>11</v>
      </c>
      <c r="B14" s="139"/>
      <c r="C14" s="53" t="s">
        <v>234</v>
      </c>
      <c r="D14" s="53" t="s">
        <v>235</v>
      </c>
      <c r="E14" s="54">
        <v>1</v>
      </c>
      <c r="F14" s="54" t="str">
        <f t="shared" si="4"/>
        <v>Rara vez</v>
      </c>
      <c r="G14" s="2" t="s">
        <v>236</v>
      </c>
      <c r="H14" s="54">
        <v>1</v>
      </c>
      <c r="I14" s="54" t="str">
        <f t="shared" si="5"/>
        <v>Insignificante</v>
      </c>
      <c r="J14" s="2" t="s">
        <v>237</v>
      </c>
      <c r="K14" s="54">
        <f t="shared" si="6"/>
        <v>1</v>
      </c>
      <c r="L14" s="54" t="str">
        <f t="shared" si="7"/>
        <v>BAJO</v>
      </c>
      <c r="M14" s="55" t="s">
        <v>238</v>
      </c>
    </row>
    <row r="15" spans="1:13" ht="86.4">
      <c r="A15">
        <v>12</v>
      </c>
      <c r="B15" s="140"/>
      <c r="C15" s="53" t="s">
        <v>239</v>
      </c>
      <c r="D15" s="53" t="s">
        <v>240</v>
      </c>
      <c r="E15" s="54">
        <v>3</v>
      </c>
      <c r="F15" s="54" t="str">
        <f t="shared" si="4"/>
        <v>Posible</v>
      </c>
      <c r="G15" s="2" t="s">
        <v>241</v>
      </c>
      <c r="H15" s="54">
        <v>2</v>
      </c>
      <c r="I15" s="54" t="str">
        <f t="shared" si="5"/>
        <v>Menor</v>
      </c>
      <c r="J15" s="2" t="s">
        <v>242</v>
      </c>
      <c r="K15" s="54">
        <f t="shared" si="6"/>
        <v>6</v>
      </c>
      <c r="L15" s="54" t="str">
        <f t="shared" si="7"/>
        <v>MEDIO</v>
      </c>
      <c r="M15" s="55" t="s">
        <v>243</v>
      </c>
    </row>
    <row r="16" spans="1:13" ht="72">
      <c r="A16">
        <v>13</v>
      </c>
      <c r="B16" s="138" t="s">
        <v>244</v>
      </c>
      <c r="C16" s="53" t="s">
        <v>245</v>
      </c>
      <c r="D16" s="53" t="s">
        <v>246</v>
      </c>
      <c r="E16" s="54">
        <v>1</v>
      </c>
      <c r="F16" s="54" t="str">
        <f t="shared" si="4"/>
        <v>Rara vez</v>
      </c>
      <c r="G16" s="2" t="s">
        <v>247</v>
      </c>
      <c r="H16" s="54">
        <v>1</v>
      </c>
      <c r="I16" s="54" t="str">
        <f t="shared" si="5"/>
        <v>Insignificante</v>
      </c>
      <c r="J16" s="2" t="s">
        <v>248</v>
      </c>
      <c r="K16" s="54">
        <f t="shared" si="6"/>
        <v>1</v>
      </c>
      <c r="L16" s="54" t="str">
        <f t="shared" si="7"/>
        <v>BAJO</v>
      </c>
      <c r="M16" s="55" t="s">
        <v>249</v>
      </c>
    </row>
    <row r="17" spans="1:13" ht="115.2">
      <c r="A17">
        <v>14</v>
      </c>
      <c r="B17" s="139"/>
      <c r="C17" s="53" t="s">
        <v>250</v>
      </c>
      <c r="D17" s="53" t="s">
        <v>251</v>
      </c>
      <c r="E17" s="54">
        <v>1</v>
      </c>
      <c r="F17" s="54" t="str">
        <f t="shared" si="4"/>
        <v>Rara vez</v>
      </c>
      <c r="G17" s="2" t="s">
        <v>252</v>
      </c>
      <c r="H17" s="54">
        <v>4</v>
      </c>
      <c r="I17" s="54" t="str">
        <f t="shared" si="5"/>
        <v>Mayor</v>
      </c>
      <c r="J17" s="2" t="s">
        <v>253</v>
      </c>
      <c r="K17" s="54">
        <f t="shared" si="6"/>
        <v>4</v>
      </c>
      <c r="L17" s="54" t="str">
        <f t="shared" si="7"/>
        <v>MEDIO</v>
      </c>
      <c r="M17" s="55" t="s">
        <v>254</v>
      </c>
    </row>
    <row r="18" spans="1:13" ht="57.6">
      <c r="A18">
        <v>15</v>
      </c>
      <c r="B18" s="140"/>
      <c r="C18" s="53" t="s">
        <v>255</v>
      </c>
      <c r="D18" s="53" t="s">
        <v>256</v>
      </c>
      <c r="E18" s="54">
        <v>1</v>
      </c>
      <c r="F18" s="54" t="str">
        <f t="shared" si="4"/>
        <v>Rara vez</v>
      </c>
      <c r="G18" s="2" t="s">
        <v>257</v>
      </c>
      <c r="H18" s="54">
        <v>4</v>
      </c>
      <c r="I18" s="54" t="str">
        <f t="shared" si="5"/>
        <v>Mayor</v>
      </c>
      <c r="J18" s="2" t="s">
        <v>258</v>
      </c>
      <c r="K18" s="54">
        <f t="shared" si="6"/>
        <v>4</v>
      </c>
      <c r="L18" s="54" t="str">
        <f t="shared" si="7"/>
        <v>MEDIO</v>
      </c>
      <c r="M18" s="55" t="s">
        <v>259</v>
      </c>
    </row>
    <row r="19" spans="1:13" ht="86.4">
      <c r="A19">
        <v>16</v>
      </c>
      <c r="B19" s="138" t="s">
        <v>260</v>
      </c>
      <c r="C19" s="53" t="s">
        <v>261</v>
      </c>
      <c r="D19" s="53" t="s">
        <v>262</v>
      </c>
      <c r="E19" s="54">
        <v>3</v>
      </c>
      <c r="F19" s="54" t="str">
        <f t="shared" si="0"/>
        <v>Posible</v>
      </c>
      <c r="G19" s="2" t="s">
        <v>263</v>
      </c>
      <c r="H19" s="54">
        <v>2</v>
      </c>
      <c r="I19" s="54" t="str">
        <f t="shared" si="1"/>
        <v>Menor</v>
      </c>
      <c r="J19" s="2" t="s">
        <v>264</v>
      </c>
      <c r="K19" s="54">
        <f t="shared" si="2"/>
        <v>6</v>
      </c>
      <c r="L19" s="54" t="str">
        <f t="shared" si="3"/>
        <v>MEDIO</v>
      </c>
      <c r="M19" s="55" t="s">
        <v>265</v>
      </c>
    </row>
    <row r="20" spans="1:13" ht="86.4">
      <c r="A20">
        <v>17</v>
      </c>
      <c r="B20" s="139"/>
      <c r="C20" s="53" t="s">
        <v>266</v>
      </c>
      <c r="D20" s="53" t="s">
        <v>267</v>
      </c>
      <c r="E20" s="54">
        <v>3</v>
      </c>
      <c r="F20" s="54" t="str">
        <f t="shared" si="0"/>
        <v>Posible</v>
      </c>
      <c r="G20" s="2" t="s">
        <v>263</v>
      </c>
      <c r="H20" s="54">
        <v>2</v>
      </c>
      <c r="I20" s="54" t="str">
        <f t="shared" si="1"/>
        <v>Menor</v>
      </c>
      <c r="J20" s="2" t="s">
        <v>264</v>
      </c>
      <c r="K20" s="54">
        <f t="shared" si="2"/>
        <v>6</v>
      </c>
      <c r="L20" s="54" t="str">
        <f t="shared" si="3"/>
        <v>MEDIO</v>
      </c>
      <c r="M20" s="55" t="s">
        <v>265</v>
      </c>
    </row>
    <row r="21" spans="1:13" ht="115.2">
      <c r="A21">
        <v>18</v>
      </c>
      <c r="B21" s="139"/>
      <c r="C21" s="53" t="s">
        <v>268</v>
      </c>
      <c r="D21" s="53" t="s">
        <v>269</v>
      </c>
      <c r="E21" s="54">
        <v>3</v>
      </c>
      <c r="F21" s="54" t="str">
        <f t="shared" si="0"/>
        <v>Posible</v>
      </c>
      <c r="G21" s="2" t="s">
        <v>270</v>
      </c>
      <c r="H21" s="54">
        <v>2</v>
      </c>
      <c r="I21" s="54" t="str">
        <f t="shared" si="1"/>
        <v>Menor</v>
      </c>
      <c r="J21" s="2" t="s">
        <v>271</v>
      </c>
      <c r="K21" s="54">
        <f t="shared" si="2"/>
        <v>6</v>
      </c>
      <c r="L21" s="54" t="str">
        <f t="shared" si="3"/>
        <v>MEDIO</v>
      </c>
      <c r="M21" s="55" t="s">
        <v>272</v>
      </c>
    </row>
    <row r="22" spans="1:13" ht="86.4">
      <c r="A22">
        <v>19</v>
      </c>
      <c r="B22" s="139"/>
      <c r="C22" s="53" t="s">
        <v>273</v>
      </c>
      <c r="D22" s="53" t="s">
        <v>274</v>
      </c>
      <c r="E22" s="54">
        <v>1</v>
      </c>
      <c r="F22" s="54" t="str">
        <f t="shared" si="0"/>
        <v>Rara vez</v>
      </c>
      <c r="G22" s="2" t="s">
        <v>275</v>
      </c>
      <c r="H22" s="54">
        <v>2</v>
      </c>
      <c r="I22" s="54" t="str">
        <f t="shared" si="1"/>
        <v>Menor</v>
      </c>
      <c r="J22" s="2" t="s">
        <v>276</v>
      </c>
      <c r="K22" s="54">
        <f t="shared" si="2"/>
        <v>2</v>
      </c>
      <c r="L22" s="54" t="str">
        <f t="shared" si="3"/>
        <v>BAJO</v>
      </c>
      <c r="M22" s="55" t="s">
        <v>277</v>
      </c>
    </row>
    <row r="23" spans="1:13" ht="72">
      <c r="A23">
        <v>20</v>
      </c>
      <c r="B23" s="139"/>
      <c r="C23" s="53" t="s">
        <v>278</v>
      </c>
      <c r="D23" s="53" t="s">
        <v>279</v>
      </c>
      <c r="E23" s="54">
        <v>1</v>
      </c>
      <c r="F23" s="54" t="str">
        <f t="shared" si="0"/>
        <v>Rara vez</v>
      </c>
      <c r="G23" s="2" t="s">
        <v>280</v>
      </c>
      <c r="H23" s="54">
        <v>1</v>
      </c>
      <c r="I23" s="54" t="str">
        <f t="shared" si="1"/>
        <v>Insignificante</v>
      </c>
      <c r="J23" s="2" t="s">
        <v>281</v>
      </c>
      <c r="K23" s="54">
        <f t="shared" si="2"/>
        <v>1</v>
      </c>
      <c r="L23" s="54" t="str">
        <f t="shared" si="3"/>
        <v>BAJO</v>
      </c>
      <c r="M23" s="55" t="s">
        <v>282</v>
      </c>
    </row>
    <row r="24" spans="1:13" ht="72">
      <c r="A24">
        <v>21</v>
      </c>
      <c r="B24" s="140"/>
      <c r="C24" s="53" t="s">
        <v>283</v>
      </c>
      <c r="D24" s="53" t="s">
        <v>284</v>
      </c>
      <c r="E24" s="54">
        <v>1</v>
      </c>
      <c r="F24" s="54" t="str">
        <f t="shared" si="0"/>
        <v>Rara vez</v>
      </c>
      <c r="G24" s="2" t="s">
        <v>285</v>
      </c>
      <c r="H24" s="54">
        <v>4</v>
      </c>
      <c r="I24" s="54" t="str">
        <f t="shared" si="1"/>
        <v>Mayor</v>
      </c>
      <c r="J24" s="2" t="s">
        <v>286</v>
      </c>
      <c r="K24" s="54">
        <f t="shared" si="2"/>
        <v>4</v>
      </c>
      <c r="L24" s="54" t="str">
        <f t="shared" si="3"/>
        <v>MEDIO</v>
      </c>
      <c r="M24" s="55" t="s">
        <v>287</v>
      </c>
    </row>
    <row r="25" spans="1:13" ht="72">
      <c r="A25">
        <v>22</v>
      </c>
      <c r="B25" s="138" t="s">
        <v>288</v>
      </c>
      <c r="C25" s="53" t="s">
        <v>289</v>
      </c>
      <c r="D25" s="53" t="s">
        <v>290</v>
      </c>
      <c r="E25" s="54">
        <v>1</v>
      </c>
      <c r="F25" s="54" t="str">
        <f t="shared" si="0"/>
        <v>Rara vez</v>
      </c>
      <c r="G25" s="2" t="s">
        <v>291</v>
      </c>
      <c r="H25" s="54">
        <v>1</v>
      </c>
      <c r="I25" s="54" t="str">
        <f t="shared" si="1"/>
        <v>Insignificante</v>
      </c>
      <c r="J25" s="2" t="s">
        <v>292</v>
      </c>
      <c r="K25" s="54">
        <f t="shared" si="2"/>
        <v>1</v>
      </c>
      <c r="L25" s="54" t="str">
        <f t="shared" si="3"/>
        <v>BAJO</v>
      </c>
      <c r="M25" s="55" t="s">
        <v>293</v>
      </c>
    </row>
    <row r="26" spans="1:13" ht="57.6">
      <c r="A26">
        <v>23</v>
      </c>
      <c r="B26" s="139"/>
      <c r="C26" s="53" t="s">
        <v>294</v>
      </c>
      <c r="D26" s="53" t="s">
        <v>295</v>
      </c>
      <c r="E26" s="54">
        <v>1</v>
      </c>
      <c r="F26" s="54" t="str">
        <f t="shared" si="0"/>
        <v>Rara vez</v>
      </c>
      <c r="G26" s="2" t="s">
        <v>296</v>
      </c>
      <c r="H26" s="54">
        <v>1</v>
      </c>
      <c r="I26" s="54" t="str">
        <f t="shared" si="1"/>
        <v>Insignificante</v>
      </c>
      <c r="J26" s="2" t="s">
        <v>292</v>
      </c>
      <c r="K26" s="54">
        <f t="shared" si="2"/>
        <v>1</v>
      </c>
      <c r="L26" s="54" t="str">
        <f t="shared" si="3"/>
        <v>BAJO</v>
      </c>
      <c r="M26" s="55" t="s">
        <v>297</v>
      </c>
    </row>
    <row r="27" spans="1:13" ht="86.4">
      <c r="A27">
        <v>24</v>
      </c>
      <c r="B27" s="140"/>
      <c r="C27" s="53" t="s">
        <v>298</v>
      </c>
      <c r="D27" s="53" t="s">
        <v>299</v>
      </c>
      <c r="E27" s="54">
        <v>1</v>
      </c>
      <c r="F27" s="54" t="str">
        <f t="shared" si="0"/>
        <v>Rara vez</v>
      </c>
      <c r="G27" s="2" t="s">
        <v>300</v>
      </c>
      <c r="H27" s="54">
        <v>1</v>
      </c>
      <c r="I27" s="54" t="str">
        <f t="shared" si="1"/>
        <v>Insignificante</v>
      </c>
      <c r="J27" s="2" t="s">
        <v>301</v>
      </c>
      <c r="K27" s="54">
        <f t="shared" si="2"/>
        <v>1</v>
      </c>
      <c r="L27" s="54" t="str">
        <f t="shared" si="3"/>
        <v>BAJO</v>
      </c>
      <c r="M27" s="55" t="s">
        <v>302</v>
      </c>
    </row>
    <row r="28" spans="1:13" ht="100.8">
      <c r="A28">
        <v>25</v>
      </c>
      <c r="B28" s="136" t="s">
        <v>303</v>
      </c>
      <c r="C28" s="53" t="s">
        <v>304</v>
      </c>
      <c r="D28" s="53" t="s">
        <v>305</v>
      </c>
      <c r="E28" s="54">
        <v>2</v>
      </c>
      <c r="F28" s="54" t="str">
        <f t="shared" si="0"/>
        <v>Improbable</v>
      </c>
      <c r="G28" s="2" t="s">
        <v>306</v>
      </c>
      <c r="H28" s="54">
        <v>1</v>
      </c>
      <c r="I28" s="54" t="str">
        <f t="shared" si="1"/>
        <v>Insignificante</v>
      </c>
      <c r="J28" s="2" t="s">
        <v>307</v>
      </c>
      <c r="K28" s="54">
        <f t="shared" si="2"/>
        <v>2</v>
      </c>
      <c r="L28" s="54" t="str">
        <f t="shared" si="3"/>
        <v>BAJO</v>
      </c>
      <c r="M28" s="55" t="s">
        <v>308</v>
      </c>
    </row>
    <row r="29" spans="1:13" ht="86.4">
      <c r="A29">
        <v>26</v>
      </c>
      <c r="B29" s="136"/>
      <c r="C29" s="53" t="s">
        <v>309</v>
      </c>
      <c r="D29" s="53" t="s">
        <v>310</v>
      </c>
      <c r="E29" s="54">
        <v>2</v>
      </c>
      <c r="F29" s="54" t="str">
        <f t="shared" si="0"/>
        <v>Improbable</v>
      </c>
      <c r="G29" s="2" t="s">
        <v>311</v>
      </c>
      <c r="H29" s="54">
        <v>2</v>
      </c>
      <c r="I29" s="54" t="str">
        <f t="shared" si="1"/>
        <v>Menor</v>
      </c>
      <c r="J29" s="2" t="s">
        <v>312</v>
      </c>
      <c r="K29" s="54">
        <f t="shared" si="2"/>
        <v>4</v>
      </c>
      <c r="L29" s="54" t="str">
        <f t="shared" si="3"/>
        <v>MEDIO</v>
      </c>
      <c r="M29" s="55" t="s">
        <v>313</v>
      </c>
    </row>
    <row r="30" spans="1:13" ht="72">
      <c r="A30">
        <v>27</v>
      </c>
      <c r="B30" s="136"/>
      <c r="C30" s="53" t="s">
        <v>314</v>
      </c>
      <c r="D30" s="53" t="s">
        <v>315</v>
      </c>
      <c r="E30" s="54">
        <v>2</v>
      </c>
      <c r="F30" s="54" t="str">
        <f t="shared" si="0"/>
        <v>Improbable</v>
      </c>
      <c r="G30" s="2" t="s">
        <v>316</v>
      </c>
      <c r="H30" s="54">
        <v>2</v>
      </c>
      <c r="I30" s="54" t="str">
        <f t="shared" si="1"/>
        <v>Menor</v>
      </c>
      <c r="J30" s="2" t="s">
        <v>317</v>
      </c>
      <c r="K30" s="54">
        <f t="shared" si="2"/>
        <v>4</v>
      </c>
      <c r="L30" s="54" t="str">
        <f t="shared" si="3"/>
        <v>MEDIO</v>
      </c>
      <c r="M30" s="55" t="s">
        <v>318</v>
      </c>
    </row>
    <row r="31" spans="1:13" ht="86.4">
      <c r="A31">
        <v>28</v>
      </c>
      <c r="B31" s="136" t="s">
        <v>319</v>
      </c>
      <c r="C31" s="53" t="s">
        <v>320</v>
      </c>
      <c r="D31" s="53" t="s">
        <v>321</v>
      </c>
      <c r="E31" s="54">
        <v>1</v>
      </c>
      <c r="F31" s="54" t="str">
        <f t="shared" si="0"/>
        <v>Rara vez</v>
      </c>
      <c r="G31" s="2" t="s">
        <v>322</v>
      </c>
      <c r="H31" s="54">
        <v>1</v>
      </c>
      <c r="I31" s="54" t="str">
        <f t="shared" si="1"/>
        <v>Insignificante</v>
      </c>
      <c r="J31" s="2" t="s">
        <v>323</v>
      </c>
      <c r="K31" s="54">
        <f t="shared" si="2"/>
        <v>1</v>
      </c>
      <c r="L31" s="54" t="str">
        <f t="shared" si="3"/>
        <v>BAJO</v>
      </c>
      <c r="M31" s="55" t="s">
        <v>324</v>
      </c>
    </row>
    <row r="32" spans="1:13" ht="57.6">
      <c r="A32">
        <v>29</v>
      </c>
      <c r="B32" s="136"/>
      <c r="C32" s="53" t="s">
        <v>325</v>
      </c>
      <c r="D32" s="53" t="s">
        <v>326</v>
      </c>
      <c r="E32" s="54">
        <v>1</v>
      </c>
      <c r="F32" s="54" t="str">
        <f t="shared" si="0"/>
        <v>Rara vez</v>
      </c>
      <c r="G32" s="2" t="s">
        <v>327</v>
      </c>
      <c r="H32" s="54">
        <v>1</v>
      </c>
      <c r="I32" s="54" t="str">
        <f t="shared" si="1"/>
        <v>Insignificante</v>
      </c>
      <c r="J32" s="2" t="s">
        <v>328</v>
      </c>
      <c r="K32" s="54">
        <f t="shared" si="2"/>
        <v>1</v>
      </c>
      <c r="L32" s="54" t="str">
        <f t="shared" si="3"/>
        <v>BAJO</v>
      </c>
      <c r="M32" s="55" t="s">
        <v>329</v>
      </c>
    </row>
    <row r="33" spans="1:13" ht="72">
      <c r="A33">
        <v>30</v>
      </c>
      <c r="B33" s="136"/>
      <c r="C33" s="53" t="s">
        <v>330</v>
      </c>
      <c r="D33" s="53" t="s">
        <v>331</v>
      </c>
      <c r="E33" s="54">
        <v>1</v>
      </c>
      <c r="F33" s="54" t="str">
        <f t="shared" si="0"/>
        <v>Rara vez</v>
      </c>
      <c r="G33" s="2" t="s">
        <v>332</v>
      </c>
      <c r="H33" s="54">
        <v>1</v>
      </c>
      <c r="I33" s="54" t="str">
        <f t="shared" si="1"/>
        <v>Insignificante</v>
      </c>
      <c r="J33" s="2" t="s">
        <v>333</v>
      </c>
      <c r="K33" s="54">
        <f t="shared" si="2"/>
        <v>1</v>
      </c>
      <c r="L33" s="54" t="str">
        <f t="shared" si="3"/>
        <v>BAJO</v>
      </c>
      <c r="M33" s="55" t="s">
        <v>334</v>
      </c>
    </row>
    <row r="34" spans="1:13" ht="57.6">
      <c r="A34">
        <v>31</v>
      </c>
      <c r="B34" s="136" t="s">
        <v>335</v>
      </c>
      <c r="C34" s="53" t="s">
        <v>336</v>
      </c>
      <c r="D34" s="53" t="s">
        <v>337</v>
      </c>
      <c r="E34" s="54">
        <v>1</v>
      </c>
      <c r="F34" s="54" t="str">
        <f t="shared" si="0"/>
        <v>Rara vez</v>
      </c>
      <c r="G34" s="2" t="s">
        <v>338</v>
      </c>
      <c r="H34" s="54">
        <v>1</v>
      </c>
      <c r="I34" s="54" t="str">
        <f t="shared" si="1"/>
        <v>Insignificante</v>
      </c>
      <c r="J34" s="2" t="s">
        <v>339</v>
      </c>
      <c r="K34" s="54">
        <f t="shared" si="2"/>
        <v>1</v>
      </c>
      <c r="L34" s="54" t="str">
        <f t="shared" si="3"/>
        <v>BAJO</v>
      </c>
      <c r="M34" s="55" t="s">
        <v>340</v>
      </c>
    </row>
    <row r="35" spans="1:13" ht="43.2">
      <c r="A35">
        <v>32</v>
      </c>
      <c r="B35" s="136"/>
      <c r="C35" s="53" t="s">
        <v>341</v>
      </c>
      <c r="D35" s="53" t="s">
        <v>342</v>
      </c>
      <c r="E35" s="54">
        <v>1</v>
      </c>
      <c r="F35" s="54" t="str">
        <f t="shared" si="0"/>
        <v>Rara vez</v>
      </c>
      <c r="G35" s="2" t="s">
        <v>338</v>
      </c>
      <c r="H35" s="54">
        <v>1</v>
      </c>
      <c r="I35" s="54" t="str">
        <f t="shared" si="1"/>
        <v>Insignificante</v>
      </c>
      <c r="J35" s="2" t="s">
        <v>339</v>
      </c>
      <c r="K35" s="54">
        <f t="shared" si="2"/>
        <v>1</v>
      </c>
      <c r="L35" s="54" t="str">
        <f t="shared" si="3"/>
        <v>BAJO</v>
      </c>
      <c r="M35" s="55" t="s">
        <v>340</v>
      </c>
    </row>
    <row r="36" spans="1:13" ht="43.2">
      <c r="A36">
        <v>33</v>
      </c>
      <c r="B36" s="136" t="s">
        <v>343</v>
      </c>
      <c r="C36" s="53" t="s">
        <v>344</v>
      </c>
      <c r="D36" s="53" t="s">
        <v>345</v>
      </c>
      <c r="E36" s="54">
        <v>1</v>
      </c>
      <c r="F36" s="54" t="str">
        <f t="shared" si="0"/>
        <v>Rara vez</v>
      </c>
      <c r="G36" s="2" t="s">
        <v>339</v>
      </c>
      <c r="H36" s="54">
        <v>1</v>
      </c>
      <c r="I36" s="54" t="str">
        <f t="shared" si="1"/>
        <v>Insignificante</v>
      </c>
      <c r="J36" s="2" t="s">
        <v>339</v>
      </c>
      <c r="K36" s="54">
        <f t="shared" si="2"/>
        <v>1</v>
      </c>
      <c r="L36" s="54" t="str">
        <f t="shared" si="3"/>
        <v>BAJO</v>
      </c>
      <c r="M36" s="55" t="s">
        <v>340</v>
      </c>
    </row>
    <row r="37" spans="1:13" ht="43.2">
      <c r="A37">
        <v>34</v>
      </c>
      <c r="B37" s="136"/>
      <c r="C37" s="53" t="s">
        <v>346</v>
      </c>
      <c r="D37" s="53" t="s">
        <v>347</v>
      </c>
      <c r="E37" s="54">
        <v>1</v>
      </c>
      <c r="F37" s="54" t="str">
        <f t="shared" si="0"/>
        <v>Rara vez</v>
      </c>
      <c r="G37" s="2" t="s">
        <v>339</v>
      </c>
      <c r="H37" s="54">
        <v>1</v>
      </c>
      <c r="I37" s="54" t="str">
        <f t="shared" si="1"/>
        <v>Insignificante</v>
      </c>
      <c r="J37" s="2" t="s">
        <v>339</v>
      </c>
      <c r="K37" s="54">
        <f t="shared" si="2"/>
        <v>1</v>
      </c>
      <c r="L37" s="54" t="str">
        <f t="shared" si="3"/>
        <v>BAJO</v>
      </c>
      <c r="M37" s="55" t="s">
        <v>340</v>
      </c>
    </row>
  </sheetData>
  <mergeCells count="10">
    <mergeCell ref="B28:B30"/>
    <mergeCell ref="B31:B33"/>
    <mergeCell ref="B34:B35"/>
    <mergeCell ref="B36:B37"/>
    <mergeCell ref="B2:L2"/>
    <mergeCell ref="B4:B10"/>
    <mergeCell ref="B12:B15"/>
    <mergeCell ref="B16:B18"/>
    <mergeCell ref="B19:B24"/>
    <mergeCell ref="B25:B27"/>
  </mergeCells>
  <conditionalFormatting sqref="E4:E37 H4:H37">
    <cfRule type="cellIs" dxfId="49" priority="19" operator="equal">
      <formula>5</formula>
    </cfRule>
    <cfRule type="cellIs" dxfId="48" priority="20" operator="equal">
      <formula>4</formula>
    </cfRule>
    <cfRule type="cellIs" dxfId="47" priority="21" operator="equal">
      <formula>3</formula>
    </cfRule>
    <cfRule type="cellIs" dxfId="46" priority="22" operator="equal">
      <formula>2</formula>
    </cfRule>
    <cfRule type="cellIs" dxfId="45" priority="23" operator="equal">
      <formula>1</formula>
    </cfRule>
  </conditionalFormatting>
  <conditionalFormatting sqref="F4:F37">
    <cfRule type="cellIs" dxfId="44" priority="10" operator="equal">
      <formula>"Casi seguro"</formula>
    </cfRule>
    <cfRule type="cellIs" dxfId="43" priority="11" operator="equal">
      <formula>"Probable"</formula>
    </cfRule>
    <cfRule type="cellIs" dxfId="42" priority="12" operator="equal">
      <formula>"Posible"</formula>
    </cfRule>
    <cfRule type="cellIs" dxfId="41" priority="13" operator="equal">
      <formula>"Improbable"</formula>
    </cfRule>
    <cfRule type="cellIs" dxfId="40" priority="14" operator="equal">
      <formula>"Rara vez"</formula>
    </cfRule>
  </conditionalFormatting>
  <conditionalFormatting sqref="I4:I37">
    <cfRule type="cellIs" dxfId="39" priority="5" operator="equal">
      <formula>"Catastrófico"</formula>
    </cfRule>
    <cfRule type="cellIs" dxfId="38" priority="6" operator="equal">
      <formula>"Mayor"</formula>
    </cfRule>
    <cfRule type="cellIs" dxfId="37" priority="7" operator="equal">
      <formula>"Moderado"</formula>
    </cfRule>
    <cfRule type="cellIs" dxfId="36" priority="8" operator="equal">
      <formula>"Menor"</formula>
    </cfRule>
    <cfRule type="cellIs" dxfId="35" priority="9" operator="equal">
      <formula>"Insignificante"</formula>
    </cfRule>
  </conditionalFormatting>
  <conditionalFormatting sqref="K4:K37">
    <cfRule type="cellIs" dxfId="34" priority="15" operator="greaterThanOrEqual">
      <formula>12</formula>
    </cfRule>
    <cfRule type="cellIs" dxfId="33" priority="16" operator="between">
      <formula>4</formula>
      <formula>7</formula>
    </cfRule>
    <cfRule type="cellIs" dxfId="32" priority="17" operator="between">
      <formula>1</formula>
      <formula>3</formula>
    </cfRule>
    <cfRule type="cellIs" dxfId="31" priority="18" operator="between">
      <formula>8</formula>
      <formula>11</formula>
    </cfRule>
  </conditionalFormatting>
  <conditionalFormatting sqref="L4:L37">
    <cfRule type="cellIs" dxfId="30" priority="1" operator="equal">
      <formula>"EXTREMO"</formula>
    </cfRule>
    <cfRule type="cellIs" dxfId="29" priority="2" operator="equal">
      <formula>"MEDIO"</formula>
    </cfRule>
    <cfRule type="cellIs" dxfId="28" priority="3" operator="equal">
      <formula>"BAJO"</formula>
    </cfRule>
    <cfRule type="cellIs" dxfId="27" priority="4" operator="equal">
      <formula>"ALTO"</formula>
    </cfRule>
  </conditionalFormatting>
  <pageMargins left="0.7" right="0.7" top="0.75" bottom="0.75" header="0.3" footer="0.3"/>
  <pageSetup paperSize="9" orientation="portrait" horizontalDpi="1200" verticalDpi="1200" r:id="rId1"/>
</worksheet>
</file>

<file path=xl/worksheets/sheet3.xml><?xml version="1.0" encoding="utf-8"?>
<worksheet xmlns="http://schemas.openxmlformats.org/spreadsheetml/2006/main" xmlns:r="http://schemas.openxmlformats.org/officeDocument/2006/relationships">
  <dimension ref="A4:L25"/>
  <sheetViews>
    <sheetView zoomScale="85" zoomScaleNormal="85" workbookViewId="0">
      <selection activeCell="B4" sqref="B4:J12"/>
    </sheetView>
  </sheetViews>
  <sheetFormatPr baseColWidth="10" defaultRowHeight="14.4"/>
  <cols>
    <col min="1" max="1" width="4.109375" bestFit="1" customWidth="1"/>
    <col min="2" max="2" width="25" customWidth="1"/>
    <col min="3" max="4" width="30.5546875" customWidth="1"/>
    <col min="5" max="5" width="14.109375" bestFit="1" customWidth="1"/>
    <col min="6" max="6" width="31" customWidth="1"/>
    <col min="7" max="7" width="14.109375" customWidth="1"/>
    <col min="8" max="8" width="15.33203125" customWidth="1"/>
    <col min="9" max="10" width="14" customWidth="1"/>
    <col min="11" max="11" width="31.33203125" customWidth="1"/>
    <col min="12" max="12" width="25" style="56" customWidth="1"/>
    <col min="13" max="13" width="44.33203125" customWidth="1"/>
    <col min="14" max="14" width="31.6640625" customWidth="1"/>
    <col min="15" max="15" width="17.33203125" customWidth="1"/>
    <col min="16" max="16" width="13.88671875" customWidth="1"/>
    <col min="17" max="17" width="14.5546875" bestFit="1" customWidth="1"/>
    <col min="18" max="18" width="15.109375" customWidth="1"/>
    <col min="19" max="19" width="18.44140625" customWidth="1"/>
    <col min="20" max="20" width="18.5546875" customWidth="1"/>
    <col min="21" max="21" width="13.109375" bestFit="1" customWidth="1"/>
  </cols>
  <sheetData>
    <row r="4" spans="1:12">
      <c r="B4" s="141" t="s">
        <v>348</v>
      </c>
      <c r="C4" s="142"/>
      <c r="D4" s="142"/>
      <c r="E4" s="142"/>
      <c r="F4" s="142"/>
      <c r="G4" s="142"/>
      <c r="H4" s="143"/>
      <c r="I4" s="144" t="s">
        <v>384</v>
      </c>
      <c r="J4" s="144" t="s">
        <v>385</v>
      </c>
      <c r="L4"/>
    </row>
    <row r="5" spans="1:12">
      <c r="B5" s="58" t="s">
        <v>182</v>
      </c>
      <c r="C5" s="59" t="s">
        <v>349</v>
      </c>
      <c r="D5" s="141" t="s">
        <v>350</v>
      </c>
      <c r="E5" s="142"/>
      <c r="F5" s="142"/>
      <c r="G5" s="142"/>
      <c r="H5" s="143"/>
      <c r="I5" s="145"/>
      <c r="J5" s="145"/>
      <c r="L5"/>
    </row>
    <row r="6" spans="1:12">
      <c r="B6" s="60" t="s">
        <v>351</v>
      </c>
      <c r="C6" s="61">
        <v>5</v>
      </c>
      <c r="D6" s="62">
        <f>+C6*D11</f>
        <v>5</v>
      </c>
      <c r="E6" s="63">
        <f>+C6*E11</f>
        <v>10</v>
      </c>
      <c r="F6" s="64">
        <f>+C6*F11</f>
        <v>15</v>
      </c>
      <c r="G6" s="64">
        <f>+C6*G11</f>
        <v>20</v>
      </c>
      <c r="H6" s="64">
        <f>+C6*H11</f>
        <v>25</v>
      </c>
      <c r="I6" s="73" t="s">
        <v>380</v>
      </c>
      <c r="J6" s="54" t="s">
        <v>357</v>
      </c>
      <c r="L6"/>
    </row>
    <row r="7" spans="1:12">
      <c r="B7" s="65" t="s">
        <v>355</v>
      </c>
      <c r="C7" s="61">
        <v>4</v>
      </c>
      <c r="D7" s="62">
        <f>+C7*D11</f>
        <v>4</v>
      </c>
      <c r="E7" s="63">
        <f>+C7*E11</f>
        <v>8</v>
      </c>
      <c r="F7" s="64">
        <f>+C7*F11</f>
        <v>12</v>
      </c>
      <c r="G7" s="64">
        <f>+C7*G11</f>
        <v>16</v>
      </c>
      <c r="H7" s="64">
        <f>+C7*H11</f>
        <v>20</v>
      </c>
      <c r="I7" s="56" t="s">
        <v>381</v>
      </c>
      <c r="J7" s="54" t="s">
        <v>352</v>
      </c>
      <c r="L7"/>
    </row>
    <row r="8" spans="1:12">
      <c r="B8" s="66" t="s">
        <v>356</v>
      </c>
      <c r="C8" s="61">
        <v>3</v>
      </c>
      <c r="D8" s="67">
        <f>+C8*D11</f>
        <v>3</v>
      </c>
      <c r="E8" s="62">
        <f>+C8*E11</f>
        <v>6</v>
      </c>
      <c r="F8" s="63">
        <f>+C8*F11</f>
        <v>9</v>
      </c>
      <c r="G8" s="64">
        <f>+C8*G11</f>
        <v>12</v>
      </c>
      <c r="H8" s="64">
        <f>+C8*H11</f>
        <v>15</v>
      </c>
      <c r="I8" s="74" t="s">
        <v>382</v>
      </c>
      <c r="J8" s="54" t="s">
        <v>353</v>
      </c>
      <c r="L8"/>
    </row>
    <row r="9" spans="1:12">
      <c r="B9" s="68" t="s">
        <v>358</v>
      </c>
      <c r="C9" s="61">
        <v>2</v>
      </c>
      <c r="D9" s="67">
        <f>+C9*D11</f>
        <v>2</v>
      </c>
      <c r="E9" s="62">
        <f>+C9*E11</f>
        <v>4</v>
      </c>
      <c r="F9" s="62">
        <f>+C9*F11</f>
        <v>6</v>
      </c>
      <c r="G9" s="63">
        <f>+C9*G11</f>
        <v>8</v>
      </c>
      <c r="H9" s="63">
        <f>+C9*H11</f>
        <v>10</v>
      </c>
      <c r="I9" s="56" t="s">
        <v>383</v>
      </c>
      <c r="J9" s="54" t="s">
        <v>354</v>
      </c>
      <c r="L9"/>
    </row>
    <row r="10" spans="1:12">
      <c r="B10" s="69" t="s">
        <v>359</v>
      </c>
      <c r="C10" s="61">
        <v>1</v>
      </c>
      <c r="D10" s="67">
        <f>+C10*D11</f>
        <v>1</v>
      </c>
      <c r="E10" s="67">
        <f>+C10*E11</f>
        <v>2</v>
      </c>
      <c r="F10" s="67">
        <f>+C10*F11</f>
        <v>3</v>
      </c>
      <c r="G10" s="62">
        <f>+C10*G11</f>
        <v>4</v>
      </c>
      <c r="H10" s="62">
        <f>+C10*H11</f>
        <v>5</v>
      </c>
      <c r="I10" s="56"/>
      <c r="L10"/>
    </row>
    <row r="11" spans="1:12">
      <c r="B11" s="141" t="s">
        <v>360</v>
      </c>
      <c r="C11" s="143"/>
      <c r="D11" s="70">
        <v>1</v>
      </c>
      <c r="E11" s="70">
        <v>2</v>
      </c>
      <c r="F11" s="70">
        <v>3</v>
      </c>
      <c r="G11" s="70">
        <v>4</v>
      </c>
      <c r="H11" s="61">
        <v>5</v>
      </c>
      <c r="I11" s="56"/>
      <c r="L11"/>
    </row>
    <row r="12" spans="1:12">
      <c r="B12" s="141" t="s">
        <v>179</v>
      </c>
      <c r="C12" s="143"/>
      <c r="D12" s="71" t="s">
        <v>361</v>
      </c>
      <c r="E12" s="72" t="s">
        <v>362</v>
      </c>
      <c r="F12" s="62" t="s">
        <v>363</v>
      </c>
      <c r="G12" s="63" t="s">
        <v>364</v>
      </c>
      <c r="H12" s="64" t="s">
        <v>365</v>
      </c>
      <c r="I12" s="56"/>
      <c r="L12"/>
    </row>
    <row r="14" spans="1:12" s="77" customFormat="1" ht="45" customHeight="1">
      <c r="A14" s="75" t="s">
        <v>366</v>
      </c>
      <c r="B14" s="76" t="s">
        <v>367</v>
      </c>
      <c r="C14" s="76" t="s">
        <v>368</v>
      </c>
      <c r="D14" s="76" t="s">
        <v>387</v>
      </c>
      <c r="E14" s="76" t="s">
        <v>181</v>
      </c>
      <c r="F14" s="76" t="s">
        <v>369</v>
      </c>
      <c r="G14" s="76" t="s">
        <v>388</v>
      </c>
      <c r="H14" s="76" t="s">
        <v>389</v>
      </c>
      <c r="I14" s="76" t="s">
        <v>384</v>
      </c>
      <c r="J14" s="76" t="s">
        <v>386</v>
      </c>
      <c r="K14" s="76" t="s">
        <v>370</v>
      </c>
      <c r="L14" s="76" t="s">
        <v>371</v>
      </c>
    </row>
    <row r="15" spans="1:12" s="77" customFormat="1" ht="69.599999999999994" thickBot="1">
      <c r="A15" s="75">
        <v>1</v>
      </c>
      <c r="B15" s="78" t="s">
        <v>407</v>
      </c>
      <c r="C15" s="79" t="s">
        <v>372</v>
      </c>
      <c r="D15" s="80">
        <v>2</v>
      </c>
      <c r="E15" s="80" t="str">
        <f t="shared" ref="E15:E22" si="0">IF(D15=1,$D$12,IF(D15=2,$E$12,IF(D15=3,$F$12,IF(D15=4,$G$12,IF(D15=5,$H$12)))))</f>
        <v>Improbable</v>
      </c>
      <c r="F15" s="81" t="s">
        <v>377</v>
      </c>
      <c r="G15" s="80">
        <v>2</v>
      </c>
      <c r="H15" s="80" t="str">
        <f>IF(G15=1,$B$10,IF(G15=2,$B$9,IF(G15=3,$B$8,IF(G15=4,$B$7,IF(G15=5,$B$6)))))</f>
        <v>Menor</v>
      </c>
      <c r="I15" s="80">
        <f t="shared" ref="I15:I22" si="1">+D15*G15</f>
        <v>4</v>
      </c>
      <c r="J15" s="80" t="str">
        <f t="shared" ref="J15:J22" si="2">IF(AND(I15&gt;=0,I15&lt;=3),"BAJO",IF(I15&lt;7,"MEDIO",IF(I15&lt;11,"ALTO",IF(I15&gt;=11,"EXTREMO"))))</f>
        <v>MEDIO</v>
      </c>
      <c r="K15" s="82" t="s">
        <v>378</v>
      </c>
      <c r="L15" s="82" t="s">
        <v>379</v>
      </c>
    </row>
    <row r="16" spans="1:12" s="77" customFormat="1" ht="69.599999999999994" thickBot="1">
      <c r="A16" s="75">
        <v>2</v>
      </c>
      <c r="B16" s="78" t="s">
        <v>408</v>
      </c>
      <c r="C16" s="79" t="s">
        <v>373</v>
      </c>
      <c r="D16" s="80">
        <v>3</v>
      </c>
      <c r="E16" s="80" t="str">
        <f t="shared" si="0"/>
        <v>Posible</v>
      </c>
      <c r="F16" s="81" t="s">
        <v>390</v>
      </c>
      <c r="G16" s="80">
        <v>3</v>
      </c>
      <c r="H16" s="80" t="str">
        <f t="shared" ref="H16:H22" si="3">IF(G16=1,$B$10,IF(G16=2,$B$9,IF(G16=3,$B$8,IF(G16=4,$B$7,IF(G16=5,$B$6)))))</f>
        <v>Moderado</v>
      </c>
      <c r="I16" s="80">
        <f t="shared" si="1"/>
        <v>9</v>
      </c>
      <c r="J16" s="80" t="str">
        <f t="shared" si="2"/>
        <v>ALTO</v>
      </c>
      <c r="K16" s="82" t="s">
        <v>400</v>
      </c>
      <c r="L16" s="82" t="s">
        <v>379</v>
      </c>
    </row>
    <row r="17" spans="1:12" s="77" customFormat="1" ht="97.2" thickBot="1">
      <c r="A17" s="75">
        <v>3</v>
      </c>
      <c r="B17" s="78" t="s">
        <v>409</v>
      </c>
      <c r="C17" s="79" t="s">
        <v>374</v>
      </c>
      <c r="D17" s="80">
        <v>2</v>
      </c>
      <c r="E17" s="80" t="str">
        <f t="shared" si="0"/>
        <v>Improbable</v>
      </c>
      <c r="F17" s="22" t="s">
        <v>391</v>
      </c>
      <c r="G17" s="80">
        <v>3</v>
      </c>
      <c r="H17" s="80" t="str">
        <f t="shared" si="3"/>
        <v>Moderado</v>
      </c>
      <c r="I17" s="80">
        <f t="shared" si="1"/>
        <v>6</v>
      </c>
      <c r="J17" s="80" t="str">
        <f t="shared" si="2"/>
        <v>MEDIO</v>
      </c>
      <c r="K17" s="82" t="s">
        <v>401</v>
      </c>
      <c r="L17" s="82" t="s">
        <v>379</v>
      </c>
    </row>
    <row r="18" spans="1:12" s="77" customFormat="1" ht="97.2" thickBot="1">
      <c r="A18" s="75">
        <v>4</v>
      </c>
      <c r="B18" s="78" t="s">
        <v>409</v>
      </c>
      <c r="C18" s="79" t="s">
        <v>392</v>
      </c>
      <c r="D18" s="80">
        <v>2</v>
      </c>
      <c r="E18" s="80" t="str">
        <f t="shared" si="0"/>
        <v>Improbable</v>
      </c>
      <c r="F18" s="22" t="s">
        <v>393</v>
      </c>
      <c r="G18" s="80">
        <v>3</v>
      </c>
      <c r="H18" s="80" t="str">
        <f t="shared" si="3"/>
        <v>Moderado</v>
      </c>
      <c r="I18" s="80">
        <f t="shared" si="1"/>
        <v>6</v>
      </c>
      <c r="J18" s="80" t="str">
        <f t="shared" si="2"/>
        <v>MEDIO</v>
      </c>
      <c r="K18" s="82" t="s">
        <v>402</v>
      </c>
      <c r="L18" s="82" t="s">
        <v>379</v>
      </c>
    </row>
    <row r="19" spans="1:12" s="77" customFormat="1" ht="97.2" thickBot="1">
      <c r="A19" s="75">
        <v>5</v>
      </c>
      <c r="B19" s="78" t="s">
        <v>409</v>
      </c>
      <c r="C19" s="79" t="s">
        <v>394</v>
      </c>
      <c r="D19" s="80">
        <v>3</v>
      </c>
      <c r="E19" s="80" t="str">
        <f t="shared" si="0"/>
        <v>Posible</v>
      </c>
      <c r="F19" s="22" t="s">
        <v>395</v>
      </c>
      <c r="G19" s="80">
        <v>2</v>
      </c>
      <c r="H19" s="80" t="str">
        <f t="shared" si="3"/>
        <v>Menor</v>
      </c>
      <c r="I19" s="80">
        <f t="shared" si="1"/>
        <v>6</v>
      </c>
      <c r="J19" s="80" t="str">
        <f t="shared" si="2"/>
        <v>MEDIO</v>
      </c>
      <c r="K19" s="82" t="s">
        <v>403</v>
      </c>
      <c r="L19" s="82" t="s">
        <v>379</v>
      </c>
    </row>
    <row r="20" spans="1:12" s="77" customFormat="1" ht="111" thickBot="1">
      <c r="A20" s="75">
        <v>6</v>
      </c>
      <c r="B20" s="78" t="s">
        <v>409</v>
      </c>
      <c r="C20" s="79" t="s">
        <v>396</v>
      </c>
      <c r="D20" s="80">
        <v>3</v>
      </c>
      <c r="E20" s="80" t="str">
        <f t="shared" si="0"/>
        <v>Posible</v>
      </c>
      <c r="F20" s="81" t="s">
        <v>397</v>
      </c>
      <c r="G20" s="80">
        <v>3</v>
      </c>
      <c r="H20" s="80" t="str">
        <f t="shared" si="3"/>
        <v>Moderado</v>
      </c>
      <c r="I20" s="80">
        <f t="shared" si="1"/>
        <v>9</v>
      </c>
      <c r="J20" s="80" t="str">
        <f t="shared" si="2"/>
        <v>ALTO</v>
      </c>
      <c r="K20" s="82" t="s">
        <v>404</v>
      </c>
      <c r="L20" s="82" t="s">
        <v>379</v>
      </c>
    </row>
    <row r="21" spans="1:12" s="77" customFormat="1" ht="124.8" thickBot="1">
      <c r="A21" s="75">
        <v>7</v>
      </c>
      <c r="B21" s="78" t="s">
        <v>407</v>
      </c>
      <c r="C21" s="79" t="s">
        <v>375</v>
      </c>
      <c r="D21" s="80">
        <v>3</v>
      </c>
      <c r="E21" s="80" t="str">
        <f t="shared" si="0"/>
        <v>Posible</v>
      </c>
      <c r="F21" s="22" t="s">
        <v>398</v>
      </c>
      <c r="G21" s="80">
        <v>4</v>
      </c>
      <c r="H21" s="80" t="str">
        <f t="shared" si="3"/>
        <v>Mayor</v>
      </c>
      <c r="I21" s="80">
        <f t="shared" si="1"/>
        <v>12</v>
      </c>
      <c r="J21" s="80" t="str">
        <f t="shared" si="2"/>
        <v>EXTREMO</v>
      </c>
      <c r="K21" s="82" t="s">
        <v>405</v>
      </c>
      <c r="L21" s="82" t="s">
        <v>379</v>
      </c>
    </row>
    <row r="22" spans="1:12" s="77" customFormat="1" ht="124.8" thickBot="1">
      <c r="A22" s="75">
        <v>8</v>
      </c>
      <c r="B22" s="78" t="s">
        <v>409</v>
      </c>
      <c r="C22" s="79" t="s">
        <v>376</v>
      </c>
      <c r="D22" s="80">
        <v>2</v>
      </c>
      <c r="E22" s="80" t="str">
        <f t="shared" si="0"/>
        <v>Improbable</v>
      </c>
      <c r="F22" s="22" t="s">
        <v>399</v>
      </c>
      <c r="G22" s="80">
        <v>3</v>
      </c>
      <c r="H22" s="80" t="str">
        <f t="shared" si="3"/>
        <v>Moderado</v>
      </c>
      <c r="I22" s="80">
        <f t="shared" si="1"/>
        <v>6</v>
      </c>
      <c r="J22" s="80" t="str">
        <f t="shared" si="2"/>
        <v>MEDIO</v>
      </c>
      <c r="K22" s="82" t="s">
        <v>406</v>
      </c>
      <c r="L22" s="82" t="s">
        <v>379</v>
      </c>
    </row>
    <row r="23" spans="1:12">
      <c r="F23" s="57"/>
      <c r="G23" s="57"/>
      <c r="I23" s="56"/>
      <c r="L23"/>
    </row>
    <row r="24" spans="1:12">
      <c r="G24" s="57"/>
      <c r="H24" s="57"/>
      <c r="J24" s="56"/>
      <c r="L24"/>
    </row>
    <row r="25" spans="1:12">
      <c r="I25" s="57"/>
      <c r="J25" s="57"/>
    </row>
  </sheetData>
  <autoFilter ref="A14:N14">
    <sortState ref="A15:N24">
      <sortCondition descending="1" ref="K14"/>
    </sortState>
  </autoFilter>
  <mergeCells count="6">
    <mergeCell ref="B4:H4"/>
    <mergeCell ref="D5:H5"/>
    <mergeCell ref="B11:C11"/>
    <mergeCell ref="B12:C12"/>
    <mergeCell ref="J4:J5"/>
    <mergeCell ref="I4:I5"/>
  </mergeCells>
  <conditionalFormatting sqref="D15:D22 G15:G22">
    <cfRule type="cellIs" dxfId="26" priority="41" operator="equal">
      <formula>5</formula>
    </cfRule>
    <cfRule type="cellIs" dxfId="25" priority="42" operator="equal">
      <formula>4</formula>
    </cfRule>
    <cfRule type="cellIs" dxfId="24" priority="43" operator="equal">
      <formula>3</formula>
    </cfRule>
    <cfRule type="cellIs" dxfId="23" priority="44" operator="equal">
      <formula>2</formula>
    </cfRule>
    <cfRule type="cellIs" dxfId="22" priority="45" operator="equal">
      <formula>1</formula>
    </cfRule>
  </conditionalFormatting>
  <conditionalFormatting sqref="E15:F22">
    <cfRule type="cellIs" dxfId="21" priority="17" operator="equal">
      <formula>"Casi seguro"</formula>
    </cfRule>
    <cfRule type="cellIs" dxfId="20" priority="18" operator="equal">
      <formula>"Probable"</formula>
    </cfRule>
    <cfRule type="cellIs" dxfId="19" priority="19" operator="equal">
      <formula>"Posible"</formula>
    </cfRule>
    <cfRule type="cellIs" dxfId="18" priority="20" operator="equal">
      <formula>"Improbable"</formula>
    </cfRule>
    <cfRule type="cellIs" dxfId="17" priority="21" operator="equal">
      <formula>"Rara vez"</formula>
    </cfRule>
  </conditionalFormatting>
  <conditionalFormatting sqref="H15:H22">
    <cfRule type="cellIs" dxfId="16" priority="22" operator="equal">
      <formula>"Catastrófico"</formula>
    </cfRule>
    <cfRule type="cellIs" dxfId="15" priority="23" operator="equal">
      <formula>"Mayor"</formula>
    </cfRule>
    <cfRule type="cellIs" dxfId="14" priority="24" operator="equal">
      <formula>"Moderado"</formula>
    </cfRule>
    <cfRule type="cellIs" dxfId="13" priority="25" operator="equal">
      <formula>"Menor"</formula>
    </cfRule>
    <cfRule type="cellIs" dxfId="12" priority="26" operator="equal">
      <formula>"Insignificante"</formula>
    </cfRule>
  </conditionalFormatting>
  <conditionalFormatting sqref="I15">
    <cfRule type="cellIs" dxfId="11" priority="32" operator="equal">
      <formula>"EXTREMO"</formula>
    </cfRule>
    <cfRule type="cellIs" dxfId="10" priority="33" operator="equal">
      <formula>"MEDIO"</formula>
    </cfRule>
    <cfRule type="cellIs" dxfId="9" priority="34" operator="equal">
      <formula>"BAJO"</formula>
    </cfRule>
    <cfRule type="cellIs" dxfId="8" priority="35" operator="equal">
      <formula>"ALTO"</formula>
    </cfRule>
  </conditionalFormatting>
  <conditionalFormatting sqref="J6:J9">
    <cfRule type="cellIs" dxfId="7" priority="1" operator="equal">
      <formula>"EXTREMO"</formula>
    </cfRule>
    <cfRule type="cellIs" dxfId="6" priority="2" operator="equal">
      <formula>"MEDIO"</formula>
    </cfRule>
    <cfRule type="cellIs" dxfId="5" priority="3" operator="equal">
      <formula>"BAJO"</formula>
    </cfRule>
    <cfRule type="cellIs" dxfId="4" priority="4" operator="equal">
      <formula>"ALTO"</formula>
    </cfRule>
  </conditionalFormatting>
  <conditionalFormatting sqref="J15:J22">
    <cfRule type="cellIs" dxfId="3" priority="46" operator="equal">
      <formula>"EXTREMO"</formula>
    </cfRule>
    <cfRule type="cellIs" dxfId="2" priority="47" operator="equal">
      <formula>"MEDIO"</formula>
    </cfRule>
    <cfRule type="cellIs" dxfId="1" priority="48" operator="equal">
      <formula>"BAJO"</formula>
    </cfRule>
    <cfRule type="cellIs" dxfId="0" priority="49" operator="equal">
      <formula>"ALTO"</formula>
    </cfRule>
  </conditionalFormatting>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IDIGER_PCD_2023-2027</vt:lpstr>
      <vt:lpstr>RIESGOS_CONSERVACIÓN_IDIGER</vt:lpstr>
      <vt:lpstr>RIESGOS_IMPLEMENTACION_PCD</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 Isaacs</dc:creator>
  <cp:lastModifiedBy>Viviana</cp:lastModifiedBy>
  <dcterms:created xsi:type="dcterms:W3CDTF">2022-11-10T01:15:51Z</dcterms:created>
  <dcterms:modified xsi:type="dcterms:W3CDTF">2024-02-07T00:58:02Z</dcterms:modified>
</cp:coreProperties>
</file>