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FD98E179-8EC6-4776-B127-1989AF0A077C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I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5" i="1"/>
  <c r="K5" i="1" s="1"/>
  <c r="J4" i="1"/>
  <c r="K4" i="1" s="1"/>
  <c r="J3" i="1"/>
  <c r="K3" i="1" s="1"/>
  <c r="J2" i="1"/>
  <c r="K2" i="1" s="1"/>
  <c r="K35" i="1"/>
  <c r="I35" i="1"/>
  <c r="K34" i="1"/>
  <c r="K33" i="1"/>
  <c r="I33" i="1"/>
  <c r="K32" i="1"/>
  <c r="K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K8" i="1"/>
  <c r="I8" i="1"/>
  <c r="K7" i="1"/>
  <c r="I7" i="1"/>
  <c r="I5" i="1"/>
  <c r="I4" i="1"/>
  <c r="I3" i="1"/>
  <c r="I2" i="1"/>
  <c r="K36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</calcChain>
</file>

<file path=xl/sharedStrings.xml><?xml version="1.0" encoding="utf-8"?>
<sst xmlns="http://schemas.openxmlformats.org/spreadsheetml/2006/main" count="284" uniqueCount="152">
  <si>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</si>
  <si>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</si>
  <si>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</si>
  <si>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</si>
  <si>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</si>
  <si>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</si>
  <si>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VALOR TOTAL FINAL</t>
  </si>
  <si>
    <t>LINK DE ACCESO A SECOP</t>
  </si>
  <si>
    <t>15 15-Selección Abreviada - Subasta Inversa</t>
  </si>
  <si>
    <t>ORDEN DE COMPRA</t>
  </si>
  <si>
    <t>MORARCI GROUP SAS</t>
  </si>
  <si>
    <t>Ordenes de compra | Colombia Compra Eficiente | Agencia Nacional de Contratación Pública</t>
  </si>
  <si>
    <t>Adriana Carolina Puentes Sánchez</t>
  </si>
  <si>
    <t>Jhon Fredy Sanchez Ramirez</t>
  </si>
  <si>
    <t>SERVIASEO SA</t>
  </si>
  <si>
    <t>Yuddy Carolina Ramírez Llanos</t>
  </si>
  <si>
    <t>Hernando Alberto Pinzon</t>
  </si>
  <si>
    <t xml:space="preserve">	KARINA ALEXANDRA SANTOS TOLEDO</t>
  </si>
  <si>
    <t>Laura Tatiana Florián Hernández</t>
  </si>
  <si>
    <t>María Camila Osorio Cantillo</t>
  </si>
  <si>
    <t>DIANA MARIA VIRACACHA</t>
  </si>
  <si>
    <t>FRAY DAMIAN SILVA GARCIA</t>
  </si>
  <si>
    <t>ANGIE LORENA MONTENEGRO ARTUNDUAGA</t>
  </si>
  <si>
    <t>OSCAR REINALDO MUÑOZ DELGADO</t>
  </si>
  <si>
    <t>COLSUBSIDIO</t>
  </si>
  <si>
    <t>ELIZABETH CAROLINA MORENO CRUZ</t>
  </si>
  <si>
    <t>CLAUDIA RQUEL RODRIGUEZ CAICEDO</t>
  </si>
  <si>
    <t>FRANCISCO ANDRES DAZA CARDONA</t>
  </si>
  <si>
    <t>Isis Alexandra Oviedo Garcia</t>
  </si>
  <si>
    <t>HEIDY HERNANDEZ CAPACITACIONES INTEGRALES</t>
  </si>
  <si>
    <t>WILLIAM RAMIREZ</t>
  </si>
  <si>
    <t>reinaldo puentes vasquez</t>
  </si>
  <si>
    <t>ANDRES MAURICIO VASQUEZ MANTILLA</t>
  </si>
  <si>
    <t>Cristhian Felipe Pedraza Lopez</t>
  </si>
  <si>
    <t>JOSE FELIPE CASTRO RODRIGUEZ</t>
  </si>
  <si>
    <t>HAROLD MENDOZA GONZALEZ</t>
  </si>
  <si>
    <t>Sandra Milena Carrillo Tique</t>
  </si>
  <si>
    <t>Cindy Paola Paez Archila</t>
  </si>
  <si>
    <t>juliana del mar muñoz quintero</t>
  </si>
  <si>
    <t>CLARA LILIANA MEJIA ORTIZ</t>
  </si>
  <si>
    <t>Lady Estefania Sabogal Triana</t>
  </si>
  <si>
    <t>Sergio Alexander Gómez Nemocón</t>
  </si>
  <si>
    <t>Katerin Cruz Bohorquez</t>
  </si>
  <si>
    <t>Otto Alfredo Marquez Monroy</t>
  </si>
  <si>
    <t>11/3/204</t>
  </si>
  <si>
    <t>https://community.secop.gov.co/Public/Tendering/OpportunityDetail/Index?noticeUID=CO1.NTC.5766756&amp;isFromPublicArea=True&amp;isModal=False</t>
  </si>
  <si>
    <t>https://community.secop.gov.co/Public/Tendering/OpportunityDetail/Index?noticeUID=CO1.NTC.5765284&amp;isFromPublicArea=True&amp;isModal=False</t>
  </si>
  <si>
    <t>https://community.secop.gov.co/Public/Tendering/OpportunityDetail/Index?noticeUID=CO1.NTC.5782882&amp;isFromPublicArea=True&amp;isModal=False</t>
  </si>
  <si>
    <t>https://community.secop.gov.co/Public/Tendering/ContractNoticePhases/View?PPI=CO1.PPI.30340800&amp;isFromPublicArea=True&amp;isModal=False</t>
  </si>
  <si>
    <t>https://community.secop.gov.co/Public/Tendering/OpportunityDetail/Index?noticeUID=CO1.NTC.5785725&amp;isFromPublicArea=True&amp;isModal=False</t>
  </si>
  <si>
    <t>https://community.secop.gov.co/Public/Tendering/OpportunityDetail/Index?noticeUID=CO1.NTC.5800713&amp;isFromPublicArea=True&amp;isModal=False</t>
  </si>
  <si>
    <t>https://community.secop.gov.co/Public/Tendering/OpportunityDetail/Index?noticeUID=CO1.NTC.5800876&amp;isFromPublicArea=True&amp;isModal=False</t>
  </si>
  <si>
    <t>https://community.secop.gov.co/Public/Tendering/OpportunityDetail/Index?noticeUID=CO1.NTC.5800177&amp;isFromPublicArea=True&amp;isModal=False</t>
  </si>
  <si>
    <t>https://community.secop.gov.co/Public/Tendering/ContractNoticePhases/View?PPI=CO1.PPI.30490718&amp;isFromPublicArea=True&amp;isModal=False</t>
  </si>
  <si>
    <t>https://community.secop.gov.co/Public/Tendering/OpportunityDetail/Index?noticeUID=CO1.NTC.5842196&amp;isFromPublicArea=True&amp;isModal=False</t>
  </si>
  <si>
    <t>https://community.secop.gov.co/Public/Tendering/OpportunityDetail/Index?noticeUID=CO1.NTC.5814992&amp;isFromPublicArea=True&amp;isModal=False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</si>
  <si>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</si>
  <si>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https://community.secop.gov.co/Public/Tendering/OpportunityDetail/Index?noticeUID=CO1.NTC.5832920&amp;isFromPublicArea=True&amp;isModal=False</t>
  </si>
  <si>
    <t>https://community.secop.gov.co/Public/Tendering/ContractNoticePhases/View?PPI=CO1.PPI.30508060&amp;isFromPublicArea=True&amp;isModal=False</t>
  </si>
  <si>
    <t>https://community.secop.gov.co/Public/Tendering/OpportunityDetail/Index?noticeUID=CO1.NTC.5832887&amp;isFromPublicArea=True&amp;isModal=False</t>
  </si>
  <si>
    <t>https://community.secop.gov.co/Public/Tendering/ContractNoticePhases/View?PPI=CO1.PPI.30560880&amp;isFromPublicArea=True&amp;isModal=False</t>
  </si>
  <si>
    <t>https://community.secop.gov.co/Public/Tendering/OpportunityDetail/Index?noticeUID=CO1.NTC.5840342&amp;isFromPublicArea=True&amp;isModal=False</t>
  </si>
  <si>
    <t>https://community.secop.gov.co/Public/Tendering/ContractNoticePhases/View?PPI=CO1.PPI.30559888&amp;isFromPublicArea=True&amp;isModal=False</t>
  </si>
  <si>
    <t>https://community.secop.gov.co/Public/Tendering/ContractNoticePhases/View?PPI=CO1.PPI.30578728&amp;isFromPublicArea=True&amp;isModal=False</t>
  </si>
  <si>
    <t>https://community.secop.gov.co/Public/Tendering/OpportunityDetail/Index?noticeUID=CO1.NTC.5856155&amp;isFromPublicArea=True&amp;isModal=False</t>
  </si>
  <si>
    <t>https://community.secop.gov.co/Public/Tendering/OpportunityDetail/Index?noticeUID=CO1.NTC.5867270&amp;isFromPublicArea=True&amp;isModal=False</t>
  </si>
  <si>
    <t>https://community.secop.gov.co/Public/Tendering/OpportunityDetail/Index?noticeUID=CO1.NTC.5865875&amp;isFromPublicArea=True&amp;isModal=False</t>
  </si>
  <si>
    <t>https://community.secop.gov.co/Public/Tendering/OpportunityDetail/Index?noticeUID=CO1.NTC.5867554&amp;isFromPublicArea=True&amp;isModal=False</t>
  </si>
  <si>
    <t>https://community.secop.gov.co/Public/Tendering/OpportunityDetail/Index?noticeUID=CO1.NTC.5866951&amp;isFromPublicArea=True&amp;isModal=False</t>
  </si>
  <si>
    <t>https://community.secop.gov.co/Public/Tendering/ContractNoticePhases/View?PPI=CO1.PPI.30687052&amp;isFromPublicArea=True&amp;isModal=False</t>
  </si>
  <si>
    <t>https://community.secop.gov.co/Public/Tendering/ContractNoticePhases/View?PPI=CO1.PPI.30701714&amp;isFromPublicArea=True&amp;isModal=False</t>
  </si>
  <si>
    <t>https://community.secop.gov.co/Public/Tendering/OpportunityDetail/Index?noticeUID=CO1.NTC.5880459&amp;isFromPublicArea=True&amp;isModal=False</t>
  </si>
  <si>
    <t>https://community.secop.gov.co/Public/Tendering/ContractNoticePhases/View?PPI=CO1.PPI.30713457&amp;isFromPublicArea=True&amp;isModal=False</t>
  </si>
  <si>
    <t>https://community.secop.gov.co/Public/Tendering/OpportunityDetail/Index?noticeUID=CO1.NTC.5878098&amp;isFromPublicArea=True&amp;isModal=False</t>
  </si>
  <si>
    <t>https://community.secop.gov.co/Public/Tendering/OpportunityDetail/Index?noticeUID=CO1.NTC.5885853&amp;isFromPublicArea=True&amp;isModal=False</t>
  </si>
  <si>
    <t>https://community.secop.gov.co/Public/Tendering/OpportunityDetail/Index?noticeUID=CO1.NTC.5891703&amp;isFromPublicArea=True&amp;isModal=False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</si>
  <si>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</si>
  <si>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</si>
  <si>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</si>
  <si>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</si>
  <si>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</si>
  <si>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</si>
  <si>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</si>
  <si>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</si>
  <si>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</si>
  <si>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</si>
  <si>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</si>
  <si>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</si>
  <si>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</si>
  <si>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</si>
  <si>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</si>
  <si>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</si>
  <si>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</si>
  <si>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</si>
  <si>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</si>
  <si>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</si>
  <si>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</si>
  <si>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</si>
  <si>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RINCÓN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</si>
  <si>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</si>
  <si>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</si>
  <si>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</si>
  <si>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</si>
  <si>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</si>
  <si>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</si>
  <si>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</si>
  <si>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</si>
  <si>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</si>
  <si>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</si>
  <si>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</si>
  <si>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</si>
  <si>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</si>
  <si>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gaitan aguilera</t>
  </si>
  <si>
    <t>157'2/2024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</si>
  <si>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</si>
  <si>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</si>
  <si>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</si>
  <si>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Saúl Ramírez Arrieta</t>
  </si>
  <si>
    <t>https://community.secop.gov.co/Public/Tendering/OpportunityDetail/Index?noticeUID=CO1.NTC.5657310&amp;isFromPublicArea=True&amp;isModal=False</t>
  </si>
  <si>
    <t>MAURO JOSÉ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</si>
  <si>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</si>
  <si>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</si>
  <si>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</si>
  <si>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</si>
  <si>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https://community.secop.gov.co/Public/Tendering/ContractNoticePhases/View?PPI=CO1.PPI.29929213&amp;isFromPublicArea=True&amp;isModal=False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</si>
  <si>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</si>
  <si>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</si>
  <si>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</si>
  <si>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</si>
  <si>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CENTRO INTEGRAL DE MANTENIMIENTO AUTOCARS SAS</t>
  </si>
  <si>
    <t>10 10-Selección Abreviada (Ley 1150 de 2007)</t>
  </si>
  <si>
    <t>INVERSIONES EL NORTE SAS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</si>
  <si>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</si>
  <si>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</si>
  <si>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</si>
  <si>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</si>
  <si>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</si>
  <si>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</si>
  <si>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</si>
  <si>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</si>
  <si>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LAURA VALENTIINA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</si>
  <si>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</si>
  <si>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</si>
  <si>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</si>
  <si>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FECHA DE SUSCRIPCIÓN</t>
  </si>
  <si>
    <t>FECHA DE ACTA DE INICIO</t>
  </si>
  <si>
    <t>FECHA TERMINACIÓN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</si>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</sst>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9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showGridLines="0" tabSelected="1" topLeftCell="A57" workbookViewId="0">
      <selection activeCell="D67" sqref="D67"/>
    </sheetView>
  </sheetViews>
  <sheetFormatPr baseColWidth="10" defaultColWidth="11.41796875" defaultRowHeight="11.7" x14ac:dyDescent="0.55000000000000004"/>
  <cols>
    <col min="1" max="1" width="11.578125" style="4" bestFit="1" customWidth="1"/>
    <col min="2" max="2" width="26.05078125" style="4" customWidth="1"/>
    <col min="3" max="3" width="14.47265625" style="4" customWidth="1"/>
    <col min="4" max="4" width="28.20703125" style="4" customWidth="1"/>
    <col min="5" max="6" width="11.578125" style="4" bestFit="1" customWidth="1"/>
    <col min="7" max="7" width="14.578125" style="4" customWidth="1"/>
    <col min="8" max="8" width="12.41796875" style="12" customWidth="1"/>
    <col min="9" max="13" width="14.15625" style="12" customWidth="1"/>
    <col min="14" max="14" width="45.9453125" style="13" customWidth="1"/>
    <col min="15" max="16384" width="11.41796875" style="4"/>
  </cols>
  <sheetData>
    <row r="1" spans="1:14" ht="46.8" x14ac:dyDescent="0.55000000000000004">
      <c r="A1" s="1" t="s">
        <v>0</v>
      </c>
      <c r="B1" s="1" t="s">
        <v>1</v>
      </c>
      <c r="C1" s="1" t="s">
        <v>3</v>
      </c>
      <c r="D1" s="1" t="s">
        <v>5</v>
      </c>
      <c r="E1" s="1" t="s">
        <v>144</v>
      </c>
      <c r="F1" s="1" t="s">
        <v>145</v>
      </c>
      <c r="G1" s="1" t="s">
        <v>146</v>
      </c>
      <c r="H1" s="2" t="s">
        <v>6</v>
      </c>
      <c r="I1" s="3" t="s">
        <v>147</v>
      </c>
      <c r="J1" s="3" t="s">
        <v>148</v>
      </c>
      <c r="K1" s="3" t="s">
        <v>149</v>
      </c>
      <c r="L1" s="3" t="s">
        <v>150</v>
      </c>
      <c r="M1" s="3" t="s">
        <v>151</v>
      </c>
      <c r="N1" s="1" t="s">
        <v>7</v>
      </c>
    </row>
    <row r="2" spans="1:14" ht="23.4" x14ac:dyDescent="0.55000000000000004">
      <c r="A2" s="5">
        <v>1</v>
      </c>
      <c r="B2" s="14" t="s">
        <v>2</v>
      </c>
      <c r="C2" s="15" t="s">
        <v>4</v>
      </c>
      <c r="D2" s="11" t="s">
        <v>76</v>
      </c>
      <c r="E2" s="6">
        <v>45309</v>
      </c>
      <c r="F2" s="6">
        <v>45310</v>
      </c>
      <c r="G2" s="6">
        <v>45400</v>
      </c>
      <c r="H2" s="7">
        <v>21735000</v>
      </c>
      <c r="I2" s="8">
        <f>42/(G2-F2)</f>
        <v>0.46666666666666667</v>
      </c>
      <c r="J2" s="7">
        <f>7245000*2</f>
        <v>14490000</v>
      </c>
      <c r="K2" s="7">
        <f>+H2-J2</f>
        <v>7245000</v>
      </c>
      <c r="L2" s="7">
        <v>0</v>
      </c>
      <c r="M2" s="7">
        <v>0</v>
      </c>
      <c r="N2" s="9" t="s">
        <v>77</v>
      </c>
    </row>
    <row r="3" spans="1:14" ht="23.4" x14ac:dyDescent="0.55000000000000004">
      <c r="A3" s="5">
        <v>2</v>
      </c>
      <c r="B3" s="14" t="s">
        <v>2</v>
      </c>
      <c r="C3" s="15" t="s">
        <v>4</v>
      </c>
      <c r="D3" s="11" t="s">
        <v>78</v>
      </c>
      <c r="E3" s="6">
        <v>45309</v>
      </c>
      <c r="F3" s="6">
        <v>45310</v>
      </c>
      <c r="G3" s="6">
        <v>45445</v>
      </c>
      <c r="H3" s="7">
        <v>17235000</v>
      </c>
      <c r="I3" s="8">
        <f>42/(G3-F3)</f>
        <v>0.31111111111111112</v>
      </c>
      <c r="J3" s="7">
        <f>5745000*2</f>
        <v>11490000</v>
      </c>
      <c r="K3" s="7">
        <f t="shared" ref="K3:K7" si="0">+H3-J3</f>
        <v>5745000</v>
      </c>
      <c r="L3" s="7">
        <v>0</v>
      </c>
      <c r="M3" s="7">
        <v>0</v>
      </c>
      <c r="N3" s="9" t="s">
        <v>79</v>
      </c>
    </row>
    <row r="4" spans="1:14" ht="23.4" x14ac:dyDescent="0.55000000000000004">
      <c r="A4" s="5">
        <v>3</v>
      </c>
      <c r="B4" s="14" t="s">
        <v>2</v>
      </c>
      <c r="C4" s="15" t="s">
        <v>4</v>
      </c>
      <c r="D4" s="11" t="s">
        <v>80</v>
      </c>
      <c r="E4" s="6">
        <v>45309</v>
      </c>
      <c r="F4" s="6">
        <v>45310</v>
      </c>
      <c r="G4" s="6">
        <v>45400</v>
      </c>
      <c r="H4" s="7">
        <v>17235000</v>
      </c>
      <c r="I4" s="8">
        <f>42/(G4-F4)</f>
        <v>0.46666666666666667</v>
      </c>
      <c r="J4" s="7">
        <f>5745000*2</f>
        <v>11490000</v>
      </c>
      <c r="K4" s="7">
        <f t="shared" si="0"/>
        <v>5745000</v>
      </c>
      <c r="L4" s="7">
        <v>0</v>
      </c>
      <c r="M4" s="7">
        <v>0</v>
      </c>
      <c r="N4" s="9" t="s">
        <v>81</v>
      </c>
    </row>
    <row r="5" spans="1:14" ht="23.4" x14ac:dyDescent="0.55000000000000004">
      <c r="A5" s="5">
        <v>4</v>
      </c>
      <c r="B5" s="14" t="s">
        <v>2</v>
      </c>
      <c r="C5" s="15" t="s">
        <v>4</v>
      </c>
      <c r="D5" s="11" t="s">
        <v>82</v>
      </c>
      <c r="E5" s="6">
        <v>45309</v>
      </c>
      <c r="F5" s="6">
        <v>45310</v>
      </c>
      <c r="G5" s="6">
        <v>45400</v>
      </c>
      <c r="H5" s="7">
        <v>17235000</v>
      </c>
      <c r="I5" s="8">
        <f>42/(G5-F5)</f>
        <v>0.46666666666666667</v>
      </c>
      <c r="J5" s="7">
        <f>5745000*2</f>
        <v>11490000</v>
      </c>
      <c r="K5" s="7">
        <f t="shared" si="0"/>
        <v>5745000</v>
      </c>
      <c r="L5" s="7">
        <v>0</v>
      </c>
      <c r="M5" s="7">
        <v>0</v>
      </c>
      <c r="N5" s="9" t="s">
        <v>83</v>
      </c>
    </row>
    <row r="6" spans="1:14" ht="23.4" x14ac:dyDescent="0.55000000000000004">
      <c r="A6" s="5">
        <v>5</v>
      </c>
      <c r="B6" s="14" t="s">
        <v>2</v>
      </c>
      <c r="C6" s="15" t="s">
        <v>4</v>
      </c>
      <c r="D6" s="11" t="s">
        <v>84</v>
      </c>
      <c r="E6" s="6">
        <v>45316</v>
      </c>
      <c r="F6" s="6">
        <v>45317</v>
      </c>
      <c r="G6" s="6">
        <v>45437</v>
      </c>
      <c r="H6" s="7">
        <v>12000000</v>
      </c>
      <c r="I6" s="8">
        <v>0.3</v>
      </c>
      <c r="J6" s="7">
        <f>3000000*2</f>
        <v>6000000</v>
      </c>
      <c r="K6" s="7">
        <f t="shared" si="0"/>
        <v>6000000</v>
      </c>
      <c r="L6" s="7">
        <v>0</v>
      </c>
      <c r="M6" s="7">
        <v>0</v>
      </c>
      <c r="N6" s="9" t="s">
        <v>85</v>
      </c>
    </row>
    <row r="7" spans="1:14" ht="23.4" x14ac:dyDescent="0.55000000000000004">
      <c r="A7" s="5">
        <v>6</v>
      </c>
      <c r="B7" s="14" t="s">
        <v>2</v>
      </c>
      <c r="C7" s="15" t="s">
        <v>4</v>
      </c>
      <c r="D7" s="11" t="s">
        <v>86</v>
      </c>
      <c r="E7" s="6">
        <v>45327</v>
      </c>
      <c r="F7" s="6">
        <v>45344</v>
      </c>
      <c r="G7" s="6">
        <v>45678</v>
      </c>
      <c r="H7" s="7">
        <v>440000000</v>
      </c>
      <c r="I7" s="8">
        <f>42/(G7-F7)</f>
        <v>0.12574850299401197</v>
      </c>
      <c r="J7" s="7">
        <v>0</v>
      </c>
      <c r="K7" s="7">
        <f t="shared" si="0"/>
        <v>440000000</v>
      </c>
      <c r="L7" s="7">
        <v>0</v>
      </c>
      <c r="M7" s="7">
        <v>0</v>
      </c>
      <c r="N7" s="10" t="s">
        <v>87</v>
      </c>
    </row>
    <row r="8" spans="1:14" ht="23.4" x14ac:dyDescent="0.55000000000000004">
      <c r="A8" s="5">
        <v>7</v>
      </c>
      <c r="B8" s="14" t="s">
        <v>2</v>
      </c>
      <c r="C8" s="15" t="s">
        <v>4</v>
      </c>
      <c r="D8" s="11" t="s">
        <v>88</v>
      </c>
      <c r="E8" s="6">
        <v>45327</v>
      </c>
      <c r="F8" s="6">
        <v>45330</v>
      </c>
      <c r="G8" s="6">
        <v>45450</v>
      </c>
      <c r="H8" s="7">
        <v>13992000</v>
      </c>
      <c r="I8" s="8">
        <f>22/(G8-F8)</f>
        <v>0.18333333333333332</v>
      </c>
      <c r="J8" s="7">
        <v>3498000</v>
      </c>
      <c r="K8" s="7">
        <f>+H8-J8</f>
        <v>10494000</v>
      </c>
      <c r="L8" s="7">
        <v>0</v>
      </c>
      <c r="M8" s="7">
        <v>0</v>
      </c>
      <c r="N8" s="9" t="s">
        <v>89</v>
      </c>
    </row>
    <row r="9" spans="1:14" ht="23.4" x14ac:dyDescent="0.55000000000000004">
      <c r="A9" s="5">
        <v>8</v>
      </c>
      <c r="B9" s="14" t="s">
        <v>2</v>
      </c>
      <c r="C9" s="15" t="s">
        <v>4</v>
      </c>
      <c r="D9" s="11" t="s">
        <v>90</v>
      </c>
      <c r="E9" s="6">
        <v>45330</v>
      </c>
      <c r="F9" s="6">
        <v>45331</v>
      </c>
      <c r="G9" s="6">
        <v>45420</v>
      </c>
      <c r="H9" s="7">
        <v>27000000</v>
      </c>
      <c r="I9" s="8">
        <v>0.24</v>
      </c>
      <c r="J9" s="7">
        <v>9000000</v>
      </c>
      <c r="K9" s="7">
        <f t="shared" ref="K9:K35" si="1">+H9-J9</f>
        <v>18000000</v>
      </c>
      <c r="L9" s="7">
        <v>0</v>
      </c>
      <c r="M9" s="7">
        <v>0</v>
      </c>
      <c r="N9" s="9" t="s">
        <v>91</v>
      </c>
    </row>
    <row r="10" spans="1:14" ht="23.4" x14ac:dyDescent="0.55000000000000004">
      <c r="A10" s="5">
        <v>9</v>
      </c>
      <c r="B10" s="14" t="s">
        <v>2</v>
      </c>
      <c r="C10" s="15" t="s">
        <v>4</v>
      </c>
      <c r="D10" s="11" t="s">
        <v>92</v>
      </c>
      <c r="E10" s="6">
        <v>45329</v>
      </c>
      <c r="F10" s="6">
        <v>45330</v>
      </c>
      <c r="G10" s="6">
        <v>45465</v>
      </c>
      <c r="H10" s="7">
        <v>32602500</v>
      </c>
      <c r="I10" s="8">
        <f>22/(G10-F10)</f>
        <v>0.16296296296296298</v>
      </c>
      <c r="J10" s="7">
        <v>7245000</v>
      </c>
      <c r="K10" s="7">
        <f t="shared" si="1"/>
        <v>25357500</v>
      </c>
      <c r="L10" s="7">
        <v>0</v>
      </c>
      <c r="M10" s="7">
        <v>0</v>
      </c>
      <c r="N10" s="9" t="s">
        <v>93</v>
      </c>
    </row>
    <row r="11" spans="1:14" ht="23.4" x14ac:dyDescent="0.55000000000000004">
      <c r="A11" s="5">
        <v>10</v>
      </c>
      <c r="B11" s="14" t="s">
        <v>2</v>
      </c>
      <c r="C11" s="15" t="s">
        <v>4</v>
      </c>
      <c r="D11" s="11" t="s">
        <v>94</v>
      </c>
      <c r="E11" s="6">
        <v>45330</v>
      </c>
      <c r="F11" s="6">
        <v>45334</v>
      </c>
      <c r="G11" s="6">
        <v>45469</v>
      </c>
      <c r="H11" s="7">
        <v>33750000</v>
      </c>
      <c r="I11" s="8">
        <f>18/(G11-F11)</f>
        <v>0.13333333333333333</v>
      </c>
      <c r="J11" s="7">
        <v>7500000</v>
      </c>
      <c r="K11" s="7">
        <f t="shared" si="1"/>
        <v>26250000</v>
      </c>
      <c r="L11" s="7">
        <v>0</v>
      </c>
      <c r="M11" s="7">
        <v>0</v>
      </c>
      <c r="N11" s="9" t="s">
        <v>95</v>
      </c>
    </row>
    <row r="12" spans="1:14" ht="23.4" x14ac:dyDescent="0.55000000000000004">
      <c r="A12" s="5">
        <v>11</v>
      </c>
      <c r="B12" s="14" t="s">
        <v>2</v>
      </c>
      <c r="C12" s="15" t="s">
        <v>4</v>
      </c>
      <c r="D12" s="11" t="s">
        <v>96</v>
      </c>
      <c r="E12" s="6">
        <v>45330</v>
      </c>
      <c r="F12" s="6">
        <v>45331</v>
      </c>
      <c r="G12" s="6">
        <v>45466</v>
      </c>
      <c r="H12" s="7">
        <v>32602500</v>
      </c>
      <c r="I12" s="8">
        <f>21/(G12-F12)</f>
        <v>0.15555555555555556</v>
      </c>
      <c r="J12" s="7">
        <v>7245000</v>
      </c>
      <c r="K12" s="7">
        <f t="shared" si="1"/>
        <v>25357500</v>
      </c>
      <c r="L12" s="7">
        <v>0</v>
      </c>
      <c r="M12" s="7">
        <v>0</v>
      </c>
      <c r="N12" s="9" t="s">
        <v>97</v>
      </c>
    </row>
    <row r="13" spans="1:14" ht="23.4" x14ac:dyDescent="0.55000000000000004">
      <c r="A13" s="5">
        <v>12</v>
      </c>
      <c r="B13" s="14" t="s">
        <v>2</v>
      </c>
      <c r="C13" s="15" t="s">
        <v>4</v>
      </c>
      <c r="D13" s="11" t="s">
        <v>98</v>
      </c>
      <c r="E13" s="6">
        <v>45334</v>
      </c>
      <c r="F13" s="6">
        <v>45335</v>
      </c>
      <c r="G13" s="6">
        <v>45470</v>
      </c>
      <c r="H13" s="7">
        <v>32602500</v>
      </c>
      <c r="I13" s="8">
        <f>17/(G13-F13)</f>
        <v>0.12592592592592591</v>
      </c>
      <c r="J13" s="7">
        <v>7245000</v>
      </c>
      <c r="K13" s="7">
        <f t="shared" si="1"/>
        <v>25357500</v>
      </c>
      <c r="L13" s="7">
        <v>0</v>
      </c>
      <c r="M13" s="7">
        <v>0</v>
      </c>
      <c r="N13" s="9" t="s">
        <v>99</v>
      </c>
    </row>
    <row r="14" spans="1:14" ht="23.4" x14ac:dyDescent="0.55000000000000004">
      <c r="A14" s="5">
        <v>13</v>
      </c>
      <c r="B14" s="14" t="s">
        <v>2</v>
      </c>
      <c r="C14" s="15" t="s">
        <v>4</v>
      </c>
      <c r="D14" s="11" t="s">
        <v>100</v>
      </c>
      <c r="E14" s="6">
        <v>45334</v>
      </c>
      <c r="F14" s="6">
        <v>45335</v>
      </c>
      <c r="G14" s="6">
        <v>45470</v>
      </c>
      <c r="H14" s="7">
        <v>33750000</v>
      </c>
      <c r="I14" s="8">
        <f>17/(G14-F14)</f>
        <v>0.12592592592592591</v>
      </c>
      <c r="J14" s="7">
        <v>7500000</v>
      </c>
      <c r="K14" s="7">
        <f t="shared" si="1"/>
        <v>26250000</v>
      </c>
      <c r="L14" s="7">
        <v>0</v>
      </c>
      <c r="M14" s="7">
        <v>0</v>
      </c>
      <c r="N14" s="9" t="s">
        <v>101</v>
      </c>
    </row>
    <row r="15" spans="1:14" ht="23.4" x14ac:dyDescent="0.55000000000000004">
      <c r="A15" s="5">
        <v>15</v>
      </c>
      <c r="B15" s="14" t="s">
        <v>2</v>
      </c>
      <c r="C15" s="15" t="s">
        <v>4</v>
      </c>
      <c r="D15" s="11" t="s">
        <v>102</v>
      </c>
      <c r="E15" s="6">
        <v>45337</v>
      </c>
      <c r="F15" s="6">
        <v>45338</v>
      </c>
      <c r="G15" s="6">
        <v>45458</v>
      </c>
      <c r="H15" s="7">
        <v>36000000</v>
      </c>
      <c r="I15" s="8">
        <f>14/(G15-F15)</f>
        <v>0.11666666666666667</v>
      </c>
      <c r="J15" s="7">
        <v>9000000</v>
      </c>
      <c r="K15" s="7">
        <f t="shared" si="1"/>
        <v>27000000</v>
      </c>
      <c r="L15" s="7">
        <v>0</v>
      </c>
      <c r="M15" s="7">
        <v>0</v>
      </c>
      <c r="N15" s="9" t="s">
        <v>103</v>
      </c>
    </row>
    <row r="16" spans="1:14" ht="23.4" x14ac:dyDescent="0.55000000000000004">
      <c r="A16" s="5">
        <v>16</v>
      </c>
      <c r="B16" s="14" t="s">
        <v>2</v>
      </c>
      <c r="C16" s="15" t="s">
        <v>4</v>
      </c>
      <c r="D16" s="11" t="s">
        <v>104</v>
      </c>
      <c r="E16" s="6">
        <v>45335</v>
      </c>
      <c r="F16" s="6">
        <v>45336</v>
      </c>
      <c r="G16" s="6">
        <v>45456</v>
      </c>
      <c r="H16" s="7">
        <v>25820000</v>
      </c>
      <c r="I16" s="8">
        <f>16/(G16-F16)</f>
        <v>0.13333333333333333</v>
      </c>
      <c r="J16" s="7">
        <v>6455000</v>
      </c>
      <c r="K16" s="7">
        <f t="shared" si="1"/>
        <v>19365000</v>
      </c>
      <c r="L16" s="7">
        <v>0</v>
      </c>
      <c r="M16" s="7">
        <v>0</v>
      </c>
      <c r="N16" s="9" t="s">
        <v>105</v>
      </c>
    </row>
    <row r="17" spans="1:14" ht="23.4" x14ac:dyDescent="0.55000000000000004">
      <c r="A17" s="5">
        <v>17</v>
      </c>
      <c r="B17" s="14" t="s">
        <v>2</v>
      </c>
      <c r="C17" s="15" t="s">
        <v>4</v>
      </c>
      <c r="D17" s="11" t="s">
        <v>106</v>
      </c>
      <c r="E17" s="6">
        <v>45335</v>
      </c>
      <c r="F17" s="6">
        <v>45336</v>
      </c>
      <c r="G17" s="6">
        <v>45471</v>
      </c>
      <c r="H17" s="7">
        <v>26424000</v>
      </c>
      <c r="I17" s="8">
        <f>16/(G17-F17)</f>
        <v>0.11851851851851852</v>
      </c>
      <c r="J17" s="7">
        <v>5872000</v>
      </c>
      <c r="K17" s="7">
        <f t="shared" si="1"/>
        <v>20552000</v>
      </c>
      <c r="L17" s="7">
        <v>0</v>
      </c>
      <c r="M17" s="7">
        <v>0</v>
      </c>
      <c r="N17" s="9" t="s">
        <v>107</v>
      </c>
    </row>
    <row r="18" spans="1:14" ht="23.4" x14ac:dyDescent="0.55000000000000004">
      <c r="A18" s="5">
        <v>18</v>
      </c>
      <c r="B18" s="14" t="s">
        <v>2</v>
      </c>
      <c r="C18" s="15" t="s">
        <v>4</v>
      </c>
      <c r="D18" s="11" t="s">
        <v>108</v>
      </c>
      <c r="E18" s="6">
        <v>45335</v>
      </c>
      <c r="F18" s="6">
        <v>45336</v>
      </c>
      <c r="G18" s="6">
        <v>45471</v>
      </c>
      <c r="H18" s="7">
        <v>33750000</v>
      </c>
      <c r="I18" s="8">
        <f t="shared" ref="I18:I19" si="2">16/(G18-F18)</f>
        <v>0.11851851851851852</v>
      </c>
      <c r="J18" s="7">
        <v>7500000</v>
      </c>
      <c r="K18" s="7">
        <f t="shared" si="1"/>
        <v>26250000</v>
      </c>
      <c r="L18" s="7">
        <v>0</v>
      </c>
      <c r="M18" s="7">
        <v>0</v>
      </c>
      <c r="N18" s="9" t="s">
        <v>109</v>
      </c>
    </row>
    <row r="19" spans="1:14" ht="23.4" x14ac:dyDescent="0.55000000000000004">
      <c r="A19" s="5">
        <v>19</v>
      </c>
      <c r="B19" s="14" t="s">
        <v>2</v>
      </c>
      <c r="C19" s="15" t="s">
        <v>4</v>
      </c>
      <c r="D19" s="11" t="s">
        <v>110</v>
      </c>
      <c r="E19" s="6">
        <v>45336</v>
      </c>
      <c r="F19" s="6">
        <v>45336</v>
      </c>
      <c r="G19" s="6">
        <v>45471</v>
      </c>
      <c r="H19" s="7">
        <v>33750000</v>
      </c>
      <c r="I19" s="8">
        <f t="shared" si="2"/>
        <v>0.11851851851851852</v>
      </c>
      <c r="J19" s="7">
        <v>7500000</v>
      </c>
      <c r="K19" s="7">
        <f t="shared" si="1"/>
        <v>26250000</v>
      </c>
      <c r="L19" s="7">
        <v>0</v>
      </c>
      <c r="M19" s="7">
        <v>0</v>
      </c>
      <c r="N19" s="9" t="s">
        <v>111</v>
      </c>
    </row>
    <row r="20" spans="1:14" ht="23.4" x14ac:dyDescent="0.55000000000000004">
      <c r="A20" s="5">
        <v>20</v>
      </c>
      <c r="B20" s="14" t="s">
        <v>2</v>
      </c>
      <c r="C20" s="15" t="s">
        <v>4</v>
      </c>
      <c r="D20" s="11" t="s">
        <v>112</v>
      </c>
      <c r="E20" s="6" t="s">
        <v>113</v>
      </c>
      <c r="F20" s="6">
        <v>45338</v>
      </c>
      <c r="G20" s="6">
        <v>45458</v>
      </c>
      <c r="H20" s="7">
        <v>28980000</v>
      </c>
      <c r="I20" s="8">
        <f t="shared" ref="I20" si="3">42/(G20-F20)</f>
        <v>0.35</v>
      </c>
      <c r="J20" s="7">
        <v>7245000</v>
      </c>
      <c r="K20" s="7">
        <f t="shared" si="1"/>
        <v>21735000</v>
      </c>
      <c r="L20" s="7">
        <v>0</v>
      </c>
      <c r="M20" s="7">
        <v>0</v>
      </c>
      <c r="N20" s="9" t="s">
        <v>114</v>
      </c>
    </row>
    <row r="21" spans="1:14" ht="23.4" x14ac:dyDescent="0.55000000000000004">
      <c r="A21" s="5">
        <v>21</v>
      </c>
      <c r="B21" s="14" t="s">
        <v>2</v>
      </c>
      <c r="C21" s="15" t="s">
        <v>4</v>
      </c>
      <c r="D21" s="11" t="s">
        <v>115</v>
      </c>
      <c r="E21" s="6">
        <v>45336</v>
      </c>
      <c r="F21" s="6">
        <v>45338</v>
      </c>
      <c r="G21" s="6">
        <v>45473</v>
      </c>
      <c r="H21" s="7">
        <v>26424000</v>
      </c>
      <c r="I21" s="8">
        <f>14/(G21-F21)</f>
        <v>0.1037037037037037</v>
      </c>
      <c r="J21" s="7">
        <v>5872000</v>
      </c>
      <c r="K21" s="7">
        <f t="shared" si="1"/>
        <v>20552000</v>
      </c>
      <c r="L21" s="7">
        <v>0</v>
      </c>
      <c r="M21" s="7">
        <v>0</v>
      </c>
      <c r="N21" s="9" t="s">
        <v>116</v>
      </c>
    </row>
    <row r="22" spans="1:14" ht="23.4" x14ac:dyDescent="0.55000000000000004">
      <c r="A22" s="5">
        <v>22</v>
      </c>
      <c r="B22" s="14" t="s">
        <v>2</v>
      </c>
      <c r="C22" s="15" t="s">
        <v>4</v>
      </c>
      <c r="D22" s="11" t="s">
        <v>117</v>
      </c>
      <c r="E22" s="6">
        <v>45336</v>
      </c>
      <c r="F22" s="6">
        <v>45337</v>
      </c>
      <c r="G22" s="6">
        <v>45472</v>
      </c>
      <c r="H22" s="7">
        <v>33750000</v>
      </c>
      <c r="I22" s="8">
        <f>15/(G22-F22)</f>
        <v>0.1111111111111111</v>
      </c>
      <c r="J22" s="7">
        <v>7500000</v>
      </c>
      <c r="K22" s="7">
        <f t="shared" si="1"/>
        <v>26250000</v>
      </c>
      <c r="L22" s="7">
        <v>0</v>
      </c>
      <c r="M22" s="7">
        <v>0</v>
      </c>
      <c r="N22" s="9" t="s">
        <v>118</v>
      </c>
    </row>
    <row r="23" spans="1:14" ht="23.4" x14ac:dyDescent="0.55000000000000004">
      <c r="A23" s="5">
        <v>23</v>
      </c>
      <c r="B23" s="14" t="s">
        <v>2</v>
      </c>
      <c r="C23" s="15" t="s">
        <v>4</v>
      </c>
      <c r="D23" s="11" t="s">
        <v>119</v>
      </c>
      <c r="E23" s="6">
        <v>45337</v>
      </c>
      <c r="F23" s="6">
        <v>45335</v>
      </c>
      <c r="G23" s="6">
        <v>45455</v>
      </c>
      <c r="H23" s="7">
        <v>32000000</v>
      </c>
      <c r="I23" s="8">
        <f>17/(G23-F23)</f>
        <v>0.14166666666666666</v>
      </c>
      <c r="J23" s="7">
        <v>8000000</v>
      </c>
      <c r="K23" s="7">
        <f t="shared" si="1"/>
        <v>24000000</v>
      </c>
      <c r="L23" s="7">
        <v>0</v>
      </c>
      <c r="M23" s="7">
        <v>0</v>
      </c>
      <c r="N23" s="9" t="s">
        <v>120</v>
      </c>
    </row>
    <row r="24" spans="1:14" ht="23.4" x14ac:dyDescent="0.55000000000000004">
      <c r="A24" s="5">
        <v>24</v>
      </c>
      <c r="B24" s="14" t="s">
        <v>2</v>
      </c>
      <c r="C24" s="15" t="s">
        <v>4</v>
      </c>
      <c r="D24" s="11" t="s">
        <v>121</v>
      </c>
      <c r="E24" s="6">
        <v>45337</v>
      </c>
      <c r="F24" s="6">
        <v>45338</v>
      </c>
      <c r="G24" s="6">
        <v>45473</v>
      </c>
      <c r="H24" s="7">
        <v>32602500</v>
      </c>
      <c r="I24" s="8">
        <f>14/(G24-F24)</f>
        <v>0.1037037037037037</v>
      </c>
      <c r="J24" s="7">
        <v>7245000</v>
      </c>
      <c r="K24" s="7">
        <f t="shared" si="1"/>
        <v>25357500</v>
      </c>
      <c r="L24" s="7">
        <v>0</v>
      </c>
      <c r="M24" s="7">
        <v>0</v>
      </c>
      <c r="N24" s="9" t="s">
        <v>122</v>
      </c>
    </row>
    <row r="25" spans="1:14" ht="23.4" x14ac:dyDescent="0.55000000000000004">
      <c r="A25" s="5">
        <v>25</v>
      </c>
      <c r="B25" s="14" t="s">
        <v>2</v>
      </c>
      <c r="C25" s="15" t="s">
        <v>4</v>
      </c>
      <c r="D25" s="11" t="s">
        <v>123</v>
      </c>
      <c r="E25" s="6">
        <v>45341</v>
      </c>
      <c r="F25" s="6">
        <v>45342</v>
      </c>
      <c r="G25" s="6">
        <v>45472</v>
      </c>
      <c r="H25" s="7">
        <v>31482000</v>
      </c>
      <c r="I25" s="8">
        <f>10/(G25-F25)</f>
        <v>7.6923076923076927E-2</v>
      </c>
      <c r="J25" s="7">
        <v>6996000</v>
      </c>
      <c r="K25" s="7">
        <f t="shared" si="1"/>
        <v>24486000</v>
      </c>
      <c r="L25" s="7">
        <v>0</v>
      </c>
      <c r="M25" s="7">
        <v>0</v>
      </c>
      <c r="N25" s="9" t="s">
        <v>124</v>
      </c>
    </row>
    <row r="26" spans="1:14" ht="23.4" x14ac:dyDescent="0.55000000000000004">
      <c r="A26" s="5">
        <v>27</v>
      </c>
      <c r="B26" s="14" t="s">
        <v>2</v>
      </c>
      <c r="C26" s="15" t="s">
        <v>4</v>
      </c>
      <c r="D26" s="11" t="s">
        <v>125</v>
      </c>
      <c r="E26" s="6">
        <v>45343</v>
      </c>
      <c r="F26" s="6">
        <v>45345</v>
      </c>
      <c r="G26" s="6">
        <v>45465</v>
      </c>
      <c r="H26" s="7">
        <v>28980000</v>
      </c>
      <c r="I26" s="8">
        <f>7/(G26-F26)</f>
        <v>5.8333333333333334E-2</v>
      </c>
      <c r="J26" s="7">
        <v>7245000</v>
      </c>
      <c r="K26" s="7">
        <f t="shared" si="1"/>
        <v>21735000</v>
      </c>
      <c r="L26" s="7">
        <v>0</v>
      </c>
      <c r="M26" s="7">
        <v>0</v>
      </c>
      <c r="N26" s="9" t="s">
        <v>126</v>
      </c>
    </row>
    <row r="27" spans="1:14" ht="23.4" x14ac:dyDescent="0.55000000000000004">
      <c r="A27" s="5">
        <v>28</v>
      </c>
      <c r="B27" s="14" t="s">
        <v>2</v>
      </c>
      <c r="C27" s="15" t="s">
        <v>4</v>
      </c>
      <c r="D27" s="11" t="s">
        <v>127</v>
      </c>
      <c r="E27" s="6">
        <v>45341</v>
      </c>
      <c r="F27" s="6">
        <v>45343</v>
      </c>
      <c r="G27" s="6">
        <v>45473</v>
      </c>
      <c r="H27" s="7">
        <v>30316000</v>
      </c>
      <c r="I27" s="8">
        <f>9/(G27-F27)</f>
        <v>6.9230769230769235E-2</v>
      </c>
      <c r="J27" s="7">
        <v>6996000</v>
      </c>
      <c r="K27" s="7">
        <f t="shared" si="1"/>
        <v>23320000</v>
      </c>
      <c r="L27" s="7">
        <v>0</v>
      </c>
      <c r="M27" s="7">
        <v>0</v>
      </c>
      <c r="N27" s="9" t="s">
        <v>128</v>
      </c>
    </row>
    <row r="28" spans="1:14" ht="23.4" x14ac:dyDescent="0.55000000000000004">
      <c r="A28" s="5">
        <v>29</v>
      </c>
      <c r="B28" s="14" t="s">
        <v>8</v>
      </c>
      <c r="C28" s="15" t="s">
        <v>9</v>
      </c>
      <c r="D28" s="11" t="s">
        <v>129</v>
      </c>
      <c r="E28" s="6">
        <v>45337</v>
      </c>
      <c r="F28" s="6">
        <v>45337</v>
      </c>
      <c r="G28" s="6">
        <v>45640</v>
      </c>
      <c r="H28" s="7">
        <v>83000000</v>
      </c>
      <c r="I28" s="8">
        <f>15/(G28-F28)</f>
        <v>4.9504950495049507E-2</v>
      </c>
      <c r="J28" s="7">
        <v>0</v>
      </c>
      <c r="K28" s="7">
        <f t="shared" si="1"/>
        <v>83000000</v>
      </c>
      <c r="L28" s="7">
        <v>0</v>
      </c>
      <c r="M28" s="7">
        <v>0</v>
      </c>
      <c r="N28" s="9" t="s">
        <v>11</v>
      </c>
    </row>
    <row r="29" spans="1:14" ht="23.4" x14ac:dyDescent="0.55000000000000004">
      <c r="A29" s="5">
        <v>30</v>
      </c>
      <c r="B29" s="14" t="s">
        <v>8</v>
      </c>
      <c r="C29" s="15" t="s">
        <v>9</v>
      </c>
      <c r="D29" s="11" t="s">
        <v>10</v>
      </c>
      <c r="E29" s="6">
        <v>45338</v>
      </c>
      <c r="F29" s="6">
        <v>45338</v>
      </c>
      <c r="G29" s="6">
        <v>45641</v>
      </c>
      <c r="H29" s="7">
        <v>14000000</v>
      </c>
      <c r="I29" s="8">
        <f>14/(G29-F29)</f>
        <v>4.6204620462046202E-2</v>
      </c>
      <c r="J29" s="7">
        <v>0</v>
      </c>
      <c r="K29" s="7">
        <f t="shared" si="1"/>
        <v>14000000</v>
      </c>
      <c r="L29" s="7">
        <v>0</v>
      </c>
      <c r="M29" s="7">
        <v>0</v>
      </c>
      <c r="N29" s="9" t="s">
        <v>11</v>
      </c>
    </row>
    <row r="30" spans="1:14" ht="23.4" x14ac:dyDescent="0.55000000000000004">
      <c r="A30" s="5">
        <v>31</v>
      </c>
      <c r="B30" s="14" t="s">
        <v>130</v>
      </c>
      <c r="C30" s="15" t="s">
        <v>9</v>
      </c>
      <c r="D30" s="11" t="s">
        <v>131</v>
      </c>
      <c r="E30" s="6">
        <v>45338</v>
      </c>
      <c r="F30" s="6">
        <v>45338</v>
      </c>
      <c r="G30" s="6">
        <v>45641</v>
      </c>
      <c r="H30" s="7">
        <v>31000000</v>
      </c>
      <c r="I30" s="8">
        <f>14/(G30-F30)</f>
        <v>4.6204620462046202E-2</v>
      </c>
      <c r="J30" s="7">
        <v>0</v>
      </c>
      <c r="K30" s="7">
        <f t="shared" si="1"/>
        <v>31000000</v>
      </c>
      <c r="L30" s="7">
        <v>0</v>
      </c>
      <c r="M30" s="7">
        <v>0</v>
      </c>
      <c r="N30" s="9" t="s">
        <v>11</v>
      </c>
    </row>
    <row r="31" spans="1:14" ht="23.4" x14ac:dyDescent="0.55000000000000004">
      <c r="A31" s="5">
        <v>32</v>
      </c>
      <c r="B31" s="14" t="s">
        <v>132</v>
      </c>
      <c r="C31" s="15" t="s">
        <v>133</v>
      </c>
      <c r="D31" s="11" t="s">
        <v>134</v>
      </c>
      <c r="E31" s="6">
        <v>45343</v>
      </c>
      <c r="F31" s="6">
        <v>45374</v>
      </c>
      <c r="G31" s="6">
        <v>45404</v>
      </c>
      <c r="H31" s="7">
        <v>19323100</v>
      </c>
      <c r="I31" s="8">
        <v>0</v>
      </c>
      <c r="J31" s="7">
        <v>0</v>
      </c>
      <c r="K31" s="7">
        <f t="shared" si="1"/>
        <v>19323100</v>
      </c>
      <c r="L31" s="7">
        <v>0</v>
      </c>
      <c r="M31" s="7">
        <v>0</v>
      </c>
      <c r="N31" s="9" t="s">
        <v>135</v>
      </c>
    </row>
    <row r="32" spans="1:14" ht="23.4" x14ac:dyDescent="0.55000000000000004">
      <c r="A32" s="5">
        <v>33</v>
      </c>
      <c r="B32" s="14" t="s">
        <v>2</v>
      </c>
      <c r="C32" s="15" t="s">
        <v>4</v>
      </c>
      <c r="D32" s="11" t="s">
        <v>136</v>
      </c>
      <c r="E32" s="6">
        <v>45348</v>
      </c>
      <c r="F32" s="6">
        <v>45356</v>
      </c>
      <c r="G32" s="6">
        <v>45477</v>
      </c>
      <c r="H32" s="7">
        <v>28980000</v>
      </c>
      <c r="I32" s="8">
        <v>0</v>
      </c>
      <c r="J32" s="7">
        <v>7245000</v>
      </c>
      <c r="K32" s="7">
        <f t="shared" si="1"/>
        <v>21735000</v>
      </c>
      <c r="L32" s="7">
        <v>0</v>
      </c>
      <c r="M32" s="7">
        <v>0</v>
      </c>
      <c r="N32" s="9" t="s">
        <v>137</v>
      </c>
    </row>
    <row r="33" spans="1:14" ht="23.4" x14ac:dyDescent="0.55000000000000004">
      <c r="A33" s="5">
        <v>35</v>
      </c>
      <c r="B33" s="14" t="s">
        <v>2</v>
      </c>
      <c r="C33" s="15" t="s">
        <v>4</v>
      </c>
      <c r="D33" s="11" t="s">
        <v>138</v>
      </c>
      <c r="E33" s="6">
        <v>45344</v>
      </c>
      <c r="F33" s="6">
        <v>45350</v>
      </c>
      <c r="G33" s="6">
        <v>45470</v>
      </c>
      <c r="H33" s="7">
        <v>28980000</v>
      </c>
      <c r="I33" s="8">
        <f>1/(G33-F33)</f>
        <v>8.3333333333333332E-3</v>
      </c>
      <c r="J33" s="7">
        <v>7245000</v>
      </c>
      <c r="K33" s="7">
        <f t="shared" si="1"/>
        <v>21735000</v>
      </c>
      <c r="L33" s="7">
        <v>0</v>
      </c>
      <c r="M33" s="7">
        <v>0</v>
      </c>
      <c r="N33" s="9" t="s">
        <v>139</v>
      </c>
    </row>
    <row r="34" spans="1:14" ht="23.4" x14ac:dyDescent="0.55000000000000004">
      <c r="A34" s="5">
        <v>36</v>
      </c>
      <c r="B34" s="14" t="s">
        <v>2</v>
      </c>
      <c r="C34" s="15" t="s">
        <v>4</v>
      </c>
      <c r="D34" s="11" t="s">
        <v>140</v>
      </c>
      <c r="E34" s="6">
        <v>45344</v>
      </c>
      <c r="F34" s="6">
        <v>45345</v>
      </c>
      <c r="G34" s="6">
        <v>45465</v>
      </c>
      <c r="H34" s="7">
        <v>23488000</v>
      </c>
      <c r="I34" s="8">
        <v>0.06</v>
      </c>
      <c r="J34" s="7">
        <v>5872000</v>
      </c>
      <c r="K34" s="7">
        <f t="shared" si="1"/>
        <v>17616000</v>
      </c>
      <c r="L34" s="7">
        <v>0</v>
      </c>
      <c r="M34" s="7">
        <v>0</v>
      </c>
      <c r="N34" s="9" t="s">
        <v>141</v>
      </c>
    </row>
    <row r="35" spans="1:14" ht="23.4" x14ac:dyDescent="0.55000000000000004">
      <c r="A35" s="5">
        <v>37</v>
      </c>
      <c r="B35" s="14" t="s">
        <v>2</v>
      </c>
      <c r="C35" s="15" t="s">
        <v>4</v>
      </c>
      <c r="D35" s="11" t="s">
        <v>142</v>
      </c>
      <c r="E35" s="6">
        <v>45348</v>
      </c>
      <c r="F35" s="6">
        <v>45350</v>
      </c>
      <c r="G35" s="6">
        <v>45439</v>
      </c>
      <c r="H35" s="7">
        <v>10494000</v>
      </c>
      <c r="I35" s="8">
        <f>1/(G35-F35)</f>
        <v>1.1235955056179775E-2</v>
      </c>
      <c r="J35" s="7">
        <v>3498000</v>
      </c>
      <c r="K35" s="7">
        <f t="shared" si="1"/>
        <v>6996000</v>
      </c>
      <c r="L35" s="7">
        <v>0</v>
      </c>
      <c r="M35" s="7">
        <v>0</v>
      </c>
      <c r="N35" s="9" t="s">
        <v>143</v>
      </c>
    </row>
    <row r="36" spans="1:14" ht="23.4" x14ac:dyDescent="0.55000000000000004">
      <c r="A36" s="5">
        <v>39</v>
      </c>
      <c r="B36" s="14" t="s">
        <v>2</v>
      </c>
      <c r="C36" s="15" t="s">
        <v>4</v>
      </c>
      <c r="D36" s="11" t="s">
        <v>12</v>
      </c>
      <c r="E36" s="6">
        <v>45352</v>
      </c>
      <c r="F36" s="6">
        <v>45355</v>
      </c>
      <c r="G36" s="6">
        <v>45474</v>
      </c>
      <c r="H36" s="7">
        <v>25389667</v>
      </c>
      <c r="I36" s="8">
        <v>0.22689075630252101</v>
      </c>
      <c r="J36" s="7">
        <v>3498000</v>
      </c>
      <c r="K36" s="7">
        <f t="shared" ref="K36:K68" si="4">+H36-J36</f>
        <v>21891667</v>
      </c>
      <c r="L36" s="7">
        <v>0</v>
      </c>
      <c r="M36" s="7">
        <v>0</v>
      </c>
      <c r="N36" s="9" t="s">
        <v>45</v>
      </c>
    </row>
    <row r="37" spans="1:14" ht="23.4" x14ac:dyDescent="0.55000000000000004">
      <c r="A37" s="5">
        <v>40</v>
      </c>
      <c r="B37" s="14" t="s">
        <v>2</v>
      </c>
      <c r="C37" s="15" t="s">
        <v>4</v>
      </c>
      <c r="D37" s="11" t="s">
        <v>13</v>
      </c>
      <c r="E37" s="6">
        <v>45352</v>
      </c>
      <c r="F37" s="6">
        <v>45362</v>
      </c>
      <c r="G37" s="6">
        <v>45478</v>
      </c>
      <c r="H37" s="7">
        <v>27772500</v>
      </c>
      <c r="I37" s="8">
        <v>0.17241379310344829</v>
      </c>
      <c r="J37" s="7">
        <v>0</v>
      </c>
      <c r="K37" s="7">
        <f t="shared" si="4"/>
        <v>27772500</v>
      </c>
      <c r="L37" s="7">
        <v>0</v>
      </c>
      <c r="M37" s="7">
        <v>0</v>
      </c>
      <c r="N37" s="9" t="s">
        <v>46</v>
      </c>
    </row>
    <row r="38" spans="1:14" ht="23.4" x14ac:dyDescent="0.55000000000000004">
      <c r="A38" s="5">
        <v>41</v>
      </c>
      <c r="B38" s="14" t="s">
        <v>8</v>
      </c>
      <c r="C38" s="15" t="s">
        <v>4</v>
      </c>
      <c r="D38" s="11" t="s">
        <v>14</v>
      </c>
      <c r="E38" s="6">
        <v>45351</v>
      </c>
      <c r="F38" s="6">
        <v>45351</v>
      </c>
      <c r="G38" s="6">
        <v>45541</v>
      </c>
      <c r="H38" s="7">
        <v>189087086.74000001</v>
      </c>
      <c r="I38" s="8">
        <v>0.15789473684210525</v>
      </c>
      <c r="J38" s="7">
        <v>0</v>
      </c>
      <c r="K38" s="7">
        <f t="shared" si="4"/>
        <v>189087086.74000001</v>
      </c>
      <c r="L38" s="7">
        <v>0</v>
      </c>
      <c r="M38" s="7">
        <v>0</v>
      </c>
      <c r="N38" s="9" t="s">
        <v>11</v>
      </c>
    </row>
    <row r="39" spans="1:14" ht="23.4" x14ac:dyDescent="0.55000000000000004">
      <c r="A39" s="5">
        <v>42</v>
      </c>
      <c r="B39" s="14" t="s">
        <v>2</v>
      </c>
      <c r="C39" s="15" t="s">
        <v>4</v>
      </c>
      <c r="D39" s="11" t="s">
        <v>15</v>
      </c>
      <c r="E39" s="6">
        <v>45356</v>
      </c>
      <c r="F39" s="6">
        <v>45357</v>
      </c>
      <c r="G39" s="6">
        <v>45473</v>
      </c>
      <c r="H39" s="7">
        <v>27772500</v>
      </c>
      <c r="I39" s="8">
        <v>0.21551724137931033</v>
      </c>
      <c r="J39" s="7">
        <v>0</v>
      </c>
      <c r="K39" s="7">
        <f t="shared" si="4"/>
        <v>27772500</v>
      </c>
      <c r="L39" s="7">
        <v>0</v>
      </c>
      <c r="M39" s="7">
        <v>0</v>
      </c>
      <c r="N39" s="9" t="s">
        <v>47</v>
      </c>
    </row>
    <row r="40" spans="1:14" ht="23.4" x14ac:dyDescent="0.55000000000000004">
      <c r="A40" s="5">
        <v>43</v>
      </c>
      <c r="B40" s="14" t="s">
        <v>2</v>
      </c>
      <c r="C40" s="15" t="s">
        <v>4</v>
      </c>
      <c r="D40" s="11" t="s">
        <v>16</v>
      </c>
      <c r="E40" s="6">
        <v>45356</v>
      </c>
      <c r="F40" s="6">
        <v>45357</v>
      </c>
      <c r="G40" s="6">
        <v>45473</v>
      </c>
      <c r="H40" s="7">
        <v>27772500</v>
      </c>
      <c r="I40" s="8">
        <v>0.21551724137931033</v>
      </c>
      <c r="J40" s="7">
        <v>0</v>
      </c>
      <c r="K40" s="7">
        <f t="shared" si="4"/>
        <v>27772500</v>
      </c>
      <c r="L40" s="7">
        <v>0</v>
      </c>
      <c r="M40" s="7">
        <v>0</v>
      </c>
      <c r="N40" s="9" t="s">
        <v>48</v>
      </c>
    </row>
    <row r="41" spans="1:14" ht="23.4" x14ac:dyDescent="0.55000000000000004">
      <c r="A41" s="5">
        <v>44</v>
      </c>
      <c r="B41" s="14" t="s">
        <v>2</v>
      </c>
      <c r="C41" s="15" t="s">
        <v>4</v>
      </c>
      <c r="D41" s="11" t="s">
        <v>17</v>
      </c>
      <c r="E41" s="6">
        <v>45356</v>
      </c>
      <c r="F41" s="6">
        <v>45357</v>
      </c>
      <c r="G41" s="6">
        <v>45473</v>
      </c>
      <c r="H41" s="7">
        <v>27772500</v>
      </c>
      <c r="I41" s="8">
        <v>0.21551724137931033</v>
      </c>
      <c r="J41" s="7">
        <v>0</v>
      </c>
      <c r="K41" s="7">
        <f t="shared" si="4"/>
        <v>27772500</v>
      </c>
      <c r="L41" s="7">
        <v>0</v>
      </c>
      <c r="M41" s="7">
        <v>0</v>
      </c>
      <c r="N41" s="9" t="s">
        <v>49</v>
      </c>
    </row>
    <row r="42" spans="1:14" ht="23.4" x14ac:dyDescent="0.55000000000000004">
      <c r="A42" s="5">
        <v>45</v>
      </c>
      <c r="B42" s="14" t="s">
        <v>2</v>
      </c>
      <c r="C42" s="15" t="s">
        <v>4</v>
      </c>
      <c r="D42" s="11" t="s">
        <v>18</v>
      </c>
      <c r="E42" s="6">
        <v>45358</v>
      </c>
      <c r="F42" s="6">
        <v>45358</v>
      </c>
      <c r="G42" s="6">
        <v>45469</v>
      </c>
      <c r="H42" s="7">
        <v>26565000</v>
      </c>
      <c r="I42" s="8">
        <v>0.21621621621621623</v>
      </c>
      <c r="J42" s="7">
        <v>0</v>
      </c>
      <c r="K42" s="7">
        <f t="shared" si="4"/>
        <v>26565000</v>
      </c>
      <c r="L42" s="7">
        <v>0</v>
      </c>
      <c r="M42" s="7">
        <v>0</v>
      </c>
      <c r="N42" s="9" t="s">
        <v>50</v>
      </c>
    </row>
    <row r="43" spans="1:14" ht="23.4" x14ac:dyDescent="0.55000000000000004">
      <c r="A43" s="5">
        <v>46</v>
      </c>
      <c r="B43" s="14" t="s">
        <v>8</v>
      </c>
      <c r="C43" s="15" t="s">
        <v>9</v>
      </c>
      <c r="D43" s="11" t="s">
        <v>10</v>
      </c>
      <c r="E43" s="6">
        <v>45357</v>
      </c>
      <c r="F43" s="6">
        <v>45301</v>
      </c>
      <c r="G43" s="6">
        <v>45605</v>
      </c>
      <c r="H43" s="7">
        <v>10000000</v>
      </c>
      <c r="I43" s="8">
        <v>0.26644736842105265</v>
      </c>
      <c r="J43" s="7">
        <v>0</v>
      </c>
      <c r="K43" s="7">
        <f t="shared" si="4"/>
        <v>10000000</v>
      </c>
      <c r="L43" s="7">
        <v>0</v>
      </c>
      <c r="M43" s="7">
        <v>0</v>
      </c>
      <c r="N43" s="9" t="s">
        <v>11</v>
      </c>
    </row>
    <row r="44" spans="1:14" ht="23.4" x14ac:dyDescent="0.55000000000000004">
      <c r="A44" s="5">
        <v>47</v>
      </c>
      <c r="B44" s="14" t="s">
        <v>2</v>
      </c>
      <c r="C44" s="15" t="s">
        <v>4</v>
      </c>
      <c r="D44" s="11" t="s">
        <v>19</v>
      </c>
      <c r="E44" s="6">
        <v>45358</v>
      </c>
      <c r="F44" s="6">
        <v>45362</v>
      </c>
      <c r="G44" s="6">
        <v>45473</v>
      </c>
      <c r="H44" s="7">
        <v>26565000</v>
      </c>
      <c r="I44" s="8">
        <v>0.18018018018018017</v>
      </c>
      <c r="J44" s="7">
        <v>0</v>
      </c>
      <c r="K44" s="7">
        <f t="shared" si="4"/>
        <v>26565000</v>
      </c>
      <c r="L44" s="7">
        <v>0</v>
      </c>
      <c r="M44" s="7">
        <v>0</v>
      </c>
      <c r="N44" s="9" t="s">
        <v>51</v>
      </c>
    </row>
    <row r="45" spans="1:14" ht="23.4" x14ac:dyDescent="0.55000000000000004">
      <c r="A45" s="5">
        <v>48</v>
      </c>
      <c r="B45" s="14" t="s">
        <v>2</v>
      </c>
      <c r="C45" s="15" t="s">
        <v>4</v>
      </c>
      <c r="D45" s="11" t="s">
        <v>20</v>
      </c>
      <c r="E45" s="6">
        <v>45358</v>
      </c>
      <c r="F45" s="6">
        <v>45362</v>
      </c>
      <c r="G45" s="6">
        <v>45476</v>
      </c>
      <c r="H45" s="7">
        <v>27289500</v>
      </c>
      <c r="I45" s="8">
        <v>0.17543859649122806</v>
      </c>
      <c r="J45" s="7">
        <v>0</v>
      </c>
      <c r="K45" s="7">
        <f t="shared" si="4"/>
        <v>27289500</v>
      </c>
      <c r="L45" s="7">
        <v>0</v>
      </c>
      <c r="M45" s="7">
        <v>0</v>
      </c>
      <c r="N45" s="9" t="s">
        <v>52</v>
      </c>
    </row>
    <row r="46" spans="1:14" ht="23.4" x14ac:dyDescent="0.55000000000000004">
      <c r="A46" s="5">
        <v>49</v>
      </c>
      <c r="B46" s="14" t="s">
        <v>2</v>
      </c>
      <c r="C46" s="15" t="s">
        <v>4</v>
      </c>
      <c r="D46" s="11" t="s">
        <v>21</v>
      </c>
      <c r="E46" s="6">
        <v>45365</v>
      </c>
      <c r="F46" s="6">
        <v>45366</v>
      </c>
      <c r="G46" s="6">
        <v>45472</v>
      </c>
      <c r="H46" s="7">
        <v>20552000</v>
      </c>
      <c r="I46" s="8">
        <v>0.15094339622641509</v>
      </c>
      <c r="J46" s="7">
        <v>0</v>
      </c>
      <c r="K46" s="7">
        <f t="shared" si="4"/>
        <v>20552000</v>
      </c>
      <c r="L46" s="7">
        <v>0</v>
      </c>
      <c r="M46" s="7">
        <v>0</v>
      </c>
      <c r="N46" s="9" t="s">
        <v>53</v>
      </c>
    </row>
    <row r="47" spans="1:14" ht="23.4" x14ac:dyDescent="0.55000000000000004">
      <c r="A47" s="5">
        <v>50</v>
      </c>
      <c r="B47" s="14" t="s">
        <v>2</v>
      </c>
      <c r="C47" s="15" t="s">
        <v>4</v>
      </c>
      <c r="D47" s="11" t="s">
        <v>22</v>
      </c>
      <c r="E47" s="6">
        <v>45365</v>
      </c>
      <c r="F47" s="6">
        <v>45366</v>
      </c>
      <c r="G47" s="6">
        <v>45472</v>
      </c>
      <c r="H47" s="7">
        <v>20552000</v>
      </c>
      <c r="I47" s="8">
        <v>0.15094339622641509</v>
      </c>
      <c r="J47" s="7">
        <v>0</v>
      </c>
      <c r="K47" s="7">
        <f t="shared" si="4"/>
        <v>20552000</v>
      </c>
      <c r="L47" s="7">
        <v>0</v>
      </c>
      <c r="M47" s="7">
        <v>0</v>
      </c>
      <c r="N47" s="9" t="s">
        <v>54</v>
      </c>
    </row>
    <row r="48" spans="1:14" ht="23.4" x14ac:dyDescent="0.55000000000000004">
      <c r="A48" s="5">
        <v>51</v>
      </c>
      <c r="B48" s="14" t="s">
        <v>2</v>
      </c>
      <c r="C48" s="15" t="s">
        <v>4</v>
      </c>
      <c r="D48" s="11" t="s">
        <v>23</v>
      </c>
      <c r="E48" s="6" t="s">
        <v>44</v>
      </c>
      <c r="F48" s="6">
        <v>45364</v>
      </c>
      <c r="G48" s="6">
        <v>45470</v>
      </c>
      <c r="H48" s="7">
        <v>31500000</v>
      </c>
      <c r="I48" s="8">
        <v>0.16981132075471697</v>
      </c>
      <c r="J48" s="7">
        <v>0</v>
      </c>
      <c r="K48" s="7">
        <f t="shared" si="4"/>
        <v>31500000</v>
      </c>
      <c r="L48" s="7">
        <v>0</v>
      </c>
      <c r="M48" s="7">
        <v>0</v>
      </c>
      <c r="N48" s="9" t="s">
        <v>55</v>
      </c>
    </row>
    <row r="49" spans="1:14" ht="46.8" x14ac:dyDescent="0.55000000000000004">
      <c r="A49" s="5">
        <v>53</v>
      </c>
      <c r="B49" s="14" t="s">
        <v>8</v>
      </c>
      <c r="C49" s="15" t="s">
        <v>9</v>
      </c>
      <c r="D49" s="11" t="s">
        <v>24</v>
      </c>
      <c r="E49" s="6">
        <v>45362</v>
      </c>
      <c r="F49" s="6">
        <v>45362</v>
      </c>
      <c r="G49" s="6">
        <v>45376</v>
      </c>
      <c r="H49" s="7">
        <v>24057710</v>
      </c>
      <c r="I49" s="8">
        <v>1.4285714285714286</v>
      </c>
      <c r="J49" s="7">
        <v>0</v>
      </c>
      <c r="K49" s="7">
        <f t="shared" si="4"/>
        <v>24057710</v>
      </c>
      <c r="L49" s="7">
        <v>0</v>
      </c>
      <c r="M49" s="7">
        <v>0</v>
      </c>
      <c r="N49" s="9" t="s">
        <v>56</v>
      </c>
    </row>
    <row r="50" spans="1:14" ht="23.4" x14ac:dyDescent="0.55000000000000004">
      <c r="A50" s="5">
        <v>54</v>
      </c>
      <c r="B50" s="14" t="s">
        <v>2</v>
      </c>
      <c r="C50" s="15" t="s">
        <v>4</v>
      </c>
      <c r="D50" s="11" t="s">
        <v>25</v>
      </c>
      <c r="E50" s="6">
        <v>45364</v>
      </c>
      <c r="F50" s="6">
        <v>45365</v>
      </c>
      <c r="G50" s="6">
        <v>45471</v>
      </c>
      <c r="H50" s="7">
        <v>25357500</v>
      </c>
      <c r="I50" s="8">
        <v>0.16037735849056603</v>
      </c>
      <c r="J50" s="7">
        <v>0</v>
      </c>
      <c r="K50" s="7">
        <f t="shared" si="4"/>
        <v>25357500</v>
      </c>
      <c r="L50" s="7">
        <v>0</v>
      </c>
      <c r="M50" s="7">
        <v>0</v>
      </c>
      <c r="N50" s="9" t="s">
        <v>57</v>
      </c>
    </row>
    <row r="51" spans="1:14" ht="23.4" x14ac:dyDescent="0.55000000000000004">
      <c r="A51" s="5">
        <v>55</v>
      </c>
      <c r="B51" s="14" t="s">
        <v>2</v>
      </c>
      <c r="C51" s="15" t="s">
        <v>4</v>
      </c>
      <c r="D51" s="11" t="s">
        <v>26</v>
      </c>
      <c r="E51" s="6">
        <v>45364</v>
      </c>
      <c r="F51" s="6">
        <v>45365</v>
      </c>
      <c r="G51" s="6">
        <v>45471</v>
      </c>
      <c r="H51" s="7">
        <v>25357500</v>
      </c>
      <c r="I51" s="8">
        <v>0.16037735849056603</v>
      </c>
      <c r="J51" s="7">
        <v>0</v>
      </c>
      <c r="K51" s="7">
        <f t="shared" si="4"/>
        <v>25357500</v>
      </c>
      <c r="L51" s="7">
        <v>0</v>
      </c>
      <c r="M51" s="7">
        <v>0</v>
      </c>
      <c r="N51" s="9" t="s">
        <v>58</v>
      </c>
    </row>
    <row r="52" spans="1:14" ht="23.4" x14ac:dyDescent="0.55000000000000004">
      <c r="A52" s="5">
        <v>56</v>
      </c>
      <c r="B52" s="14" t="s">
        <v>2</v>
      </c>
      <c r="C52" s="15" t="s">
        <v>4</v>
      </c>
      <c r="D52" s="11" t="s">
        <v>27</v>
      </c>
      <c r="E52" s="6">
        <v>45364</v>
      </c>
      <c r="F52" s="6">
        <v>45369</v>
      </c>
      <c r="G52" s="6">
        <v>45460</v>
      </c>
      <c r="H52" s="7">
        <v>21735000</v>
      </c>
      <c r="I52" s="8">
        <v>0.14285714285714285</v>
      </c>
      <c r="J52" s="7">
        <v>0</v>
      </c>
      <c r="K52" s="7">
        <f t="shared" si="4"/>
        <v>21735000</v>
      </c>
      <c r="L52" s="7">
        <v>0</v>
      </c>
      <c r="M52" s="7">
        <v>0</v>
      </c>
      <c r="N52" s="9" t="s">
        <v>59</v>
      </c>
    </row>
    <row r="53" spans="1:14" ht="23.4" x14ac:dyDescent="0.55000000000000004">
      <c r="A53" s="5">
        <v>57</v>
      </c>
      <c r="B53" s="14" t="s">
        <v>2</v>
      </c>
      <c r="C53" s="15" t="s">
        <v>4</v>
      </c>
      <c r="D53" s="11" t="s">
        <v>28</v>
      </c>
      <c r="E53" s="6">
        <v>45366</v>
      </c>
      <c r="F53" s="6">
        <v>45369</v>
      </c>
      <c r="G53" s="6">
        <v>45475</v>
      </c>
      <c r="H53" s="7">
        <v>25357500</v>
      </c>
      <c r="I53" s="8">
        <v>0.12264150943396226</v>
      </c>
      <c r="J53" s="7">
        <v>0</v>
      </c>
      <c r="K53" s="7">
        <f t="shared" si="4"/>
        <v>25357500</v>
      </c>
      <c r="L53" s="7">
        <v>0</v>
      </c>
      <c r="M53" s="7">
        <v>0</v>
      </c>
      <c r="N53" s="9" t="s">
        <v>60</v>
      </c>
    </row>
    <row r="54" spans="1:14" ht="23.4" x14ac:dyDescent="0.55000000000000004">
      <c r="A54" s="5">
        <v>58</v>
      </c>
      <c r="B54" s="14" t="s">
        <v>2</v>
      </c>
      <c r="C54" s="15" t="s">
        <v>4</v>
      </c>
      <c r="D54" s="11" t="s">
        <v>29</v>
      </c>
      <c r="E54" s="6">
        <v>45365</v>
      </c>
      <c r="F54" s="6">
        <v>45366</v>
      </c>
      <c r="G54" s="6">
        <v>45457</v>
      </c>
      <c r="H54" s="7">
        <v>21735000</v>
      </c>
      <c r="I54" s="8">
        <v>0.17582417582417584</v>
      </c>
      <c r="J54" s="7">
        <v>0</v>
      </c>
      <c r="K54" s="7">
        <f t="shared" si="4"/>
        <v>21735000</v>
      </c>
      <c r="L54" s="7">
        <v>0</v>
      </c>
      <c r="M54" s="7">
        <v>0</v>
      </c>
      <c r="N54" s="9" t="s">
        <v>61</v>
      </c>
    </row>
    <row r="55" spans="1:14" ht="23.4" x14ac:dyDescent="0.55000000000000004">
      <c r="A55" s="5">
        <v>59</v>
      </c>
      <c r="B55" s="14" t="s">
        <v>2</v>
      </c>
      <c r="C55" s="15" t="s">
        <v>4</v>
      </c>
      <c r="D55" s="11" t="s">
        <v>30</v>
      </c>
      <c r="E55" s="6">
        <v>45365</v>
      </c>
      <c r="F55" s="6">
        <v>45366</v>
      </c>
      <c r="G55" s="6">
        <v>45472</v>
      </c>
      <c r="H55" s="7">
        <v>20111000</v>
      </c>
      <c r="I55" s="8">
        <v>0.15094339622641509</v>
      </c>
      <c r="J55" s="7">
        <v>0</v>
      </c>
      <c r="K55" s="7">
        <f t="shared" si="4"/>
        <v>20111000</v>
      </c>
      <c r="L55" s="7">
        <v>0</v>
      </c>
      <c r="M55" s="7">
        <v>0</v>
      </c>
      <c r="N55" s="9" t="s">
        <v>62</v>
      </c>
    </row>
    <row r="56" spans="1:14" ht="23.4" x14ac:dyDescent="0.55000000000000004">
      <c r="A56" s="5">
        <v>60</v>
      </c>
      <c r="B56" s="14" t="s">
        <v>2</v>
      </c>
      <c r="C56" s="15" t="s">
        <v>4</v>
      </c>
      <c r="D56" s="11" t="s">
        <v>31</v>
      </c>
      <c r="E56" s="6">
        <v>45366</v>
      </c>
      <c r="F56" s="6">
        <v>45370</v>
      </c>
      <c r="G56" s="6">
        <v>45471</v>
      </c>
      <c r="H56" s="7">
        <v>21516666</v>
      </c>
      <c r="I56" s="8">
        <v>0.11881188118811881</v>
      </c>
      <c r="J56" s="7">
        <v>0</v>
      </c>
      <c r="K56" s="7">
        <f t="shared" si="4"/>
        <v>21516666</v>
      </c>
      <c r="L56" s="7">
        <v>0</v>
      </c>
      <c r="M56" s="7">
        <v>0</v>
      </c>
      <c r="N56" s="9" t="s">
        <v>63</v>
      </c>
    </row>
    <row r="57" spans="1:14" ht="23.4" x14ac:dyDescent="0.55000000000000004">
      <c r="A57" s="5">
        <v>61</v>
      </c>
      <c r="B57" s="14" t="s">
        <v>2</v>
      </c>
      <c r="C57" s="15" t="s">
        <v>4</v>
      </c>
      <c r="D57" s="11" t="s">
        <v>32</v>
      </c>
      <c r="E57" s="6">
        <v>45369</v>
      </c>
      <c r="F57" s="6">
        <v>45370</v>
      </c>
      <c r="G57" s="6">
        <v>45473</v>
      </c>
      <c r="H57" s="7">
        <v>19964800</v>
      </c>
      <c r="I57" s="8">
        <v>0.11650485436893204</v>
      </c>
      <c r="J57" s="7">
        <v>0</v>
      </c>
      <c r="K57" s="7">
        <f t="shared" si="4"/>
        <v>19964800</v>
      </c>
      <c r="L57" s="7">
        <v>0</v>
      </c>
      <c r="M57" s="7">
        <v>0</v>
      </c>
      <c r="N57" s="9" t="s">
        <v>64</v>
      </c>
    </row>
    <row r="58" spans="1:14" ht="23.4" x14ac:dyDescent="0.55000000000000004">
      <c r="A58" s="5">
        <v>62</v>
      </c>
      <c r="B58" s="14" t="s">
        <v>2</v>
      </c>
      <c r="C58" s="15" t="s">
        <v>4</v>
      </c>
      <c r="D58" s="11" t="s">
        <v>33</v>
      </c>
      <c r="E58" s="6">
        <v>45370</v>
      </c>
      <c r="F58" s="6">
        <v>45372</v>
      </c>
      <c r="G58" s="6">
        <v>45463</v>
      </c>
      <c r="H58" s="7">
        <v>19365000</v>
      </c>
      <c r="I58" s="8">
        <v>0.10989010989010989</v>
      </c>
      <c r="J58" s="7">
        <v>0</v>
      </c>
      <c r="K58" s="7">
        <f t="shared" si="4"/>
        <v>19365000</v>
      </c>
      <c r="L58" s="7">
        <v>0</v>
      </c>
      <c r="M58" s="7">
        <v>0</v>
      </c>
      <c r="N58" s="9" t="s">
        <v>65</v>
      </c>
    </row>
    <row r="59" spans="1:14" ht="23.4" x14ac:dyDescent="0.55000000000000004">
      <c r="A59" s="5">
        <v>63</v>
      </c>
      <c r="B59" s="14" t="s">
        <v>2</v>
      </c>
      <c r="C59" s="15" t="s">
        <v>4</v>
      </c>
      <c r="D59" s="11" t="s">
        <v>34</v>
      </c>
      <c r="E59" s="6">
        <v>45370</v>
      </c>
      <c r="F59" s="6">
        <v>45372</v>
      </c>
      <c r="G59" s="6">
        <v>45473</v>
      </c>
      <c r="H59" s="7">
        <v>21516666</v>
      </c>
      <c r="I59" s="8">
        <v>9.9009900990099015E-2</v>
      </c>
      <c r="J59" s="7">
        <v>0</v>
      </c>
      <c r="K59" s="7">
        <f t="shared" si="4"/>
        <v>21516666</v>
      </c>
      <c r="L59" s="7">
        <v>0</v>
      </c>
      <c r="M59" s="7">
        <v>0</v>
      </c>
      <c r="N59" s="9" t="s">
        <v>66</v>
      </c>
    </row>
    <row r="60" spans="1:14" ht="23.4" x14ac:dyDescent="0.55000000000000004">
      <c r="A60" s="5">
        <v>64</v>
      </c>
      <c r="B60" s="14" t="s">
        <v>2</v>
      </c>
      <c r="C60" s="15" t="s">
        <v>4</v>
      </c>
      <c r="D60" s="11" t="s">
        <v>35</v>
      </c>
      <c r="E60" s="6">
        <v>45370</v>
      </c>
      <c r="F60" s="6">
        <v>45372</v>
      </c>
      <c r="G60" s="6">
        <v>45463</v>
      </c>
      <c r="H60" s="7">
        <v>19365000</v>
      </c>
      <c r="I60" s="8">
        <v>0.10989010989010989</v>
      </c>
      <c r="J60" s="7">
        <v>0</v>
      </c>
      <c r="K60" s="7">
        <f t="shared" si="4"/>
        <v>19365000</v>
      </c>
      <c r="L60" s="7">
        <v>0</v>
      </c>
      <c r="M60" s="7">
        <v>0</v>
      </c>
      <c r="N60" s="9" t="s">
        <v>67</v>
      </c>
    </row>
    <row r="61" spans="1:14" ht="23.4" x14ac:dyDescent="0.55000000000000004">
      <c r="A61" s="5">
        <v>65</v>
      </c>
      <c r="B61" s="14" t="s">
        <v>2</v>
      </c>
      <c r="C61" s="15" t="s">
        <v>4</v>
      </c>
      <c r="D61" s="11" t="s">
        <v>36</v>
      </c>
      <c r="E61" s="6">
        <v>45370</v>
      </c>
      <c r="F61" s="6">
        <v>45372</v>
      </c>
      <c r="G61" s="6">
        <v>45468</v>
      </c>
      <c r="H61" s="7">
        <v>22942500</v>
      </c>
      <c r="I61" s="8">
        <v>0.10416666666666667</v>
      </c>
      <c r="J61" s="7">
        <v>0</v>
      </c>
      <c r="K61" s="7">
        <f t="shared" si="4"/>
        <v>22942500</v>
      </c>
      <c r="L61" s="7">
        <v>0</v>
      </c>
      <c r="M61" s="7">
        <v>0</v>
      </c>
      <c r="N61" s="9" t="s">
        <v>68</v>
      </c>
    </row>
    <row r="62" spans="1:14" ht="23.4" x14ac:dyDescent="0.55000000000000004">
      <c r="A62" s="5">
        <v>66</v>
      </c>
      <c r="B62" s="14" t="s">
        <v>2</v>
      </c>
      <c r="C62" s="15" t="s">
        <v>4</v>
      </c>
      <c r="D62" s="11" t="s">
        <v>37</v>
      </c>
      <c r="E62" s="6">
        <v>45371</v>
      </c>
      <c r="F62" s="6">
        <v>45372</v>
      </c>
      <c r="G62" s="6">
        <v>45468</v>
      </c>
      <c r="H62" s="7">
        <v>22942500</v>
      </c>
      <c r="I62" s="8">
        <v>0.10416666666666667</v>
      </c>
      <c r="J62" s="7">
        <v>0</v>
      </c>
      <c r="K62" s="7">
        <f t="shared" si="4"/>
        <v>22942500</v>
      </c>
      <c r="L62" s="7">
        <v>0</v>
      </c>
      <c r="M62" s="7">
        <v>0</v>
      </c>
      <c r="N62" s="9" t="s">
        <v>69</v>
      </c>
    </row>
    <row r="63" spans="1:14" ht="23.4" x14ac:dyDescent="0.55000000000000004">
      <c r="A63" s="5">
        <v>67</v>
      </c>
      <c r="B63" s="14" t="s">
        <v>2</v>
      </c>
      <c r="C63" s="15" t="s">
        <v>4</v>
      </c>
      <c r="D63" s="11" t="s">
        <v>38</v>
      </c>
      <c r="E63" s="6">
        <v>45372</v>
      </c>
      <c r="F63" s="6">
        <v>45373</v>
      </c>
      <c r="G63" s="6">
        <v>45464</v>
      </c>
      <c r="H63" s="7">
        <v>10494000</v>
      </c>
      <c r="I63" s="8">
        <v>9.8901098901098897E-2</v>
      </c>
      <c r="J63" s="7">
        <v>0</v>
      </c>
      <c r="K63" s="7">
        <f t="shared" si="4"/>
        <v>10494000</v>
      </c>
      <c r="L63" s="7">
        <v>0</v>
      </c>
      <c r="M63" s="7">
        <v>0</v>
      </c>
      <c r="N63" s="9" t="s">
        <v>70</v>
      </c>
    </row>
    <row r="64" spans="1:14" ht="23.4" x14ac:dyDescent="0.55000000000000004">
      <c r="A64" s="5">
        <v>68</v>
      </c>
      <c r="B64" s="14" t="s">
        <v>2</v>
      </c>
      <c r="C64" s="15" t="s">
        <v>4</v>
      </c>
      <c r="D64" s="11" t="s">
        <v>39</v>
      </c>
      <c r="E64" s="6">
        <v>45372</v>
      </c>
      <c r="F64" s="6">
        <v>45373</v>
      </c>
      <c r="G64" s="6">
        <v>45475</v>
      </c>
      <c r="H64" s="7">
        <v>24391500</v>
      </c>
      <c r="I64" s="8">
        <v>8.8235294117647065E-2</v>
      </c>
      <c r="J64" s="7">
        <v>0</v>
      </c>
      <c r="K64" s="7">
        <f t="shared" si="4"/>
        <v>24391500</v>
      </c>
      <c r="L64" s="7">
        <v>0</v>
      </c>
      <c r="M64" s="7">
        <v>0</v>
      </c>
      <c r="N64" s="9" t="s">
        <v>71</v>
      </c>
    </row>
    <row r="65" spans="1:14" ht="23.4" x14ac:dyDescent="0.55000000000000004">
      <c r="A65" s="5">
        <v>69</v>
      </c>
      <c r="B65" s="14" t="s">
        <v>2</v>
      </c>
      <c r="C65" s="15" t="s">
        <v>4</v>
      </c>
      <c r="D65" s="11" t="s">
        <v>40</v>
      </c>
      <c r="E65" s="6">
        <v>45372</v>
      </c>
      <c r="F65" s="6">
        <v>45373</v>
      </c>
      <c r="G65" s="6">
        <v>45472</v>
      </c>
      <c r="H65" s="7">
        <v>11426800</v>
      </c>
      <c r="I65" s="8">
        <v>9.0909090909090912E-2</v>
      </c>
      <c r="J65" s="7">
        <v>0</v>
      </c>
      <c r="K65" s="7">
        <f t="shared" si="4"/>
        <v>11426800</v>
      </c>
      <c r="L65" s="7">
        <v>0</v>
      </c>
      <c r="M65" s="7">
        <v>0</v>
      </c>
      <c r="N65" s="9" t="s">
        <v>72</v>
      </c>
    </row>
    <row r="66" spans="1:14" ht="23.4" x14ac:dyDescent="0.55000000000000004">
      <c r="A66" s="5">
        <v>70</v>
      </c>
      <c r="B66" s="14" t="s">
        <v>2</v>
      </c>
      <c r="C66" s="15" t="s">
        <v>4</v>
      </c>
      <c r="D66" s="11" t="s">
        <v>41</v>
      </c>
      <c r="E66" s="6">
        <v>45372</v>
      </c>
      <c r="F66" s="6">
        <v>45378</v>
      </c>
      <c r="G66" s="6">
        <v>45469</v>
      </c>
      <c r="H66" s="7">
        <v>21735000</v>
      </c>
      <c r="I66" s="8">
        <v>4.3956043956043959E-2</v>
      </c>
      <c r="J66" s="7">
        <v>0</v>
      </c>
      <c r="K66" s="7">
        <f t="shared" si="4"/>
        <v>21735000</v>
      </c>
      <c r="L66" s="7">
        <v>0</v>
      </c>
      <c r="M66" s="7">
        <v>0</v>
      </c>
      <c r="N66" s="9" t="s">
        <v>73</v>
      </c>
    </row>
    <row r="67" spans="1:14" ht="23.4" x14ac:dyDescent="0.55000000000000004">
      <c r="A67" s="5">
        <v>71</v>
      </c>
      <c r="B67" s="14" t="s">
        <v>2</v>
      </c>
      <c r="C67" s="15" t="s">
        <v>4</v>
      </c>
      <c r="D67" s="11" t="s">
        <v>42</v>
      </c>
      <c r="E67" s="6">
        <v>45373</v>
      </c>
      <c r="F67" s="6">
        <v>45377</v>
      </c>
      <c r="G67" s="6">
        <v>45468</v>
      </c>
      <c r="H67" s="7">
        <v>11077000</v>
      </c>
      <c r="I67" s="8">
        <v>5.4945054945054944E-2</v>
      </c>
      <c r="J67" s="7">
        <v>0</v>
      </c>
      <c r="K67" s="7">
        <f t="shared" si="4"/>
        <v>11077000</v>
      </c>
      <c r="L67" s="7">
        <v>0</v>
      </c>
      <c r="M67" s="7">
        <v>0</v>
      </c>
      <c r="N67" s="9" t="s">
        <v>74</v>
      </c>
    </row>
    <row r="68" spans="1:14" ht="23.4" x14ac:dyDescent="0.55000000000000004">
      <c r="A68" s="5">
        <v>72</v>
      </c>
      <c r="B68" s="14" t="s">
        <v>2</v>
      </c>
      <c r="C68" s="15" t="s">
        <v>4</v>
      </c>
      <c r="D68" s="11" t="s">
        <v>43</v>
      </c>
      <c r="E68" s="6">
        <v>45373</v>
      </c>
      <c r="F68" s="6">
        <v>45383</v>
      </c>
      <c r="G68" s="6">
        <v>45478</v>
      </c>
      <c r="H68" s="7">
        <v>22942500</v>
      </c>
      <c r="I68" s="8"/>
      <c r="J68" s="7">
        <v>0</v>
      </c>
      <c r="K68" s="7">
        <f t="shared" si="4"/>
        <v>22942500</v>
      </c>
      <c r="L68" s="7">
        <v>0</v>
      </c>
      <c r="M68" s="7">
        <v>0</v>
      </c>
      <c r="N68" s="9" t="s">
        <v>75</v>
      </c>
    </row>
  </sheetData>
  <dataValidations count="1">
    <dataValidation type="list" allowBlank="1" showInputMessage="1" showErrorMessage="1" sqref="B2:C7 C1" xr:uid="{00000000-0002-0000-0000-000001000000}">
      <formula1>#REF!</formula1>
    </dataValidation>
  </dataValidations>
  <hyperlinks>
    <hyperlink ref="N36" r:id="rId1" xr:uid="{00000000-0004-0000-0000-000000000000}"/>
    <hyperlink ref="N37" r:id="rId2" xr:uid="{00000000-0004-0000-0000-000001000000}"/>
    <hyperlink ref="N39" r:id="rId3" xr:uid="{00000000-0004-0000-0000-000002000000}"/>
    <hyperlink ref="N40" r:id="rId4" xr:uid="{00000000-0004-0000-0000-000003000000}"/>
    <hyperlink ref="N41" r:id="rId5" xr:uid="{00000000-0004-0000-0000-000004000000}"/>
    <hyperlink ref="N42" r:id="rId6" xr:uid="{00000000-0004-0000-0000-000005000000}"/>
    <hyperlink ref="N44" r:id="rId7" xr:uid="{00000000-0004-0000-0000-000006000000}"/>
    <hyperlink ref="N45" r:id="rId8" xr:uid="{00000000-0004-0000-0000-000007000000}"/>
    <hyperlink ref="N46" r:id="rId9" xr:uid="{00000000-0004-0000-0000-000008000000}"/>
    <hyperlink ref="N47" r:id="rId10" xr:uid="{00000000-0004-0000-0000-000009000000}"/>
    <hyperlink ref="N48" r:id="rId11" xr:uid="{00000000-0004-0000-0000-00000A000000}"/>
    <hyperlink ref="N38" r:id="rId12" display="https://colombiacompra.gov.co/tienda-virtual-del-estado-colombiano/ordenes-compra/?number_order=125321&amp;state=&amp;entity=INSTITUTO%20DISTRITAL%20DE%20GESTION%20DE%20RIESGOS%20Y%20CAMBIO%20CLIMATICO&amp;tool=&amp;date_to&amp;date_from" xr:uid="{00000000-0004-0000-0000-00000B000000}"/>
    <hyperlink ref="N43" r:id="rId13" display="https://colombiacompra.gov.co/tienda-virtual-del-estado-colombiano/ordenes-compra/?number_order=%20125552&amp;state=&amp;entity=INSTITUTO%20DISTRITAL%20DE%20GESTION%20DE%20RIESGOS%20Y%20CAMBIO%20CLIMATICO&amp;tool=&amp;date_to&amp;date_from" xr:uid="{00000000-0004-0000-0000-00000C000000}"/>
    <hyperlink ref="N64" r:id="rId14" xr:uid="{00000000-0004-0000-0000-00000D000000}"/>
    <hyperlink ref="N51" r:id="rId15" xr:uid="{00000000-0004-0000-0000-00000E000000}"/>
    <hyperlink ref="N52" r:id="rId16" xr:uid="{00000000-0004-0000-0000-00000F000000}"/>
    <hyperlink ref="N53" r:id="rId17" xr:uid="{00000000-0004-0000-0000-000010000000}"/>
    <hyperlink ref="N54" r:id="rId18" xr:uid="{00000000-0004-0000-0000-000011000000}"/>
    <hyperlink ref="N55" r:id="rId19" xr:uid="{00000000-0004-0000-0000-000012000000}"/>
    <hyperlink ref="N56" r:id="rId20" xr:uid="{00000000-0004-0000-0000-000013000000}"/>
    <hyperlink ref="N57" r:id="rId21" xr:uid="{00000000-0004-0000-0000-000014000000}"/>
    <hyperlink ref="N59" r:id="rId22" xr:uid="{00000000-0004-0000-0000-000015000000}"/>
    <hyperlink ref="N60" r:id="rId23" xr:uid="{00000000-0004-0000-0000-000016000000}"/>
    <hyperlink ref="N61" r:id="rId24" xr:uid="{00000000-0004-0000-0000-000017000000}"/>
    <hyperlink ref="N62" r:id="rId25" xr:uid="{00000000-0004-0000-0000-000018000000}"/>
    <hyperlink ref="N63" r:id="rId26" xr:uid="{00000000-0004-0000-0000-000019000000}"/>
    <hyperlink ref="N65" r:id="rId27" xr:uid="{00000000-0004-0000-0000-00001A000000}"/>
    <hyperlink ref="N66" r:id="rId28" xr:uid="{00000000-0004-0000-0000-00001B000000}"/>
    <hyperlink ref="N67" r:id="rId29" xr:uid="{00000000-0004-0000-0000-00001C000000}"/>
    <hyperlink ref="N68" r:id="rId30" xr:uid="{00000000-0004-0000-0000-00001D000000}"/>
    <hyperlink ref="N50" r:id="rId31" xr:uid="{00000000-0004-0000-0000-00001E000000}"/>
    <hyperlink ref="N49" r:id="rId32" xr:uid="{00000000-0004-0000-0000-00001F000000}"/>
    <hyperlink ref="N9" r:id="rId33" xr:uid="{00000000-0004-0000-0000-000020000000}"/>
    <hyperlink ref="N8" r:id="rId34" xr:uid="{00000000-0004-0000-0000-000021000000}"/>
    <hyperlink ref="N10" r:id="rId35" xr:uid="{00000000-0004-0000-0000-000022000000}"/>
    <hyperlink ref="N12" r:id="rId36" xr:uid="{00000000-0004-0000-0000-000023000000}"/>
    <hyperlink ref="N13" r:id="rId37" xr:uid="{00000000-0004-0000-0000-000024000000}"/>
    <hyperlink ref="N14" r:id="rId38" xr:uid="{00000000-0004-0000-0000-000025000000}"/>
    <hyperlink ref="N15" r:id="rId39" xr:uid="{00000000-0004-0000-0000-000026000000}"/>
    <hyperlink ref="N16" r:id="rId40" xr:uid="{00000000-0004-0000-0000-000027000000}"/>
    <hyperlink ref="N17" r:id="rId41" xr:uid="{00000000-0004-0000-0000-000028000000}"/>
    <hyperlink ref="N18" r:id="rId42" xr:uid="{00000000-0004-0000-0000-000029000000}"/>
    <hyperlink ref="N20" r:id="rId43" xr:uid="{00000000-0004-0000-0000-00002A000000}"/>
    <hyperlink ref="N21" r:id="rId44" xr:uid="{00000000-0004-0000-0000-00002B000000}"/>
    <hyperlink ref="N22" r:id="rId45" xr:uid="{00000000-0004-0000-0000-00002C000000}"/>
    <hyperlink ref="N23" r:id="rId46" xr:uid="{00000000-0004-0000-0000-00002D000000}"/>
    <hyperlink ref="N24" r:id="rId47" xr:uid="{00000000-0004-0000-0000-00002E000000}"/>
    <hyperlink ref="N25" r:id="rId48" xr:uid="{00000000-0004-0000-0000-00002F000000}"/>
    <hyperlink ref="N19" r:id="rId49" xr:uid="{00000000-0004-0000-0000-000030000000}"/>
    <hyperlink ref="N26" r:id="rId50" xr:uid="{00000000-0004-0000-0000-000031000000}"/>
    <hyperlink ref="N27" r:id="rId51" xr:uid="{00000000-0004-0000-0000-000032000000}"/>
    <hyperlink ref="N31" r:id="rId52" xr:uid="{00000000-0004-0000-0000-000033000000}"/>
    <hyperlink ref="N32" r:id="rId53" xr:uid="{00000000-0004-0000-0000-000034000000}"/>
    <hyperlink ref="N28" r:id="rId54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35000000}"/>
    <hyperlink ref="N29" r:id="rId55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36000000}"/>
    <hyperlink ref="N30" r:id="rId56" display="https://colombiacompra.gov.co/tienda-virtual-del-estado-colombiano/ordenes-compra/?number_order=124631&amp;state=&amp;entity=INSTITUTO%20DISTRITAL%20DE%20GESTION%20DE%20RIESGOS%20Y%20CAMBIO%20CLIMATICO&amp;tool=&amp;date_to&amp;date_from" xr:uid="{00000000-0004-0000-0000-000037000000}"/>
    <hyperlink ref="N33" r:id="rId57" xr:uid="{00000000-0004-0000-0000-000038000000}"/>
    <hyperlink ref="N34" r:id="rId58" xr:uid="{00000000-0004-0000-0000-000039000000}"/>
    <hyperlink ref="N35" r:id="rId59" xr:uid="{00000000-0004-0000-0000-00003A000000}"/>
    <hyperlink ref="N3" r:id="rId60" xr:uid="{00000000-0004-0000-0000-00003B000000}"/>
    <hyperlink ref="N2" r:id="rId61" xr:uid="{00000000-0004-0000-0000-00003C000000}"/>
    <hyperlink ref="N4" r:id="rId62" xr:uid="{00000000-0004-0000-0000-00003D000000}"/>
    <hyperlink ref="N7" r:id="rId63" xr:uid="{00000000-0004-0000-0000-00003E000000}"/>
  </hyperlinks>
  <pageMargins left="0.7" right="0.7" top="0.75" bottom="0.75" header="0.3" footer="0.3"/>
  <pageSetup orientation="portrait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2024-05-03T16:23:00Z</dcterms:modified>
</cp:coreProperties>
</file>