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drawingml.chart+xml" PartName="/xl/charts/chart3.xml"/>
  <Override ContentType="application/vnd.openxmlformats-officedocument.drawingml.chart+xml" PartName="/xl/charts/chart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CCIONARIO DE DATOS" sheetId="1" r:id="rId3"/>
    <sheet state="visible" name="INSTRUCTIVO" sheetId="2" r:id="rId4"/>
    <sheet state="visible" name="PLAN DE MEJORAMIENTO - FORMATO" sheetId="3" r:id="rId5"/>
    <sheet state="visible" name="ESTADISTICAS" sheetId="4" r:id="rId6"/>
    <sheet state="visible" name="DIRECCIÓN GENERAL" sheetId="5" r:id="rId7"/>
    <sheet state="visible" name="OFICINA DE CONTROL INTERNO" sheetId="6" r:id="rId8"/>
    <sheet state="visible" name="OFICINA ASESORA DE PLANEACIÓN" sheetId="7" r:id="rId9"/>
    <sheet state="visible" name="OFICINA ASESORA JURÍDICA" sheetId="8" r:id="rId10"/>
    <sheet state="visible" name="TIC´S" sheetId="9" r:id="rId11"/>
    <sheet state="visible" name="SUBD.CORPORATIVA" sheetId="10" r:id="rId12"/>
    <sheet state="visible" name="SUBD.MANEJO" sheetId="11" r:id="rId13"/>
    <sheet state="visible" name="SUBD.ANÁLISIS" sheetId="12" r:id="rId14"/>
    <sheet state="visible" name="SUBD.REDUCCIÓN" sheetId="13" r:id="rId15"/>
  </sheets>
  <definedNames>
    <definedName hidden="1" localSheetId="2" name="_xlnm._FilterDatabase">'PLAN DE MEJORAMIENTO - FORMATO'!$A$8:$U$20</definedName>
    <definedName hidden="1" localSheetId="3" name="_xlnm._FilterDatabase">ESTADISTICAS!$B$30:$M$39</definedName>
    <definedName hidden="1" localSheetId="4" name="_xlnm._FilterDatabase">'DIRECCIÓN GENERAL'!$A$9:$U$10</definedName>
    <definedName hidden="1" localSheetId="6" name="_xlnm._FilterDatabase">'OFICINA ASESORA DE PLANEACIÓN'!$A$8:$U$44</definedName>
    <definedName hidden="1" localSheetId="7" name="_xlnm._FilterDatabase">'OFICINA ASESORA JURÍDICA'!$A$9:$U$47</definedName>
    <definedName hidden="1" localSheetId="8" name="_xlnm._FilterDatabase">'TIC´S'!$A$8:$U$16</definedName>
    <definedName hidden="1" localSheetId="9" name="_xlnm._FilterDatabase">SUBD.CORPORATIVA!$A$12:$U$65</definedName>
    <definedName hidden="1" localSheetId="10" name="_xlnm._FilterDatabase">SUBD.MANEJO!$A$9:$U$20</definedName>
    <definedName hidden="1" localSheetId="12" name="_xlnm._FilterDatabase">'SUBD.REDUCCIÓN'!$A$9:$U$28</definedName>
    <definedName hidden="1" localSheetId="9" name="Z_4397AEA4_34E8_4897_8DEF_E82AE499D083_.wvu.FilterData">SUBD.CORPORATIVA!$A$12:$U$38</definedName>
    <definedName hidden="1" localSheetId="11" name="Z_4397AEA4_34E8_4897_8DEF_E82AE499D083_.wvu.FilterData">'SUBD.ANÁLISIS'!$A$8:$U$23</definedName>
    <definedName hidden="1" localSheetId="12" name="Z_4397AEA4_34E8_4897_8DEF_E82AE499D083_.wvu.FilterData">'SUBD.REDUCCIÓN'!$A$9:$U$37</definedName>
    <definedName hidden="1" localSheetId="12" name="Z_E02D06ED_1B27_4E02_8425_B13B38416951_.wvu.FilterData">'SUBD.REDUCCIÓN'!$A$9:$U$26</definedName>
    <definedName hidden="1" localSheetId="11" name="Z_9A92F79A_2E5B_4C80_90BC_71173AA11139_.wvu.FilterData">'SUBD.ANÁLISIS'!$A$8:$U$22</definedName>
    <definedName hidden="1" localSheetId="12" name="Z_9A92F79A_2E5B_4C80_90BC_71173AA11139_.wvu.FilterData">'SUBD.REDUCCIÓN'!$A$9:$U$37</definedName>
    <definedName hidden="1" localSheetId="7" name="Z_A4D5AEAB_EA30_4929_94A0_C8A29AE42D1E_.wvu.FilterData">'OFICINA ASESORA JURÍDICA'!$A$9:$U$37</definedName>
    <definedName hidden="1" localSheetId="8" name="Z_A4D5AEAB_EA30_4929_94A0_C8A29AE42D1E_.wvu.FilterData">'TIC´S'!$A$8:$U$17</definedName>
    <definedName hidden="1" localSheetId="9" name="Z_A4D5AEAB_EA30_4929_94A0_C8A29AE42D1E_.wvu.FilterData">SUBD.CORPORATIVA!$A$12:$U$38</definedName>
    <definedName hidden="1" localSheetId="10" name="Z_A4D5AEAB_EA30_4929_94A0_C8A29AE42D1E_.wvu.FilterData">SUBD.MANEJO!$A$8:$U$21</definedName>
    <definedName hidden="1" localSheetId="11" name="Z_A4D5AEAB_EA30_4929_94A0_C8A29AE42D1E_.wvu.FilterData">'SUBD.ANÁLISIS'!$A$8:$U$22</definedName>
    <definedName hidden="1" localSheetId="12" name="Z_A4D5AEAB_EA30_4929_94A0_C8A29AE42D1E_.wvu.FilterData">'SUBD.REDUCCIÓN'!$A$9:$U$37</definedName>
    <definedName hidden="1" localSheetId="9" name="Z_7067A8E7_7CCD_457A_8242_ED8E6B0E0F9F_.wvu.FilterData">SUBD.CORPORATIVA!$A$12:$U$38</definedName>
    <definedName hidden="1" localSheetId="11" name="Z_7067A8E7_7CCD_457A_8242_ED8E6B0E0F9F_.wvu.FilterData">'SUBD.ANÁLISIS'!$A$8:$U$22</definedName>
    <definedName hidden="1" localSheetId="12" name="Z_7067A8E7_7CCD_457A_8242_ED8E6B0E0F9F_.wvu.FilterData">'SUBD.REDUCCIÓN'!$A$9:$U$37</definedName>
    <definedName hidden="1" localSheetId="11" name="Z_35682854_477B_408B_9545_E2B72C03D584_.wvu.FilterData">'SUBD.ANÁLISIS'!$A$8:$U$22</definedName>
    <definedName hidden="1" localSheetId="12" name="Z_35682854_477B_408B_9545_E2B72C03D584_.wvu.FilterData">'SUBD.REDUCCIÓN'!$A$9:$U$37</definedName>
    <definedName hidden="1" localSheetId="6" name="Z_FCFD10EC_2647_4E16_B05D_B2E7B5D1202E_.wvu.FilterData">'OFICINA ASESORA DE PLANEACIÓN'!$A$9:$U$43</definedName>
    <definedName hidden="1" localSheetId="7" name="Z_FCFD10EC_2647_4E16_B05D_B2E7B5D1202E_.wvu.FilterData">'OFICINA ASESORA JURÍDICA'!$A$9:$U$37</definedName>
    <definedName hidden="1" localSheetId="8" name="Z_FCFD10EC_2647_4E16_B05D_B2E7B5D1202E_.wvu.FilterData">'TIC´S'!$A$8:$U$31</definedName>
    <definedName hidden="1" localSheetId="9" name="Z_FCFD10EC_2647_4E16_B05D_B2E7B5D1202E_.wvu.FilterData">SUBD.CORPORATIVA!$A$12:$U$38</definedName>
    <definedName hidden="1" localSheetId="10" name="Z_FCFD10EC_2647_4E16_B05D_B2E7B5D1202E_.wvu.FilterData">SUBD.MANEJO!$A$9:$U$20</definedName>
    <definedName hidden="1" localSheetId="11" name="Z_FCFD10EC_2647_4E16_B05D_B2E7B5D1202E_.wvu.FilterData">'SUBD.ANÁLISIS'!$A$8:$U$14</definedName>
    <definedName hidden="1" localSheetId="12" name="Z_FCFD10EC_2647_4E16_B05D_B2E7B5D1202E_.wvu.FilterData">'SUBD.REDUCCIÓN'!$A$9:$U$37</definedName>
    <definedName hidden="1" localSheetId="11" name="Z_F1901E93_09B9_4802_8B76_06EEBF625554_.wvu.FilterData">'SUBD.ANÁLISIS'!$A$8:$U$22</definedName>
    <definedName hidden="1" localSheetId="12" name="Z_F1901E93_09B9_4802_8B76_06EEBF625554_.wvu.FilterData">'SUBD.REDUCCIÓN'!$A$9:$U$37</definedName>
    <definedName hidden="1" localSheetId="9" name="Z_08CDFA4F_5DB9_4BA9_9D4F_9D0AB54FF751_.wvu.FilterData">SUBD.CORPORATIVA!$A$12:$U$38</definedName>
    <definedName hidden="1" localSheetId="11" name="Z_08CDFA4F_5DB9_4BA9_9D4F_9D0AB54FF751_.wvu.FilterData">'SUBD.ANÁLISIS'!$A$8:$U$22</definedName>
    <definedName hidden="1" localSheetId="12" name="Z_08CDFA4F_5DB9_4BA9_9D4F_9D0AB54FF751_.wvu.FilterData">'SUBD.REDUCCIÓN'!$A$9:$U$37</definedName>
    <definedName hidden="1" localSheetId="12" name="Z_86A6EE1E_9AE4_4187_9FE5_CF016DA74253_.wvu.FilterData">'SUBD.REDUCCIÓN'!$A$9:$U$28</definedName>
    <definedName hidden="1" localSheetId="5" name="Z_89023A0F_9263_4A4B_8EC8_C02B1E4A7FC1_.wvu.FilterData">'OFICINA DE CONTROL INTERNO'!$A$8:$U$9</definedName>
    <definedName hidden="1" localSheetId="6" name="Z_89023A0F_9263_4A4B_8EC8_C02B1E4A7FC1_.wvu.FilterData">'OFICINA ASESORA DE PLANEACIÓN'!$A$9:$U$24</definedName>
    <definedName hidden="1" localSheetId="7" name="Z_89023A0F_9263_4A4B_8EC8_C02B1E4A7FC1_.wvu.FilterData">'OFICINA ASESORA JURÍDICA'!$A$8:$U$47</definedName>
    <definedName hidden="1" localSheetId="8" name="Z_89023A0F_9263_4A4B_8EC8_C02B1E4A7FC1_.wvu.FilterData">'TIC´S'!$A$8:$U$31</definedName>
    <definedName hidden="1" localSheetId="9" name="Z_89023A0F_9263_4A4B_8EC8_C02B1E4A7FC1_.wvu.FilterData">SUBD.CORPORATIVA!$A$12:$U$24</definedName>
    <definedName hidden="1" localSheetId="10" name="Z_89023A0F_9263_4A4B_8EC8_C02B1E4A7FC1_.wvu.FilterData">SUBD.MANEJO!$A$9:$U$20</definedName>
    <definedName hidden="1" localSheetId="11" name="Z_89023A0F_9263_4A4B_8EC8_C02B1E4A7FC1_.wvu.FilterData">'SUBD.ANÁLISIS'!$A$8:$U$14</definedName>
    <definedName hidden="1" localSheetId="12" name="Z_89023A0F_9263_4A4B_8EC8_C02B1E4A7FC1_.wvu.FilterData">'SUBD.REDUCCIÓN'!$A$9:$U$37</definedName>
    <definedName hidden="1" localSheetId="11" name="Z_7B9BD745_DEAD_419B_B71A_26514C3D4006_.wvu.FilterData">'SUBD.ANÁLISIS'!$A$8:$U$22</definedName>
    <definedName hidden="1" localSheetId="12" name="Z_7B9BD745_DEAD_419B_B71A_26514C3D4006_.wvu.FilterData">'SUBD.REDUCCIÓN'!$A$9:$U$37</definedName>
    <definedName hidden="1" localSheetId="11" name="Z_ADC1A6D5_FC69_4697_AC61_2D06407F8D21_.wvu.FilterData">'SUBD.ANÁLISIS'!$A$8:$U$22</definedName>
    <definedName hidden="1" localSheetId="12" name="Z_ADC1A6D5_FC69_4697_AC61_2D06407F8D21_.wvu.FilterData">'SUBD.REDUCCIÓN'!$A$9:$U$37</definedName>
    <definedName hidden="1" localSheetId="0" name="Z_313E50D4_9924_48C8_9269_9E286B502DE8_.wvu.FilterData">'DICCIONARIO DE DATOS'!$A$1:$G$18</definedName>
    <definedName hidden="1" localSheetId="5" name="Z_313E50D4_9924_48C8_9269_9E286B502DE8_.wvu.FilterData">'OFICINA DE CONTROL INTERNO'!$A$8:$U$9</definedName>
    <definedName hidden="1" localSheetId="6" name="Z_313E50D4_9924_48C8_9269_9E286B502DE8_.wvu.FilterData">'OFICINA ASESORA DE PLANEACIÓN'!$A$9:$U$24</definedName>
    <definedName hidden="1" localSheetId="7" name="Z_313E50D4_9924_48C8_9269_9E286B502DE8_.wvu.FilterData">'OFICINA ASESORA JURÍDICA'!$A$9:$U$37</definedName>
    <definedName hidden="1" localSheetId="8" name="Z_313E50D4_9924_48C8_9269_9E286B502DE8_.wvu.FilterData">'TIC´S'!$A$8:$U$31</definedName>
    <definedName hidden="1" localSheetId="9" name="Z_313E50D4_9924_48C8_9269_9E286B502DE8_.wvu.FilterData">SUBD.CORPORATIVA!$A$12:$U$24</definedName>
    <definedName hidden="1" localSheetId="10" name="Z_313E50D4_9924_48C8_9269_9E286B502DE8_.wvu.FilterData">SUBD.MANEJO!$A$9:$U$20</definedName>
    <definedName hidden="1" localSheetId="11" name="Z_313E50D4_9924_48C8_9269_9E286B502DE8_.wvu.FilterData">'SUBD.ANÁLISIS'!$A$8:$U$22</definedName>
    <definedName hidden="1" localSheetId="12" name="Z_313E50D4_9924_48C8_9269_9E286B502DE8_.wvu.FilterData">'SUBD.REDUCCIÓN'!$A$9:$U$37</definedName>
    <definedName hidden="1" localSheetId="12" name="Z_361A92C5_D5B2_45C8_98ED_5B7A2007DF60_.wvu.FilterData">'SUBD.REDUCCIÓN'!$A$9:$U$31</definedName>
    <definedName hidden="1" localSheetId="12" name="Z_B0BB01F2_B7FC_4033_8A3B_FC8B72A2C76E_.wvu.FilterData">'SUBD.REDUCCIÓN'!$A$9:$U$37</definedName>
  </definedNames>
  <calcPr/>
  <customWorkbookViews>
    <customWorkbookView activeSheetId="0" maximized="1" windowHeight="0" windowWidth="0" guid="{86A6EE1E-9AE4-4187-9FE5-CF016DA74253}" name="Filtro 15"/>
    <customWorkbookView activeSheetId="0" maximized="1" windowHeight="0" windowWidth="0" guid="{E02D06ED-1B27-4E02-8425-B13B38416951}" name="Filtro 16"/>
    <customWorkbookView activeSheetId="0" maximized="1" windowHeight="0" windowWidth="0" guid="{35682854-477B-408B-9545-E2B72C03D584}" name="Filtro 8"/>
    <customWorkbookView activeSheetId="0" maximized="1" windowHeight="0" windowWidth="0" guid="{B0BB01F2-B7FC-4033-8A3B-FC8B72A2C76E}" name="Filtro 13"/>
    <customWorkbookView activeSheetId="0" maximized="1" windowHeight="0" windowWidth="0" guid="{7B9BD745-DEAD-419B-B71A-26514C3D4006}" name="Filtro 9"/>
    <customWorkbookView activeSheetId="0" maximized="1" windowHeight="0" windowWidth="0" guid="{361A92C5-D5B2-45C8-98ED-5B7A2007DF60}" name="Filtro 14"/>
    <customWorkbookView activeSheetId="0" maximized="1" windowHeight="0" windowWidth="0" guid="{9A92F79A-2E5B-4C80-90BC-71173AA11139}" name="Filtro 11"/>
    <customWorkbookView activeSheetId="0" maximized="1" windowHeight="0" windowWidth="0" guid="{ADC1A6D5-FC69-4697-AC61-2D06407F8D21}" name="Filtro 12"/>
    <customWorkbookView activeSheetId="0" maximized="1" windowHeight="0" windowWidth="0" guid="{F1901E93-09B9-4802-8B76-06EEBF625554}" name="Filtro 10"/>
    <customWorkbookView activeSheetId="0" maximized="1" windowHeight="0" windowWidth="0" guid="{A4D5AEAB-EA30-4929-94A0-C8A29AE42D1E}" name="Filtro 4"/>
    <customWorkbookView activeSheetId="0" maximized="1" windowHeight="0" windowWidth="0" guid="{7067A8E7-7CCD-457A-8242-ED8E6B0E0F9F}" name="Filtro 5"/>
    <customWorkbookView activeSheetId="0" maximized="1" windowHeight="0" windowWidth="0" guid="{08CDFA4F-5DB9-4BA9-9D4F-9D0AB54FF751}" name="Filtro 6"/>
    <customWorkbookView activeSheetId="0" maximized="1" windowHeight="0" windowWidth="0" guid="{4397AEA4-34E8-4897-8DEF-E82AE499D083}" name="Filtro 7"/>
    <customWorkbookView activeSheetId="0" maximized="1" windowHeight="0" windowWidth="0" guid="{313E50D4-9924-48C8-9269-9E286B502DE8}" name="Filtro 1"/>
    <customWorkbookView activeSheetId="0" maximized="1" windowHeight="0" windowWidth="0" guid="{89023A0F-9263-4A4B-8EC8-C02B1E4A7FC1}" name="Filtro 2"/>
    <customWorkbookView activeSheetId="0" maximized="1" windowHeight="0" windowWidth="0" guid="{FCFD10EC-2647-4E16-B05D-B2E7B5D1202E}" name="Filtro 3"/>
  </customWorkbookViews>
</workbook>
</file>

<file path=xl/comments1.xml><?xml version="1.0" encoding="utf-8"?>
<comments xmlns:r="http://schemas.openxmlformats.org/officeDocument/2006/relationships" xmlns="http://schemas.openxmlformats.org/spreadsheetml/2006/main">
  <authors>
    <author/>
  </authors>
  <commentList>
    <comment authorId="0" ref="O10">
      <text>
        <t xml:space="preserve">Nasly Salamanca:
Dónde se encuentra la trituradora, a cargo de quién esta?</t>
      </text>
    </comment>
    <comment authorId="0" ref="O12">
      <text>
        <t xml:space="preserve">Miguel Roberto Campos:
Solicitar reprogramación</t>
      </text>
    </comment>
    <comment authorId="0" ref="O13">
      <text>
        <t xml:space="preserve">Nasly Salamanca:
incluir el link donde se encuentra publicado el proceso</t>
      </text>
    </comment>
  </commentList>
</comments>
</file>

<file path=xl/sharedStrings.xml><?xml version="1.0" encoding="utf-8"?>
<sst xmlns="http://schemas.openxmlformats.org/spreadsheetml/2006/main" count="3427" uniqueCount="1442">
  <si>
    <t xml:space="preserve"> </t>
  </si>
  <si>
    <t>PROCESO</t>
  </si>
  <si>
    <t>TIPO DE HALLAZGO</t>
  </si>
  <si>
    <t>TIPO DE ACCIÓN</t>
  </si>
  <si>
    <t>EFICACIA</t>
  </si>
  <si>
    <t>EFICIENCIA</t>
  </si>
  <si>
    <t>ESTADO DE LA ACCIÓN</t>
  </si>
  <si>
    <t>DIRECCIÓN GENERAL</t>
  </si>
  <si>
    <t>DIRECCIONAMIENTO ESTRATÉGICO</t>
  </si>
  <si>
    <t>NO CONFORMIDAD</t>
  </si>
  <si>
    <t>CORRECCIÓN</t>
  </si>
  <si>
    <t>SI</t>
  </si>
  <si>
    <t>ABIERTA EN DESARROLLO</t>
  </si>
  <si>
    <t>OFICINA ASESORA DE PLANEACIÓN</t>
  </si>
  <si>
    <t>ATENCIÓN AL CIUDADANO</t>
  </si>
  <si>
    <t>OPORTUNIDAD DE MEJORA</t>
  </si>
  <si>
    <t>ACCIÓN CORRECTIVA</t>
  </si>
  <si>
    <t>NO</t>
  </si>
  <si>
    <t>ABIERTA VENCIDA</t>
  </si>
  <si>
    <t>OFICINA ASESORA JURÍDICA</t>
  </si>
  <si>
    <t>COMUNICACIÓN</t>
  </si>
  <si>
    <t>GESTIÓN DE RIESGOS</t>
  </si>
  <si>
    <t>CERRADA</t>
  </si>
  <si>
    <t>OFICINA DE CONTROL INTERNO</t>
  </si>
  <si>
    <t>MOTIVACIÓN Y DESARROLLO PERSONAL</t>
  </si>
  <si>
    <t>NO INICIADA</t>
  </si>
  <si>
    <t>OFICINA DE TECNOLOGÍAS DE LA INFORMACIÓN Y LAS COMUNICACIONES</t>
  </si>
  <si>
    <t>TIC'S PARA LA GESTIÓN DEL RIESGO</t>
  </si>
  <si>
    <t>SUBDIRECCIÓN DE ANÁLISIS DE RIESGOS Y EFECTOS DEL CAMBIO CLIMÁTICO</t>
  </si>
  <si>
    <t>CONOCIMIENTO DEL RIESGO Y EFECTOS DEL CAMBIO CLIMÁTICO</t>
  </si>
  <si>
    <t>SUBDIRECCIÓN PARA LA REDUCCIÓN DEL RIESGO Y ADAPTACIÓN AL CAMBIO CLIMÁTICO</t>
  </si>
  <si>
    <t>GESTIÓN DE LA REDUCCIÓN DEL RIESGO Y ADAPTACIÓN AL CAMBIO CLIMÁTICO</t>
  </si>
  <si>
    <t>SUBDIRECCIÓN PARA EL MANEJO DE EMERGENCIAS Y DESASTRES</t>
  </si>
  <si>
    <t>PROMOCIÓN DE LA AUTOGESTIÓN CIUDADANA DEL RIESGO</t>
  </si>
  <si>
    <t>SUBDIRECCIÓN CORPORATIVA Y ASUNTOS DISCIPLINARIOS</t>
  </si>
  <si>
    <t>GESTIÓN DEL MANEJO DE EMERGENCIAS</t>
  </si>
  <si>
    <t/>
  </si>
  <si>
    <t>DESARROLLO DEL SDGR-CC</t>
  </si>
  <si>
    <t>TALENTO HUMANO</t>
  </si>
  <si>
    <t>GESTIÓN CONTRACTUAL</t>
  </si>
  <si>
    <t>GESTIÓN FINANCIERA</t>
  </si>
  <si>
    <t>GESTIÓN ADMINISTRATIVA</t>
  </si>
  <si>
    <t>GESTIÓN DOCUMENTAL</t>
  </si>
  <si>
    <t>GESTIÓN JURÍDICA</t>
  </si>
  <si>
    <t>EVALUACIÓN INDEPENDIENTE</t>
  </si>
  <si>
    <t>IDENTIFICADOR</t>
  </si>
  <si>
    <t>Carácter que identifica cada una de las acciones</t>
  </si>
  <si>
    <t>I</t>
  </si>
  <si>
    <t>SGI</t>
  </si>
  <si>
    <t>Corresponde al origen del hallazgo I: Auditoria Interna E: Auditoria Externa
R: Riesgos</t>
  </si>
  <si>
    <t>Corresponde a las iniciales del proceso, procedimiento, sistema o proyecto auditado.
 Ejemplo: AT = Asistencia Técnica</t>
  </si>
  <si>
    <t>Corresponde al año de realización de la auditoria.
 2015: 15
 2016: 16
 2017: 17
 2018:18</t>
  </si>
  <si>
    <t>Corresponde al numeral de la acción.</t>
  </si>
  <si>
    <t>AÑO</t>
  </si>
  <si>
    <t>Vigencia en la que se realizó la auditoria</t>
  </si>
  <si>
    <t>ORIGEN</t>
  </si>
  <si>
    <t>Nombre de la auditoria</t>
  </si>
  <si>
    <t>REQUISITO</t>
  </si>
  <si>
    <t>Numeral y descripción de la norma sobre la que se presenta la no conformidad y/o la oportunidad de mejora</t>
  </si>
  <si>
    <t>Dentro del formato del plan de mejoramiento se encuentra dos tipologías de hallazgo:
 * No conformidad
 * Oportunidad de mejora.
 Dentro de los informes de auditoria la clasificación del hallazgo esta plenamente identificado.
 Nota: ver definiciones en el procedimiento SEC-PD-08</t>
  </si>
  <si>
    <t>DESCRIPCIÓN DEL HALLAZGO (NO CONFORMIDAD-OPORTUNIDAD DE MEJORA)</t>
  </si>
  <si>
    <t>Característica principal enunciada en el cuerpo del hallazgo</t>
  </si>
  <si>
    <t>ANÁLISIS DE CAUSAS</t>
  </si>
  <si>
    <t>Síntesis de la investigación sobre la causa raíz que ha originado el hallazgo</t>
  </si>
  <si>
    <t>ACCIÓN A IMPLEMENTAR</t>
  </si>
  <si>
    <t>Actividades propuestas para eliminar la causa raíz del hallazgo. Pueden formularse las acciones que sean necesarias para subsanar el hallazgo.</t>
  </si>
  <si>
    <t>Dentro del formato del plan de mejoramiento se encuentra tres tipologías de acción:
 *Acción correctiva
 *Corrección
 *Gestión de riesgos
 Se debe identificar de acuerdo a las características de las actividades programadas y la causa raíz detectada.
 Nota: ver definiciones en el procedimiento SEC-PD-08</t>
  </si>
  <si>
    <t>DEPENDENCIA</t>
  </si>
  <si>
    <t>Dependencia a la cual corresponde el proceso, procedimiento, sistema o proyecto al que se le identifico el hallazgo, de acuerdo a la estructura definida en el acuerdo 007 de 2016.</t>
  </si>
  <si>
    <t>Proceso en el que se ubica el hallazgo identificado. De acuerdo al mapa de procesos vigente de la entidad</t>
  </si>
  <si>
    <t>NOMBRE Y CARGO RESPONSABLE DE LA EJECUCIÓN DE LA ACCIÓN</t>
  </si>
  <si>
    <t>Persona asignada como líder en la ejecución de la acción</t>
  </si>
  <si>
    <t>FECHA DE INICIO</t>
  </si>
  <si>
    <t>Fecha en la que se dará inicio a la ejecución de la acción</t>
  </si>
  <si>
    <t>FECHA DE TERMINACIÓN</t>
  </si>
  <si>
    <t>Fecha en la que se dará por terminada la acción</t>
  </si>
  <si>
    <t>EVIDENCIAS DEL CUMPLIMIENTO POR PARTE DEL RESPONSABLE DE LA ACCIÓN O LIDER DEL PROCESO</t>
  </si>
  <si>
    <t>Descripción realizada por la persona a cargo de la acción, respecto a las actividades desarrolladas durante la ejecución de la misma. Siempre antes de la descripción de las actividades se debe registrar la fecha en la que se desarrolla el seguimiento.</t>
  </si>
  <si>
    <t>% DE AVANCE DE LA ACCIÓN</t>
  </si>
  <si>
    <t>Porcentaje de avance de la acción, el cual se define de acuerdo al desarrollo de las actividades propuestas dentro de la acción.</t>
  </si>
  <si>
    <t>SEGUIMIENTO Y EVALUACIÓN OFICINA DE CONTROL INTERNO</t>
  </si>
  <si>
    <t>Descripción realizada por el profesional de la Oficina de Control Interno, respecto a las actividades sobre las cuales se encontró evidencia de ejecución en aras al cumplimiento de la acción. Siempre antes de la descripción de las actividades se debe registrar la fecha en la que se desarrolla el seguimiento.</t>
  </si>
  <si>
    <t>FECHA DE SEGUIMIENTO</t>
  </si>
  <si>
    <t>Fecha del ultimo seguimiento realizado por el profesional de la Oficina de Control Interno a cargo</t>
  </si>
  <si>
    <t>EFICACIA
 (Se cumplió la acción propuesta)</t>
  </si>
  <si>
    <t>Cumplimiento de la acción formulada:
 *Si
 *No</t>
  </si>
  <si>
    <t>EFICIENCIA
 (Se cumplió la fecha programada - Oportunidad)</t>
  </si>
  <si>
    <t>Cumplimiento de la fecha establecida para la ejecución de la acción:
 *Si
 *No</t>
  </si>
  <si>
    <t>ESTADO DE LA ACCION</t>
  </si>
  <si>
    <t>Estado de ejecución ene l que se encuentra la acción:
 *ABIERTA EN DESARROLLO
 *ABIERTA VENCIDA
 *CERRADA
 *NO INICIADA</t>
  </si>
  <si>
    <t>PLAN DE MEJORAMIENTO INSTITUCIONAL</t>
  </si>
  <si>
    <t>CÓDIGO</t>
  </si>
  <si>
    <t>SEC-FT-04</t>
  </si>
  <si>
    <t>VERSIÓN</t>
  </si>
  <si>
    <t>FECHA DE REVISIÓN</t>
  </si>
  <si>
    <t>HALLAZGOS TOTALES</t>
  </si>
  <si>
    <t>ACCIONES NO INICIADAS</t>
  </si>
  <si>
    <t xml:space="preserve">ACCIONES CERRADAS
</t>
  </si>
  <si>
    <t>ACCIONES ABIERTAS EN DESARROLLO</t>
  </si>
  <si>
    <t>ACCIONES ABIERTAS VENCIDAS</t>
  </si>
  <si>
    <t>SEGUIMIENTO POR PARTE DEL LIDER DE PROCESO O RESPONSABLE DE LA ACTIVIDAD</t>
  </si>
  <si>
    <t>EVALUACIÓN POR PARTE DE CONTROL INTERNO AL PLAN DE MEJORAMIENTO</t>
  </si>
  <si>
    <t xml:space="preserve">TIPO DE ACCIÓN </t>
  </si>
  <si>
    <t>NOMBRE  Y CARGO RESPONSABLE DE LA EJECUCIÓN DE LA ACCIÓN</t>
  </si>
  <si>
    <t xml:space="preserve">FECHA DE SEGUIMIENTO </t>
  </si>
  <si>
    <t>EFICACIA
(Se cumplio la acción propuesta)</t>
  </si>
  <si>
    <t>EFICIENCIA
(Se cumplio la fecha programada - Oportunidad)</t>
  </si>
  <si>
    <t>ESTADO DE LA ACCION
(Cerrada/Abierta)</t>
  </si>
  <si>
    <t>ESTADO PLAN DE MEJORAMIENTO</t>
  </si>
  <si>
    <t>HALLAZGOS DE NO CONFORMIDAD</t>
  </si>
  <si>
    <t>HALLAZGOS DE OPORTUNIDAD DE MEJORA</t>
  </si>
  <si>
    <t xml:space="preserve">ACCIONES </t>
  </si>
  <si>
    <t xml:space="preserve">ACCIONES FORMULADAS </t>
  </si>
  <si>
    <t>ACCIONES SIN FORMULAR</t>
  </si>
  <si>
    <t>ESTADO DE LAS ACCIONES</t>
  </si>
  <si>
    <t>ACCIONES CERRADAS</t>
  </si>
  <si>
    <t>TIPOS DE ACCIONES</t>
  </si>
  <si>
    <t>CORRECCIONES</t>
  </si>
  <si>
    <t>ACCIONES CORRECTIVAS</t>
  </si>
  <si>
    <t>CANTIDAD DE ACCIONES FORMULADAS</t>
  </si>
  <si>
    <t>OFICINA ASESORA PLANEACIÓN</t>
  </si>
  <si>
    <t>SUBD.MANEJO</t>
  </si>
  <si>
    <t>SUBD.REDUCCIÓN</t>
  </si>
  <si>
    <t>TICS</t>
  </si>
  <si>
    <t>SUBD.ANÁLISIS</t>
  </si>
  <si>
    <t>SUBD.CORPORATIVA</t>
  </si>
  <si>
    <t xml:space="preserve">ESTADO DE LA ACCION
</t>
  </si>
  <si>
    <t>SEGUIMIENTO EVALUACIÓN Y CONTROL A LA GESTIÓN DE LA ENTIDAD</t>
  </si>
  <si>
    <t>AESGI18-6</t>
  </si>
  <si>
    <t>Auditoría Externa de ICONTEC al Sistema Integrado de Gestión 2018</t>
  </si>
  <si>
    <t>NTC-ISO 9001:2015 numeral 10.2
NTCGP 1000:2009 numeral 8.2.2</t>
  </si>
  <si>
    <t>Los líderes de  los procesos auditados no realizan las  correcciones ni toman las acciones correctivas apropiadas  para eliminar las causas de las no conformidades.</t>
  </si>
  <si>
    <t xml:space="preserve">¿Por qué los líderes de  los procesos auditados no realizan las  correcciones ni toman las acciones correctivas apropiadas  para eliminar las causas de las no conformidades? 
1. Porque los funcionarios designados para plantear la acción no cuenta con el nivel de decisión para atacar la causa raíz de las no conformidades o Porque el nivel directivo delega estas actividades en funcionarios de nivel operativo ▪ Porque el nivel directivo no se  ha apropiado del rol de Líder en el ciclo de mejoramiento de su proceso </t>
  </si>
  <si>
    <t xml:space="preserve">Implementar un programa de fomento de cultura de la calidad conjunto entre Planeación y Control Interno  enfocado  a la pertinencia y  cumplimiento de acciones derivadas de los procesos auditados , en los diferentes niveles de la estructura organizacional </t>
  </si>
  <si>
    <t>Diana Karina Ruiz
Jefe de Control Interno</t>
  </si>
  <si>
    <r>
      <rPr>
        <rFont val="Arial"/>
        <b/>
        <sz val="10.0"/>
      </rPr>
      <t xml:space="preserve">JUNIO 26 DE 2018: </t>
    </r>
    <r>
      <rPr>
        <rFont val="Arial"/>
        <sz val="10.0"/>
      </rPr>
      <t xml:space="preserve">No se presenta avance de esta acción.
</t>
    </r>
    <r>
      <rPr>
        <rFont val="Arial"/>
        <b/>
        <sz val="10.0"/>
      </rPr>
      <t xml:space="preserve">Noviembre 20 de 2018: </t>
    </r>
    <r>
      <rPr>
        <rFont val="Arial"/>
        <sz val="10.0"/>
      </rPr>
      <t xml:space="preserve">Se ha implementado un programa de fomento de cultura de calidad donde se han realizado entre otras las siguientes actividades desde OCI: Depuración de acciones de mejora a 2017
Clasificación por dependencias y articulación con procesos
Diseño de herramienta de Plan de Mejoramiento
Socialización de Herramienta y designación de referentes
Capacitación Referentes
Capacitación   sobre fortalecimiento de Análisis de Causas a líderes y referentes de plan de mejoramiento (Sesión 1)
Primer Seguimiento y registro de avance de acciones en la herramienta  por parte de referentes de Plan de Mejoramiento
Primer Seguimiento y registro de avance de acciones en la herramienta  por parte la OCI
Socialización de los resultados de las herramientas  en mesa de Líderes de Calidad
Socialización de los resultados de las herramientas  en Comité Institucional  de Coordinación de Control Interno
Acompañamiento y retroalimentación  de la Oficina de Control Interno en formulación de Planes de Mejoramiento (internos y externos)
Quedan pendientes: Segundo Seguimiento de OCI
Capacitación   sobre fortalecimiento de Análisis de Causas a líderes y referentes de plan de mejoramiento (Sesión 2)
Evaluacion final de resultados Con corte a dic de 2018
Para un 78% de cumplimiento (11 act ejecutadas /14 actividades  programadas OCI)
</t>
    </r>
  </si>
  <si>
    <t>JUNIO 26 DE 2018: No se presenta avance de esta acción.
Noviembre 20 de 2018: Se ha implementado un programa de fomento de cultura de calidad donde se han realizado entre otras las siguientes actividades desde OCI: Depuración de acciones de mejora a 2017
Clasificación por dependencias y articulación con procesos
Diseño de herramienta de Plan de Mejoramiento
Socialización de Herramienta y designación de referentes
Capacitación Referentes
Capacitación   sobre fortalecimiento de Análisis de Causas a líderes y referentes de plan de mejoramiento (Sesión 1)
Primer Seguimiento y registro de avance de acciones en la herramienta  por parte de referentes de Plan de Mejoramiento
Primer Seguimiento y registro de avance de acciones en la herramienta  por parte la OCI
Socialización de los resultados de las herramientas  en mesa de Líderes de Calidad
Socialización de los resultados de las herramientas  en Comité Institucional  de Coordinación de Control Interno
Acompañamiento y retroalimentación  de la Oficina de Control Interno en formulación de Planes de Mejoramiento (internos y externos)
Quedan pendientes: Segundo Seguimiento de OCI
Capacitación   sobre fortalecimiento de Análisis de Causas a líderes y referentes de plan de mejoramiento (Sesión 2)
Evaluacion final de resultados Con corte a dic de 2018
Para un 78% de cumplimiento (11 act ejecutadas /14 actividades  programadas OCI)
Diciembre 31 de 2018:  Se realizó el segundo seguimiento a los Planes de Mejoramiento Institucionales de cada una de las dependencias durante los meses de noviembre y diciembre.
La Oficina de Control Interno realizó la capacitación- taller sobre técnicas de análisis de causas a los referentes del SIGD- MIPG y plan de mejoramiento de cada una de las dependencias del IDIGER en la jornada programa por la Oficina Asesora de Planeación en las intalaciones de compensar Av 68 el día 12 de Diciembre de 2018
Para un 93% de cumplimiento (13 actividades ejecutadas /14 actividades  programadas OCI)
05/06/2019: La oficina de Control interno 
realizó la socialización sobre el estado del plan de mejoramiento interno y de Contraloría,   la gestión de riesgos desde la dimensión de control interno del MIPG a los referentes del plan de mejoramiento en las instalaciones de Compensar Av 68, (conceptos básicos sobre gestión de riesgos, monitoreo, seguimiento, calidad de los controles y planes de manejo de riesgos; utilizando herramientas tecnologicas para facilitar la apropiación de los conocimientos  - Kahoot) el día 27 de  mayo de 2019</t>
  </si>
  <si>
    <t>SEGPQRS2021-4</t>
  </si>
  <si>
    <t>INFORME DE LEY Y/O SEGUIMIENTO:
INFORME SEMESTRAL DE SEGUIMIENTO Y
EVALUACIÓN A LA ATENCIÓN DE PETICIONES,
QUEJAS, RECLAMOS Y SUGERENCIAS PQRS
PRIMER SEMESTRE DE 2021</t>
  </si>
  <si>
    <t>Criterios: Ley 87 de 1993 artículo 12, literal i) “evaluar y verificar la aplicación de los mecanismos de participación
ciudadana”
La Ley 1755 de 2015, establece en su artículo 14. “Términos para resolver las distintas modalidades de peticiones.
Salvo norma legal especial y so pena de sanción disciplinaria, toda petición deberá resolverse dentro de los quince
(15) días siguientes a su recepción. Estará sometida a término especial la resolución de las siguientes peticiones: …
1. Las peticiones de documentos y de información deberán resolverse dentro de los diez (10) días siguientes a su recepción. Si en ese lapso no se ha dado respuesta al peticionario, se entenderá, para todos los efectos legales, que la respectiva solicitud ha sido aceptada y, por consiguiente, la administración ya no podrá negar la entrega de dichos documentos al peticionario, y como consecuencia las copias se entregarán dentro de los tres (3) días
siguientes.
2. Las peticiones mediante las cuales se eleva una consulta a las autoridades en relación con las materias a su cargo deberán resolverse dentro de los treinta (30) días siguientes a su recepción”.
Artículo 21.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Decreto 371 de 2010, artículo 3 “De los procesos de atención al ciudadano, los sistemas de información y atención
de las peticiones, quejas, reclamos y sugerencias de los ciudadanos, en el distrito capital”. Numeral 1) La atención de los ciudadanos con calidez y amabilidad y el suministro de respuestas de fondo, coherentes con el objeto de la petición y dentro de los plazos legales”.
Mediante el artículo 76 de la Ley 1474 de 2011 "Por la cual se dictan normas orientadas a fortalecer los mecanismos de prevención, investigación y sanción de actos de corrupción y la efectividad del control de la gestión pública" se dispuso que "La oficina de control interno deberá vigilar que la atención se preste de acuerdo con las normas
legales vigentes y rendirá a la administración de la entidad un informe semestral sobre el particular”</t>
  </si>
  <si>
    <t xml:space="preserve">Observación 1: Se evidenciaron 511 comunicaciones/peticiones “Finalizadas” contestadas con posterioridad a la
fecha límite de respuesta, 5 en estado “sin asignar” que se encontraban vencidas sin respuesta y 22 en estado “en
trámite” que se encontraban vencidas sin respuesta. </t>
  </si>
  <si>
    <t xml:space="preserve">1.Por qué: 
En el aplicativo Cordis, el radicado  2021ER6265 del 05/05/2021 no fue recibido por la Oficina de Control Interno, por lo tanto al momento de la respuesta (2021EE4830 del 11/05/2021) no se únio el radicado de entrada con el radicado de respuesta.
 </t>
  </si>
  <si>
    <t>Revisar semanalmente en el Aplicativo Cordis en la ventana "Semaforo - Alarmas de Vencimiento de Trámites" los radicados externos asignados a la Oficina de Control Interno, recibirlos y asignarlos inmediatamente para respuesta.</t>
  </si>
  <si>
    <t>Lilia Carolina Ibarra Romero
profesional Control Interno</t>
  </si>
  <si>
    <r>
      <rPr>
        <rFont val="Arial"/>
        <b/>
        <sz val="11.0"/>
      </rPr>
      <t>13/09/2021</t>
    </r>
    <r>
      <rPr>
        <rFont val="Arial"/>
        <sz val="11.0"/>
      </rPr>
      <t xml:space="preserve">. Se realizó cierre de tres radicados internos. Soporte X:\VIGENCIA 2021\PLANES DE MEJORAMIENTO\EVIDENCIAS PM INSTITUCIONAL\SEGPQRS2021-4_OCI
Total seguimientos: 16 semanas 
1/16
</t>
    </r>
    <r>
      <rPr>
        <rFont val="Arial"/>
        <b/>
        <sz val="11.0"/>
      </rPr>
      <t>12/10/2021</t>
    </r>
    <r>
      <rPr>
        <rFont val="Arial"/>
        <sz val="11.0"/>
      </rPr>
      <t xml:space="preserve">. Se ha realizado el respectivo recibimiento y cierre de los radicados internos y externos. X:\VIGENCIA 2021\PLANES DE MEJORAMIENTO\EVIDENCIAS PM INSTITUCIONAL\SEGPQRS2021-4_OCI
Total seguimientos: = 1+4/16
</t>
    </r>
    <r>
      <rPr>
        <rFont val="Arial"/>
        <b/>
        <sz val="11.0"/>
      </rPr>
      <t>08/11/2021</t>
    </r>
    <r>
      <rPr>
        <rFont val="Arial"/>
        <sz val="11.0"/>
      </rPr>
      <t xml:space="preserve">.  Se ha realizado el respectivo recibimiento y cierre de los radicados internos y externos. X:\VIGENCIA 2021\PLANES DE MEJORAMIENTO\EVIDENCIAS PM INSTITUCIONAL\SEGPQRS2021-4_OCI
Total seguimientos: = </t>
    </r>
    <r>
      <rPr>
        <rFont val="Arial"/>
        <color rgb="FFFF0000"/>
        <sz val="11.0"/>
      </rPr>
      <t>1+4+4</t>
    </r>
    <r>
      <rPr>
        <rFont val="Arial"/>
        <sz val="11.0"/>
      </rPr>
      <t xml:space="preserve">/17
</t>
    </r>
    <r>
      <rPr>
        <rFont val="Arial"/>
        <b/>
        <sz val="10.0"/>
      </rPr>
      <t>17/11/2021</t>
    </r>
    <r>
      <rPr>
        <rFont val="Arial"/>
        <sz val="10.0"/>
      </rPr>
      <t xml:space="preserve">.  Se ha realizado el respectivo recibimiento y cierre de los radicados internos y externos. X:\VIGENCIA 2021\PLANES DE MEJORAMIENTO\EVIDENCIAS PM INSTITUCIONAL\SEGPQRS2021-4_OCI
Total seguimientos: = </t>
    </r>
    <r>
      <rPr>
        <rFont val="Arial"/>
        <color rgb="FFFF0000"/>
        <sz val="10.0"/>
      </rPr>
      <t>1+4+4+1</t>
    </r>
    <r>
      <rPr>
        <rFont val="Arial"/>
        <sz val="10.0"/>
      </rPr>
      <t xml:space="preserve">/17
</t>
    </r>
    <r>
      <rPr>
        <rFont val="Arial"/>
        <b/>
        <sz val="10.0"/>
      </rPr>
      <t>29/11/2021.</t>
    </r>
    <r>
      <rPr>
        <rFont val="Arial"/>
        <sz val="10.0"/>
      </rPr>
      <t xml:space="preserve">  Se ha realizado el respectivo recibimiento y cierre de los radicados internos y externos. X:\VIGENCIA 2021\PLANES DE MEJORAMIENTO\EVIDENCIAS PM INSTITUCIONAL\SEGPQRS2021-4_OCI
Total seguimientos: = </t>
    </r>
    <r>
      <rPr>
        <rFont val="Arial"/>
        <color rgb="FFFF0000"/>
        <sz val="10.0"/>
      </rPr>
      <t>1+4+4+1+1</t>
    </r>
    <r>
      <rPr>
        <rFont val="Arial"/>
        <sz val="10.0"/>
      </rPr>
      <t xml:space="preserve">/17
</t>
    </r>
    <r>
      <rPr>
        <rFont val="Arial"/>
        <b/>
        <sz val="10.0"/>
      </rPr>
      <t>03/12/2021</t>
    </r>
    <r>
      <rPr>
        <rFont val="Arial"/>
        <sz val="10.0"/>
      </rPr>
      <t xml:space="preserve">.  Se ha realizado el respectivo recibimiento y cierre de los radicados internos y externos. X:\VIGENCIA 2021\PLANES DE MEJORAMIENTO\EVIDENCIAS PM INSTITUCIONAL\SEGPQRS2021-4_OCI
Total seguimientos: = </t>
    </r>
    <r>
      <rPr>
        <rFont val="Arial"/>
        <color rgb="FFFF0000"/>
        <sz val="10.0"/>
      </rPr>
      <t>1+4+4+1+1+1</t>
    </r>
    <r>
      <rPr>
        <rFont val="Arial"/>
        <sz val="10.0"/>
      </rPr>
      <t xml:space="preserve">/17
</t>
    </r>
    <r>
      <rPr>
        <rFont val="Arial"/>
        <b/>
        <sz val="10.0"/>
      </rPr>
      <t>21/12/2021</t>
    </r>
    <r>
      <rPr>
        <rFont val="Arial"/>
        <sz val="10.0"/>
      </rPr>
      <t xml:space="preserve">.  Se ha realizado el respectivo recibimiento y cierre de los radicados internos y externos. X:\VIGENCIA 2021\PLANES DE MEJORAMIENTO\EVIDENCIAS PM INSTITUCIONAL\SEGPQRS2021-4_OCI
Total seguimientos: = </t>
    </r>
    <r>
      <rPr>
        <rFont val="Arial"/>
        <color rgb="FFFF0000"/>
        <sz val="10.0"/>
      </rPr>
      <t>1+4+4+1+1+1+3/17</t>
    </r>
    <r>
      <rPr>
        <rFont val="Arial"/>
        <sz val="10.0"/>
      </rPr>
      <t xml:space="preserve">
</t>
    </r>
  </si>
  <si>
    <t>13/09/2021:Se observó el seguimiento de los cordis y radicados internos con el debido soporte de su gestión por parte de la OCI correpondiente con corte a 13 de septiembre de 2021. SANH
21/10/2021: Se observó el seguimiento de los cordis (Entradas y cierres)  mediante pantallazos y con corte a 15 de Octubre de 2021. se evidencian 5 seguimientos, lo que corresponde a un avance del 31%. MLBC
08/11/2021: Se observó el seguimiento de los cordis (Entradas y cierres)  mediante pantallazos y con corte a 8 de Noviembre de 2021 se evidencian 9 seguimientos, lo que corresponde a un avance del 56%. MLBC
29/11/2021:Se observó el seguimiento de los cordis y radicados internos con el debido soporte de su gestión (verificación semanal) por parte de la OCI correpondiente con corte a 29 de diciembre de 2021. SANH.
21/12/2021:Se observó el seguimiento de los cordis y radicados internos con el debido soporte de su gestión (verificación semanal) por parte de la OCI correpondiente con corte a 29 de diciembre de 2021. LCIR.</t>
  </si>
  <si>
    <t>AESGI18-1</t>
  </si>
  <si>
    <t>NTC-ISO 9001:2015 numeral 9.3
NTCGP 1000:2009 numeral 5.6</t>
  </si>
  <si>
    <t>En la revisión por la dirección no se tomó como información de entrada la relativa a: Grado de cumplimiento de los objetivos de calidad, cambio en las cuestiones internas y externas, ni conformidad del producto</t>
  </si>
  <si>
    <t xml:space="preserve">Método: No se realiza  revisión por la dirección con todos los dueños de procesos lo cual no permite dar una mirada integral del Sistema Medición y monitoreo: No existe un mecanismo eficaz para el seguimiento a los procesos y objetivos de calidad Medición y monitoreo: No ingresa a la revisión por la dirección el análisis de cuestiones internas y externas </t>
  </si>
  <si>
    <t xml:space="preserve">Realizar planificación de revisión por la dirección  que incorporé todos los actividades, entradas, salidas, recursos   y actores que permita garantizar un análisis eficaz del  SIG. </t>
  </si>
  <si>
    <t>Jefe Oficina Asesora de Planeación</t>
  </si>
  <si>
    <r>
      <rPr>
        <rFont val="Arial, sans-serif"/>
      </rPr>
      <t xml:space="preserve">Se determina ajustar la fecha de  la revisión por la dirección para el mes de agosto
</t>
    </r>
    <r>
      <rPr>
        <rFont val="Arial, sans-serif"/>
        <b/>
      </rPr>
      <t>Mayo 2019</t>
    </r>
    <r>
      <rPr>
        <rFont val="Arial, sans-serif"/>
      </rPr>
      <t xml:space="preserve">:Teniendo en cuenta que en el mes de Enero de 2019, la Secretaria general remitió la circular 001/ informando el cambio de meta de proyecto, de acuerdo al Decreto 1496 de 2017  por el medio del cual se modifica el Decreto 1083 de 2015, Decreto unico reglamentario  del sector gestión publica, en lo relacionado con el sistema de gestión, establecido en el art 133 de la ley 1753 de 2015. 
Por lo anterior, la dirección general del IDIGER,  remitió el  oficio  al ICONTEC, radicado 2019EE4692,  en el cual solicitó la cancelación de los certificados que dan cuenta de la implementación del sistema de Gestión de calidad bajo la norma ISO 9001:2015, razón de lo anterior  la entidad está enfocada a desarrollar las directrices definidas por la Secretaria General  para el sostenimiento e implementación de MIPG. 
Es por ello que la revisión por la dirección contará con los criterios de rendición de cuentas definidas en el plan anticorrupción.
</t>
    </r>
    <r>
      <rPr>
        <rFont val="Arial, sans-serif"/>
        <b/>
      </rPr>
      <t xml:space="preserve">
Julio 2019
</t>
    </r>
    <r>
      <rPr>
        <rFont val="Arial, sans-serif"/>
      </rPr>
      <t xml:space="preserve">Por medio de la resolución 141 de Marzo de 2019, se crea el comité institucional de gestión y desempeño,  este comité tiene como función principal asegurar   a nivel institucional la  implementación  del Modelo Integrado de Planeación y Gestión -  MIPG,  por lo cual, esta será la instancia de  revisión por la dirección de los avances del MIPG, en busca de lograr estrategias para la correcta implementación, desarrollo y seguimiento del Modelo. 
Como parte del cumplimiento a esta resolución, el  pasado 16 de  Mayo de 2019,  se realizó la primera reunión de comité institucional, en el cual se socializó el plan de adecuación y sostenibilidad MIPG,  la actualización del Plan Institucional de archivos- PINAR,  los avances de la entidad en movilidad sostenible y se presentó para aprobación las políticas de tratamiento de datos personales, y de seguridad y privacidad de la información,  así como el proceso de transición al IPv6. Para finalizar se presentó la política de cero papel la cual fue aprobada. </t>
    </r>
  </si>
  <si>
    <r>
      <rPr>
        <rFont val="Arial"/>
        <b/>
        <sz val="10.0"/>
      </rPr>
      <t xml:space="preserve">20 de Noviembre de 2018: </t>
    </r>
    <r>
      <rPr>
        <rFont val="Arial"/>
        <b val="0"/>
        <sz val="10.0"/>
      </rPr>
      <t xml:space="preserve">A la fecha de seguimiento no se evidenció avance, se recomienda remitir las evidencias de la realización del ejercicio de revisión por la dirección en las cual se evidencie la aplicacion de los criterios para este tema consignados en la Norma ISO 9001:2015. </t>
    </r>
    <r>
      <rPr>
        <rFont val="Arial"/>
        <b/>
        <sz val="10.0"/>
      </rPr>
      <t xml:space="preserve">SANH
15 de Mayo de 2018: </t>
    </r>
    <r>
      <rPr>
        <rFont val="Arial"/>
        <b val="0"/>
        <sz val="10.0"/>
      </rPr>
      <t>Debido a la desición de precindir de la certificación en la Norma ISO 9001:2015 por parte de la Dirección, la implementacion de la acción para subsanar el hallazgo se ve modificada debido a que ya no aplica la realización de la revisión por la Dirección, por lo cual se recomienda al referente de la OAP monitorear las acciones que se efectuen en el marco de la Rendición de Cuentas como se menciona en el seguimiento, y dejar la evidencia de esta, así mismo se suguiere tener en cuenta que aunque ya no se realiza la revisión por la Dirección, actualmente el espacio mendiente el cual la Dirección recibe retroalimentación de las líneas defensa sobre la gestión de la entidad se realiza en el Comité Institucional de Gestión y Desempeño del SIGD-MIPG, por lo cual en estos espacios podrian recopilar evidencia de las directrices que a su vez imparte el director sobre la gestión de la entidad y no solo esperar hasta el evento de rendición de cuentas del sector que se realizará a finales de la vigencia</t>
    </r>
    <r>
      <rPr>
        <rFont val="Arial"/>
        <b/>
        <sz val="10.0"/>
      </rPr>
      <t xml:space="preserve">. SANH
18 de Julio de 2019: </t>
    </r>
    <r>
      <rPr>
        <rFont val="Arial"/>
        <b val="0"/>
        <sz val="10.0"/>
      </rPr>
      <t xml:space="preserve">Se evidenció el funcionamiento del Comite de Gestión y Desempeño institucional del IDIGER, instancia que se reunió en el  mes de mayo de 2019 para revisar el avance en la implementación del MIPG, de acuerdo a la recomnedacion de la OCI, se insta a que en esta instancia se evaluen los avances frente a la implementación de las dimensiones y políticas del modelo, los resultados del FURAG y se den las directrices para su mejoramiento en lo sucesivo como espacio que remplaza la figura de la revisión por la dirección. </t>
    </r>
    <r>
      <rPr>
        <rFont val="Arial"/>
        <b/>
        <sz val="10.0"/>
      </rPr>
      <t>SANH</t>
    </r>
  </si>
  <si>
    <t>AESGI18-2</t>
  </si>
  <si>
    <t>Incorporar en la revisión por la dirección vigencia 2018 todos los elementos de entrada acorde a las normas ISO 9001:2015  con las respectivas decisiones sobre el sistema.</t>
  </si>
  <si>
    <r>
      <rPr>
        <rFont val="Arial, sans-serif"/>
      </rPr>
      <t xml:space="preserve">Actividad no iniciada, se realizará previo a la revisión por la dirección
</t>
    </r>
    <r>
      <rPr>
        <rFont val="Arial, sans-serif"/>
        <b/>
      </rPr>
      <t>Mayo 2019</t>
    </r>
    <r>
      <rPr>
        <rFont val="Arial, sans-serif"/>
      </rPr>
      <t xml:space="preserve">
Teniendo en cuenta que en el mes de Enero de 2019, la Secretaria general remitió la circular 001/ informando el cambio de meta de proyecto, de acuerdo al Decreto 1496 de 2017  por el medio del cual se modifica el Decreto 1083 de 2015, Decreto unico reglamentario  del sector gestión publica, en lo relacionado con el sistema de gestión, establecido en el art 133 de la ley 1753 de 2015. 
Por lo anterior, la dirección general del IDIGER,  remitió el  oficio  al ICONTEC, radicado 2019EE4692,  en el cual solicitó la cancelación de los certificados que dan cuenta de la implementación del sistema de Gestión de calidad bajo la norma ISO 9001:2015, razón de lo anterior  la entidad está enfocada a desarrollar las directrices definidas por la Secretaria General  para el sostenimiento e implementación de MIPG. 
Es por ello que la revisión por la dirección contará con los criterios de rendición de cuentas definidas en el plan anticorrupción.
</t>
    </r>
    <r>
      <rPr>
        <rFont val="Arial, sans-serif"/>
        <b/>
      </rPr>
      <t xml:space="preserve">Julio 2019
</t>
    </r>
    <r>
      <rPr>
        <rFont val="Arial, sans-serif"/>
      </rPr>
      <t xml:space="preserve">
Por medio de la resolución 141 de Marzo de 2019, se crea el comité institucional de gestión y desempeño,  este comité tiene como función principal asegurar   a nivel institucional la  implementación  del Modelo Integrado de Planeación y Gestión -  MIPG,  por lo cual, esta será la instancia de  revisión por la dirección de los avances del MIPG, en busca de lograr estrategias para la correcta implementación, desarrollo y seguimiento del Modelo. 
Como parte del cumplimiento a esta resolución, el  pasado 16 de  Mayo de 2019,  se realizó la primera reunión de comité institucional, en el cual se socializó el plan de adecuación y sostenibilidad MIPG,  la actualización del Plan Institucional de archivos- PINAR,  los avances de la entidad en movilidad sostenible y se presentó para aprobación las políticas de tratamiento de datos personales, y de seguridad y privacidad de la información,  así como el proceso de transición al IPv6. Para finalizar se presentó la política de cero papel la cual fue aprobada. </t>
    </r>
  </si>
  <si>
    <r>
      <rPr>
        <rFont val="Arial"/>
        <b/>
        <sz val="10.0"/>
      </rPr>
      <t xml:space="preserve">20 de Noviembre de 2018: </t>
    </r>
    <r>
      <rPr>
        <rFont val="Arial"/>
        <b val="0"/>
        <sz val="10.0"/>
      </rPr>
      <t xml:space="preserve">A la fecha de seguimiento no se evidenció avance, se recomienda remitir las evidencias de la realización del ejercicio de revisión por la dirección en las cual se evidencie la aplicacion de los criterios para este tema consignados en la Norma ISO 9001:2015. </t>
    </r>
    <r>
      <rPr>
        <rFont val="Arial"/>
        <b/>
        <sz val="10.0"/>
      </rPr>
      <t xml:space="preserve">SANH
15 de Mayo de 2018: </t>
    </r>
    <r>
      <rPr>
        <rFont val="Arial"/>
        <b val="0"/>
        <sz val="10.0"/>
      </rPr>
      <t xml:space="preserve">Debido a la desición de presindir de las certificación en la Norma ISO 9001:2015 por parte de la Dirección, la implementacion de la acción para subsanar el hallazgo se ve modificada debido a que ya no aplica la realización de la revisión por la Dirección, por lo cual se recomienda al referente de la OAP monitorear las acciones que se efectuen en el marco de la Rendición de Cuentas como se menciona en el seguimiento, y dejar la evidencia de esta, así mismo se suguiere tener en cuenta que aunque ya no se realiza la revisión por la Dirección, actualmente el espacio mendiente el cual la Dirección recibe retroalimentación de las líneas defensa sobre la gestión de la entidad se realiza en el Comité Institucional de Gestión y Desempeño del SIGD-MIPG, por lo cual en estos espacios podrian recopilar evidencia de las directrices que a su vez imparte el director sobre la gestión de la entidad y no solo esperar hasta el evento de rendición de cuentas del sector que se realizará a finales de la vigencia. </t>
    </r>
    <r>
      <rPr>
        <rFont val="Arial"/>
        <b/>
        <sz val="10.0"/>
      </rPr>
      <t xml:space="preserve">SANH
18 de Julio de 2019: </t>
    </r>
    <r>
      <rPr>
        <rFont val="Arial"/>
        <b val="0"/>
        <sz val="10.0"/>
      </rPr>
      <t xml:space="preserve">Se evidenció el funcionamiento del Comite de Gestión y Desempeño institucional del IDIGER, instancia que se reunió en el  mes de mayo de 2019 para revisar el avance en la implementación del MIPG, de acuerdo a la recomnedacion de la OCI, se insta a que en esta instancia se evaluen los avances frente a la implementación de las dimensiones y políticas del modelo, los resultados del FURAG y se den las directrices para su mejoramiento en lo sucesivo como espacio que remplaza la figura de la revisión por la dirección. </t>
    </r>
    <r>
      <rPr>
        <rFont val="Arial"/>
        <b/>
        <sz val="10.0"/>
      </rPr>
      <t>SANH</t>
    </r>
  </si>
  <si>
    <t>AESGI18-19</t>
  </si>
  <si>
    <t>NTC-ISO 14001:2015 numeral 10.2</t>
  </si>
  <si>
    <t>Se evidenció que las acciones tomadas para el manejo de no conformidades generadas por la auditoria interna de diciembre de 2017, no eliminan las causas identificadas.</t>
  </si>
  <si>
    <t xml:space="preserve">¿Por qué  las acciones tomadas para el manejo de no conformidades generadas por la auditoria interna de diciembre de 2017, no eliminan las causas identificadas?
Mano de Obra : Los funcionarios designados para plantear la acción no cuentan con el nivel de formación para atacar la causa raíz de las no conformidades
La generación de acciones correctivas  frente a las  no conformidades,  no cuenta siempre con  participación multidisciplinaria 
Método: 
Los  análisis de causas   no cuentan con la profundidad requerida frente a la no conformidad detectada
Falta retroalimentación frente al análisis de causas desde el liderazgo de los procesos y las áreas intervinientes en el proceso de revisión.
</t>
  </si>
  <si>
    <t>Ajustar el instructivo SEC-IN-01 Técnicas de Investigación para Análisis de No Conformidades incorporando la articulación de los procesos que intervienen en la generación de las acciones correctivas</t>
  </si>
  <si>
    <r>
      <rPr>
        <rFont val="Arial, sans-serif"/>
        <b/>
      </rPr>
      <t xml:space="preserve">Julio 2019
</t>
    </r>
    <r>
      <rPr>
        <rFont val="Arial, sans-serif"/>
      </rPr>
      <t xml:space="preserve">
El instructivo SEC-IN-01, técnicas de investigación para análisis de no conformidades, se encuentra en el mapa de procesos,  dependencia seguimento, evaluación y control de la entidad. Este procedimiento contiene las técnicas para el análisis de no conformidades, por lo cual se revisará conjuntamente con el proceso de control interno, con el fin de buscar el mecanismo para la socialización del instructivo. 
</t>
    </r>
    <r>
      <rPr>
        <rFont val="Arial, sans-serif"/>
        <b/>
      </rPr>
      <t xml:space="preserve">Seguimiento 26/12/2019
</t>
    </r>
    <r>
      <rPr>
        <rFont val="Arial, sans-serif"/>
      </rPr>
      <t xml:space="preserve">Se ha realizado acompañamiento a  los diferentes procesos en el cierre de Hallazgos relacionados con actualización de procedimientos y procesos, en los cuales se verifica que efectivamente la generación del procedimiento se encuentre acorde con la causa que genera la desviación. En reunión de líderes la Oficina de Control Interno estableció el seguimiento a los planes de mejoramiento, de igual manera se informa sobre una nueva herramienta para hacer seguimiento a los hallazgos presentados por la entidad. 
</t>
    </r>
    <r>
      <rPr>
        <rFont val="Arial, sans-serif"/>
        <b/>
      </rPr>
      <t xml:space="preserve">Seguimiento 24/04/2020
</t>
    </r>
    <r>
      <rPr>
        <rFont val="Arial, sans-serif"/>
      </rPr>
      <t xml:space="preserve">
Se está trabajando en la herramienta para hacer seguimiento a los hallazgos presentados por entidad, igualmente se esta revisando el formato SEC-IN-01, con el fin de de hacer la socialización respectiva con los diferentes involucrados en el manejo de los Planes de mejoramiento.
</t>
    </r>
    <r>
      <rPr>
        <rFont val="Arial, sans-serif"/>
        <b/>
      </rPr>
      <t xml:space="preserve">Seguimiento 14/08/2020
</t>
    </r>
    <r>
      <rPr>
        <rFont val="Arial, sans-serif"/>
      </rPr>
      <t xml:space="preserve">Se realizo el ajuste del documento SEC-IN-01 Técnicas de Investigación para Análisis de No Conformidades, se incluyo el siguiente acapite: Diligenciamiento del Plan de Mejoramiento por Proceso e Institucional Después de haber identificado la(s) causa(s) y definido la(s) acción(es), solicite el acompañamiento de la OAP para el diligenciamiento según aplique de los formatos de Plan de Mejoramiento por Proceso o Plan de Mejoramiento Institucional (Contraloría), el cual será remitido a la OCI para su revisión, aprobación y consolidación.
se solicito la publicacion del documento el dia 12 de agosto mediante correo electronico, el cual se aporta como evidencia.
</t>
    </r>
    <r>
      <rPr>
        <rFont val="Arial, sans-serif"/>
        <b/>
      </rPr>
      <t xml:space="preserve">Seguimiento 18/09/2020
</t>
    </r>
    <r>
      <rPr>
        <rFont val="Arial, sans-serif"/>
      </rPr>
      <t xml:space="preserve">Se realizo el ajuste del documento SEC-IN-01 Técnicas de Investigación para Análisis de No Conformidades, se incluyo el siguiente acapite: Diligenciamiento del Plan de Mejoramiento por Proceso e Institucional Después de haber identificado la(s) causa(s) y definido la(s) acción(es), solicite el acompañamiento de la OAP para el diligenciamiento según aplique de los formatos de Plan de Mejoramiento por Proceso o Plan de Mejoramiento Institucional (Contraloría), el cual será remitido a la OCI para su revisión, aprobación y consolidación.
se solicito la publicacion del documento el dia 12 de agosto mediante correo electronico, el cual se aporta como evidencia.
</t>
    </r>
  </si>
  <si>
    <r>
      <rPr>
        <rFont val="Arial"/>
        <b/>
        <sz val="10.0"/>
      </rPr>
      <t xml:space="preserve">20 de Noviembre de 2018: </t>
    </r>
    <r>
      <rPr>
        <rFont val="Arial"/>
        <b val="0"/>
        <sz val="10.0"/>
      </rPr>
      <t>No se observó avance en esta actividad.</t>
    </r>
    <r>
      <rPr>
        <rFont val="Arial"/>
        <b/>
        <sz val="10.0"/>
      </rPr>
      <t xml:space="preserve"> SANH
15 de Mayo de 2019: </t>
    </r>
    <r>
      <rPr>
        <rFont val="Arial"/>
        <b val="0"/>
        <sz val="10.0"/>
      </rPr>
      <t xml:space="preserve">No se observó avance ni reporte en esta actividad desde el
 20 de noviembre de 2018. </t>
    </r>
    <r>
      <rPr>
        <rFont val="Arial"/>
        <b/>
        <sz val="10.0"/>
      </rPr>
      <t xml:space="preserve">SANH
18 de Julio de 2019: </t>
    </r>
    <r>
      <rPr>
        <rFont val="Arial"/>
        <b val="0"/>
        <sz val="10.0"/>
      </rPr>
      <t xml:space="preserve">Se evidenció la publcación del instructivo SEC-IN-01, Técnicas de investigación para análisis de no conformidades, así mismo la Oficina de control interno ha solcializado dichas técnicas en las reuniones de lideres del Sistema de Gestión por medio de las definisiones y funcionamiento de las mismas con materiales didacticos (Kahoot). En reunión del 18 de julio de 2019 se estableció la necesidad conjunta entre la OAP y la OCI de socializar nuevamente el contenido de este documento a los lideres del sistema y a la entidad. </t>
    </r>
    <r>
      <rPr>
        <rFont val="Arial"/>
        <b/>
        <sz val="10.0"/>
      </rPr>
      <t xml:space="preserve">SANH
02/01/2020:  </t>
    </r>
    <r>
      <rPr>
        <rFont val="Arial"/>
        <b val="0"/>
        <sz val="10.0"/>
      </rPr>
      <t>DE acuerdo a la OAP Se ha realizado acompañamiento a los diferentes procesos en el cierre de hallazgos relacionados con la actualización de procedimientos y proceso, en los cuales se verifica que efectivamente la generación del procedimiento se encuentre acorde con la causa que genera la desviación. En reunion de lideres de la OCO estacleció el seguimiento a los planes de mejoramiento de igual manera se informa sobre una herramienta para hacer seguimientoa los hallazgos presentados por la entidad. Sin embargo no se remitieron las respectivas evidencias, de igual manera no se evidencia la socialización del instructivo SEC-IN-01 .</t>
    </r>
    <r>
      <rPr>
        <rFont val="Arial"/>
        <b/>
        <sz val="10.0"/>
      </rPr>
      <t xml:space="preserve">MLB
27/04/2020: </t>
    </r>
    <r>
      <rPr>
        <rFont val="Arial"/>
        <b val="0"/>
        <sz val="10.0"/>
      </rPr>
      <t xml:space="preserve">Se observó el documento publicado el instructivo SEC-IN-01, Técnicas de investigación para análisis de no conformidades con fecha 17 de mayo de 2018, sin embargo se evidenció que no se ajustado de acuerdo a la acción establecida Por lo tanto se recomienda, una revisión y actualización por parte de la oficina Asesora de Planeación del instructivo, teniendo encuenta la Resolución reglamentaria 36 del 20 de septiembre de 2019 de la Contraloría de Bogotá y MIPG como segunda línea de defensa Adicional se recomienda, realizar los acompañamientos que realice planeación frente al análisis de causas de nuevos hallazgos tanto del Plan de mejoramiento institucional como el plan de mejoramiento de la Contraloría. </t>
    </r>
    <r>
      <rPr>
        <rFont val="Arial"/>
        <b/>
        <sz val="10.0"/>
      </rPr>
      <t xml:space="preserve">MLBC
14/07/2020: </t>
    </r>
    <r>
      <rPr>
        <rFont val="Arial"/>
        <b val="0"/>
        <sz val="10.0"/>
      </rPr>
      <t xml:space="preserve">A la fecha de revisión esta acción se encontró en estado "abierta vencida" (fecha de terminación 30/07/2018); mediante comunicación interna 2020IE2519 del 07/07/2020, la Oficina Asesora de Planeación solicitó "actuaciones especiales para las acciones descritas en la comunicación" </t>
    </r>
    <r>
      <rPr>
        <rFont val="Arial"/>
        <b/>
        <sz val="10.0"/>
      </rPr>
      <t>por lo cual desde la Oficina de Control Interno se cambió la fecha de finalización del "30/07/2018" y se asignó nueva fecha para el 15/08/2020, pasando a estado "abierta en desarrollo". SANH
24/08/2020</t>
    </r>
    <r>
      <rPr>
        <rFont val="Arial"/>
        <b val="0"/>
        <sz val="10.0"/>
      </rPr>
      <t xml:space="preserve"> No se registran evidencias de actualizacion y publicacion del instructivo SEC-IN-01 version 2 de 17/05/2017, teniendo en cuenta que este documento es anterior a la Auditoria de la que se deriva la observacion, claramente se evidencia que no ha sido actualizado, para dar cumplimiento a lo observado.</t>
    </r>
    <r>
      <rPr>
        <rFont val="Arial"/>
        <b/>
        <sz val="10.0"/>
      </rPr>
      <t xml:space="preserve"> </t>
    </r>
    <r>
      <rPr>
        <rFont val="Arial"/>
        <b val="0"/>
        <sz val="10.0"/>
      </rPr>
      <t>se cuenta con documentos terminados pero no publicados. o debidamente firmados y oficializados</t>
    </r>
    <r>
      <rPr>
        <rFont val="Arial"/>
        <b/>
        <sz val="10.0"/>
      </rPr>
      <t xml:space="preserve"> AFPH
22/09/2020 </t>
    </r>
    <r>
      <rPr>
        <rFont val="Arial"/>
        <b val="0"/>
        <sz val="10.0"/>
      </rPr>
      <t>Se presentan evidencias del el ajuste del documento SEC-IN-01 Técnicas de Investigación para Análisis de No Conformidades, en el que se registra en la página 7/8 el acápite Diligenciamiento del Plan de Mejoramiento por Proceso e Institucional Después de haber identificado la(s) causa(s) y definido la(s) acción(es), solicite el acompañamiento de la OAP para el diligenciamiento según aplique de los formatos de Plan de Mejoramiento por Proceso o Plan de Mejoramiento Institucional (Contraloría), el cual será remitido a la OCI para su revisión, aprobación y consolidación. Se verifica la publicación en los documentos del proceso del instructivo desde el 20/08/2020 y se procede a dar cierre a la acción</t>
    </r>
    <r>
      <rPr>
        <rFont val="Arial"/>
        <b/>
        <sz val="10.0"/>
      </rPr>
      <t>. AFPH</t>
    </r>
  </si>
  <si>
    <t>AESGI18-20</t>
  </si>
  <si>
    <t>Implementar puntos de control en las distintas etapas de formulación de acciones correctivas y sus análisis de causa entre los intervinientes del proceso de revisión de estas</t>
  </si>
  <si>
    <r>
      <rPr>
        <rFont val="Arial, sans-serif"/>
      </rPr>
      <t xml:space="preserve">Julio 2019
El instructivo SEC-IN-01, técnicas de investigación para análisis de no conformidades, se encuentra en el mapa de procesos,  dependencia seguimento, evaluación y control de la entidad. Este procedimiento contiene las técnicas para el análisi de no conformidades, por lo cual se revisará conjuntamente con el proceso de control interno, con el fin de buscar el mecanismo para la socialización del instructivo. 
</t>
    </r>
    <r>
      <rPr>
        <rFont val="Arial, sans-serif"/>
        <b/>
      </rPr>
      <t xml:space="preserve">
Seguimiento 26/12/2019
</t>
    </r>
    <r>
      <rPr>
        <rFont val="Arial, sans-serif"/>
      </rPr>
      <t xml:space="preserve">
Se ha realizado acompañamiento a  los diferentes procesos en el cierre de Hallazgos relacionados con actualización de procedimientos y procesos, en los cuales se verifica que efectivamente la generación del procedimiento se encuentre acorde con la causa que genera la desviación. En reunión de líderes la Oficina de Control Interno estableció el seguimiento a los planes de mejoramiento, de igual manera se informa sobre una nueva herramienta para hacer seguimiento a los hallazgos presentados por la entidad.
</t>
    </r>
    <r>
      <rPr>
        <rFont val="Arial, sans-serif"/>
        <b/>
      </rPr>
      <t xml:space="preserve">Seguimiento 24/04/2020
</t>
    </r>
    <r>
      <rPr>
        <rFont val="Arial, sans-serif"/>
      </rPr>
      <t xml:space="preserve">
Se está trabajando en la herramienta para hacer seguimiento a los hallazgos presentados por entidad, igualmente se esta revisando el formato SEC-IN-01, con el fin de de hacer la socialización respectiva con los diferentes involucrados en el manejo de los Planes de mejoramiento.
</t>
    </r>
    <r>
      <rPr>
        <rFont val="Arial, sans-serif"/>
        <b/>
      </rPr>
      <t xml:space="preserve">Seguimiento 14/08/2020
</t>
    </r>
    <r>
      <rPr>
        <rFont val="Arial, sans-serif"/>
      </rPr>
      <t xml:space="preserve">Con el fin de dar cumplimiento a lo establecido en esta acción, la Oficina Asesora de Planeación está realizando el acompañamiento metodológico en la formulación de todos los planes de mejoramiento de la entidad.
Por otra parte se realizaron mesas de trabajo con todas las áreas y el acompañamiento de OCI, con el fin de gestionar las acciones formuladas en los planes de mejoramiento de las áreas.
Como evidencia de esto se adjuntan los correos de programación y videos de mesas de trabajo realizados
</t>
    </r>
    <r>
      <rPr>
        <rFont val="Arial, sans-serif"/>
        <b/>
      </rPr>
      <t xml:space="preserve">Seguimiento 18/09/2020
</t>
    </r>
    <r>
      <rPr>
        <rFont val="Arial, sans-serif"/>
      </rPr>
      <t xml:space="preserve">Se realizo el ajuste del documento SEC-IN-01 Técnicas de Investigación para Análisis de No Conformidades, se incluyo el siguiente acapite:
</t>
    </r>
    <r>
      <rPr>
        <rFont val="Arial, sans-serif"/>
        <b/>
      </rPr>
      <t xml:space="preserve">Diligenciamiento del Plan de Mejoramiento por Proceso e Institucional
</t>
    </r>
    <r>
      <rPr>
        <rFont val="Arial, sans-serif"/>
      </rPr>
      <t xml:space="preserve">
(Después de haber identificado la(s) causa(s) y definido la(s) acción(es), solicite el acompañamiento de la Oficina Asesora de Planeación, quien realizara acompañamiento y </t>
    </r>
    <r>
      <rPr>
        <rFont val="Arial, sans-serif"/>
        <b/>
      </rPr>
      <t xml:space="preserve">control </t>
    </r>
    <r>
      <rPr>
        <rFont val="Arial, sans-serif"/>
      </rPr>
      <t xml:space="preserve">en la  formulación de las acciones y el diligenciamiento según aplique de los formatos de Plan de Mejoramiento por Proceso o Plan de Mejoramiento Institucional (Contraloría), el cual será remitido a la OCI para su revisión, aprobación y consolidación.)
y se incluyo el </t>
    </r>
    <r>
      <rPr>
        <rFont val="Arial, sans-serif"/>
        <b/>
      </rPr>
      <t xml:space="preserve">Cronograma de control y seguimiento Oficina Asesora de Planeación. 
</t>
    </r>
    <r>
      <rPr>
        <rFont val="Arial, sans-serif"/>
      </rPr>
      <t xml:space="preserve">
</t>
    </r>
  </si>
  <si>
    <r>
      <rPr>
        <rFont val="Arial"/>
        <b/>
        <sz val="10.0"/>
      </rPr>
      <t>20 de Noviembre de 2018: No se observó avance 
en esta actividad, se recomienda diligenciar la casilla de evidencias
para conocer los avances. SANH
15 de Mayo de 2019: No se observó avance ni reporte en esta actividad desde el
 20 de noviembre de 2018. SANH
18 de Julio de 2019:</t>
    </r>
    <r>
      <rPr>
        <rFont val="Arial"/>
        <b val="0"/>
        <sz val="10.0"/>
      </rPr>
      <t xml:space="preserve"> Se evidenció la publcación del instructivo SEC-IN-01, Técnicas de investigación para anáñisis de no conformidades, así mismo la Oficina de control interno ha solcializado dichas técnicas en las reuniones de lideres del Sistema de Gestión por medio de las deficiones y funcionamiento de las mimas y con materiales didacticos (Kahoot). En reunión del 18 de julio de 2019 se estableció la necesidad conjunta entre la OAP y la OCI de socializar nuevamente el contenido de este documento a los lideres del sistema y a la entidad.</t>
    </r>
    <r>
      <rPr>
        <rFont val="Arial"/>
        <b/>
        <sz val="10.0"/>
      </rPr>
      <t xml:space="preserve"> SANH
</t>
    </r>
    <r>
      <rPr>
        <rFont val="Arial"/>
        <b val="0"/>
        <sz val="10.0"/>
      </rPr>
      <t xml:space="preserve">
</t>
    </r>
    <r>
      <rPr>
        <rFont val="Arial"/>
        <b/>
        <sz val="10.0"/>
      </rPr>
      <t>2/01/2019</t>
    </r>
    <r>
      <rPr>
        <rFont val="Arial"/>
        <b val="0"/>
        <sz val="10.0"/>
      </rPr>
      <t>:  DE acuerdo a la OAP Se ha realizado acompañamiento a los diferentes procesos en el cierre de hallazgos relacionados con la actualización de procedimientos y proceso, en los cuales se verifica que efectivamente la generación del procedimiento se encuentre acorde con la causa que genera la desviación. En reunion de lideres de la OCO estacleció el seguimiento a los planes de mejoramiento de igual manera se informa sobre una herramienta para hacer seguimientoa los hallazgos presentados por la entidad. Sin embargo no se remitieron las respectivas evidencias, de igual manera no se evidencia la socialización del instructivo SEC-IN-01 .</t>
    </r>
    <r>
      <rPr>
        <rFont val="Arial"/>
        <b/>
        <sz val="10.0"/>
      </rPr>
      <t xml:space="preserve">MLB
</t>
    </r>
    <r>
      <rPr>
        <rFont val="Arial"/>
        <b val="0"/>
        <sz val="10.0"/>
      </rPr>
      <t xml:space="preserve">
</t>
    </r>
    <r>
      <rPr>
        <rFont val="Arial"/>
        <b/>
        <sz val="10.0"/>
      </rPr>
      <t>27/04/2020: S</t>
    </r>
    <r>
      <rPr>
        <rFont val="Arial"/>
        <b val="0"/>
        <sz val="10.0"/>
      </rPr>
      <t xml:space="preserve">e observó el documento publicado el instructivo SEC-IN-01, Técnicas de investigación para análisis de no conformidades con fecha 17 de mayo de 2018, sin embargo se evidenció que no se ajustado de acuerdo a la acción establecida Por lo tanto se recomienda, una revisión y actualización por parte de la oficina Asesora de Planeación del instructivo, teniendo encuenta la Resolución reglamentaria 36 del 20 de septiembre de 2019 de la Contraloría de Bogotá y MIPG como segunda línea de defensa Adicional se recomienda, realizar los acompañamientos que realice planeación frente al análisis de causas de nuevos hallazgos tanto del Plan de mejoramiento institucional como el plan de mejoramiento de la Contraloría. </t>
    </r>
    <r>
      <rPr>
        <rFont val="Arial"/>
        <b/>
        <sz val="10.0"/>
      </rPr>
      <t xml:space="preserve">MLBC
14/07/2020: </t>
    </r>
    <r>
      <rPr>
        <rFont val="Arial"/>
        <b val="0"/>
        <sz val="10.0"/>
      </rPr>
      <t>A la fecha de revisión esta acción se encontró en estado "abierta vencida" (fecha de terminación 30/08/2018); mediante comunicación interna 2020IE2519 del 07/07/2020, la Oficina Asesora de Planeación solicitó "actuaciones especiales para las acciones descritas en la comunicación"</t>
    </r>
    <r>
      <rPr>
        <rFont val="Arial"/>
        <b/>
        <sz val="10.0"/>
      </rPr>
      <t xml:space="preserve"> por lo cual desde la Oficina de Control Interno se cambió la fecha de finalización del "30/08/2018" y se asignó nueva fecha para el 15/08/2020, pasando a estado "abierta en desarrollo". SANH
24/08/2020 </t>
    </r>
    <r>
      <rPr>
        <rFont val="Arial"/>
        <b val="0"/>
        <sz val="10.0"/>
      </rPr>
      <t>Se presentan soportes de actividades que permiten realizar un adecuado analisis de causas, sin embargo no se cuenta aun con un documento que permita establecer puntos de control en las distintas etapas de formulación de acciones correctivas y sus análisis de causa entre los intervinientes del proceso de revisión de estas.
No se registran evidencias de actualizacion y publicacion del instructivo SEC-IN-01 version 2 de 17/05/2017, teniendo en cuenta que este documento es anterior a la Auditoria de la que se deriva la observacion, claramente se evidencia que no ha sido actualizado, para dar cumplimiento a lo observado. se cuenta con documentos terminados pero no publicados. o debidamente firmados y oficializados</t>
    </r>
    <r>
      <rPr>
        <rFont val="Arial"/>
        <b/>
        <sz val="10.0"/>
      </rPr>
      <t xml:space="preserve"> AFPH 
22/09/2020 </t>
    </r>
    <r>
      <rPr>
        <rFont val="Arial"/>
        <b val="0"/>
        <sz val="10.0"/>
      </rPr>
      <t>Se presentan evidencias del ajuste del documento SEC-IN-01 Técnicas de Investigación para Análisis de No Conformidades, en el que se registra en la página 8/8, el Cronograma de control y seguimiento Oficina Asesora de Planeación, estableciendo los controles periódicos en cada una de sus etapas. Se verifica la publicación en los documentos del proceso del instructivo desde el 20/08/2020 y se procede a dar cierre a la acción.</t>
    </r>
    <r>
      <rPr>
        <rFont val="Arial"/>
        <b/>
        <sz val="10.0"/>
      </rPr>
      <t xml:space="preserve"> AFPH</t>
    </r>
  </si>
  <si>
    <t>IGL16-12</t>
  </si>
  <si>
    <t>Auditoria Interna - Gestión Local</t>
  </si>
  <si>
    <t xml:space="preserve">NTCGP 1000:2009 en su numeral 7.1  y  7.5.1 </t>
  </si>
  <si>
    <t>5. Falencias en la formulación y ejecución de los Planes de Acción 2016 CLGR
Coherencia entre meta, indicador, actividad y seguimiento.</t>
  </si>
  <si>
    <t>Debilidad en el conocimiento de planeación, asociado a elaboración de planes (actividades, indicadores, metas y seguimiento)</t>
  </si>
  <si>
    <t>Capacitar en elaboración de planes, especificamente indicadores, metas y acciones de seguimiento</t>
  </si>
  <si>
    <r>
      <rPr>
        <rFont val="Arial, sans-serif"/>
      </rPr>
      <t xml:space="preserve">Se remitió comunicación interna 2017IE 2781 al Jefe de la oficina asesora de planeación, está al pendiente la capacitación.
</t>
    </r>
    <r>
      <rPr>
        <rFont val="Arial, sans-serif"/>
        <b/>
      </rPr>
      <t>Seguimiento noviembre 2018</t>
    </r>
    <r>
      <rPr>
        <rFont val="Arial, sans-serif"/>
      </rPr>
      <t xml:space="preserve">
Se realiza capacitación en indicadores en el mes de Febrero 2018, por parte de la Oficina Asesora de Planeación. 
Se han realizado mesas de trabajo para revisar los indicadores de los procesos y asesorar sobre la pertinencia e inclusión de indicadores de efectividad
Actualmente se realiza el seguimiento en el  formato creado el  31/08/2018, el cual permite que los procesos registren el periodo de reporte, el tipo de indicador, análisis de indicador y de acuerdo al resultado del análisis puiedan establecer las acciones de mejora o correctivas correspondientes. La oficina asesora de planeación brinda el acompañamiento y asesora en la actualización de indicadores de  proceso, medición, y remite por medio de correos electrónicos la solicitud de envío de información mensual  a planeación para su seguimiento. 
Se genera el documento PLE-PD-05 Seguimiento y control a la gestión, el cual incluye los lineamientos a indicadores, fecha de actualización 18/09/2018. 
</t>
    </r>
    <r>
      <rPr>
        <rFont val="Arial, sans-serif"/>
        <b/>
      </rPr>
      <t xml:space="preserve">Seguimiento Mayo 2019:
</t>
    </r>
    <r>
      <rPr>
        <rFont val="Arial, sans-serif"/>
      </rPr>
      <t xml:space="preserve">El 18 de septiembre del 2018, se realizó la actualización del procedimiento PLE-PD-05 V6 “Seguimiento y Control a la Gestión Institucional” en la cual se da línea para elaborar, revisar, verificar y consolidar los planes de acción o indicadores. Adicional se incorporaron  y publicaron dentro del proceso de “Direccionamiento Estratégico”  del mapa de proceso de la entidad, dos guías relacionadas con indicadores a nivel general y no puntual para proyectos:
1. Guía para la construcción y análisis de Indicadores de Gestión. Fuente: Función Pública.
2. Guía para la construcción y análisis de indicadores. Fuente: Departamento Nacional de Planeación-DNP. 
Para el 03 de Mayo de 2019 se tiene programada la Jornada Capacitación, inducción y reinducción en el IDIGER,en la cual la Oficina Asesora de Planeación realizará la capacitación de indicadores de gestión a los supervisores de contrato.
</t>
    </r>
    <r>
      <rPr>
        <rFont val="Arial, sans-serif"/>
        <b/>
      </rPr>
      <t xml:space="preserve">Seguimiento a Julio de 2019.
</t>
    </r>
    <r>
      <rPr>
        <rFont val="Arial, sans-serif"/>
      </rPr>
      <t xml:space="preserve">1. Se actualizo la procedimiento PLE-PD-05 V6 “Seguimiento y Control a la Gestión Institucional”
2. Adopción de dos guías para la construcción de indicadores:
2.1. Guía para la construcción y análisis de Indicadores de Gestión. Fuente: Función Pública.
2.2 Guía para la construcción y análisis de indicadores. Fuente: Departamento Nacional de Planeación-DNP.
3. Se realizo presentación a los líderes SIG sobre la Construcción, Seguimiento y Análisis de Indicadores 2019.
</t>
    </r>
  </si>
  <si>
    <r>
      <rPr>
        <rFont val="Arial"/>
        <b/>
        <sz val="10.0"/>
      </rPr>
      <t>30/10/2017</t>
    </r>
    <r>
      <rPr>
        <rFont val="Arial"/>
        <sz val="10.0"/>
      </rPr>
      <t xml:space="preserve">: no se evidencia nignun avance.MAAP.
30/12/2017: No se evidencia ningun avance. MAAP
</t>
    </r>
    <r>
      <rPr>
        <rFont val="Arial"/>
        <b/>
        <sz val="10.0"/>
      </rPr>
      <t>27 diciembre de 2017:</t>
    </r>
    <r>
      <rPr>
        <rFont val="Arial"/>
        <sz val="10.0"/>
      </rPr>
      <t xml:space="preserve"> El área de Gestión local solicitó mediante  comunicación interna 2017IE2781 del 26/07/2017 la capacitación a la Oficina asesoara de Planeación, falta organizar la agenda y realizar la capacitación. NCSS
</t>
    </r>
    <r>
      <rPr>
        <rFont val="Arial"/>
        <b/>
        <sz val="10.0"/>
      </rPr>
      <t xml:space="preserve">20 de Noviembre de 2018: </t>
    </r>
    <r>
      <rPr>
        <rFont val="Arial"/>
        <sz val="10.0"/>
      </rPr>
      <t xml:space="preserve">Se evidencia la realización de mesas de trabajo por parte de la OAP en donde se toca el tema de indicadores con los procesos, se recomendó a la responsable de la implementación de las activiadades revisar la alternativa de crear un documento o lineamiento específico para la gestión de indicadores de proceso debido a que en el documento PLE-PD-05 Seguimiento y control a la gestión, el cual incluye los lineamientos a indicadores, fecha de actualización 18/09/2018, se especifican actividades realcionadas mas con la gestion de los proyectos de inversion de la entidad y los indicadores asociados a esto, y no directrices para la gestion, formulacion seguimiento y evaluacion del conjunto de indicadores de la entidad. </t>
    </r>
    <r>
      <rPr>
        <rFont val="Arial"/>
        <b/>
        <sz val="10.0"/>
      </rPr>
      <t xml:space="preserve">SANH
15 de Mayo de 2019: </t>
    </r>
    <r>
      <rPr>
        <rFont val="Arial"/>
        <sz val="10.0"/>
      </rPr>
      <t xml:space="preserve">Debido a que la descripción del seguimiento, así como la valoración de las evidencias de solicitó en su momento con corte a 9 de abril de 2019 y en correos posteriores del 17 de abril y 6 de mayo, cordialmente se solicita recopilar la evidencia del avance de esta actividad para su verificación en próximo seguimiento por parte de la OCI, con el fin de corroborar lo descrito en el seguimiento de la OAP (Mayo 2019) y poder determinar avance, cierre o continuación de la actividad. </t>
    </r>
    <r>
      <rPr>
        <rFont val="Arial"/>
        <b/>
        <sz val="10.0"/>
      </rPr>
      <t>SANH
18 de julio de 2019:</t>
    </r>
    <r>
      <rPr>
        <rFont val="Arial"/>
        <sz val="10.0"/>
      </rPr>
      <t xml:space="preserve"> Dicha actividad subsana el hallazgo identificado, adicionalmente se obseró la socialización del tema en la reunion de líderes del SGI en el mes de mayo, y a supervisores de contrato en el evento realizado en las instalaciones de Compensar Av 68, no obstante se recomendo al líder de la OAP la creacion de un documento con directrices generales para la gestión de los diferentes tipos de indicadores de la entidad, dentro de los cuales se tenga el cuenta la creacción de acciones correctivas o preventivas en la herramienta dispuesta para tal fin en la entidad como lo es el plan de mejoramiento institucional. </t>
    </r>
    <r>
      <rPr>
        <rFont val="Arial"/>
        <b/>
        <sz val="10.0"/>
      </rPr>
      <t>SANH</t>
    </r>
  </si>
  <si>
    <t>AISGI16-15</t>
  </si>
  <si>
    <t>Auditoria Interna - SGI 2016</t>
  </si>
  <si>
    <t>8.2.3 de las normas ISO 9001:2008 y NTCGP 1000:2009</t>
  </si>
  <si>
    <t>NC 8. La entidad como resultado del seguimiento de la medición y seguimiento de los procesos no lleva a cabo correcciones, acciones preventivas y/o correctivas según sea conveniente. El indicador  del proyecto 110 no alcanza los resultados planificados en los meses de agosto, septiembre, octubre y noviembre de 2016 y no se observa que se hayan iniciado correcciones ni acciones correctivas que estén incluidas en el plan de mejoramiento, Ni demuestra la capacidad del proceso para el manejo de recursos lo cual no cumple con lo establecido en el numeral 8.2.3 de las normas ISO 9001:2008 y NTCGP 1000:2009</t>
  </si>
  <si>
    <t>La entidad no documenta las acciones generadas derivadas de los resultados de los indicadores.</t>
  </si>
  <si>
    <t>Incorporar  en el  tablero de indicadores una columna  que permita establecer las  acciones a generar derivadas del análisis de los indicadores</t>
  </si>
  <si>
    <r>
      <rPr>
        <rFont val="Arial, sans-serif"/>
      </rPr>
      <t xml:space="preserve">Se incluyo en el nuevo formato del tablero de inidicadores, un espacio donde se puede registrar las acciones derivadas del analisis de indicadores.
</t>
    </r>
    <r>
      <rPr>
        <rFont val="Arial, sans-serif"/>
        <b/>
      </rPr>
      <t>Seguimiento Noviembre 2018</t>
    </r>
    <r>
      <rPr>
        <rFont val="Arial, sans-serif"/>
      </rPr>
      <t xml:space="preserve">
A partir de la implementación del  formato SEC-FT-20 Seg a Indicadores de Gestión V3  revisión 21/07/2016, la entidad logra evidenciar y hacer seguimiento al resultado de los indicadores de gestión. 
Por medio de un semáforo se compara el resultado del indicador de acuerdo a su temporalidad, con la meta planteada. 
El seguimiento se realiza en el tablero de control.  Los procesos registran el periodo de reporte, el tipo de indicador, análisis de indicador y de acuerdo al resultado del análisis puiedan  establecer las acciones de mejora o correctivas conrrespondientes. 
Planeación realiza el segumiento continuo al cargue de la información y genera informes a la dirección. 
Se genera el documento PLE-PD-05 Seguimiento y control a la gestión, el cual incluye los lineamientos a indicadores, fecha de actualización 18/09/2018. 
</t>
    </r>
    <r>
      <rPr>
        <rFont val="Arial, sans-serif"/>
        <b/>
      </rPr>
      <t xml:space="preserve">Seguimiento Mayo 2019: 
</t>
    </r>
    <r>
      <rPr>
        <rFont val="Arial, sans-serif"/>
      </rPr>
      <t xml:space="preserve">Actualmente, se cuenta con el formato SEC-FT-20-v3, Reporte de seguimiento a los proyectos Inversión, a los sistemas de gestión, desempeño de los procesos y la gestión de las dependencias, el cual incluye los siguientes campos: ANALISIS DEL INDICADOR, SOLUCIONES - (corrección, Acción correctiva o acción preventiva) que son diligenciados por los responsables del indicador, así mismo se esta actualizando el formato " MATRIZ DE SEGUIMIENTO A METAS E INDICADORES" para generar un tablero de control de indicadores que permita a la Oficina Asesora de Planeación realizar el seguimiento a las acciones de mejora determinadas por cada responsable y generar alertas en el comportamiento de los indicadores.
</t>
    </r>
    <r>
      <rPr>
        <rFont val="Arial, sans-serif"/>
        <b/>
      </rPr>
      <t xml:space="preserve">Seguimiento a Julio de 2019:
</t>
    </r>
    <r>
      <rPr>
        <rFont val="Arial, sans-serif"/>
      </rPr>
      <t xml:space="preserve">01.  El formato de seguimiento SEC-FT-20-v3, contiene una casilla para ingresar las acciones correctivas o preventivas.
02.  En la presentación de indicadores a los líderes SIG, se explicó en la Fase4: Análisis y Acciones de mejora, los dos componentes que se requiere fortalecer, Analizar la información reportada y Generar acciones correcticas y/o de mejora.
03.  Actualmente algunos reportes ya contienen el diligenciamiento de este campo, es decir que ya está en marcha el desarrollo de esta acción.
</t>
    </r>
  </si>
  <si>
    <r>
      <rPr>
        <rFont val="Arial"/>
        <b/>
        <sz val="10.0"/>
      </rPr>
      <t xml:space="preserve">30-10-2017. </t>
    </r>
    <r>
      <rPr>
        <rFont val="Arial"/>
        <sz val="10.0"/>
      </rPr>
      <t xml:space="preserve">Se realiza el analisis de las fichas de indicadores de procedimientos, sistemas tramites : 26. que establece las evaluaciones  de los indicadores pero no se encuentran las actividades derivadas de esas mediciones. MAAP
26/12/2017. No se evidencia avance. MAAP
</t>
    </r>
    <r>
      <rPr>
        <rFont val="Arial"/>
        <b/>
        <sz val="10.0"/>
      </rPr>
      <t xml:space="preserve">20 de Noviembre de 2018: </t>
    </r>
    <r>
      <rPr>
        <rFont val="Arial"/>
        <sz val="10.0"/>
      </rPr>
      <t xml:space="preserve">Se recomendó a la responsable de la implementación de las activiadades revisar la alternativa de crear un documento o lineamiento específico para la gestión de indicadores de proceso debido a que en el documento PLE-PD-05 Seguimiento y control a la gestión, el cual incluye los lineamientos a indicadores, fecha de actualización 18/09/2018, se especifican actividades realcionadas más con la gestion de los proyectos de inversion de la entidad y los indicadores asociados a esto, y no directrices para la gestion, formulacion seguimiento y evaluacion del conjunto de indicadores de la entidad, en dicho documento las actividades podrian estar enfocadas a ilustar las responsabilidades de los resposnables y de planeacion frente al seguimiento, el formato en el cual se realizará el seguimiento, la periodiciadad en el reporte de datos a planeación y la creacción de acciones correctivas en el evento que se incumplan con las metas de los indicadores. </t>
    </r>
    <r>
      <rPr>
        <rFont val="Arial"/>
        <b/>
        <sz val="10.0"/>
      </rPr>
      <t xml:space="preserve">SANH
</t>
    </r>
    <r>
      <rPr>
        <rFont val="Arial"/>
        <b/>
        <sz val="10.0"/>
      </rPr>
      <t xml:space="preserve">15 de Mayo de 2019: </t>
    </r>
    <r>
      <rPr>
        <rFont val="Arial"/>
        <sz val="10.0"/>
      </rPr>
      <t>Debido a que la descripción del seguimiento, así como la valoración de las evidencias de solicitó en su momento con corte a 9 de abril de 2019 y en correos posteriores del 17 de abril y 6 de mayo, cordialmente se solicita recopilar la evidencia del avance de esta actividad para su verificación en próximo seguimiento por parte de la OCI, con el fin de corroborar lo descrito en el seguimiento de la OAP (Mayo 2019) y poder determinar avance, cierre o continuación de la actividad.</t>
    </r>
    <r>
      <rPr>
        <rFont val="Arial"/>
        <b/>
        <sz val="10.0"/>
      </rPr>
      <t xml:space="preserve"> SANH
18 de Julio de 2019: </t>
    </r>
    <r>
      <rPr>
        <rFont val="Arial"/>
        <sz val="10.0"/>
      </rPr>
      <t>Se observó que se incluyó una casilla para la formulacion de acciones correctivas o preventivas en el formato SEC-FT-20 v3 producto de la gestión y resulados de los indicadores, dicha actividad subsana el hallazgo identificado, adicionalmente se obseró la socialización del tema en la reunion de líderes del SGI en el mes de mayo, y a supervisores de contrato en el evento realizado en las instalaciones de Compensar Av 68, no obstante se recomendo al líder de la OAP la creacion de un documento con directrices generales para la gestión de los diferentes tipos de indicadores de la entidad, dentro de los cuales se tenga el cuenta la creacción de acciones correctivas o preventivas en la herramienta dispuesta para tal fin en la entidad como lo es el plan de mejoramiento institucional.</t>
    </r>
  </si>
  <si>
    <t>AISGI16-14</t>
  </si>
  <si>
    <t xml:space="preserve">No se realiza  trimestralmente
el seguimiento de manera oportuna a los indicadores, generando alertas a los
líderes de procesos establecido en el procedimiento  Monitoreo y
Control de la Gestión Institucional
</t>
  </si>
  <si>
    <t xml:space="preserve">Actualizar, difundir  y socializar el procedimiento  Monitoreo y Control de la Gestión Institucional
</t>
  </si>
  <si>
    <r>
      <rPr>
        <rFont val="Arial, sans-serif"/>
      </rPr>
      <t xml:space="preserve">Se cuenta con la version preliminar y esta para revisión.
</t>
    </r>
    <r>
      <rPr>
        <rFont val="Arial, sans-serif"/>
        <b/>
      </rPr>
      <t>Seguimiento Noviembre 2018</t>
    </r>
    <r>
      <rPr>
        <rFont val="Arial, sans-serif"/>
      </rPr>
      <t xml:space="preserve">
Se cuenta con el formato de plan de mejoramiento en el cual se establecen las acciones de mejora a implementar de acuerdo a los hallazgos en cada proceso. 
La oficina asesora de planeación solicita de manera trimestral  los  reportes indicadores por proceso, el cual incluye avances mensuales y logros de la gestión adelantada frente a lo programado de la vigencia, esto se registra y se totaliza el acumulado Enero al corte del indicador. Si tuvo dificultaddes para cumplir el indicador se cuenta con un espacio donde el proceso registra las causas del incumplimiento y el plan de acción. 
Por medio de una semaforización se indica como el proceso ha cumplido con lo programado en el periodo 
Se genera el documento PLE-PD-05 Seguimiento y control a la gestión, el cual incluye los lineamientos a indicadores, fecha de actualización 18/09/2018. 
</t>
    </r>
    <r>
      <rPr>
        <rFont val="Arial, sans-serif"/>
        <b/>
      </rPr>
      <t xml:space="preserve">Seguimiento Mayo 2019: 
</t>
    </r>
    <r>
      <rPr>
        <rFont val="Arial, sans-serif"/>
      </rPr>
      <t xml:space="preserve">Actualmente, la Oficina Asesora de Planeación, esta realizando el proceso de actualización del procedimiento y los formatos asociados a indicadores de gestión, para la posterior socialización de los mismos.
Para el mes de mayo se tiene planeada la socialización de indicadores con los lideres de proceso y la emisión de lineamientos a los Subdirectores y jefes de oficina para la revisión, actualización, creación y seguimiento a indicadores de gestión.
</t>
    </r>
    <r>
      <rPr>
        <rFont val="Arial, sans-serif"/>
        <b/>
      </rPr>
      <t xml:space="preserve">Seguimiento a Julio de 2019.
</t>
    </r>
    <r>
      <rPr>
        <rFont val="Arial, sans-serif"/>
      </rPr>
      <t xml:space="preserve">
1. Se actualizo la procedimiento PLE-PD-05 V6 “Seguimiento y Control a la Gestión Institucional”
2. Adopción de dos guías para la construcción de indicadores:
2.1. Guía para la construcción y análisis de Indicadores de Gestión. Fuente: Función Pública.
2.2 Guía para la construcción y análisis de indicadores. Fuente: Departamento Nacional de Planeación-DNP.
3. Se realizo presentación a los líderes SIG sobre la Construcción, Seguimiento y Análisis de Indicadores 2019.</t>
    </r>
  </si>
  <si>
    <r>
      <rPr>
        <rFont val="Arial"/>
        <b/>
        <sz val="10.0"/>
      </rPr>
      <t>30-10-2017</t>
    </r>
    <r>
      <rPr>
        <rFont val="Arial"/>
        <sz val="10.0"/>
      </rPr>
      <t xml:space="preserve">: Se anexa analisis de contexto del procedimiento  MAAP
26/12/2017 No se evidencia avance. MAAP
</t>
    </r>
    <r>
      <rPr>
        <rFont val="Arial"/>
        <b/>
        <sz val="10.0"/>
      </rPr>
      <t xml:space="preserve">20 de Noviembre de 2018: </t>
    </r>
    <r>
      <rPr>
        <rFont val="Arial"/>
        <sz val="10.0"/>
      </rPr>
      <t xml:space="preserve">Se recomendó a la responsable de la implementación de las activiadades revisar la alternativa de crear un documento o lineamiento específico para la gestión de indicadores de proceso debido a que en el documento PLE-PD-05 Seguimiento y control a la gestión, el cual incluye los lineamientos a indicadores, fecha de actualización 18/09/2018, se especifican actividades realcionadas más con la gestion de los proyectos de inversion de la entidad y los indicadores asociados a esto, y no directrices para la gestion, formulacion seguimiento y evaluacion del conjunto de indicadores de la entidad, en dicho documento las actividades podrian estar enfocadas a ilustar las responsabilidades de los resposnables y de planeacion frente al seguimiento, el formato en el cual se realizará el seguimiento, la periodiciadad en el reporte de datos a planeación y la creacción de acciones correctivas en el evento que se incumplan con las metas de los indicadores. </t>
    </r>
    <r>
      <rPr>
        <rFont val="Arial"/>
        <b/>
        <sz val="10.0"/>
      </rPr>
      <t xml:space="preserve">SANH
15 de Mayo de 2019: </t>
    </r>
    <r>
      <rPr>
        <rFont val="Arial"/>
        <sz val="10.0"/>
      </rPr>
      <t xml:space="preserve">Debido a que la descripción del seguimiento, así como la valoración de las evidencias se solicitó en su momento con corte a 9 de abril de 2019 y en correos posteriores del 17 de abril y 6 de mayo, cordialmente se solicita recopilar la evidencia del avance de esta actividad para su verificación en próximo seguimiento por parte de la OCI, con el fin de corroborar lo descrito en el seguimiento de la OAP (Mayo 2019) y poder determinar avance, cierre o continuación de la actividad. </t>
    </r>
    <r>
      <rPr>
        <rFont val="Arial"/>
        <b/>
        <sz val="10.0"/>
      </rPr>
      <t xml:space="preserve">SANH
18 de Julio de 2019: </t>
    </r>
    <r>
      <rPr>
        <rFont val="Arial"/>
        <sz val="10.0"/>
      </rPr>
      <t>Se observó que se incluyó una casilla para la formulacion de acciones correctivas o preventivas en el formato SEC-FT-20 v3 producto de la gestión y resulados de los indicadores, dicha actividad subsana el hallazgo identificado, adicionalmente se obseró la socialización del tema en la reunion de líderes del SGI en el mes de mayo, y a supervisores de contrato en el evento realizado en las instalaciones de Compensar Av 68, no obstante se recomendo al líder de la OAP la creacion de un documento con directrices generales para la gestión de los diferentes tipos de indicadores de la entidad, dentro de los cuales se tenga el cuenta la creacción de acciones correctivas o preventivas en la herramienta dispuesta para tal fin en la entidad como lo es el plan de mejoramiento institucional, así mismo dicho documento puede contener directrices en materia de seguimiento por parte de los responsbales de la medición y por parte de la OAP, tomando herrramientas conceptuales de los documentos referenciados en el seguimiento de la OAP (guias)</t>
    </r>
  </si>
  <si>
    <t>ISIG17-5</t>
  </si>
  <si>
    <t>Auditoria Interna del Sistema Integrado de Gestión</t>
  </si>
  <si>
    <t>Numeral 6.2.2 de la NTC ISO 9001:15.</t>
  </si>
  <si>
    <t>En revisión de los objetivos de la calidad establecidos por la Entidad, no fue posible evidenciar que actualmente se haya determinado la planificación para lograrlos en cuanto a: a) que se va a hacer, b) que recursos se requerirán, c) quien será responsable, d) cuando finalizaran, e) como se evaluaran los resultados.</t>
  </si>
  <si>
    <t>Si se cuenta con acciones, recursos, responsables en otros instrumentos de planificación , pero no se cuenta con un documento consolidado que despliegue estos objetivos del SIG y muestre estos aspectos para dar cumplimiento a los mismos.
 No se cuenta con matriz o formato que permita consolidar estos aspectos, no se han tenido en cuenta los documentos emitidos por la Secretaría General para el despliegue de la politica y objetivos del SIG (lineamiento No. 2 NTDSIG 001:2011)</t>
  </si>
  <si>
    <t>Consolidar en el instrumento establecido en el lineamiento No.2 para la implementación de la NTDSIG el despliegue de la política y de los objetivos del SIG, el cual contiene: metas, actividades, responsables, cronograma de ejecución y responsables y establecer una periodicidad para el seguimiento</t>
  </si>
  <si>
    <t>Oficina Asesora de Planeación</t>
  </si>
  <si>
    <r>
      <rPr>
        <rFont val="Arial, sans-serif"/>
      </rPr>
      <t xml:space="preserve">Se realiza matriz de planificación de Objetivos
esta por definir mecanismo de seguimiebnto de objetivos
</t>
    </r>
    <r>
      <rPr>
        <rFont val="Arial, sans-serif"/>
        <b/>
      </rPr>
      <t>Seguimiento Noviembre 2018</t>
    </r>
    <r>
      <rPr>
        <rFont val="Arial, sans-serif"/>
      </rPr>
      <t xml:space="preserve">
Teniendo en cuenta que el modelo de gestión integrado, cambió su versión y las guías del NTDSIG, ya no son utilizadas, se ha adelantado la transición para cumplir con los lineamientos del MIPG , de tal manera que se encuentra en revisión y actualización la plataforma estratégica, por lo cual se cuenta con el formato para la defnición de los objetivos de calidad incluyendo recursos, metas, responsable. 
Actualmente se cuenta con identificación del contexto, DOFA, estrategias de mejoramiento, autodiagnósticos  y mapas de riesgos. Conforme se finalice el ejercicio se establecerá la pertinencia de mantener los actuales objetivos del sistema integrado de gestión o actualizarlo.  
</t>
    </r>
    <r>
      <rPr>
        <rFont val="Arial, sans-serif"/>
        <b/>
      </rPr>
      <t xml:space="preserve">MAYO 2019
</t>
    </r>
    <r>
      <rPr>
        <rFont val="Arial, sans-serif"/>
      </rPr>
      <t xml:space="preserve">Se cuenta con la resolución que  establece la planeación estratégica. 
Los instrumentos para medir el cumplimiento de los objetivos son los planes de acción por dependencia y los riesgos de proceso.  Mediante el cumplimiento de los planes de acción de acuerdo a lo definido en el procedimiento PLE-PD-05 Seguimiento y Control a la Gestión Institucional y para riesgos se cuenta con el marco de referencia para la gestión de riesgos. 
En el mes de Febrero de 2019, se realizó reunión denominada Taller de planeación estrtaégica, en la cual con los  procesos misionales y de proceso, definieron sus planes de accion por dependencias. 
</t>
    </r>
    <r>
      <rPr>
        <rFont val="Arial, sans-serif"/>
        <b/>
      </rPr>
      <t xml:space="preserve">Seguimiento a Julio 2019: 
</t>
    </r>
    <r>
      <rPr>
        <rFont val="Arial, sans-serif"/>
      </rPr>
      <t xml:space="preserve">1. A través del formato de Plan de Acción “PLE-FT-15 Plan de Acción”, se consolido la información que contiene los objetivos estratégicos del IDIGER, las  metas, actividades, responsables, cronograma de ejecución para cada una de las dependecias.
2.La periodicidad de este instrumento es trimestral.
</t>
    </r>
  </si>
  <si>
    <r>
      <rPr>
        <rFont val="Arial"/>
        <b/>
        <sz val="10.0"/>
      </rPr>
      <t xml:space="preserve">20 de Noviembre de 2018: </t>
    </r>
    <r>
      <rPr>
        <rFont val="Arial"/>
        <b val="0"/>
        <sz val="10.0"/>
      </rPr>
      <t xml:space="preserve">Debido a que la responsable del plan de mejoramiento de la OAP,
manifestó que actualmente se está formulando la plantaforma estratégica de la entidad debido a los cambios normativos 
principalmente a la obligatoriedad de la implmentación del Modelo Integrado de Planeación y Gestión - MIPG, y debido 
a que por los cambios esperados, los objetivos de la entidad probablemente san modificados, en el presente seguimiento no se estableció avance en la actividad por los motivos expuestos; no obstante, se recomendó que en el ejercicio adelantado por la OAP se diseñen instrumentos de planificación (Plan estratégico, planes opertivos de las dependencias) que permitan posteriormente medir los objetivos planteados asi como la gestión de los  responsables de proceso para alcanzarlos y puede a su vez  establecerse la articulación con la planeación de la entidad, con lo cual poder subsanar el hallazgo identificado, adicionalmente se recomendó incluir las herramientas de autodiagnostico de las politicas del MIPG dispuestas por el Departamento Administrativo de la Función Pública - DAFP para desarrollar el MIPG en la entidad. </t>
    </r>
    <r>
      <rPr>
        <rFont val="Arial"/>
        <b/>
        <sz val="10.0"/>
      </rPr>
      <t xml:space="preserve">SANH
15 de Mayo de 2019: </t>
    </r>
    <r>
      <rPr>
        <rFont val="Arial"/>
        <b val="0"/>
        <sz val="10.0"/>
      </rPr>
      <t xml:space="preserve">Debido a que la descripción del seguimiento, así como la valoración de las evidencias se solicitó en su momento con corte a 9 de abril de 2019 y en correos posteriores del 17 de abril y 6 de mayo, cordialmente se solicita recopilar la evidencia del avance de esta actividad para su verificación en próximo seguimiento por parte de la OCI, con el fin de corroborar lo descrito en el seguimiento de la OAP (Mayo 2019) y poder determinar avance, cierre o continuación de la actividad. </t>
    </r>
    <r>
      <rPr>
        <rFont val="Arial"/>
        <b/>
        <sz val="10.0"/>
      </rPr>
      <t xml:space="preserve">SANH
18 de Julio de 2019: </t>
    </r>
    <r>
      <rPr>
        <rFont val="Arial"/>
        <b val="0"/>
        <sz val="10.0"/>
      </rPr>
      <t xml:space="preserve">Se observó la implementación del formato “PLE-FT-15 Plan de Acción”, mediante el cual la OAP recopila la información correspondiente a las  metas, actividades, responsables, cronograma de ejecución para cada una de las dependecias en un periodicidad trimestral. </t>
    </r>
    <r>
      <rPr>
        <rFont val="Arial"/>
        <b/>
        <sz val="10.0"/>
      </rPr>
      <t>SANH</t>
    </r>
  </si>
  <si>
    <t>AIDE18-1</t>
  </si>
  <si>
    <t>Auditoria Interna Direccionamiento Estrategico</t>
  </si>
  <si>
    <t>Plan de Desarrollo Bogotá Mejor para Todos</t>
  </si>
  <si>
    <t>2.2.1. EN LOS INFORMES DE SEGUIMIENTO LAS METAS DE RESULTADO (2) PRODUCTO (6) PROYECTO (18) SE PRESENTAN GESTIONADAS INDEPENDIENTEMENTE DE SU RELACION LOGICA CAUSAL Y SECUENCIAL POR ELLO SE PRESENTAN  DOS METAS PRODUCTO CON AVANCE CERO</t>
  </si>
  <si>
    <t>La Secretaría Distrital de Planeación-SDP, da la línea para la formulación y seguimiento a las metas definidas por las entidades en el marco de los planes de Desarrollo, entre ellas la de crear un indicador cuantitativo que apunte directamente al cumplimiento de cada meta; por esta razón a pesar que algunas metas cuentan con avances cualitativos, la meta se reporta en cero.
En la actualidad no se cuenta con una metodología que permita realizar seguimiento a la plataforma estrategica de la entidad que articule tdoos sus elementos.</t>
  </si>
  <si>
    <t xml:space="preserve">
Modificar la estructura para la presentación de informes de gestión haciendo énfasis en la relación lógica de las metas resultado, producto y proyecto.</t>
  </si>
  <si>
    <t xml:space="preserve">JORGE ANDRÉS CASTRO RIVERA
JEFE OFICINA ASESORA DE PLANEACIÓN </t>
  </si>
  <si>
    <r>
      <rPr>
        <rFont val="Arial"/>
        <sz val="10.0"/>
      </rPr>
      <t xml:space="preserve">Se realizará revisión de los cambios aplicados al informe de gestión 2018 
</t>
    </r>
    <r>
      <rPr>
        <rFont val="Arial"/>
        <b/>
        <sz val="10.0"/>
      </rPr>
      <t xml:space="preserve">Seguimiento Noviembre 2018 
</t>
    </r>
    <r>
      <rPr>
        <rFont val="Arial"/>
        <sz val="10.0"/>
      </rPr>
      <t xml:space="preserve">Se esta trabajando en desarrollo en la actualización del informe de seguimiento del Plan de Desarrollo con el fin de incluir la relación logica de las metas de resultado, producto y proyecto. Una vez sea aprobado será socializado con los subdirectores y los jefes de las oficinas asesoras.
</t>
    </r>
    <r>
      <rPr>
        <rFont val="Arial"/>
        <b/>
        <sz val="10.0"/>
      </rPr>
      <t xml:space="preserve">Seguimiento Mayo 2019: 
</t>
    </r>
    <r>
      <rPr>
        <rFont val="Arial"/>
        <sz val="10.0"/>
      </rPr>
      <t xml:space="preserve">Con el fin de generar coherencia en la relación lógica de las metas resultado, producto y proyecto, en el mes de marzo se actualizaron las plantillas del informe de gestión por proyectos y se envió la información a los responsables, con el fin de socializar el nuevo documento y así mismo solicitar el reporte trimestral en esta plantilla. 
Se adjunta como evidencia, plantillas de informes de gestión, correo electrónico dirigido a los responsables de proyecto.
Adicional a ello, se remitió comunicación interna con la ejecución anual de las metas  para socializar a los responsables del proyecto el estado de cada una de estas.
</t>
    </r>
    <r>
      <rPr>
        <rFont val="Arial"/>
        <b/>
        <sz val="10.0"/>
      </rPr>
      <t>Seguimiento Julio:</t>
    </r>
    <r>
      <rPr>
        <rFont val="Arial"/>
        <sz val="10.0"/>
      </rPr>
      <t xml:space="preserve"> 
Se actualizaron las plantillas del informe de gestión por proyectos, con el fin de generar coherencia en la relación lógica de las metas y se envió la información a los responsables con el fin de socializar el nuevo documento y así mismo solicitar el reporte trimestral en esta plantilla. 
</t>
    </r>
  </si>
  <si>
    <r>
      <rPr>
        <rFont val="Arial"/>
        <b/>
        <sz val="10.0"/>
      </rPr>
      <t xml:space="preserve">20 de Noviembre de 2018: </t>
    </r>
    <r>
      <rPr>
        <rFont val="Arial"/>
        <b val="0"/>
        <sz val="10.0"/>
      </rPr>
      <t xml:space="preserve">La Oficina de control interno verificarára la socialización del documento eleborado por la OAP, para establecer la correspondencia entre el producto y el hallazgo identificado, para proceder o no al cierre respectivo. Se evidencia la remisión del instructivo de informe de Seguimiento PDD. </t>
    </r>
    <r>
      <rPr>
        <rFont val="Arial"/>
        <b/>
        <sz val="10.0"/>
      </rPr>
      <t xml:space="preserve">SANH
15 de Mayo de 2019: </t>
    </r>
    <r>
      <rPr>
        <rFont val="Arial"/>
        <b val="0"/>
        <sz val="10.0"/>
      </rPr>
      <t xml:space="preserve">Debido a que la descripción del seguimiento, así como la valoración de las evidencias de solicitó en su momento con corte a 9 de abril de 2019 y en correos posteriores del 17 de abril y 6 de mayo, cordialmente se solicita recopilar la evidencia del avance de esta actividad para su verificación en próximo seguimiento por parte de la OCI, no se evidencia envío de informacion a esta dependencia como se establece en el seguimiento, con el fin de corroborar lo descrito en el seguimiento de la OAP (Mayo 2019) y poder determinar avance, cierre o continuación de la actividad. </t>
    </r>
    <r>
      <rPr>
        <rFont val="Arial"/>
        <b/>
        <sz val="10.0"/>
      </rPr>
      <t xml:space="preserve">SANH
18 de Julio de 2019: </t>
    </r>
    <r>
      <rPr>
        <rFont val="Arial"/>
        <b val="0"/>
        <sz val="10.0"/>
      </rPr>
      <t>Se observó por parte de la OAP la implementación de las plantillas de informe de gestion y por proyectos con el fin de dar lineamientos claros a las dependencias.</t>
    </r>
  </si>
  <si>
    <t>AIDE18-3</t>
  </si>
  <si>
    <t>MIPG V2 la dimensión 7 CONTROL INTERNO,</t>
  </si>
  <si>
    <t>2.1.3. LA GESTION DE RIESGO  NO PRESENTA ACTUALIZACIONES Y/O MODIFICACIONES DE CONFORMIDAD CON LOS PROCEDIMIENTOS EJECUTADOS DESDE DIRECCIONAMIENTO ESTRATEGICO ASÍ MISMO SE IDENTIFICAN MATERIALIZACIONES DE DOS  DE LOS RIESGOS IDENTIFICADOS  SIN EL CORRESPONDIENTE REGISTRO, REVALORACIÓN DEL RIESGO RESIDUAL Y  PLAN DE CONTINGENCIA ACTIVADO.</t>
  </si>
  <si>
    <t xml:space="preserve">En Noviembre del 2017 se realizó ajuste al marco de referencia de gestión de riesgo institucional. En el mes de enero se realiza actualización de los riesgos siendo insuficiente el seguimiento a los controles establecidos.
La prioridad de la Oficina se centró en Auditoría de Certificación bajo las Normas ISO 9001:2015 y 14001 2015.
No existia un referente específico para el tema y se redujo en 2017 el equipo por lo que el marco de referencia planteado no se ejecutó. </t>
  </si>
  <si>
    <t>Realizar la actualización del Marco de Referencia de Gestión de Riesgos Institucional, que fortalezca los seguimientos a las actividades y controles establecidos acorde a la Nueva  Guía para la Administración de los Riesgos de Gestión, Corrupción y Seguridad Digital y el Diseño de Controles en Entidades Públicas del DAFP</t>
  </si>
  <si>
    <r>
      <rPr>
        <rFont val="Arial"/>
        <b/>
        <sz val="10.0"/>
      </rPr>
      <t xml:space="preserve">Seguimiento Noviembre 2018:
</t>
    </r>
    <r>
      <rPr>
        <rFont val="Arial"/>
        <sz val="10.0"/>
      </rPr>
      <t xml:space="preserve">Se realizó actualización del marco de referencia de administración de riesgos, de acuerdo a la guía de administración de riesgos de proceso, corrupción y de seguridad digital 2018 que remitó el DAFP, en noviembre de 2018 se encuentra en revisión y aprobación para remitir al comité de riesgos e implementar la heramienta para la administración de riesgos y oportunidades, que también fue actualizada en Noviembre 2018.
</t>
    </r>
    <r>
      <rPr>
        <rFont val="Arial"/>
        <b/>
        <sz val="10.0"/>
      </rPr>
      <t xml:space="preserve">MAYO 2019
</t>
    </r>
    <r>
      <rPr>
        <rFont val="Arial"/>
        <sz val="10.0"/>
      </rPr>
      <t xml:space="preserve">En reunión de comité de contol interno es aprobado el marco de referencia de riesgos y la matriz de riesgos, se genera acto administrtativo Resolución 149 de 20 de Marzo de 2019.  
Se actualiza y condensa en una única matriz SEC -FT- 13 GESTION DE RIESGOS CORRUPCION Y PROCESOS, los riesgos de corrupción de los procesos de la entidad, se socializan mediante correo electrónico a todos los funcionarios de la entidad. 
</t>
    </r>
    <r>
      <rPr>
        <rFont val="Arial"/>
        <b/>
        <sz val="10.0"/>
      </rPr>
      <t xml:space="preserve">Seguimiento Julio:
</t>
    </r>
    <r>
      <rPr>
        <rFont val="Arial"/>
        <sz val="10.0"/>
      </rPr>
      <t>Se actualizaron las plantillas del informe de gestión por proyectos y se envió la información a los responsables, con el fin de socializar el nuevo documento y así mismo solicitar el reporte trimestral en esta plantilla. 
Se remitió comunicación interna con la ejecución anual de las metas para socializar a los responsables del proyecto el estado de cada una de estas.</t>
    </r>
  </si>
  <si>
    <r>
      <rPr>
        <rFont val="Arial"/>
        <b/>
        <sz val="10.0"/>
      </rPr>
      <t xml:space="preserve">20 de Noviembre de 2018: </t>
    </r>
    <r>
      <rPr>
        <rFont val="Arial"/>
        <b val="0"/>
        <sz val="10.0"/>
      </rPr>
      <t xml:space="preserve">La Oficina de Control Interno efectúo observaciones y manifestó sugerencias al marco de referencia para la gestion de riesgos en reunion efectuada entre la profesional de planeacion y el profesional de control interno el día 21 de noviembre de 2018, relacionadas con el formato a utilizar por parte de los responsables de proceso, sobre todo en el componente de los controlres, hacendo enfásis en la forma como se deben tomar elementos de la guia definida por el DAFP en ese punto.
</t>
    </r>
    <r>
      <rPr>
        <rFont val="Arial"/>
        <b/>
        <sz val="10.0"/>
      </rPr>
      <t xml:space="preserve">5 de diciembre de 2018: </t>
    </r>
    <r>
      <rPr>
        <rFont val="Arial"/>
        <b val="0"/>
        <sz val="10.0"/>
      </rPr>
      <t>Adicionalmente, en el Comité Isntitucional de Coordinación de Control Interno, efectuado el 28 de noviembre, frente al tema de gestión se riesgos se establecio:
"3.Lineamientos sobre actualización de Política de Administración de Riesgo:
El Jefe de la Oficina Asesora de Planeación comunica a los miembros del Comité que el Marco de Referencia de Administración de Riesgos se encuentra elaborado y será remitido a cada miembro para sus observaciones y comentarios. La Jefe de Control Interno menciona que este compromiso atiende actividades de Plan Anticorrupción 2018 y acuerdos con SINTRAIDIGER.
Se realizará un Comité extraordinario en diceimbre de 2018  debido a que dentro de las funciones  de este se encuentra la  aprobación de la Política de Riesgos de la entidad."
Teniendo en cuenta lo anteior la OCI remitira por correo electronico, observaciones frente al documento remitido por planeación para que sean tenidas en cuenta en la version final del mismo</t>
    </r>
    <r>
      <rPr>
        <rFont val="Arial"/>
        <b/>
        <sz val="10.0"/>
      </rPr>
      <t xml:space="preserve">. SANH
15 de Mayo de 2019: </t>
    </r>
    <r>
      <rPr>
        <rFont val="Arial"/>
        <b val="0"/>
        <sz val="10.0"/>
      </rPr>
      <t xml:space="preserve">Se evidenció la expedición de la Resolución 149 de 2018 en la cual se adopta el marco de referencia para la gestión de reisgos en el IDIGER, así mismo el formato riesgos y oportunidades, con lo cual se observa actualizacion de los documentos como lo solicitaba el hallazgo, se recomienda tener en cuenta las observaciones y recomendaciones remitidos sobre el asunto en el informe de gestión de riesgos de corrupcion con corte a 30 de abril de 2019, remitido a la OAP. </t>
    </r>
    <r>
      <rPr>
        <rFont val="Arial"/>
        <b/>
        <sz val="10.0"/>
      </rPr>
      <t>SANH</t>
    </r>
  </si>
  <si>
    <t>AIDE18-4</t>
  </si>
  <si>
    <t xml:space="preserve">Modelo Integrado de Planeación y Gestión – MIPG </t>
  </si>
  <si>
    <t>2.2.4.	LOS INDICADORES DE CUMPLIMIENTO DE METAS DE PROYECTOS  NO SON ADECUADOS PARA MEDIR LOS AVANCES EN LOS PROYECTOS  PORQUE  NO CUMPLEN CON LAS CARACTERÍSTICAS DE DISPONIBILIDAD Y SENSIBILIDAD</t>
  </si>
  <si>
    <t>Teniendo en cuenta que existen lineamientos por parte de la Secretaría Distrital de Planeación-SDP  para el reporte de ejecución de las metas y teniendo en cuenta que como mínimo un indicador debe reflejar el resultado del avance de cada meta. Por otra parte, se han presentado dificultades para el seguimiento de las metas con anualidad constante definidas previamente en el Plan de Desarrollo.
No se ha realziado un ajuste a la metodologíoa utilizada pro al dependencia para la medición del avance de los proyectos.</t>
  </si>
  <si>
    <t xml:space="preserve">Realizar una revisión y reformulación en caso que dé lugar de los indicadores de gestión de los proyectos siguiendo los lineamientos de la Secretaría Distrital de Planeación-SDP, las Guías para la construcción de indicadores de la función pública y del Departamento Nacional de Planeación-DNP                                                                                                                       </t>
  </si>
  <si>
    <r>
      <rPr>
        <rFont val="Arial"/>
        <b/>
        <sz val="10.0"/>
      </rPr>
      <t xml:space="preserve">Seguimiento Noviembre 2018:
</t>
    </r>
    <r>
      <rPr>
        <rFont val="Arial"/>
        <sz val="10.0"/>
      </rPr>
      <t xml:space="preserve">Se genera el documento PLE-PD-05 Seguimiento y control a la gestión, el cual incluye los lineamientos a indicadores, fecha de actualización 18/09/2018.  De tal manera que se logre trabajar en la actualización de indicadores con los procesos y sea claros los términos de cumplimiento, incumplimiento y acciones a aplicar en caso que el indicador no cumpla la meta propuesta. Se realizará socialización del procedimiento en mesas de trabajo y reuniones de líderes
Desde la oficina asesora de Planeación de definen responsables y plan de trabajo para la actualización de indices e indicadores, las cuales se han ejecutado desde el mes de Octubre 2018
</t>
    </r>
    <r>
      <rPr>
        <rFont val="Arial"/>
        <b/>
        <sz val="10.0"/>
      </rPr>
      <t xml:space="preserve">Seguimiento Mayo 2019 
</t>
    </r>
    <r>
      <rPr>
        <rFont val="Arial"/>
        <sz val="10.0"/>
      </rPr>
      <t xml:space="preserve">Con base en el procedimiento "PLE-PD-05 Seguimiento y control a la gestión" , se procede a realizar la revisión de los indicadores 2018 y se genera el consolidado de indicadores por proyecto, así mismo se crea una carpeta donde se recopilan todas la hojas de vida de los indicadores y se identifican cuales están vigentes y cuales son obsoletas. Con las hojas de vida antes mencionas se actualiza el inventario de indicadores del IDIGER. 
Adicional, se esta actualizando el formato " MATRIZ DE SEGUIMIENTO A METAS E INDICADORES" para generar un tablero de control de indicadores que permita a la Oficina Asesrora de Planeación medir los avances en el cumplimientos de las metas de los proyectos de inversión y de los procesos establecidos en la entidad.
</t>
    </r>
    <r>
      <rPr>
        <rFont val="Arial"/>
        <b/>
        <sz val="10.0"/>
      </rPr>
      <t xml:space="preserve">Seguimiento a Julio de 2019.
</t>
    </r>
    <r>
      <rPr>
        <rFont val="Arial"/>
        <sz val="10.0"/>
      </rPr>
      <t xml:space="preserve">
1. Se actualizo la procedimiento PLE-PD-05 V6 “Seguimiento y Control a la Gestión Institucional”
2. Adopción de dos guías para la construcción de indicadores:
2.1. Guía para la construcción y análisis de Indicadores de Gestión. Fuente: Función Pública.
2.2 Guía para la construcción y análisis de indicadores. Fuente: Departamento Nacional de Planeación-DNP.
3. Se realizo presentación a los líderes SIG sobre la Construcción, Seguimiento y Análisis de Indicadores 2019.
4. se identifican cuales indicadores están vigentes y cuales son obsoletas</t>
    </r>
  </si>
  <si>
    <r>
      <rPr>
        <rFont val="Arial"/>
        <b/>
        <sz val="10.0"/>
      </rPr>
      <t xml:space="preserve">20 de Noviembre de 2018: </t>
    </r>
    <r>
      <rPr>
        <rFont val="Arial"/>
        <sz val="10.0"/>
      </rPr>
      <t>En el documento PLE -PD -05 Seguimiento y Control a la Gestión Institucional, en la actividad 2 se mencionan 
"guías y lineamientos institucionales", para la gestión de indicadores, no se observan publicados o referenciados para la consulta, se recomienda que se divulgen para el mejoramiento 
de la gestión de indicadores.
Una vez realizadas las mesas de trabajo para la socialización del procedimiento se recomienda evaluar el impacto para evaluar si los responsables de su implementación comprenden su contenido.</t>
    </r>
    <r>
      <rPr>
        <rFont val="Arial"/>
        <b/>
        <sz val="10.0"/>
      </rPr>
      <t xml:space="preserve">SANH
15 de Mayo de 2019: </t>
    </r>
    <r>
      <rPr>
        <rFont val="Arial"/>
        <sz val="10.0"/>
      </rPr>
      <t xml:space="preserve">Debido a que la descripción del seguimiento, así como la valoración de las evidencias se solicitó en su momento con corte a 9 de abril de 2019 y en correos posteriores del 17 de abril y 6 de mayo, cordialmente se solicita recopilar la evidencia del avance de esta actividad para su verificación en próximo seguimiento por parte de la OCI, no se evidencia envío de informacion a esta dependencia como se establece en el seguimiento, con el fin de corroborar lo descrito en el seguimiento de la OAP (Mayo 2019) y poder determinar avance, cierre o continuación de la actividad. </t>
    </r>
    <r>
      <rPr>
        <rFont val="Arial"/>
        <b/>
        <sz val="10.0"/>
      </rPr>
      <t xml:space="preserve">SANH
18 de Julio de 2019: </t>
    </r>
    <r>
      <rPr>
        <rFont val="Arial"/>
        <sz val="10.0"/>
      </rPr>
      <t xml:space="preserve">Se observó que se incluyó una casilla para la formulacion de acciones correctivas o preventivas en el formato SEC-FT-20 v3 producto de la gestión y resulados de los indicadores, dicha actividad subsana el hallazgo identificado, adicionalmente se obseró la socialización del tema en la reunion de líderes del SGI en el mes de mayo, y a supervisores de contrato en el evento realizado en las instalaciones de Compensar Av 68, no obstante se recomendo al líder de la OAP la creacion de un documento con directrices generales para la gestión de los diferentes tipos de indicadores de la entidad. </t>
    </r>
    <r>
      <rPr>
        <rFont val="Arial"/>
        <b/>
        <sz val="10.0"/>
      </rPr>
      <t>SANH</t>
    </r>
  </si>
  <si>
    <t>AIDE18-5</t>
  </si>
  <si>
    <t>Numeral 7.5.2. de la NTC ISO 9001.2015</t>
  </si>
  <si>
    <t xml:space="preserve">2.2.5.	  LA ESTRUCTURA DEL PRESUPUESTO FONDIGER NO CONCIDE CON LA ESTABLECIDA EN EL MANUAL DE OPERACIÓN </t>
  </si>
  <si>
    <t>Los lineamientos y directrices que se han venido implementando en las ultimas vigencias en el marco del desarrollo de las actividades para la administración y operación del FONDIGER, no se ven reflejados en el manual de operación del mismo.
No se había priorizado la actualización del manual FONDIGER y los procedimientos no correspondian a la realidad en su operación.</t>
  </si>
  <si>
    <t>Actualización dela documentación que brinda lineamientos del FONDIGER</t>
  </si>
  <si>
    <r>
      <rPr>
        <rFont val="Arial"/>
        <b/>
        <sz val="10.0"/>
      </rPr>
      <t xml:space="preserve">Seguimiento Noviembre 2018:
</t>
    </r>
    <r>
      <rPr>
        <rFont val="Arial"/>
        <sz val="10.0"/>
      </rPr>
      <t xml:space="preserve">Se encuentra en proceso de actualización el manual de FONDIGER 
</t>
    </r>
    <r>
      <rPr>
        <rFont val="Arial"/>
        <b/>
        <sz val="10.0"/>
      </rPr>
      <t xml:space="preserve">Seguimiento Mayo 2019: 
</t>
    </r>
    <r>
      <rPr>
        <rFont val="Arial"/>
        <sz val="10.0"/>
      </rPr>
      <t xml:space="preserve">Con corte a 30 abril de 2019, se actualizó la Guía de las actividades administrativas, financieras, contables y jurídicas para el seguimiento y control a la ejecución de los recursos del FONDIGER. Esta permite como su título lo dice garantizar “el desarrollo de las actividades administrativas, financieras, contables, jurídicas y estadísticas, para el seguimiento y control a la ejecución de los recursos” y  “la adecuada ejecución de los recursos del Fondo que hayan sido destinados a la financiación o cofinanciación de proyectos o programas” las cuales se encuentran contenidas en el artículo 4 numerales 5 y 6 del Decreto 174 de 2014. 
</t>
    </r>
    <r>
      <rPr>
        <rFont val="Arial"/>
        <b/>
        <sz val="10.0"/>
      </rPr>
      <t xml:space="preserve">Seguimiento a 26 de Diciembre de 2019:
</t>
    </r>
    <r>
      <rPr>
        <rFont val="Arial"/>
        <sz val="10.0"/>
      </rPr>
      <t>Se publica la  Resolución 237 de 2019:  “Por la cual se adopta la Guía de las actividades administrativas, financieras, contables y jurídicas para el seguimiento y control a la ejecución de los recursos del Fondo Distrital para la Gestión de Riesgos y Cambio Climático de Bogotá D.C. – FONDIGER”. 
https://www.idiger.gov.co/documents/20182/425606/GU%C3%8DA+FONDIGER+V6.pdf/7c6d705c-59b1-4e04-bbec-a0e172f0f4c8. 
Por medio de correo electrónico de 09 de Mayo 2019, se socializa la guía de actividades administrativas y financieras, contables y jurídicas para el seguimiento y control a la ejecución de los recursos del FONDIGER</t>
    </r>
  </si>
  <si>
    <r>
      <rPr>
        <rFont val="Arial"/>
        <b/>
        <sz val="10.0"/>
      </rPr>
      <t xml:space="preserve">20 de Noviembre de 2018: </t>
    </r>
    <r>
      <rPr>
        <rFont val="Arial"/>
        <b val="0"/>
        <sz val="10.0"/>
      </rPr>
      <t xml:space="preserve">Una vez se tenga el documento final, la OAP puede solicitar su revisión para determinar el cierre de la acción, La OCI verificará la eficacia y eficiencia de las acciones, en los seguimientos programados o a solictud de la OAP una vez estas finalicen y se cuenten con las evidencias suficientes y objetivas. </t>
    </r>
    <r>
      <rPr>
        <rFont val="Arial"/>
        <b/>
        <sz val="10.0"/>
      </rPr>
      <t xml:space="preserve">SANH
15 de Mayo de 2019: </t>
    </r>
    <r>
      <rPr>
        <rFont val="Arial"/>
        <b val="0"/>
        <sz val="10.0"/>
      </rPr>
      <t xml:space="preserve">Debido a que la descripción del seguimiento, así como la valoración de las evidencias de solicitó en su momento con corte a 9 de abril de 2019 y en correos posteriores del 17 de abril y 6 de mayo, cordialmente se solicita recopilar la evidencia del avance de esta actividad para su verificación en próximo seguimiento por parte de la OCI, no se evidencia envío de informacion a esta dependencia como se establece en el seguimiento, con el fin de corroborar lo descrito en el seguimiento de la OAP (Mayo 2019) y poder determinar avance, cierre o continuación de la actividad. </t>
    </r>
    <r>
      <rPr>
        <rFont val="Arial"/>
        <b/>
        <sz val="10.0"/>
      </rPr>
      <t>SANH
02 de Enero de 2020:</t>
    </r>
    <r>
      <rPr>
        <rFont val="Arial"/>
        <b val="0"/>
        <sz val="10.0"/>
      </rPr>
      <t xml:space="preserve">-Guía FONDIGER: GF-GU-4. V1 Fecha 09/05/2019 
-Resolución 237 de 2019: “Por la cual se adopta la Guía de las actividades
administrativas, financieras, contables y jurídicas para el seguimiento y control a la ejecución de los recursos del Fondo Distrital para la Gestión de Riesgos y Cambio Climático de Bogotá D.C. – FONDIGER”. https://www.idiger.gov.co/documents/20182/425606/GU%C3%8DA+FONDIGER+V6.pdf/7c6d705c-59b1-4e04-bbec-a0e172f0f4c8. </t>
    </r>
    <r>
      <rPr>
        <rFont val="Arial"/>
        <b/>
        <sz val="10.0"/>
      </rPr>
      <t>MLB</t>
    </r>
  </si>
  <si>
    <t>AIDE18-6</t>
  </si>
  <si>
    <t>Dimensión 7 del manual operativo de MIPG V2</t>
  </si>
  <si>
    <t>2.2.6.         EN EL PLAN DE MEJORAMIENTO INSTITUCIONAL Y DE CONTRALORÍA SE IDENTIFICAN ACCIONES  INEFECTIVAS Y VENCIDAS  POR DESCONOCIMIENTO DE SU IMPORTANCIA PARA LA MEJORA CONTINUA EN LA SOSTENIBILIDAD DE MODELO DE OPERACIÓN (PROCESOS).</t>
  </si>
  <si>
    <t>No se realizó ajuste a las acciones iniciales establecidas en el Plan de Mejoramiento que permitan eliminar las causas de los hallazgos generados.
No se definieron adecuados  canales de comunicación en la dependencia que permitieran la actualización y seguimeinto de las acciones</t>
  </si>
  <si>
    <t>Establecer  e implementar un plan de seguimiento de las acciones de mejora establecidas (Contraloría e Institucional)</t>
  </si>
  <si>
    <r>
      <rPr>
        <rFont val="Arial"/>
        <b/>
        <sz val="11.0"/>
      </rPr>
      <t xml:space="preserve">Seguimiento Noviembre 2018:
</t>
    </r>
    <r>
      <rPr>
        <rFont val="Arial"/>
        <sz val="11.0"/>
      </rPr>
      <t xml:space="preserve">Los seguimientos y planes de mejoramiento se están diligenciando en los formatos definidos por control interno. Por lo anterior se desconoce la razón u soporte de la no conformidad, teniendo en cuenta que se registran las acciones a las no conformidades, se da gestión y se reporta a control interno de acuerdo a los lineamientos generados por esta oficina. La eficacia y efectividad la define la oficina de control interno de acuerdo a la revisión de los soportes y gestión de los hallazgos formulados en las auditorias institucionales y de contraloría. Los planes de mejoramiento a los hallazgos de contraloría se establecen en los formatos definidos para tal fin por esta entidad y se registran por control interno. Se propenderá por hacer seguimiento y entregar los avances en las fechas establecidas para no generar accciones vencidas y que el análisis de causa y acciones de mejoramiento se orienten a prevenir  próximos hallazgos 
</t>
    </r>
    <r>
      <rPr>
        <rFont val="Arial"/>
        <b/>
        <sz val="11.0"/>
      </rPr>
      <t xml:space="preserve">Mayo 2019
</t>
    </r>
    <r>
      <rPr>
        <rFont val="Arial"/>
        <sz val="11.0"/>
      </rPr>
      <t xml:space="preserve">Según resolución 12 de 12 de febrero 2018, por la cual se reglamenta el trámite del plan de mejoramiento que presenta los sujetos de vigilancia y control fiscal a la contraloria de Bogotá, en el capitulo III ARTICULO 7, Paragrafo 2, la oficina de control interno debe acompañar y asesorar a los responsables de la elaboración  plan de mejoramiento, para asegurar  la conformidad de información. De igual manera en el parágrafo del artículo 10 , se establece que la oficina de control interno especificamente en su función de evaluación y seguimiento, realizará la verificación del plan de mejoramiento, para determinar las acciones cumplidas. Por lo cual este hallazgo no corresponde a la oficina asesora de planeación, como se establece en el seguimiento noviembre 2018
</t>
    </r>
    <r>
      <rPr>
        <rFont val="Arial"/>
        <b/>
        <sz val="11.0"/>
      </rPr>
      <t xml:space="preserve">Julio 2019
</t>
    </r>
    <r>
      <rPr>
        <rFont val="Arial"/>
        <sz val="11.0"/>
      </rPr>
      <t xml:space="preserve">
Las acciones para el seguimiento y cierre de las acciones de mejora (contraloría e institucional), se gestionan a partir de la matriz de plan de mejoramiento, a la cual control interno le realiza seguimiento de manera periódica. Este plan de mejoramiento permite consignar los avances de las acciones planteadas para el cierre de no conformidades, establecer el porcentaje de cumplimiento y orientar los cierres de acuerdo a las evidencias presentadas por los procesos. 
</t>
    </r>
    <r>
      <rPr>
        <rFont val="Arial"/>
        <b/>
        <sz val="11.0"/>
      </rPr>
      <t xml:space="preserve">Diciembre 2019
</t>
    </r>
    <r>
      <rPr>
        <rFont val="Arial"/>
        <sz val="11.0"/>
      </rPr>
      <t xml:space="preserve">Se realiza seguimiento y cierre a las no conformidades identificadas en auditorías internas,  externas y por parte de los entes de control.
</t>
    </r>
    <r>
      <rPr>
        <rFont val="Arial"/>
        <b/>
        <sz val="11.0"/>
      </rPr>
      <t xml:space="preserve">Seguimiento 24/04/2020
</t>
    </r>
    <r>
      <rPr>
        <rFont val="Arial"/>
        <sz val="11.0"/>
      </rPr>
      <t xml:space="preserve">
Es necesario revisar los roles  de la Oficina Asesora de Planeación y la Oficina de Control Interno, sin embargo la Oficina Asesora de Planeación actualmente se encuentra revisando la Resolución regalmentaria 36 del 20 de septiembre de 2019 con el fin de encontrar la mejor metodología para el seguimiento al cumplimiento a las acciones correctivas y preventivas establecidas en al Plan de mejoramiento Institucional, el cual no se debería medir en función de las que esten vencidas o no sino en el acompañamiento realizado por las diferentes partes para evitar los vencimientos.
</t>
    </r>
    <r>
      <rPr>
        <rFont val="Arial"/>
        <b/>
        <sz val="11.0"/>
      </rPr>
      <t xml:space="preserve">Seguimiento 14/08/2020
</t>
    </r>
    <r>
      <rPr>
        <rFont val="Arial"/>
        <sz val="11.0"/>
      </rPr>
      <t xml:space="preserve">Con el fin de dar cumplimiento a lo establecido en esta acción, la Oficina Asesora de Planeación está realizando el acompañamiento metodológico en la formulación de todos los planes de mejoramiento de la entidad.
Por otra parte se realizaron mesas de trabajo con todas las áreas y el acompañamiento de OCI, con el fin de gestionar las acciones formuladas en los planes de mejoramiento de las áreas.
Como evidencia de esto se adjuntan los correos de programación y videos de mesas de trabajo realizados
</t>
    </r>
    <r>
      <rPr>
        <rFont val="Arial"/>
        <b/>
        <sz val="10.0"/>
      </rPr>
      <t xml:space="preserve">Seguimiento 18/09/2020
</t>
    </r>
    <r>
      <rPr>
        <rFont val="Arial"/>
        <sz val="10.0"/>
      </rPr>
      <t xml:space="preserve">Se incluyo en el documento Diligenciamiento del Plan de Mejoramiento por Proceso e Institucional, el </t>
    </r>
    <r>
      <rPr>
        <rFont val="Arial"/>
        <b/>
        <sz val="10.0"/>
      </rPr>
      <t xml:space="preserve">cronograma de control y seguimiento Oficina Asesora de Planeación </t>
    </r>
  </si>
  <si>
    <r>
      <rPr>
        <rFont val="Arial"/>
        <b/>
        <sz val="10.0"/>
      </rPr>
      <t xml:space="preserve">20 de Noviembre de 2018: </t>
    </r>
    <r>
      <rPr>
        <rFont val="Arial"/>
        <sz val="10.0"/>
      </rPr>
      <t xml:space="preserve">En el seguimiento efectuado por la OCI, se observó que la OAP, efectua el registro y monitero de las acciones de los hallazgos identificados y propende por el cumplimiento de las mismas. La OCI verificará la eficacia y eficiencia de las acciones, en los seguimientos programados o a solictud de la OAP una vez estas finalicen y se cuenten con las evidencias suficientes y objetivas. </t>
    </r>
    <r>
      <rPr>
        <rFont val="Arial"/>
        <b/>
        <sz val="10.0"/>
      </rPr>
      <t>SANH</t>
    </r>
    <r>
      <rPr>
        <rFont val="Arial"/>
        <sz val="10.0"/>
      </rPr>
      <t xml:space="preserve">
</t>
    </r>
    <r>
      <rPr>
        <rFont val="Arial"/>
        <b/>
        <sz val="10.0"/>
      </rPr>
      <t xml:space="preserve">  
15 de Mayo de 2019:</t>
    </r>
    <r>
      <rPr>
        <rFont val="Arial"/>
        <sz val="10.0"/>
      </rPr>
      <t xml:space="preserve"> Las obligaciones establecidas en la Resolución 012 de 2018,  mecionadas en el seguimiento por parte de la OAP: "III ARTICULO 7, Paragrafo 2, la oficina de control interno debe acompañar y asesorar a los responsables de la elaboración  plan de mejoramiento, para asegurar  la conformidad de información. De igual manera en el parágrafo del artículo 10 , se establece que la oficina de control interno especificamente en su función de evaluación y seguimiento, realizará la verificación del plan de mejoramiento, para determinar las acciones cumplidas", en efecto corresponden al actuar de la Oficina de control interno. Mediante el rol de asesoría los profesionales de la OCI revisan y sugieren a los responsables de proceso y sujetos obligados de control fiscal que las acciones planteadas tanto para los planes de mejoramiento interno y externos (Contraloría) respectivamente, se formulen de manera adecuada para garantizar que eliminen las causas de los hallazgos determinados. 
En cumplimento de lo anterior y en función de la evaluacion independiente, en el mes de Agosto de 2018 la OCI comúnicó medeiante cordis IE3075 (del 16 de agosto de 2018) los resultados de la auditoría interna al proceso Direccionamiento estrategico, del cual quedó en firme el hallazgo " 2.2.6.         EN EL PLAN DE MEJORAMIENTO INSTITUCIONAL Y DE CONTRALORÍA SE IDENTIFICAN ACCIONES  INEFECTIVAS Y VENCIDAS  POR DESCONOCIMIENTO DE SU IMPORTANCIA PARA LA MEJORA CONTINUA EN LA SOSTENIBILIDAD DE MODELO DE OPERACIÓN (PROCESOS)." , haciendo referencia a que en el momento de la mencionada auditoría el proceso de Direcciomiento estratégico a cargo de la oficina de planeación tenia acciones comprometidas tanto del plan de mejoramiento interno como el externo (Contraloría) vencidas, es decir que no cumplieron en el tiempo establecido por los responsables, e inefectivas, es decir que no eliminaron pese a su implementación la causas de los hallazgos identificados, por lo tanto el hallazgo aqui registrado, si corresponde a la oficina asesora de planeación como se comunicó en el informe del mes de agosto de 2018, y corresponde para su cierre garantizar que las acciones que tengan a su cargo (plan de mejoramiento interno y externo) se realicen en los tiempos establecidos y con la efectivad requerida. Al corte de este seguimiento 30 de abril de 2019,  la OAP aún tenia acciones vencidas.</t>
    </r>
    <r>
      <rPr>
        <rFont val="Arial"/>
        <b/>
        <sz val="10.0"/>
      </rPr>
      <t xml:space="preserve"> SANH
18 de Julio de 2019: </t>
    </r>
    <r>
      <rPr>
        <rFont val="Arial"/>
        <sz val="10.0"/>
      </rPr>
      <t xml:space="preserve">De acuedo a las evidencias remitidas por la OAP se han revisado y cerrado las acciones que han eliminado las cuasas de los hallazgos identificadados correspondientes al plan de mejoramiento insitucional, frente a la implmentacion de acciones de mejora del plan de mejoramiento de contraloria se detallan los avances igualmente de acuerdo a la gestion y evidencias en la herramienta definida pero su cierre depende de fechas especificas comuncadas por la OAP al ente de control, cuando estas culminen esta actividad podrá cerrarce al 100%. </t>
    </r>
    <r>
      <rPr>
        <rFont val="Arial"/>
        <b/>
        <sz val="10.0"/>
      </rPr>
      <t>SANH
02/01/2020</t>
    </r>
    <r>
      <rPr>
        <rFont val="Arial"/>
        <sz val="10.0"/>
      </rPr>
      <t xml:space="preserve">:  Una vez revisado el Plan de mejoramiento de la contraloría a la fecha cuenta con tres acciones 2 (Acciones) cumplidas y la otra acción dentro de términos con sus respectivos avances , sin embargo con respecto al plan de mejoramiento  Institucional se evidencia que tenia acciones vencidas  por lo tanto no se cierra la acción hasta que la Oficina Asesora de Planeación  cumpla con las acciones pactadas. </t>
    </r>
    <r>
      <rPr>
        <rFont val="Arial"/>
        <b/>
        <sz val="10.0"/>
      </rPr>
      <t xml:space="preserve">MLB
27/04/2020: </t>
    </r>
    <r>
      <rPr>
        <rFont val="Arial"/>
        <sz val="10.0"/>
      </rPr>
      <t>No se evidenció un plan o un mecanismo de seguimiento de las acciones de mejora establecidas  tanto para la Contraloría  y el  Institucional. tal como se observa en que algunas actividades se encuentran vencidas. Se recomienda a la oficina asesora de planeación  hacer seguimiento al desarrollo de sus acciones y registrarlo
oportunamente en la herramienta establecida, aplicando los principios de autocontrol y autogestión, sin perjuicio del seguimiento que realiza la Oficina de Control Interno.
y que como primera línea de defensa  su rol principal es el mantenimiento efectivo de controles internos, la ejecución de gestión de riesgos y controles en el día a
día , identificando, evaluando, controlando y mitigando los riesgos a través del “Autocontrol”.</t>
    </r>
    <r>
      <rPr>
        <rFont val="Arial"/>
        <b/>
        <sz val="10.0"/>
      </rPr>
      <t xml:space="preserve">MLBC
14/07/2020: A </t>
    </r>
    <r>
      <rPr>
        <rFont val="Arial"/>
        <sz val="10.0"/>
      </rPr>
      <t xml:space="preserve">la fecha de revisión esta acción se encontró en estado "abierta vencida" (fecha de terminación 31/12/2018); mediante comunicación interna 2020IE2519 del 07/07/2020, la Oficina Asesora de Planeación solicitó "actuaciones especiales para las acciones descritas en la comunicación" </t>
    </r>
    <r>
      <rPr>
        <rFont val="Arial"/>
        <b/>
        <sz val="10.0"/>
      </rPr>
      <t>por lo cual desde la Oficina de Control Interno se cambió la fecha de finalización del "31/12/2018" y se asignó nueva fecha para el 15/08/2020, pasando a estado "abierta en desarrollo". SANH</t>
    </r>
    <r>
      <rPr>
        <rFont val="Arial"/>
        <sz val="10.0"/>
      </rPr>
      <t xml:space="preserve">
</t>
    </r>
    <r>
      <rPr>
        <rFont val="Arial"/>
        <b/>
        <sz val="10.0"/>
      </rPr>
      <t xml:space="preserve">24/08/2020 </t>
    </r>
    <r>
      <rPr>
        <rFont val="Arial"/>
        <sz val="10.0"/>
      </rPr>
      <t>Se refgistran evidencias de seguimiento de la accion y de actividades alternas de acompañamiento, sin embargo no se ha podido evidenciar el cumplimiento de la accion inicial implementada la cual se refiere a "establecer  e implementar un plan de seguimiento de las acciones de mejora establecidas (Contraloría e Institucional)" este plan debe encontrarse definido y socializado a las distintas dependencias que cuentan con acciones en los diferentes Planes de Mejoramiento.</t>
    </r>
    <r>
      <rPr>
        <rFont val="Arial"/>
        <b/>
        <sz val="10.0"/>
      </rPr>
      <t>AFPH
22/09/2020</t>
    </r>
    <r>
      <rPr>
        <rFont val="Arial"/>
        <sz val="10.0"/>
      </rPr>
      <t xml:space="preserve"> Se presentan evidencias del ajuste del documento SEC-IN-01 Técnicas de Investigación para Análisis de No Conformidades, en el que se registra en la página 8/8, el Cronograma de control y seguimiento Oficina Asesora de Planeación, estableciendo los controles periódicos en cada una de sus etapas. Se verifica la publicación en los documentos del proceso del instructivo desde el 20/08/2020 y se procede a dar cierre a la acción. </t>
    </r>
    <r>
      <rPr>
        <rFont val="Arial"/>
        <b/>
        <sz val="10.0"/>
      </rPr>
      <t xml:space="preserve">AFPH
</t>
    </r>
  </si>
  <si>
    <t>SEGPIGA19-1</t>
  </si>
  <si>
    <t>Seguimiento Oficina Control Interno</t>
  </si>
  <si>
    <t>Plan Institucional de Gestión Ambiental</t>
  </si>
  <si>
    <t>Incumplimiento al Decreto 165 de 2015, Artículo 2°, "Designación"."Los representante legales de las entidades distritales designarán en un cargo de nivel directivo de la Entidad la figura de Gestor Ambiental (...) Artículo 3° "Gestor Ambiental", "El Gestor Ambiental es el servidor público de nivel directivo (...).</t>
  </si>
  <si>
    <t>1. Porque la Entidad al momento de generar la Resolución 360 de 2015, se encontraba certificada en el sistema Integrado de Gestión, bajo la norma ISO 14001:2004 e ISO 9001:2008. 
 2. Porque la ISO 14001:2008, define que el Representante Legal debe nombrar a un representante de la Dirección para asegurar que el Sistema de gestión se implemente, nombrando al Jefe de la Oficina Asesora de Planeación, teniendo en cuenta que este proceso lideraba la implementación y mantenimiento del sistema integrado de gestión.
 3. Porque al recibir la designación la Oficina Asesora de Planeación implementaba el sistema de Gestión ambiental, el cual establece que se requiere el cumplimiento de requisitos legales, entre ellos el Decreto 242 de 2014 que doptan los lineamientos para la formulación, concertación, implementación, evaluación, control y seguimiento del Plan Institucional de Gestión Ambiental –PIGA”, y al ser tanto la ISO 14001:2004, como el PIGA normas proporcionales, se ejecutaron los requisitos de las mismas desde la OAP con apoyo de gestión administrativa, para ser más eficiente la gestión ambiental de la Entidad.</t>
  </si>
  <si>
    <t>1. Se actualizará la resolución de nombramiento de Gestor Ambiental de la Entidad, en cumplimiento al Decreto 165 de 2015, delegando la función de gestor al nivel Directivo 
 2. Desarrollo de informe de entrega con los avances del PIGA. 
 3. Apoyo en el proceso de transición para continuar con la implementación del PIGA a la dependencia que sea designada para ejecutar el Plan.</t>
  </si>
  <si>
    <t>JORGE ANDRÉS CASTRO RIVERA
 JEFE OFICINA ASESORA DE PLANEACIÓN</t>
  </si>
  <si>
    <t>1. Mediante Resolución 569 de 2019, se nombra a la subdirectora de corporativa y asuntos disciplinarios como gestor Ambiental, a partir del 21 de Octubre de 2019. 
2. Se hace entrega de informe PIGA, en el cual se describen las actividades realizadas en el plan de gestión ambiental desde el 2016 al 2019. Se hace entrega de este informe al gestor Ambiental mediante comunicación interna 2019IE5133
3. Se remite información mediante correo eléctronico, con el fin de apoyar el reporte de PIGA seguimiento 2019</t>
  </si>
  <si>
    <r>
      <rPr>
        <rFont val="Arial"/>
        <b/>
        <sz val="10.0"/>
      </rPr>
      <t>20 de enero de 2019</t>
    </r>
    <r>
      <rPr>
        <rFont val="Arial"/>
        <sz val="10.0"/>
      </rPr>
      <t xml:space="preserve">: SE evidencia resolucion 569 de 2019 , nombrando a la Subdirectora de Corporativa y asuntos disciplinariso como Gestor ambiental a partir del 21 de octubre de 2019 y los informes PIGA. </t>
    </r>
    <r>
      <rPr>
        <rFont val="Arial"/>
        <b/>
        <sz val="10.0"/>
      </rPr>
      <t>MLB</t>
    </r>
  </si>
  <si>
    <t>SEGPIGA19-2</t>
  </si>
  <si>
    <t>No se observa reporte de Huella de Carbono correspondiente a la vigencia 2018 de acuerdo a lo estipulado en el artículo 13 de la Resolución 242 de 2014.</t>
  </si>
  <si>
    <t>1. Porque no se presupuestó dentro del PAA, la contratación de una empresa encargada de realizar la medición de huella de carbono. 
 2. Porque en el 2018 la persona designada como Referente Ambiental en la Oficina Asesora de Planeación, no contaba con las competencias para hacer la medición e informe de huella de Carbono</t>
  </si>
  <si>
    <t>1. Se realiza proceso precontractual a cargo de la Oficina Asesora de Planeación para la medición de huella de carbono institucional. 
 2. Se adjudicó contrato con el objeto de REALIZAR CONFORME CON LA NORMA TÉCNICA COLOMBIANA – ISO – 14064- 1:2006, LA CUANTIFICACION DE LAS EMISIONES DE GASES DE EFECTO INVERNADERO (GEI), EN LAS SEDES DEL INSTITUTO DISTRITAL DE GESTIÓN DE RIESGOS Y CAMBIO CLIMÁTICO COMO CONSECUENCIA DEL DESARROLLO NORMAL DE SUS ACTIVIDADES. Lo anterior mediante proceso de Selección de Mínima Cuantia. 
 3 Se realizará supervisión y seguimiento a la ejecución del contrato adjudicado y se enviará el informe correspondiente a la SDA, en los plazos definidos.</t>
  </si>
  <si>
    <t xml:space="preserve">1. Se realizó proceso precontractual a cargo de la Oficina Asesora de Planeación para la medición de huella de carbono institucional. 
 2. Se adjudicó contrato con el objeto de REALIZAR CONFORME CON LA NORMA TÉCNICA COLOMBIANA – ISO – 14064- 1:2006, LA CUANTIFICACION DE LAS EMISIONES DE GASES DE EFECTO INVERNADERO (GEI), EN LAS SEDES DEL INSTITUTO DISTRITAL DE GESTIÓN DE RIESGOS Y CAMBIO CLIMÁTICO COMO CONSECUENCIA DEL DESARROLLO NORMAL DE SUS ACTIVIDADES. Lo anterior mediante proceso de Selección de Mínima Cuantia. 
 3 La supervisión del contrato fue cedida a la Subdirección corporativa y de asuntos disciplinarios </t>
  </si>
  <si>
    <r>
      <rPr>
        <rFont val="Arial"/>
        <b/>
        <sz val="10.0"/>
      </rPr>
      <t>2 de enero de 2019</t>
    </r>
    <r>
      <rPr>
        <rFont val="Arial"/>
        <sz val="10.0"/>
      </rPr>
      <t>: Se evidencia la contratación relacionada con la huella de carbono institucional, este contrato lo esta supervisando SCAD.</t>
    </r>
    <r>
      <rPr>
        <rFont val="Arial"/>
        <b/>
        <sz val="10.0"/>
      </rPr>
      <t xml:space="preserve"> MLB</t>
    </r>
  </si>
  <si>
    <t>AIGF19-3</t>
  </si>
  <si>
    <t>AUDITORÍA INTERNA GESTION FINANCIERA (CONTINUA)</t>
  </si>
  <si>
    <t xml:space="preserve">El Plan de acción de IDIGER no corresponde a instrumento establecido en la “Guía de las actividades administrativas, financieras, contables, jurídicas para el seguimiento y control a la ejecución de los recursos del FONDIGER”  </t>
  </si>
  <si>
    <t xml:space="preserve">Una vez analizados los formatos utilizados, los marcos normativos que rigen el manejo de los recursos IDIGER – FONDIGER, Manual Operativo del FONDIGER, Acuerdo 002 del 18 de enero de 2019 y la Guía de Actividades Administrativas, Financieras, contables y jurídicas  para el seguimiento y control de los recursos del FONDIGER, de fecha mayo 9 de 2019, se evalúo  la pertinencia de diseñar un Formato de Plan de Acción que cumpliera con todos los lineamientos dados para este instrumento, aplicables al FONDIGER.  </t>
  </si>
  <si>
    <t>A partir del tercer trimestre de 2019, la Dirección de IDIGER, impartió instrucciones para que el IDIGER reportará el Plan de Acción con recursos FONDIGER, en el formato  PLE-FT-40, versión 6, de fecha 27 de septiembre de 2019, lo que implicó cambios en el seguimiento que se venía realizando a través del formato de plan de Acción del IDIGER (recursos IDIGER-FONDIGER) PLE-FT-40.  Es dicir, que en el formato PLE-FT-40, versión 6, solo se reportarán recursos FONDIGER.</t>
  </si>
  <si>
    <t>JORGE ANDRÉS CASTRO RIVERA
JEFE OFICINA ASESORA DE PLANEACIÓN 
MARY SOL DEL PILAR MANJARRES
Profesional Oficina Asesora de Planeación</t>
  </si>
  <si>
    <r>
      <rPr>
        <rFont val="Arial"/>
        <sz val="10.0"/>
      </rPr>
      <t>En cuanto a la primera acción “Se reportará en el Plan de Acción con recursos FONDIGER, en el formato  PLE-FT-40, versión 6, de fecha 27 de septiembre de 2019..”, por lo anterior se da como ejecutada  en los  términos  establecidos del plan de mejoramiento. Su sostenibilidad,  adecuación y efectividad podrá valorarse en ejercicios de auditoría posteriores. Se evidenció en la página web, https://www.idiger.gov.co/web/guest/financiera , mapa de procesos,  la actualización del formato Plan de Acción-Fondo Distrital de Gestión de Riesgos y Cambio Climático – FONDIGER código PLE-FT-40 del 26 septiembre de 2019. De igual manera se evidenció acta de socialización del formato PLE-FT-40 el día 27 de septiembre de 2019, donde la Oficina Asesora de Planeación “explica detalladamente las modificaciones realizadas a los formatos, que sirven como instrumentos de seguimiento, iniciando con el informe de Gestión de los proyectos de inversión, adicionalmente informan que se realizó una separación de estos formatos para el IDIGER y el FONDIGER”</t>
    </r>
    <r>
      <rPr>
        <rFont val="Arial"/>
        <b/>
        <sz val="10.0"/>
      </rPr>
      <t xml:space="preserve"> MLB</t>
    </r>
  </si>
  <si>
    <t>AIGF19-4</t>
  </si>
  <si>
    <t>Resolución 037 de 2019 “Por medio de la cual se homologa la codificación de las líneas de inversión y programas, se desagrega el presupuesto FONDIGER 2019”.
Guía de las actividades administrativas, financieras, contables, jurídicas para el seguimiento y control a la ejecución de los recursos del FONDIGER”</t>
  </si>
  <si>
    <t>Planes de Acción: Programas y líneas de inversión de  FONDIGER no corresponde con la Resolución 037 de 2019 “Por medio de la cual se homologa la codificación de las líneas de inversión y programas, se desagrega el presupuesto FONDIGER 2019”y demás resoluciones.</t>
  </si>
  <si>
    <t>El Instrumento establecido por el IDIGER  para el reporte del Plan de Acción fue el formato PLE-FT-15, el cual se utilizó hasta el segundo trimestre del 2019 y en el que los procesos establecían  y reportaban las actividades financiadas con el presupuesto del IDIGER y FONDIGER, con clara indicación de las actividades y recursos asignados a cada uno de ellos, metas que desarrollaban y el plazo de ejecución, para dar cumplimiento al fin por el cual se realizó la asignación por parte de la Junta Directiva. A partir del tercer trimestre de 2019, la Dirección de IDIGER, impartió instrucciones para que el IDIGER reportará el Plan de Acción con recursos FONDIGER, en el formato  PLE-FT-40, versión 6, de fecha 27 de septiembre de 2019, lo que implicó cambios en el seguimiento que se venía realizando a través del formato de plan de Acción del IDIGER (recursos IDIGER-FONDIGER) PLE-FT-40.  Es dicir, que en el formato PLE-FT-40, versión 6, solo se reportarán recursos FONDIGER.</t>
  </si>
  <si>
    <t>Seguimiento a la implementación del formato en el proceso de validación para su adecuada funcionalidad por parte de los procesos, lo cual se realizará por medio de correos electrónicos, mesa de trabajo y atención personalizada.</t>
  </si>
  <si>
    <t xml:space="preserve">
MARY SOL DEL PILAR MANJARRES
Profesional Oficina Asesora de Planeación</t>
  </si>
  <si>
    <r>
      <rPr>
        <rFont val="Arial"/>
        <sz val="10.0"/>
      </rPr>
      <t>En cuanto  a la segunda acción “seguimiento a la implementación del formato PLE-FT-40 el día 27 de septiembre de 2019 para su adecuada funcionalidad por parte de los procesos la Oficina Asesora de Planeación remitió las siguientes actas:
- Acta del 27 de septiembre de 2019 
-Acta 30 de Septiembre de 2019-Mesa de Trabajo FONDIGER
- Acta del 22 de octubre de2019
- Acta del 25 de octubre de 2019
- Acta del 30 de octubre de 2019 
- Acta del 31 de octubre de 2019
Por lo anterior se evidenció  que se socializó el formato de plan de acción para su adecuada funcionalidad por parte de los procesos, por lo tanto se da como ejecutada  en los  términos  establecidos del plan de mejoramiento. Su sostenibilidad,  adecuación y efectividad podrá valorarse en ejercicios de auditoría posteriores</t>
    </r>
    <r>
      <rPr>
        <rFont val="Arial"/>
        <b/>
        <sz val="10.0"/>
      </rPr>
      <t xml:space="preserve"> MLB</t>
    </r>
  </si>
  <si>
    <t>SEGRIESGOS19-1</t>
  </si>
  <si>
    <t>SEGUIMIENTO MAPA DE RIESGOS
 CORRUPCION</t>
  </si>
  <si>
    <t>Identificación, evaluación y generación de controles a la Matriz de riesgos de corrupción y proceso</t>
  </si>
  <si>
    <t>La matriz de riesgos presenta errores de cálculo del riesgo inherente, riesgo residual, solidez individual de controles y solidez conjunta de controles (tanto en los riesgos de corrupción como de los riesgos operativos, sobre todo estos últimos), lo que influye en la correcta identificación de riesgos críticos (zonas moderada, alta y extrema) para plantear las acciones de mitigación de riesgos.
 Se observan controles en los cuales no se diligencian las características del diseño, es incompleta (falta la descripción de una o más variables, no se registran, o solo se registran los valores numéricos y no cualitativamente) ambigua o no corresponde a lo solicitado. Lo cual imposibilita desde la tercera línea de defensa hacer recomendaciones o efectuar la comprobación de la ejecución de los controles para determinar su eficacia.</t>
  </si>
  <si>
    <t>N.A</t>
  </si>
  <si>
    <t>Se cotejará la Matriz base con la que la que Control Interno realiza la evaluación de la muestra para la validadión de los riesgos con el instrumento que actualmente se utiliza para la evaluación de riesgos, de igual manera conjuntamente con la oficina TIC´s se verificará la Guía para la Administración del Riesgo y el Diseño de Controles en entidades públicas,
 Riesgos de Gestión, Corrupción y Seguridad Digital, versión 4, DAFP, con el fin de identificar los posibles errores de cálculo en el riesgo inherente, riesgo residual, solidesz individual de controles y solidez conjunta de controles.
 De igual manera se realizará informe sobre el monitoreo que la oficina asesora de planeación realice sobre el diligenciamiento de la valoración en el diseño de los controles 
 Se dejará registro y compromisos de las reuniones efectuadas con los responsables de proceso mediante las cuales socializa, explica, resuelve inquietudes y se diligencian los instrumentos diseñados para la gestión del riesgo en la entidad, con el fin de garantizar el entendimiento y aplicación por parte de los responsables de la primera línea de defensa, el diligenciamiento correcto de todas las variables del instrumento definido desde la identificación del riesgo hasta la materialización o reporte de actividades de manejo de riesgo.</t>
  </si>
  <si>
    <t xml:space="preserve">ANA MILENA ALVAREZ
 CONTRATISTA </t>
  </si>
  <si>
    <r>
      <rPr>
        <rFont val="Arial"/>
        <b/>
        <sz val="10.0"/>
      </rPr>
      <t xml:space="preserve">Seguimiento 24/04/2020: </t>
    </r>
    <r>
      <rPr>
        <rFont val="Arial"/>
        <sz val="10.0"/>
      </rPr>
      <t xml:space="preserve">
La matriz de riesgo  se actualiza y ajustan los campos acorde con la observación, se inluye el campo de tolerancia del riesgo, pero primero se debe cpacitar a los lideres de proceso para su respectivo diligenciamiento, en la pagina de la entidad se publica la versión 6 de esta Matriz.
Evidencia: </t>
    </r>
    <r>
      <rPr>
        <rFont val="Arial"/>
        <color rgb="FF1155CC"/>
        <sz val="10.0"/>
        <u/>
      </rPr>
      <t xml:space="preserve">https://www.idiger.gov.co/documents/20182/386496/SEC+-FT-+13+GESTION+DE+RIESGOS+CORRUPCION+Y+PROCESOS+V6_final..xlsm/28a98dce-374e-46c2-baac-f55f4d38d2db
</t>
    </r>
    <r>
      <rPr>
        <rFont val="Arial"/>
        <b/>
        <sz val="10.0"/>
      </rPr>
      <t xml:space="preserve">Seguimiento 14/08/2020
</t>
    </r>
    <r>
      <rPr>
        <rFont val="Arial"/>
        <sz val="10.0"/>
      </rPr>
      <t>Se validó la nueva herramienta de seguimiento de riesgos, la cual está alineada con lo establecido en la guía del DAFP.
Se adjunta la herramienta.</t>
    </r>
  </si>
  <si>
    <r>
      <rPr>
        <rFont val="Arial"/>
        <b/>
        <sz val="10.0"/>
      </rPr>
      <t>27/04/2020</t>
    </r>
    <r>
      <rPr>
        <rFont val="Arial"/>
        <sz val="10.0"/>
      </rPr>
      <t xml:space="preserve">: Se evidencia la matriz de riesgos ""SE -FT- 13 GESTION DE RIESGOS CORRUPCION Y PROCESOS V7 2020"., V7 https://www.idiger.gov.co/politicas-lineamientos-manuales y se observó que  no se han realizado modificaciones con relación a las recomendaciones  en los tres últimos seguimientos con corte a 30 de abril, 31 de agosto y 31 de diciembre de 2019  que ha realizado la Oficina de Control Interno https://www.idiger.gov.co/informes-gestion-evaluacion-auditoria. Por lo anterior se recomienda tomar encuenta las observaciones de la OCI ya que las   inconsistencias son reiterativas  y que era  necesario tenerlas  en cuenta en la identificación de riesgos de la vigencia 2020, así como su modificación tanto de forma como de fondo del formato “Matriz de riesgos y oportunidades SEC-FT-13”. </t>
    </r>
    <r>
      <rPr>
        <rFont val="Arial"/>
        <b/>
        <sz val="10.0"/>
      </rPr>
      <t>MLBC</t>
    </r>
    <r>
      <rPr>
        <rFont val="Arial"/>
        <sz val="10.0"/>
      </rPr>
      <t xml:space="preserve">
</t>
    </r>
    <r>
      <rPr>
        <rFont val="Arial"/>
        <b/>
        <sz val="10.0"/>
      </rPr>
      <t xml:space="preserve">
14/07/2020: </t>
    </r>
    <r>
      <rPr>
        <rFont val="Arial"/>
        <sz val="10.0"/>
      </rPr>
      <t xml:space="preserve">A la fecha de revisión esta acción se encontró en estado "abierta vencida" (fecha de terminación 30/04/2020); mediante comunicación interna 2020IE2519 del 07/07/2020, la Oficina Asesora de Planeación solicitó "actuaciones especiales para las acciones descritas en la comunicación" </t>
    </r>
    <r>
      <rPr>
        <rFont val="Arial"/>
        <b/>
        <sz val="10.0"/>
      </rPr>
      <t>por lo cual desde la Oficina de Control Interno se cambió la fecha de finalización del "30/04/2020" y se asignó nueva fecha para el 15/08/2020, pasando a estado "abierta en desarrollo". SANH
24/08/2020</t>
    </r>
    <r>
      <rPr>
        <rFont val="Arial"/>
        <sz val="10.0"/>
      </rPr>
      <t xml:space="preserve"> Se evidencia la actualizacion durante el mes de agosto de 2020, de las herramientas asociadas a la gestion del riesgo DE-GU-01 Guía Marco de Referencia para la Administración de Riesgos de Gestión y de Corrupción y DE-FT-13 Mapa de Riesgos Institucional, en las que se tuvo encuenta la adecuada identificacion de los riesgos y la formulacion de controles., no obstante la herramienta </t>
    </r>
    <r>
      <rPr>
        <rFont val="Arial"/>
        <b/>
        <sz val="10.0"/>
      </rPr>
      <t>AFPH</t>
    </r>
  </si>
  <si>
    <t>SEGRIESGOS19-2</t>
  </si>
  <si>
    <t>“Se recomienda revisar los documentos Resolución 149 de 2019 por la cual “se adopta el Marco de Referencia de Administración del Riesgo del Instituto Distrital de Gestión de Riesgos y Cambio Climático – IDIGER” y “Marco de Referencia Para la Gestión de Riesgos, SEC-GU-01 Versión 8 del 03/01/2019” debido a que se observan errores conceptuales entre las definiciones de monitoreo por parte de la segunda línea de defensa y seguimiento por parte de la tercera línea de defensa como se indica a continuación. Se realiza actualización del marco de referencia de riesgos y se actualizará así mismo la resolución 149 de 2019.</t>
  </si>
  <si>
    <t>Actualizar el marco de referencia y la resolución 149 de 2019, definiendo los conceptos y periodicidad de los monitoreos y seguimiento, de igual manera se incluirá los conceptos de solidez individual, solidez conjunta, apetito al riesgo y tolerancia al riesgo
 Se socializará los roles y responsabilidades de cada funcionario frente a los riesgos identificados de acuerdo a las líneas de defensa establecido en el “Marco de referencia para la gestión de Riesgos” código SEC-GU-01 V8.</t>
  </si>
  <si>
    <t>ANA MILENA ALVAREZ
 CONTRATISTA</t>
  </si>
  <si>
    <r>
      <rPr>
        <rFont val="Arial"/>
        <b/>
        <sz val="10.0"/>
      </rPr>
      <t xml:space="preserve">Seguimiento 24/04/2020: 
</t>
    </r>
    <r>
      <rPr>
        <rFont val="Arial"/>
        <sz val="10.0"/>
      </rPr>
      <t xml:space="preserve">Actualmente se está revisando la Resolución 149 del 2019, se tiene una propuesta la cual debe ser revisada por el Jefe de la Oficina Asesora de Planeación.Se solicitará a la Oficina de Control Interno la ampliación de los tiempos de la acción. Se solicitará a la Oficina de Control Interno la ampliación de los tiempos de la acción.
</t>
    </r>
    <r>
      <rPr>
        <rFont val="Arial"/>
        <b/>
        <sz val="10.0"/>
      </rPr>
      <t xml:space="preserve">Seguimiento 14/08/2020
</t>
    </r>
    <r>
      <rPr>
        <rFont val="Arial"/>
        <sz val="10.0"/>
      </rPr>
      <t xml:space="preserve">Se ajusto el documento del marco de referencia y la resolución 149 de 2019, definiendo los conceptos y periodicidad de los monitoreos y seguimiento, de igual manera se incluirá los conceptos de solidez individual, solidez conjunta, apetito al riesgo y tolerancia al riesgo.
La resolucion 149 no se puede ajustar sin el documento del marco de referencia publicado.
</t>
    </r>
    <r>
      <rPr>
        <rFont val="Arial"/>
        <b/>
        <sz val="10.0"/>
      </rPr>
      <t>Seguimiento 18/09/2020</t>
    </r>
    <r>
      <rPr>
        <rFont val="Arial"/>
        <sz val="10.0"/>
      </rPr>
      <t xml:space="preserve">
La resolucion se encuentra en validacion Juridica.
</t>
    </r>
    <r>
      <rPr>
        <rFont val="Arial"/>
        <b/>
        <sz val="10.0"/>
      </rPr>
      <t xml:space="preserve">Seguimiento 23/12/2020
</t>
    </r>
    <r>
      <rPr>
        <rFont val="Arial"/>
        <sz val="10.0"/>
      </rPr>
      <t>se emite la resolucion 427 de 23 de diciembre me diante la cual se actualizan y se adoptan las herramientas de la administracion del riesgo institucionales del IDIGER</t>
    </r>
  </si>
  <si>
    <r>
      <rPr>
        <rFont val="Arial"/>
        <b/>
        <sz val="10.0"/>
      </rPr>
      <t>27/04/2020</t>
    </r>
    <r>
      <rPr>
        <rFont val="Arial"/>
        <sz val="10.0"/>
      </rPr>
      <t>: De acuerdo a la OAP ,actualmente se está revisando la Resolución 149 del 2019, se tiene una propuesta la cual debe ser revisada por el Jefe de la Oficina Asesora de Planeación, sin embargo no se reporto evidencia del borrador. 
Por otra parte no se evidenció si se realizó ajustes al  “Marco de Referencia Para la Gestión de Riesgos, SEC-GU-01 Versión 8.  del 03/01/2019”, La OAP no remitio información ni evidencias.</t>
    </r>
    <r>
      <rPr>
        <rFont val="Arial"/>
        <b/>
        <sz val="10.0"/>
      </rPr>
      <t>MLBC
14/07/2020:</t>
    </r>
    <r>
      <rPr>
        <rFont val="Arial"/>
        <sz val="10.0"/>
      </rPr>
      <t xml:space="preserve"> A la fecha de revisión esta acción se encontró en estado "abierta vencida" (fecha de terminación 30/04/2020); mediante comunicación interna 2020IE2519 del 07/07/2020, la Oficina Asesora de Planeación solicitó "actuaciones especiales para las acciones descritas en la comunicación" </t>
    </r>
    <r>
      <rPr>
        <rFont val="Arial"/>
        <b/>
        <sz val="10.0"/>
      </rPr>
      <t>por lo cual desde la Oficina de Control Interno se cambió la fecha de finalización del "30/04/2020" y se asignó nueva fecha para el 15/08/2020, pasando a estado "abierta en desarrollo". SANH
24/08/2020</t>
    </r>
    <r>
      <rPr>
        <rFont val="Arial"/>
        <sz val="10.0"/>
      </rPr>
      <t xml:space="preserve"> se evidencia lla actualizacion  y publicacion del marco de referencia , no obstante no se presentaron evidencias del ajuste de la resolucion 149. </t>
    </r>
    <r>
      <rPr>
        <rFont val="Arial"/>
        <b/>
        <sz val="10.0"/>
      </rPr>
      <t xml:space="preserve">AFPH
22/09/2020 </t>
    </r>
    <r>
      <rPr>
        <rFont val="Arial"/>
        <sz val="10.0"/>
      </rPr>
      <t xml:space="preserve">La resolución se encuentra pendiente de su formalización, actualmente se encuentra en revisión de la OAJ, la acción solo podrá ser cerrada con la resolución en firme. </t>
    </r>
    <r>
      <rPr>
        <rFont val="Arial"/>
        <b/>
        <sz val="10.0"/>
      </rPr>
      <t>AFPH
30/10/2020</t>
    </r>
    <r>
      <rPr>
        <rFont val="Arial"/>
        <sz val="10.0"/>
      </rPr>
      <t xml:space="preserve"> Al momento de este seguimiento no se habian aportado evidencias relacionadas con el cumplimiento de la acción y la oficializacion de la resolucion. </t>
    </r>
    <r>
      <rPr>
        <rFont val="Arial"/>
        <b/>
        <sz val="10.0"/>
      </rPr>
      <t>AFPH
31/12/2020</t>
    </r>
    <r>
      <rPr>
        <rFont val="Arial"/>
        <sz val="10.0"/>
      </rPr>
      <t xml:space="preserve"> se presenta la resolucion 427 del 23 de diciembre de 2020 "por la cual se actualizan y adoptan las herraientas de la administracion de riesgos institucionales del IDIGER", se da cumplimiento a la accion y se concede su cierre por parte de la OCI. </t>
    </r>
    <r>
      <rPr>
        <rFont val="Arial"/>
        <b/>
        <sz val="10.0"/>
      </rPr>
      <t>AFPH</t>
    </r>
  </si>
  <si>
    <t>SEGRIESGOS19-3</t>
  </si>
  <si>
    <t>Las causas de los riesgos se siguen presentando como un listado prediseñado y no corresponden a un análisis de las situaciones que producen el riesgo por parte del responsable de proceso y su equipo de trabajo, lo que limitaría el diseño de controles que debe corresponder a la causa raíz del riesgo. Se revisó el documento “Matriz de riesgos y oportunidades SEC-FT-13”,</t>
  </si>
  <si>
    <t>Desde septiembre de 2019, se realizaron los cambios a la matriz, los cuales se socializaron en reunión de líderes en Diciembre de 2019, por lo cual esta observación no es a lugar con respecto a la versión 6 de la matriz</t>
  </si>
  <si>
    <r>
      <rPr>
        <rFont val="Arial"/>
        <b/>
        <sz val="10.0"/>
      </rPr>
      <t xml:space="preserve">Seguimiento 24/04/2020: 
</t>
    </r>
    <r>
      <rPr>
        <rFont val="Arial"/>
        <sz val="10.0"/>
      </rPr>
      <t xml:space="preserve">La matriz de riesgos v6, se está revisando por la Oficina Asesora de Planeación, para verificar detalladamente, cómo se identifican las causas de los riesgos. Se solicitará a la Oficina de Control Interno la ampliación de los tiempos de la acción.
</t>
    </r>
    <r>
      <rPr>
        <rFont val="Arial"/>
        <b/>
        <sz val="10.0"/>
      </rPr>
      <t xml:space="preserve">Seguimiento 14/08/2020
</t>
    </r>
    <r>
      <rPr>
        <rFont val="Arial"/>
        <sz val="10.0"/>
      </rPr>
      <t>Se validó la nueva herramienta de seguimiento de riesgos, la cual está alineada con lo establecido en la guía del DAFP.
Se adjunta la herramienta.</t>
    </r>
  </si>
  <si>
    <r>
      <rPr>
        <rFont val="Arial"/>
        <b/>
        <sz val="10.0"/>
      </rPr>
      <t>27/04/2020</t>
    </r>
    <r>
      <rPr>
        <rFont val="Arial"/>
        <sz val="10.0"/>
      </rPr>
      <t xml:space="preserve">: Se observa en la página web   "SE -FT- 13 GESTION DE RIESGOS CORRUPCION Y PROCESOS V7 2020" V7 donde se evidenció  que aunque en algunas se elimino  la lista prediseñada de las causas la fila 10,17 y 90 no se elimino dicha lista. De igual forma se recomienda nuevamente  que las causas descritas en este formato  no corresponden a un análisis de las situaciones que producen el riesgo por parte del responsable de proceso y su equipo de trabajo, lo que limita el diseño de controles que debe corresponder a la causa raíz del riesgo. </t>
    </r>
    <r>
      <rPr>
        <rFont val="Arial"/>
        <b/>
        <sz val="10.0"/>
      </rPr>
      <t xml:space="preserve">MLBC
14/07/2020: </t>
    </r>
    <r>
      <rPr>
        <rFont val="Arial"/>
        <sz val="10.0"/>
      </rPr>
      <t xml:space="preserve">A la fecha de revisión esta acción se encontró en estado "abierta vencida" (fecha de terminación 30/01/2020); mediante comunicación interna 2020IE2519 del 07/07/2020, la Oficina Asesora de Planeación solicitó "actuaciones especiales para las acciones descritas en la comunicación" </t>
    </r>
    <r>
      <rPr>
        <rFont val="Arial"/>
        <b/>
        <sz val="10.0"/>
      </rPr>
      <t xml:space="preserve">por lo cual desde la Oficina de Control Interno se cambió la fecha de finalización del "30/01/2020" y se asignó nueva fecha para el 15/08/2020, pasando a estado "abierta en desarrollo". SANH
24/08/2020 </t>
    </r>
    <r>
      <rPr>
        <rFont val="Arial"/>
        <sz val="10.0"/>
      </rPr>
      <t xml:space="preserve">Se evidencia la actualizacion durante el mes de agosto de 2020, de las herramientas asociadas a la gestion del riesgo DE-GU-01 Guía Marco de Referencia para la Administración de Riesgos de Gestión y de Corrupción y DE-FT-13 Mapa de Riesgos Institucional, en las que se tuvo encuenta la adecuada identificacion de los riesgos y la formulacion de controles. </t>
    </r>
    <r>
      <rPr>
        <rFont val="Arial"/>
        <b/>
        <sz val="10.0"/>
      </rPr>
      <t>AFPH</t>
    </r>
  </si>
  <si>
    <t>SEGTRANSPARENCIA2020-1</t>
  </si>
  <si>
    <t>Informe Verificación cumplimiento
Ley de Transparencia y del
Derecho al Acceso a la
Información Pública del
período comprendido entre
el 01 de enero al 24 de abril
de 2020</t>
  </si>
  <si>
    <t>Criterio:
Resolución 3564 de 2015 anexo 1; numeral 2.9 “Información Adicional”, los sujetos obligados en virtud del principio de la divulgación proactiva de la información, podrán publicar información general o adicional que resulte útil para los ciudadanos o grupos de interés”
- Resolución 233 de 2018, artículo 11.- “Publicación en Página Web: Las entidades y organismos distritales deberán disponer en su sitio web de una sección, micrositio o similar bajo el nombre de "Instancias de Coordinación", el cual deberá visibilizarse en la sección de "Transparencia y Acceso a la Información Pública" y que se categoriza como "Información de Interés" e "Información Adicional", acorde con la normatividad vigente.
Parágrafo. En la referida sección denominada “Instancias de Coordinación”, los sitios web de las entidades y organismos distritales deberán publicar la siguiente información:
1. La Secretaría General de la Alcaldía Mayor de Bogotá D.C. publicará el Anexo 3 denominado “Inventario Único Distrital de Instancias de Coordinación – IUDIC”, diligenciado con la información suministrada por las entidades y organismos del Distrito Capital.
2. Las entidades y organismos del Distrito Capital deberán publicar un listado en el que identifiquen todas las instancias de coordinación en las que participan, para lo cual utilizarán el Anexo 4 titulado “Participación en Instancias de Coordinación”, que hace parte de la presente Resolución.
3. Las entidades y organismos del Distrito Capital que ejercen la Secretaría Técnica, deberán publicar en esa sección de su respectivo sitio web la siguiente información de interés: a). Normatividad: actos administrativos de creación o modificación de la instancia de coordinación y el reglamento interno. b). Actas: las actas, con sus anexos. c). Informes: los informes de gestión elaborados por la instancia de coordinación.” (Negrilla Fuera de Texto)
“Artículo 12.- Informe de Gestión: Las instancias de coordinación deberán publicar un informe de gestión semestral en el sitio web creado para este fin. El informe del primer semestre se publicará en julio y el del segundo semestre en el primer mes de la siguiente vigencia y su publicación forma parte de la evidencia histórica y deberá permanecer para consulta en la página web, para lo cual deberán diligenciar el Anexo No.5 denominado: "Informe de Gestión ", el cual hace parte integral de la presente Resolución” (Negrilla fuera de texto).
- Decreto 365 de 2019, “Por medio del cual se racionalizan y actualizan las instancias de coordinación del Sector Ambiente”, dentro de las consideraciones se establecieron las siguientes instancias en las cuales el IDIGER participa y tiene a cargo la secretaria Técnica: Consejo Distrital para Gestión de Riesgos y Cambio Climático, Consejo Consultivo de Gestión de Riesgos y Cambio Climático, Comisión Intersectorial de Gestión de Riesgos y Cambio Climático – CIGRYCC.
-Así mismo producto del proceso de racionalización de las instancias de coordinación del Sector Ambiente efectuado en el Decreto en mención, se asignó al IDIGER la participación en las siguientes instancias así:
“Artículo 3º.- Modificar el artículo 26 del Decreto Distrital 546 de 2007, modificado por el artículo 1 del Decreto Distrital 023 de 2011, correspondiente a la Comisión Intersectorial para la Sostenibilidad, Protección Ambiental y el Ecourbanismo del Distrito Capital, el cual quedará así: Artículo 26. La Comisión Intersectorial para la Protección, la Sostenibilidad y la Salud Ambiental del Distrito Capital – CIPSSA estará integrada por: (…) 13) El Director del Instituto Distrital de Gestión de Riesgos y Cambio Climático – IDIGER o su delegado.” “Artículo 10º.- Modificar el artículo 2 del Decreto Distrital 081 de 2014, el cual quedará así: Artículo 2. - Conformación. El Consejo Consultivo de Ambiente estará conformado por: (…) 10) El Director del Instituto Distrital de Gestión de Riesgos y Cambio Climático – IDIGER o su delegado.” (Negrilla Fuera de Texto) De igual manera, el Decreto en mención, asignó al IDIGER la secretaria técnica de las siguientes instancias así: “Artículo 7º.- Modificar el artículo 2 del Decreto Distrital 043 de 2009, correspondiente a la conformación del Comité de Seguimiento a las Medidas para la Prevención y Mitigación del Riesgo Público en la Urbanización Buena Vista Oriental III Etapa, el cual quedará así: Artículo 2. Comité de Seguimiento. Confórmese un comité que verificará que las disposiciones establecidas en el presente Decreto se cumplan mediante la interacción institucional desde las competencias propias de cada una de las entidades. El comité estará conformado por: 8) El Director del Instituto Distrital de Gestión de Riesgos y Cambio Climático – IDIGER o su delegado.
Parágrafo 1-. El Comité será presidido por la Secretaría Distrital del Hábitat y la secretaría técnica será ejercida por el Instituto Distrital de Gestión de Riesgos y Cambio Climático – IDIGER o su delegado.” “Artículo 8º.- Modificar el artículo 3 del Decreto Distrital 043 de 2009, Modificado por el Decreto Distrital 257 de 2009, correspondiente al Comité de seguimiento el cual quedará así: Artículo 3. El Comité de Seguimiento a las Medidas para la Prevención y Mitigación del Riesgo Público en la Urbanización Buena Vista Oriental III Etapa, a través de la Secretaría Distrital del Hábitat y el Instituto Distrital de Gestión de Riesgos y Cambio Climático –IDIGER, deberá presentar informes cada dos (2) meses al Despacho del Alcalde Mayor, mientras duren las medidas adoptadas y hasta tanto se de solución definitiva a la problemática.” “Artículo 9º.- Modificar el parágrafo del artículo 10 del Decreto Distrital 489 de 2012, el cual quedará así: Parágrafo. Se conformará un comité de seguimiento a las acciones, el cual estará integrado por las entidades Distritales que deben implementar acciones en el marco de dicho Decreto Distrital, y en el que la Secretaría Técnica será ejercida por el Instituto Distrital de Gestión de Riesgos y Cambio Climático – IDIGER” (Negrilla Fuera de Texto)</t>
  </si>
  <si>
    <t>Hallazgo 1: En la sección destinada para la instancia de participación “Consejo Distrital para Gestión de Riesgos y Cambio Climático”, no se observaron publicadas las actas elaboradas por la instancia en mención de acuerdo con sus funciones y su reglamento interno, no se observó la publicación de las actas del Consejo producidas en atención a su calidad de funcionamiento permanente (De acuerdo a lo establecido en el Decreto 081 de 2020), en específico el acta mediante la cual dicha instancia aprobó en sesión del 17 de marzo el “plan específico” para la atención de la calamidad pública del que trata el Decreto 087 de 2020 ; a su vez se observó que el reglamento interno de la instancia publicado, presenta un documento no oficial con marca de agua "BORRADOR", por lo que no se identifica bajo que reglamento interno sesiona el Consejo actualmente, por último, no se observaron publicados informes de gestión elaborados por esta instancia correspondientes al primer y segundo semestre de 2019, incumpliendo lo establecido en la Resolución 233 de 2017, artículo 12.
Frente a los comités de Seguimiento a las Medidas para la Prevención y Mitigación del Riesgo Público en la Urbanización Buena Vista Oriental III Etapa y Comité de seguimiento a las acciones del Decreto Distrital 489 de 2012 “Por medio del cual se determinan y articulan funciones en relación con la adquisición predial, administración, manejo y custodia de los inmuebles ubicados en suelos de protección por riesgos en Altos de la Estancia, en la localidad de Ciudad Bolívar y se dictan otras disposiciones”, se observó que desde el mes de junio de 2019 a la fecha no ha se publicado la información solicitada para estas instancias en el numeral 2.9 “Información Adicional”, así mismo se observó que el formato “anexo 4 Participación en Instancias de Coordinación” publicado en el numeral 2.9 “Información Adicional” de la sección de transparencia y acceso a la información pública, se encuentra desactualizado de acuerdo a las situaciones evidenciadas relacionadas con estos dos instancias de coordinación, incumpliendo lo establecido en la Resolución 233 de 2018, artículo 11 parágrafo, numeral 3 “Las entidades y organismos del Distrito Capital que ejercen la Secretaría Técnica, deberán publicar en esa sección de su respectivo sitio web la siguiente información de interés: a). Normatividad: actos administrativos de creación o modificación de la instancia de coordinación y el reglamento interno, b). Actas: las actas, con sus anexos, c). Informes: los informes de gestión elaborados por la instancia de coordinación” y “Artículo 12.- Informe de Gestión: Las instancias de coordinación deberán publicar un informe de gestión semestral en el sitio web creado para este fin. El informe del primer semestre se publicará en julio y el del segundo semestre en el primer mes de la siguiente vigencia y su publicación forma parte de la evidencia histórica y deberá permanecer para consulta en la página web, para lo cual deberán diligenciar el Anexo No.5 denominado: "Informe de Gestión ", el cual hace parte integral de la presente Resolución” artículos 11 y 12.</t>
  </si>
  <si>
    <t xml:space="preserve">No se tuvo en cuenta en las publicaciones de este link todas las instancias en las que participa IDIGER y el papel que desempeña en cada una. </t>
  </si>
  <si>
    <t xml:space="preserve">Revisar el link  y publicar  la información faltante  correspondiente  a Instancias de coordinación en las que participa IDIGER y acorde al papel que desempeña en cada una.    </t>
  </si>
  <si>
    <t xml:space="preserve">Liliana Malagón </t>
  </si>
  <si>
    <r>
      <rPr>
        <rFont val="Arial"/>
        <sz val="10.0"/>
      </rPr>
      <t xml:space="preserve">Seguimiento 14/08/2020: 
Las actas se encuentran publicadas en el link de transparencia, https://www.idiger.gov.co/transparencia, 2. Información de Interés / Información Adicional, 2.9 Información Adicional, 6. Planeación
Así mismo se desmontó el documento en marca de agua que se encontraba publicado. 
</t>
    </r>
    <r>
      <rPr>
        <rFont val="Arial"/>
        <b/>
        <sz val="10.0"/>
      </rPr>
      <t>Seguimiento 23/12/2020</t>
    </r>
    <r>
      <rPr>
        <rFont val="Arial"/>
        <sz val="10.0"/>
      </rPr>
      <t xml:space="preserve"> en el link de transparencia, https://www.idiger.gov.co/transparencia, 2. Información de Interés / Información Adicional, 2.9 Información Adicional, 6. Planeación
Así mismo se desmontó el documento en marca de agua que se encontraba publicado. https://issuu.com/fopae</t>
    </r>
  </si>
  <si>
    <r>
      <rPr>
        <rFont val="Arial"/>
        <b/>
        <sz val="11.0"/>
      </rPr>
      <t xml:space="preserve">24/08/2020 </t>
    </r>
    <r>
      <rPr>
        <rFont val="Arial"/>
        <sz val="11.0"/>
      </rPr>
      <t>Se evidencia la publiacion de las actas enel LINK de transparencia de la pagina web de la entidad, se continuaran las verificaciones hasta la fecha de cierre de la accion, momento en el cual se deben registrar alli las actas realizadas durante el ultimo trimestre de la vigencia 2020.</t>
    </r>
    <r>
      <rPr>
        <rFont val="Arial"/>
        <b/>
        <sz val="11.0"/>
      </rPr>
      <t>AFPH
30/10/2020</t>
    </r>
    <r>
      <rPr>
        <rFont val="Arial"/>
        <sz val="11.0"/>
      </rPr>
      <t xml:space="preserve"> A la fecha de ete seguimiento no se encontraron reportes o evidencias del cumplimiento de la acción por parte del responsable de la acción o lider del proceso. </t>
    </r>
    <r>
      <rPr>
        <rFont val="Arial"/>
        <b/>
        <sz val="11.0"/>
      </rPr>
      <t xml:space="preserve">AFPH
31/12/2020 </t>
    </r>
    <r>
      <rPr>
        <rFont val="Arial"/>
        <sz val="11.0"/>
      </rPr>
      <t>verificado el acceso en al boton de transparencia, se encontraron evidencias de la publicacion de informacion de interes para la ciudadania como por ejemplo las fichas EBI, Seguimiento a los Proyectos de Inversión SEGPLAN y los reportes de ejecucion de 2020, igualmente se evidenciaron 75 publicaciones en la paltaforma ISSUU  .</t>
    </r>
    <r>
      <rPr>
        <rFont val="Arial"/>
        <b/>
        <sz val="11.0"/>
      </rPr>
      <t xml:space="preserve"> AFPH </t>
    </r>
  </si>
  <si>
    <t>SEGTRANSPARENCIA2020-2</t>
  </si>
  <si>
    <t>Criterio:
Resolución 3564 de 2015 anexo 1, numeral 6.1 “Políticas y lineamientos y manuales”, “El sujeto obligado debe publicar sus políticas, lineamientos y manuales tales como:
a. Políticas, lineamientos sectoriales e institucionales según sea el caso.
b. Manuales según sea el caso
c. Planes estratégicos, sectoriales e institucionales según sea el caso
d. Plan de Rendición de cuentas para los sujetos obligados que les aplique
e. Plan de servicio al ciudadano para los sujetos obligados que les aplique
f. Plan Antitrámites para los sujetos obligados que les aplique
g. Plan Anticorrupcion y de Atención al Ciudadano, de conformidad con el artículo 73 de la Ley 1474 de 2011
Si el sujeto obligado realiza un plan de acción unificado es válida la publicación de éste.
El Sujeto obligado debe publicar el contenido de toda decisión y/o política que haya adoptado y afecte al público, junto con sus fundamentos y toda interpretación autorizada de ellas.” (Negrilla fuera de texto)
Decreto 612 de 2018 “Por el cual se fijan directrices para la integración de los planes institucionales y estratégicos al Plan de Acción por parte de las entidades del Estado”.</t>
  </si>
  <si>
    <t>Hallazgo 2: No se observó la publicación o referencia a las políticas y lineamientos sectoriales en los cuales participa el IDIGER como entidad adscrita a la Secretaria Distrital de Ambiente (Sector Ambiente de acuerdo a lo establecido en el Decreto 257 de 2006, artículo 102), incumpliendo lo establecido en la Resolución 3564 de 2015, 6.1 “Politicas y lineamientos y manuales”, litreral a. Políticas, lineamientos sectoriales e institucionales según sea el caso.</t>
  </si>
  <si>
    <t xml:space="preserve">No se tuvo en cuenta en las publicaciones de este link  los lineamientos del sector ambiente  a los que hace parte el IDIGER .  </t>
  </si>
  <si>
    <t>Publicar los lineamientos del sector ambiente  de los que hace parte IDIGER</t>
  </si>
  <si>
    <t xml:space="preserve">
Seguimiento18/08/2020:
Las actas se encuentran publicadas en el link de transparencia, https://www.idiger.gov.co/transparencia, 2. Información de Interés / Información Adicional, 2.9 Información Adicional, 6. Planeación                                                                                                                                                                                                                                                                                                                   
                                                                                                                                                                                                                                                                                                                                                Seguimiento 12/02/2021  Se comparte evidencia a la OCI con link y pantallazo para dar cumplimiento a la acción</t>
  </si>
  <si>
    <r>
      <rPr>
        <rFont val="Arial"/>
        <sz val="11.0"/>
      </rPr>
      <t xml:space="preserve">24/08/2020 Se evidencia la publiacion de las actas enel LINK de transparencia de la pagina web de la entidad, se continuaran las verificaciones hasta la fecha de cierre de la accion, momento en el cual se deben registrar alli las actas realizadas durante el ultimo trimestre de la vigencia 2020.AFPH
</t>
    </r>
    <r>
      <rPr>
        <rFont val="Arial"/>
        <b/>
        <sz val="11.0"/>
      </rPr>
      <t>30/10/2020</t>
    </r>
    <r>
      <rPr>
        <rFont val="Arial"/>
        <sz val="11.0"/>
      </rPr>
      <t xml:space="preserve"> A la fecha de ete seguimiento no se encontraron reportes o evidencias del cumplimiento de la acción por parte del responsable de la acción o lider del proceso. </t>
    </r>
    <r>
      <rPr>
        <rFont val="Arial"/>
        <b/>
        <sz val="11.0"/>
      </rPr>
      <t>AFPH</t>
    </r>
    <r>
      <rPr>
        <rFont val="Arial"/>
        <sz val="11.0"/>
      </rPr>
      <t xml:space="preserve"> 
</t>
    </r>
    <r>
      <rPr>
        <rFont val="Arial"/>
        <b/>
        <sz val="11.0"/>
      </rPr>
      <t>31/12/2020</t>
    </r>
    <r>
      <rPr>
        <rFont val="Arial"/>
        <sz val="11.0"/>
      </rPr>
      <t xml:space="preserve"> verificado el acceso en al boton de transparencia, no se observo evidencia concluyente que permita cerrar la accion  presentada, asi mismo, en la carpeta compartida de evidencias, no se allegaron pantallazos, o soportes adicionales que dieran cuenta de su cumplimiento y la publicacion de los lineamientos y politicas sectoriales . </t>
    </r>
    <r>
      <rPr>
        <rFont val="Arial"/>
        <b/>
        <sz val="11.0"/>
      </rPr>
      <t xml:space="preserve">AFPH
</t>
    </r>
    <r>
      <rPr>
        <rFont val="Arial"/>
        <sz val="11.0"/>
      </rPr>
      <t xml:space="preserve">
</t>
    </r>
    <r>
      <rPr>
        <rFont val="Arial"/>
        <b/>
        <sz val="10.0"/>
      </rPr>
      <t>17/02/2021</t>
    </r>
    <r>
      <rPr>
        <rFont val="Arial"/>
        <sz val="10.0"/>
      </rPr>
      <t xml:space="preserve">. Se evidencia la publicaciónlos lineamientos del sector ambiente de los que hace parte IDIGER con los lineamientos del sector ambiente a los que hace parte el IDIGER .  en el siguiente link: </t>
    </r>
    <r>
      <rPr>
        <rFont val="Arial"/>
        <color rgb="FF000000"/>
        <sz val="10.0"/>
      </rPr>
      <t xml:space="preserve"> </t>
    </r>
    <r>
      <rPr>
        <rFont val="Arial"/>
        <color rgb="FF1155CC"/>
        <sz val="10.0"/>
        <u/>
      </rPr>
      <t>https://www.idiger.gov.co/participacion-en-la-formulacion-de-politicas</t>
    </r>
    <r>
      <rPr>
        <rFont val="Arial"/>
        <sz val="10.0"/>
      </rPr>
      <t xml:space="preserve"> </t>
    </r>
    <r>
      <rPr>
        <rFont val="Arial"/>
        <b/>
        <sz val="10.0"/>
      </rPr>
      <t>LCIR</t>
    </r>
  </si>
  <si>
    <t>SEGTRANSPARENCIA2020-3</t>
  </si>
  <si>
    <t>Hallazgo 3: No se observó la publicación o referencia de los planes sectoriales en los cuales participa el IDIGER como entidad adscrita a la Secretaria Distrital de Ambiente (Sector Ambiente de acuerdo a lo establecido en el Decreto 257 de 2006, artículo 102), incumpliendo lo establecido en la Resolución 3564 de 2015, 6.1 “Politicas y lineamientos y manuales”, litreral c. Planes estratégicos, sectoriales e institucionales según sea el caso.</t>
  </si>
  <si>
    <t xml:space="preserve">No se tuvo en cuenta en las publicaciones de este link  los planes sectoriales  de los que hace parte el IDIGER como entidad adscrita a la Secretaria Distrital de
Ambiente .  </t>
  </si>
  <si>
    <t xml:space="preserve">Publicar  los  planes sectoriales en los que participa el IDIGER como entidad adscrita a la Secretaria Distrital deAmbiente . </t>
  </si>
  <si>
    <t>12/02/2021 Se comparte evidencia a la OCI con link y pantallazo para dar cumplimiento a la acción</t>
  </si>
  <si>
    <r>
      <rPr>
        <rFont val="Arial"/>
        <b/>
        <color rgb="FF000000"/>
        <sz val="11.0"/>
      </rPr>
      <t xml:space="preserve">24/08/2020 </t>
    </r>
    <r>
      <rPr>
        <rFont val="Arial"/>
        <b val="0"/>
        <color rgb="FF000000"/>
        <sz val="11.0"/>
      </rPr>
      <t>No se registra seguimiento o evidencia que de cuenta de la gestion de la acción.</t>
    </r>
    <r>
      <rPr>
        <rFont val="Arial"/>
        <b/>
        <color rgb="FF000000"/>
        <sz val="11.0"/>
      </rPr>
      <t xml:space="preserve"> AFPH
30/10/2020 </t>
    </r>
    <r>
      <rPr>
        <rFont val="Arial"/>
        <b val="0"/>
        <color rgb="FF000000"/>
        <sz val="11.0"/>
      </rPr>
      <t>A la fecha de ete seguimiento no se encontraron reportes o evidencias del cumplimiento de la acción por parte del responsable de la acción o lider del proceso</t>
    </r>
    <r>
      <rPr>
        <rFont val="Arial"/>
        <b/>
        <color rgb="FF000000"/>
        <sz val="11.0"/>
      </rPr>
      <t xml:space="preserve">. AFPH 
31/12/2020  </t>
    </r>
    <r>
      <rPr>
        <rFont val="Arial"/>
        <b val="0"/>
        <color rgb="FF000000"/>
        <sz val="11.0"/>
      </rPr>
      <t xml:space="preserve">no se realizo el seguimiento, ni la presentacion de  evidencia concluyente que permita cerrar la accion, asi mismo, en la carpeta compartida de evidencias, no se allegaron pantallazos, o soportes adicionales que dieran cuenta de su cumplimiento. AFPH.
</t>
    </r>
    <r>
      <rPr>
        <rFont val="Arial"/>
        <b/>
        <color rgb="FF000000"/>
        <sz val="11.0"/>
      </rPr>
      <t xml:space="preserve">17/02/2021. </t>
    </r>
    <r>
      <rPr>
        <rFont val="Arial"/>
        <b val="0"/>
        <color rgb="FF000000"/>
        <sz val="11.0"/>
      </rPr>
      <t xml:space="preserve">Se evidecia la publicación  de los planes sectoriales en los que participa el IDIGER como entidad adscrita a la Secretaria Distrital deAmbienteen el siguiente link:https://www.idiger.gov.co/politicas-lineamientos-manuales </t>
    </r>
  </si>
  <si>
    <t>SEGTRANSPARENCIA2020-4</t>
  </si>
  <si>
    <t>Criterio:
Resolución 3564 de 2015 anexo 1, numeral 6.5 “Participación en la formulación de políticas” El sujeto obligado debe publicar los mecanismos o procedimientos que deben seguir los ciudadanos, usuarios o interesados para participar en la formulación de políticas, en el control o en la evaluación de la Gestión Institucional, indicando:
a. Sujetos que pueden participar
b. Medios presenciales o electrónicos
c. Áreas responsables de la orientación y vigilancia para su cumplimiento.</t>
  </si>
  <si>
    <t>Hallazgo 4: Se observó que en el numeral 6.5 “Participación en la formulación de políticas”, se dispuso la estructura para la publicación de la información solicitada, sin embargo, no se observa que en cada uno de los subtítulos (a. Sujetos que pueden participar, b. Medios presenciales o electrónicos y c. Áreas responsables de la orientación y vigilancia para su cumplimiento) se disponga información para la ciudadanía, incumpliendo lo establecido en la Resolución 3564 de 2015, numeral 6.5 así como lo establecido en la Resolución 120 de 2019, artículo 2 “Responsabilidades”, literales, a, b y c.</t>
  </si>
  <si>
    <t>Desconocimiento de la norma  por parte de la persona que se encontraba  responsable de las publicaciones de este item.</t>
  </si>
  <si>
    <t xml:space="preserve">Verificar los contenidos y realizar las publicaciones acorde  a la resolución 3564 de 2015.  </t>
  </si>
  <si>
    <r>
      <rPr>
        <rFont val="Arial"/>
        <b/>
        <sz val="10.0"/>
      </rPr>
      <t xml:space="preserve">Seguimiento 14/08/2020: </t>
    </r>
    <r>
      <rPr>
        <rFont val="Arial"/>
        <sz val="10.0"/>
      </rPr>
      <t xml:space="preserve">
La información quedó actualizada en el link https://www.idiger.gov.co/participacion-en-la-formulacion-de-politicas por lo anterior se solicita el cierre del presente hallazgo. (Evidencia en el link enunciado))
SEGUIMIENTO 23/12/2020 Se realizó la actualización de la información en el numeral 6.5. del botón de transparencia correspondiente a Políticas Públicas; 
La información quedó actualizada en el link https://www.idiger.gov.co/participacion-en-la-formulacion-de-politicas.
Se aclara en su contenido que IDIGER no es formulador de Políticas 
 “La entidad cabeza de sector será la responsable de presentar a consideración del CONPES D.C. la formulación de la política pública distrital, incluyendo el Plan de Acción respectivo, la cual debe seguir los lineamientos metodológicos que se establezcan en la Guía para la Formulación e Implementación de las Políticas Públicas del Distrito Capital y el procedimiento fijado por el CONPES D.C.”  
En este sentido, el IDIGER no ha sido entidad formuladora de ninguna Política Pública Distrital, sin embargo participa en varias de ellas aportando a los planes de acción en el marco de su misionalidad, entendiendo que las políticas públicas son instrumentos de planeación de largo plazo, para responder de manera integral a las necesidades y potencialidades de Bogotá D.C.
Así mismo, se relacionan las políticas en las que somos invitados a participar, el balance del primer semestre y en enero 2021 se realizará la publicación del balance del segundo semestre 2020; adicionalmente, se publica para consulta de la ciudadanía los documentos denominados: Guía para el Seguimiento y Evaluación de Políticas Públicas y la Guía para la Formulación e Implementación de Políticas Públicas del Distrito Capital.
Por lo anterior se solicita el cierre de la presente no conformidad. (Evidencia en el link enunciado)</t>
    </r>
  </si>
  <si>
    <r>
      <rPr>
        <rFont val="Arial"/>
        <sz val="10.0"/>
      </rPr>
      <t xml:space="preserve">24/08/2020 Se evidencia la publiacion de las actas enel LINK de transparencia de la pagina web de la entidad, se continuaran las verificaciones hasta la fecha de cierre de la accion, momento en el cual se deben registrar alli las actas realizadas durante el ultimo trimestre de la vigencia 2020.AFPH
</t>
    </r>
    <r>
      <rPr>
        <rFont val="Arial"/>
        <b/>
        <sz val="10.0"/>
      </rPr>
      <t>30/10/2020</t>
    </r>
    <r>
      <rPr>
        <rFont val="Arial"/>
        <sz val="10.0"/>
      </rPr>
      <t xml:space="preserve"> A la fecha de ete seguimiento no se encontraron reportes o evidencias del cumplimiento de la acción por parte del responsable de la acción o lider del proceso. </t>
    </r>
    <r>
      <rPr>
        <rFont val="Arial"/>
        <b/>
        <sz val="10.0"/>
      </rPr>
      <t>AFPH</t>
    </r>
    <r>
      <rPr>
        <rFont val="Arial"/>
        <sz val="10.0"/>
      </rPr>
      <t xml:space="preserve"> 
</t>
    </r>
    <r>
      <rPr>
        <rFont val="Arial"/>
        <b/>
        <sz val="10.0"/>
      </rPr>
      <t>31/12/2020</t>
    </r>
    <r>
      <rPr>
        <rFont val="Arial"/>
        <sz val="10.0"/>
      </rPr>
      <t xml:space="preserve"> Una vez revisado el enlace presentado en la pagina web de la entidad se pudo establecer que este permite aaceder a informacion relacionada con participacion en la formulacion de politicas publicas, pero no las genera de forma directa hasta el momento, se concede el cierre de la acción. </t>
    </r>
    <r>
      <rPr>
        <rFont val="Arial"/>
        <b/>
        <sz val="10.0"/>
      </rPr>
      <t>AFPH</t>
    </r>
  </si>
  <si>
    <t>SEGTRANSPARENCIA2020-5</t>
  </si>
  <si>
    <t>Criterios:
Resolución 3564 de 2015 anexo 1, numeral 7.1 “Informes de Gestión, Evaluación y Auditoría”, literal a) Informe enviado al Concejo de Bogotá, “Se debe publicar dentro del mismo mes de enviado”
Según el Acuerdo 5 de 2000, artículo quinto, el mes de envió del informe de gestión por parte de la administración al Concejo de Bogotá es el mes de febrero de cada año:
“Durante el mes de febrero de cada año, las entidades del sector central y descentralizado del Distrito, enviarán al Concejo de Santa Fe de Bogotá informes de gestión y resultados del año anterior, con sus correspondientes indicadores.” (Negrilla fuera de texto)</t>
  </si>
  <si>
    <t>Hallazgo 5: Se observó que en la sección Transparencia y Acceso a la Información pública de la página web del IDIGER, numeral 7.1 “Informes de Gestión, Evaluación y Auditoría”, literal a), se encuentra dispuesto para la consulta de la ciudadanía el informe de gestión “Informe de seguimiento PDD vigencia 2018”, sin embargo, no se evidenció publicación del radicado del mismo ante el Concejo de Bogotá durante el mes de febrero de la vigencia 2019, así mismo no se observó la publicación del informe de gestión de la vigencia 2019 y su respectivo radicado ante el Concejo de Bogotá en el mes de febrero de la presente vigencia, incumpliendo lo establecido en el Acuerdo 5 de 2000, artículo quinto, que indica “Durante el mes de febrero de cada año, las entidades del sector central y descentralizado del Distrito, enviarán al Concejo de Santa Fe de Bogotá informes de gestión y resultados del año anterior, con sus correspondientes indicadores.” (Negrilla fuera de texto).</t>
  </si>
  <si>
    <t xml:space="preserve">Falta de seguimiento y control en las publicaciones  que deben estar registradas en el link de trasnparencia.  </t>
  </si>
  <si>
    <t xml:space="preserve">Verificar donde reposa el documento y solicitar su publicación.   </t>
  </si>
  <si>
    <t xml:space="preserve">Seguimiento 09/12/2020:
 No se evidenció publicación del radicado del mismo ante el Concejo de Bogotá durante el mes de febrero de la vigencia 2019,  se publicó el radicado 2020EE4337 con el que se hace el envío del informe al concejo vigencia 2018 
  Así mismo no se observó la publicación del informe de gestión de la vigencia 2019 y su respectivo radicado ante el Concejo de Bogotá en el mes de febrero de la presente vigencia  
Se solicita la publicacion del informe de gestion 2019 https://www.idiger.gov.co/informes-enviados-al-concejo, pero en cuanto al radicado de envio al concejo se consultó con los funcionarios que se encontraban presentes al momento de vencimiento de terminos de envio de informe al concejo vigencia 2019 y no se encontró evidencia,  
 23/12/2020No se evidenció publicación del radicado del mismo ante el Concejo de Bogotá durante el mes de febrero de la vigencia 2019,  se publicó el radicado 2020EE4337 con el que se hace el envío del informe al concejo vigencia 2018 
  Así mismo no se observó la publicación del informe de gestión de la vigencia 2019 y su respectivo radicado ante el Concejo de Bogotá en el mes de febrero de la presente vigencia  
Se solicita la publicacion del informe de gestion 2019 https://www.idiger.gov.co/informes-enviados-al-concejo, pero en cuanto al radicado de envio al concejo se consultó con los funcionarios que se encontraban presentes al momento de vencimiento de terminos de envio de informe al concejo vigencia 2019 y no se encontró evidencia,                                                                              12/02/2021 Informe de gestión 2020 publicado en la página web desde el 29 de enero, pendiente radicado ante el Concejo de Bogotá para su publicación en la página, solicitud de la reformulación de la acción enviada  a Control Interno 12/02/2021 </t>
  </si>
  <si>
    <r>
      <rPr>
        <rFont val="Arial"/>
        <b/>
        <sz val="10.0"/>
      </rPr>
      <t xml:space="preserve">24/08/2020 </t>
    </r>
    <r>
      <rPr>
        <rFont val="Arial"/>
        <sz val="10.0"/>
      </rPr>
      <t xml:space="preserve">No se registra seguimiento o evidencia que de cuenta de la gestion de la acción. </t>
    </r>
    <r>
      <rPr>
        <rFont val="Arial"/>
        <b/>
        <sz val="10.0"/>
      </rPr>
      <t>AFPH
30/10/2020</t>
    </r>
    <r>
      <rPr>
        <rFont val="Arial"/>
        <sz val="10.0"/>
      </rPr>
      <t xml:space="preserve"> A la fecha de ete seguimiento no se encontraron reportes o evidencias del cumplimiento de la acción por parte del responsable de la acción o lider del proceso. </t>
    </r>
    <r>
      <rPr>
        <rFont val="Arial"/>
        <b/>
        <sz val="10.0"/>
      </rPr>
      <t>AFPH</t>
    </r>
    <r>
      <rPr>
        <rFont val="Arial"/>
        <sz val="10.0"/>
      </rPr>
      <t xml:space="preserve"> 
</t>
    </r>
    <r>
      <rPr>
        <rFont val="Arial"/>
        <b/>
        <sz val="10.0"/>
      </rPr>
      <t xml:space="preserve">31/12/2020 </t>
    </r>
    <r>
      <rPr>
        <rFont val="Arial"/>
        <sz val="10.0"/>
      </rPr>
      <t xml:space="preserve">se evidencio la publicacion del Radicado 2020EE4337, en el que se remite el informe de gestion 2018, no se observó la publicación del informe de gestión de la vigencia 2019 y su respectivo radicado ante el Concejo de Bogotá. al no poder ser verificada la continuidad de la accion. esta permanecerá abierta </t>
    </r>
    <r>
      <rPr>
        <rFont val="Arial"/>
        <b/>
        <sz val="10.0"/>
      </rPr>
      <t>AFPH
12/02/2021:</t>
    </r>
    <r>
      <rPr>
        <rFont val="Arial"/>
        <sz val="10.0"/>
      </rPr>
      <t xml:space="preserve"> La oficina Asesora de Planeación solicitó mediante comunicación interna  2021IE659 del 12 de febrero de 2021 la modificación de la presente acción dado que no se pudo llevar a cabo, por lo tanto se cierra como inefectiva y se procede a abrir una nueva acción. 
Es necesario mencionar que la nueva accion propuesta por la OAP es: </t>
    </r>
    <r>
      <rPr>
        <rFont val="Arial"/>
        <b/>
        <sz val="10.0"/>
      </rPr>
      <t xml:space="preserve">"Publicar el documento y su radicado ante el Concejo de Bogotá correspondiente a la vigencia 2020" , </t>
    </r>
    <r>
      <rPr>
        <rFont val="Arial"/>
        <sz val="10.0"/>
      </rPr>
      <t xml:space="preserve">no obstante el hallazgo habla de la ausencia de dicho documento para la vigencia 2019 (correspondiente al informe de gestión de la vigencia 2018) y 2020 (correspondeinte al informe de gestión de la vigencia 2019), por lo cual se cerrará al evidenciar la publicacion de ambos documentos, así mismo para evitar la materialización de las causas de dicho hallazgo la oficina de control Interno verificará igualmente la publicación del informe de gestión de la vigencia 2020 remitido al concejo de bogotá en el presente més de febrero de 2021, por parte de la OAP.
</t>
    </r>
    <r>
      <rPr>
        <rFont val="Arial"/>
        <b/>
        <color rgb="FFFF0000"/>
        <sz val="10.0"/>
      </rPr>
      <t>17/02/2021. Se evidencia Link c</t>
    </r>
    <r>
      <rPr>
        <rFont val="Arial"/>
        <color rgb="FFFF0000"/>
        <sz val="10.0"/>
      </rPr>
      <t xml:space="preserve">on el </t>
    </r>
    <r>
      <rPr>
        <rFont val="Arial"/>
        <color rgb="FFFF0000"/>
        <sz val="10.0"/>
        <u/>
      </rPr>
      <t>https://www.idiger.gov.co/informes-gestion-evaluacion-auditoria</t>
    </r>
    <r>
      <rPr>
        <rFont val="Arial"/>
        <color rgb="FFFF0000"/>
        <sz val="10.0"/>
      </rPr>
      <t>, con los informes de control y seguimiento. Asi mismo se evidencia memorando interno 2021IE659 de la OAP solicitando a la OCI la reformulación de la accion para su debido cumplimiento</t>
    </r>
  </si>
  <si>
    <t>SEGTRANSPARENCIA2020-obs 2</t>
  </si>
  <si>
    <t>Criterio:
Resolución 3564 de 2015 anexo 1, numeral 6.3 “Programas y proyectos en ejecución” El sujeto obligado debe publicar los proyectos de inversión o programas que se ejecuten en cada vigencia con cargo a recursos públicos, Los proyectos de inversión deben ordenarse según la fecha de inscripción en el Banco de Programas y Proyectos de Inversión nacional, departamental, municipal o distrital, según sea el caso, según lo establecido en el artículo 77 de la Ley 1474 de 2011(Estatuto Anticorrupción).
La presente obligación se entenderá cumplida si en la sección “Transparencia y Acceso a la Información Pública” el sujeto obligado vincula el enlace al Banco de Programas y Proyectos de Inversión, donde se registró el Proyecto.
Se debe publicar el avance en su ejecución, mínimo cada 3 meses” (Negrilla fuera de texto)</t>
  </si>
  <si>
    <t>Observación 2: La información de los proyectos de inversión publicada no permite conocer la ejecución presupuestal para cada vigencia con cargo a recursos públicos, ni su seguimiento de mínimo cada tres meses como indica la Resolución 3564 de 2015.</t>
  </si>
  <si>
    <r>
      <rPr>
        <rFont val="Arial"/>
        <b/>
        <sz val="10.0"/>
      </rPr>
      <t xml:space="preserve">Seguimiento 14/08/2020
</t>
    </r>
    <r>
      <rPr>
        <rFont val="Arial"/>
        <sz val="10.0"/>
      </rPr>
      <t xml:space="preserve">Se realiza una reunión con las personas encargadas de la información en las que se indica la forma como se debe  organizar la información en la página WEB. 
</t>
    </r>
    <r>
      <rPr>
        <rFont val="Arial"/>
        <b/>
        <sz val="10.0"/>
      </rPr>
      <t xml:space="preserve">Seguimiento 09/12/2020
</t>
    </r>
    <r>
      <rPr>
        <rFont val="Arial"/>
        <sz val="10.0"/>
      </rPr>
      <t xml:space="preserve"> https://www.idiger.gov.co/266  
 https://www.idiger.gov.co/documents/20182/586172/Formato+PAA+IDIGER.xlsx/07c2e8e2-4d55-4a68-9150-3429d10f6841
La información requerida se encuentra en los link anteriormente mencionados.  
</t>
    </r>
    <r>
      <rPr>
        <rFont val="Arial"/>
        <b/>
        <sz val="10.0"/>
      </rPr>
      <t xml:space="preserve">Seguimiento 23/12/2020 </t>
    </r>
    <r>
      <rPr>
        <rFont val="Arial"/>
        <sz val="10.0"/>
      </rPr>
      <t xml:space="preserve">se remite los links don de se evidencia el cumplimiento de lo requerido en la accion: https://www.idiger.gov.co/266  
 https://www.idiger.gov.co/documents/20182/586172/Formato+PAA+IDIGER.xlsx/07c2e8e2-4d55-4a68-9150-3429d10f6841
La información requerida se encuentra en los link anteriormente mencionados.  </t>
    </r>
  </si>
  <si>
    <r>
      <rPr>
        <rFont val="Arial"/>
        <b/>
        <sz val="10.0"/>
      </rPr>
      <t xml:space="preserve">24/08/2020 </t>
    </r>
    <r>
      <rPr>
        <rFont val="Arial"/>
        <b val="0"/>
        <sz val="10.0"/>
      </rPr>
      <t>No se presentan evidencias del acta reunion celebrada y de los compromisos alli establecidos, frente a la información a publica</t>
    </r>
    <r>
      <rPr>
        <rFont val="Arial"/>
        <b/>
        <sz val="10.0"/>
      </rPr>
      <t>r.AFPH
30/10/2020</t>
    </r>
    <r>
      <rPr>
        <rFont val="Arial"/>
        <b val="0"/>
        <sz val="10.0"/>
      </rPr>
      <t xml:space="preserve"> A la fecha de ete seguimiento no se encontraron reportes o evidencias del cumplimiento de la acción por parte del responsable de la acción o lider del proceso. </t>
    </r>
    <r>
      <rPr>
        <rFont val="Arial"/>
        <b/>
        <sz val="10.0"/>
      </rPr>
      <t xml:space="preserve">AFPH 
31/12/2020 </t>
    </r>
    <r>
      <rPr>
        <rFont val="Arial"/>
        <b val="0"/>
        <sz val="10.0"/>
      </rPr>
      <t>Se presenta enlace que da cuenta de las publicaciones adelantadas en los relacionado  Programas y proyectos en ejecucion 2020, asi como la presentacion del enlace que nos lleva a la ultima versión del Plan anual de adquisiciones. Se concede el cierre de la acción por parte de la OCI.</t>
    </r>
    <r>
      <rPr>
        <rFont val="Arial"/>
        <b/>
        <sz val="10.0"/>
      </rPr>
      <t xml:space="preserve"> AFPH</t>
    </r>
  </si>
  <si>
    <t>AUDCONT2020-1</t>
  </si>
  <si>
    <t>AUDITORÍA CONTINUA PARA LA VERIFICACIÓN DE LAS ACCIONES
DESARROLLADAS POR EL IDIGER DESDE SUS FUNCIONES Y COMPETENCIAS
FRENTE A LA DECLARACIÓN DE CALAMIDAD PÚBLICA Y DECRETOS
REGLAMENTARIOS ASOCIADOS</t>
  </si>
  <si>
    <t>• Guía para la administración del riesgo y el diseño de controles en entidades públicas, versión 4 / 3.2 Evaluación de riesgos / 3.2.2 Valoración de los controles
– diseño de controles, Función Pública, octubre de 2018.
• Decreto 172 de 2014 “Por el cual se reglamenta el Acuerdo 546 de 2013, se organizan las instancias de coordinación y orientación del Sistema Distrital de Gestión de Riesgos y Cambio Climático SDGR-CC y se definen lineamientos para su funcionamiento”, segunda parte “De las instancias de dirección, orientación y coordinación del Sistema Distrital de Gestión de Riesgos y Cambio Climático-, SDGR-CC”
• Procedimiento SD-PD-14 versión 1 "Establecer los lineamientos para la formulación, incorporación y seguimiento de la Gestión de Riesgo y la Gestión del Cambio Climático en los instrumentos de planificación", del 02 de diciembre de 2019.</t>
  </si>
  <si>
    <t>OBSERVACIÓN 1: EL DISEÑO DEL
CONTROL DEFINIDO PARA DAR
TRATAMIENTO AL RIESGO DE
CORRUPCIÓN CORRESPONDIENTE AL
PROCESO DESARROLLO DEL SDGRCC,
NO COINCIDE CON LAS ACTIVIDADES
EVIDENCIADAS EN EL CONTROL.</t>
  </si>
  <si>
    <t>Se identificó como un proceso el SDGRCC, lo cual genero la identificación de unos riesgos y controles que no contemplan que el SDGRCC tiene componentes de otros procesos.</t>
  </si>
  <si>
    <t>Efectuar la Modificación en el mapa de procesos, eliminando SDGRCC como uno proceso y se dejara como procedimiento Asignando actividades y el cumplimiento de los objetivos.</t>
  </si>
  <si>
    <t>Seguimiento 14/01/2021 Evidencia adjunta en la carpeta de evidencias que indica: Nuevo mapa de procesos publicado en la página web,  en cual  se eliminó el SDGRCC como proceso y actualmente se está trabajando en la documentación para establecerlo como procedimiento.   En el siguiente link se puede verificar el nuevo mapa de procesos del IDIGER
https://www.idiger.gov.co/mapa-de-procesos                                                                                                                                                                                                                                                              12/02/2021 Mapa de procesos modificado, se esta trabajando en el procedimiento para su publicación entre la segunda y tercera semana de marzo</t>
  </si>
  <si>
    <r>
      <rPr>
        <rFont val="Arial"/>
        <b/>
        <color rgb="FF000000"/>
        <sz val="10.0"/>
      </rPr>
      <t xml:space="preserve">31/12/2020 </t>
    </r>
    <r>
      <rPr>
        <rFont val="Arial"/>
        <b val="0"/>
        <color rgb="FF000000"/>
        <sz val="10.0"/>
      </rPr>
      <t xml:space="preserve">No se evidencia seguimiento a la fecha de esta revisión. </t>
    </r>
    <r>
      <rPr>
        <rFont val="Arial"/>
        <b/>
        <color rgb="FF000000"/>
        <sz val="10.0"/>
      </rPr>
      <t xml:space="preserve">AFPH.
17/02/2021. </t>
    </r>
    <r>
      <rPr>
        <rFont val="Arial"/>
        <b val="0"/>
        <color rgb="FF000000"/>
        <sz val="10.0"/>
      </rPr>
      <t xml:space="preserve">Se eviencia la modificación en el mapa de procesos, eliminando SDGRCC como uno proceso y se dejara como procedimiento Asignando actividades y el cumplimiento de los objetivos. Link: </t>
    </r>
    <r>
      <rPr>
        <rFont val="Arial"/>
        <b val="0"/>
        <color rgb="FF1155CC"/>
        <sz val="10.0"/>
        <u/>
      </rPr>
      <t>https://www.idiger.gov.co/mapa-de-procesos.</t>
    </r>
    <r>
      <rPr>
        <rFont val="Arial"/>
        <b val="0"/>
        <color rgb="FF000000"/>
        <sz val="10.0"/>
      </rPr>
      <t xml:space="preserve"> LCIR</t>
    </r>
  </si>
  <si>
    <t>AUDDIREST2020-2</t>
  </si>
  <si>
    <t>AUDITORÍA PROCESO DIRECCIONAMIENTO ESTRATÉGICO</t>
  </si>
  <si>
    <t>Manual Operativo del Modelo Integrado de Planeación y Gestión – MIPG, versión 3 de diciembre
de 2019, Política de Direccionamiento estratégico y Dimensión de gestión con valores para resultados, ventanilla hacían adentro modelo de operación por procesos
Guía para la administración del riesgo y el diseño de controles en entidades públicas, versión 4 /
3.2 Evaluación de riesgos / 3.2.2 Valoración de los controles – diseño de controles, Función
Pública, octubre de 2018.</t>
  </si>
  <si>
    <t>OBSERVACIÓN 1: EL PROCEDIMIENTO “FORMULACIÓN, REFORMULACIÓN Y MODIFICACIÓN DE PLANES, PROGRAMAS Y PROYECTOS DE INVERSIÓN, DE-PD-04, VERSIÓN 08 DEL 28/02/2020”, NO CONTEMPLA EN SU CONTENIDO (OBJETIVO, ALCANCE, POLITICAS DE OPERACIÓN Y ACTIVIDADES,) LOS LINEAMIENTOS QUE PERMITAN ESTABLECER EL PASO A PASO O DIRECTRICES PARA QUE LA PRIMERA Y SEGUNDA LÍNEA DE DEFENSA EJECUTEN LA METODOLOGÍA DE FORMULACIÓN DEL PLAN INSTITUCIONAL EN SU COMPONENTE ESTRATÉGICO Y OPERATIVO, POR LO TANTO NO CONTIENE LAS CARACTERISTICAS DE DISEÑO DE CONTROL NECESARIAS PARA MITIGAR EL RIESGO “FORMULACIÓN DE LOS PLANES, PROGRAMAS Y PROYECTOS QUE DEBE DESARROLLAR LA ENTIDAD EN EL MARCO DE SU MISIÓN, SIN LOS REQUERIMIENTOS TÉCNICOS, JURÍDICOS Y FINANCIEROS”, IDENTIFICADO POR EL RESPONSABLE DEL PROCESO DE DIRECIONAMIENTO ESTRATEGICO DEL IDIGER</t>
  </si>
  <si>
    <t>Se encontraba a la espera el proceso de actualización de la planeación estratégica que permitiera para la modificación del procedimiento actualizar el procedimiento “formulación, reformulación y modificación de planes, programas y proyectos de inversión, de-pd-04, versión 08 del 28/02/2020 vinculando objetivo, alcance, políticas de operación y actividades, como también sus lineamientos.</t>
  </si>
  <si>
    <t>actualizar el procedimiento “formulación, reformulación y modificación de planes, programas y proyectos de inversión, de-pd-04, versión 08 del 28/02/2020 vinculando objetivo, alcance, políticas de operación y actividades, como también sus lineamientos.</t>
  </si>
  <si>
    <t xml:space="preserve">- El miercoles 28 de abril de 2021 se remitió a la oficina de control interno correo electronico donde se remite la reformulacion de la accion a realizar la cual es: "Crear un documento para los lineamientos para la formulación de la planeación institucional de tipo metodológico bajo las directrices establecidas en la función pública.". Adicionalmente se pide modificar la fecha de la accion a : 30/07/2021. JAPV 02/06/2021
</t>
  </si>
  <si>
    <r>
      <rPr>
        <rFont val="Arial"/>
        <b/>
        <sz val="10.0"/>
      </rPr>
      <t>03/06/2021:</t>
    </r>
    <r>
      <rPr>
        <rFont val="Arial"/>
        <sz val="10.0"/>
      </rPr>
      <t xml:space="preserve"> Se cierra dado que se solicitó por parte de la OAP reformulación de la acción mediante correo electrónico del 28 de abril de 2021, y se abre una nueva para su Gestión con identificador AUDDIREST2020-3. SANH</t>
    </r>
  </si>
  <si>
    <t>AUDDIREST2020-3</t>
  </si>
  <si>
    <t>Crear un documento para los lineamientos para la formulación de la planeación institucional de tipo metodológico bajo las directrices establecidas en la función pública.</t>
  </si>
  <si>
    <t>A 30 de junio 2021, se viene adelantando la creación de un instructivo para la actualización de la planeación estratégica institucional, se tiene proyectado concluir en el mes de julio de 2021.JAPV
29/09/2021: Se elaboró y publicó en la página web institucional, el documento denominado Planeación Institucional, identificado bajo el código DE-IN-02, de acuerdo a las directrices tanto del Departamento Administrativo de la Función pública como de la CEPAL (se anexa documento y captura de pantalla de su publicación en página web). JAPV</t>
  </si>
  <si>
    <r>
      <rPr>
        <rFont val="Arial"/>
        <b/>
        <sz val="10.0"/>
      </rPr>
      <t>03/06/2021:</t>
    </r>
    <r>
      <rPr>
        <rFont val="Arial"/>
        <sz val="10.0"/>
      </rPr>
      <t xml:space="preserve"> Se creo dado que se solicitó por parte de la OAP reformulación de la acción mediante correo electrónico del 28 de abril de 2021. </t>
    </r>
    <r>
      <rPr>
        <rFont val="Arial"/>
        <b/>
        <sz val="10.0"/>
      </rPr>
      <t>SANH
14/07/2021:</t>
    </r>
    <r>
      <rPr>
        <rFont val="Arial"/>
        <sz val="10.0"/>
      </rPr>
      <t xml:space="preserve"> No se reporta evidencia de avance. Se recomienda la ejecución esta acción ya que  esta proxima a vencerse.MLBC
</t>
    </r>
    <r>
      <rPr>
        <rFont val="Arial"/>
        <b/>
        <sz val="10.0"/>
      </rPr>
      <t xml:space="preserve">30/07/2021: </t>
    </r>
    <r>
      <rPr>
        <rFont val="Arial"/>
        <sz val="10.0"/>
      </rPr>
      <t>De acuerdo a la solicitud de la OAP y los argumentos presentados en la comunicación interna 2884 del 29 de julio de 2021, se cambio la fecha de finalización del 30/07/2021 al 30/09/2021.</t>
    </r>
    <r>
      <rPr>
        <rFont val="Arial"/>
        <b/>
        <sz val="10.0"/>
      </rPr>
      <t xml:space="preserve"> SANH
11/10/2021:</t>
    </r>
    <r>
      <rPr>
        <rFont val="Arial"/>
        <sz val="10.0"/>
      </rPr>
      <t xml:space="preserve"> Se evidencia publicación en el mapa de procesos de la entidad del  Instructivo DE-IN-02 "Planeación Institucional",   cuyo objetivo es establecer los lineamientos a seguir para la formulación, ejecución, modificación y seguimiento de la planeación institucional en el Instituto Distrital de gestión de Riesgo y Cambio Climático IDIGER. Sin embargo,  se recomienda tener en cuenta para futuras versiones  la inclusión de lineamientos y articulación con los planes sectoriales en los cuales participa el IDIGER como son el Plan Distrital de Gestión del Riesgo de desastres y del Cambio Climático para Bogotá D.C., 2018-2030, Plan de Acción Cuatrienal Ambiental PACA, Plan de Gestión Ambiental del Distrito Capital – P.G.A. 2008 – 2038.</t>
    </r>
    <r>
      <rPr>
        <rFont val="Arial"/>
        <b/>
        <sz val="10.0"/>
      </rPr>
      <t>MLBC</t>
    </r>
  </si>
  <si>
    <t>SEGTRANSPARENCIA2021-1</t>
  </si>
  <si>
    <t>Publicar el documento y su radicado ante el Concejo de Bogotá correspondiente a la vigencia 2020</t>
  </si>
  <si>
    <r>
      <rPr>
        <rFont val="Arial"/>
        <sz val="10.0"/>
      </rPr>
      <t xml:space="preserve">Seguimiento 09/12/2020:
 No se evidenció publicación del radicado del mismo ante el Concejo de Bogotá durante el mes de febrero de la vigencia 2019,  se publicó el radicado 2020EE4337 con el que se hace el envío del informe al concejo vigencia 2018 
  Así mismo no se observó la publicación del informe de gestión de la vigencia 2019 y su respectivo radicado ante el Concejo de Bogotá en el mes de febrero de la presente vigencia  
Se solicita la publicacion del informe de gestion 2019 https://www.idiger.gov.co/informes-enviados-al-concejo, pero en cuanto al radicado de envio al concejo se consultó con los funcionarios que se encontraban presentes al momento de vencimiento de terminos de envio de informe al concejo vigencia 2019 y no se encontró evidencia,  
</t>
    </r>
    <r>
      <rPr>
        <rFont val="Arial"/>
        <b/>
        <sz val="10.0"/>
      </rPr>
      <t xml:space="preserve"> 23/12/2020</t>
    </r>
    <r>
      <rPr>
        <rFont val="Arial"/>
        <sz val="10.0"/>
      </rPr>
      <t xml:space="preserve">No se evidenció publicación del radicado del mismo ante el Concejo de Bogotá durante el mes de febrero de la vigencia 2019,  se publicó el radicado 2020EE4337 con el que se hace el envío del informe al concejo vigencia 2018 
  Así mismo no se observó la publicación del informe de gestión de la vigencia 2019 y su respectivo radicado ante el Concejo de Bogotá en el mes de febrero de la presente vigencia  
Se solicita la publicacion del informe de gestion 2019 https://www.idiger.gov.co/informes-enviados-al-concejo, pero en cuanto al radicado de envio al concejo se consultó con los funcionarios que se encontraban presentes al momento de vencimiento de terminos de envio de informe al concejo vigencia 2019 y no se encontró evidencia, 
</t>
    </r>
    <r>
      <rPr>
        <rFont val="Arial"/>
        <b/>
        <sz val="10.0"/>
      </rPr>
      <t xml:space="preserve">09/03/2021 </t>
    </r>
    <r>
      <rPr>
        <rFont val="Arial"/>
        <sz val="10.0"/>
      </rPr>
      <t xml:space="preserve">Se remite evidencia de la publicación a la Oficina de Control Interno del informe gestión y su radicado ante el concejo de Bogotá. </t>
    </r>
  </si>
  <si>
    <r>
      <rPr>
        <rFont val="Arial"/>
        <b/>
        <sz val="10.0"/>
      </rPr>
      <t xml:space="preserve">24/08/2020 </t>
    </r>
    <r>
      <rPr>
        <rFont val="Arial"/>
        <sz val="10.0"/>
      </rPr>
      <t xml:space="preserve">No se registra seguimiento o evidencia que de cuenta de la gestion de la acción. </t>
    </r>
    <r>
      <rPr>
        <rFont val="Arial"/>
        <b/>
        <sz val="10.0"/>
      </rPr>
      <t>AFPH
30/10/2020</t>
    </r>
    <r>
      <rPr>
        <rFont val="Arial"/>
        <sz val="10.0"/>
      </rPr>
      <t xml:space="preserve"> A la fecha de ete seguimiento no se encontraron reportes o evidencias del cumplimiento de la acción por parte del responsable de la acción o lider del proceso. </t>
    </r>
    <r>
      <rPr>
        <rFont val="Arial"/>
        <b/>
        <sz val="10.0"/>
      </rPr>
      <t>AFPH</t>
    </r>
    <r>
      <rPr>
        <rFont val="Arial"/>
        <sz val="10.0"/>
      </rPr>
      <t xml:space="preserve"> 
</t>
    </r>
    <r>
      <rPr>
        <rFont val="Arial"/>
        <b/>
        <sz val="10.0"/>
      </rPr>
      <t xml:space="preserve">31/12/2020 </t>
    </r>
    <r>
      <rPr>
        <rFont val="Arial"/>
        <sz val="10.0"/>
      </rPr>
      <t xml:space="preserve">se evidencio la publicacion del Radicado 2020EE4337, en el que se remite el informe de gestion 2018, no se observó la publicación del informe de gestión de la vigencia 2019 y su respectivo radicado ante el Concejo de Bogotá. al no poder ser verificada la continuidad de la accion. esta permanecerá abierta </t>
    </r>
    <r>
      <rPr>
        <rFont val="Arial"/>
        <b/>
        <sz val="10.0"/>
      </rPr>
      <t>AFPH
12/02/2021</t>
    </r>
    <r>
      <rPr>
        <rFont val="Arial"/>
        <sz val="10.0"/>
      </rPr>
      <t>: La oficina Asesora de Planeación solicitó mediante comunicación interna 2021IE659 del 12 de febrero de 2021 la modificación de la presente acción dado que no se pudo llevar a cabo, por lo tanto se cierra como inefectiva y se procede a abrir una nueva acción.  Es necesario mencionar que la nueva acción propuesta por la OAP es: "Publicar el documento y su radicado ante el Concejo de Bogotá correspondiente a la vigencia 2020" , no obstante el hallazgo habla de la ausencia de dicho documento para la vigencia 2019 (correspondiente al informe de gestión de la vigencia 2018) y 2020 (correspondiente al informe de gestión de la vigencia 2019),la Oficina de Control interno observó la publicación de los documentos, tal y como se menciona por parte del referente de la oficina asesora de planeación en el seguimiento que registró en esta herramienta el dia 23/12/2020, es decir, el informe de 2018 radicado con el correspondiente memorando al concejo de bogotá en febrero de 2019, y el informe de 2019 pero sin el radicado al concejo de bogotá en febrero de 2020, así mismo para evitar la materialización de las causas de dicho hallazgo la oficina de control Interno verificará igualmente la publicación del informe de gestión de la vigencia 2020 remitido al concejo de bogotá en el presente mes de febrero de 2021, por parte de la OAP. </t>
    </r>
    <r>
      <rPr>
        <rFont val="Arial"/>
        <b/>
        <sz val="10.0"/>
      </rPr>
      <t xml:space="preserve">SANH
17/03/2021: </t>
    </r>
    <r>
      <rPr>
        <rFont val="Arial"/>
        <sz val="10.0"/>
      </rPr>
      <t xml:space="preserve">Se observó radicado 2021EE1616 del 18 de febrero de 2021 del IDIGER y remitido al Concejo de Bogotá, con el asunto "Informe de gestión vigencia 2020 IDIGER", en cumplimiento de lo establecido en el Acuerdo 005 de 2000. </t>
    </r>
    <r>
      <rPr>
        <rFont val="Arial"/>
        <b/>
        <sz val="10.0"/>
      </rPr>
      <t>SANH</t>
    </r>
  </si>
  <si>
    <t>Informe Verificación cumplimiento Ley de Transparencia y del
derecho al acceso a la Información pública 2021</t>
  </si>
  <si>
    <t>Resolución 1519 de 2020, artículo 4 “Estándares de publicación y divulgación de contenidos e información. Los sujetos obligados deberán dar cumplimiento a los estándares de publicación y divulgación de contenidos e información aplicable a sus sitios web y sede electrónica, establecidos en el Anexo 2 de la presente resolución.” “artículo 8. Vigencia y derogatorias. La presente resolución rige a partir de su publicación en el Diario Oficial, y, deroga la Resolución MinTIC 3564 del 2015. Sin perjuicio de lo anterior, los sujetos obligados deberán implementar las disposiciones aquí referidas en las siguientes fechas: el artículo 3 se deberá implementar a más tardar el 31 de diciembre del 2021, conforme con los términos referidos en el anexo 1 de esta misma Resolución. Los lineamientos y directrices determinados en los artículos 4, 5, 6 y 7 se deberán implementar a más tardar el 31 de marzo del 2021.”</t>
  </si>
  <si>
    <t>Hallazgo 1: No se observó la adecuación de la sección transparencia y acceso a la información pública de la página web del IDIGER de acuerdo a lo establecido en el artículo 4 de la Resolución 1519 de 2020, anexo 2 “Estándares de publicación sede electrónico y web”, numeral 2.4.2 “Menú de transparencia y acceso a la Información pública”.</t>
  </si>
  <si>
    <t>1. Tiempo muy corto para implementar todos los requerimientos establecidos en la Resolución 1519 de 2020 de MINTIC, toda vez esta reglamentación  fue publicada el 7 de diciembre de 2020 en el Diario Oficial. Así mismo los requerimientos implican una inversión presupuestal por establecer y conseguir para  recurso humano experto, licencias y demas insumos tecnológicos.</t>
  </si>
  <si>
    <t xml:space="preserve">1. Consolidar los insumos requeridos para la implementación del anexo 2 numeral 2.4.2 de la Resolución 1519 de 2020 (10 numerales) (tiempo de implementación 3 semanas)
</t>
  </si>
  <si>
    <t>MARIA EUGENIA TOVAR
JEFE OFICINA ASESORA DE PLANEACIÒN</t>
  </si>
  <si>
    <t>A 30 de Junio de 2021 se realizó la actualización de los submenús del Menú de Trasparencia de acuerdo a los requerimientos establecidos en la Resolución 1519 de 2020 de MINTIC, la matriz fue enviada a TIC. JAPV</t>
  </si>
  <si>
    <r>
      <rPr>
        <rFont val="Arial"/>
        <b/>
        <sz val="10.0"/>
      </rPr>
      <t>14/07/2021</t>
    </r>
    <r>
      <rPr>
        <rFont val="Arial"/>
        <sz val="10.0"/>
      </rPr>
      <t>: Se evidencia matriz donde se consolidaron los insumos requeridos para la implementación del anexo 2 numeral 2.4.2 de la Resolución 1519 de 2020.
Se evidencia correo de 10 de junio envio por  planeación a TICS enviando la matriz cosnsolidada con la desagregación de los menús (de 1er, 2do y 3er nivel) exigidos bajo la Resolución 1519 de 2020 Anexo 2 del Ministerio de Tecnologías de la Información y las Comunicaciones MLBC</t>
    </r>
  </si>
  <si>
    <t>2. Hacer seguimiento al cronograma establecido por TIC sobre la Resolución 1519 de 2020</t>
  </si>
  <si>
    <r>
      <rPr>
        <rFont val="Arial"/>
        <sz val="10.0"/>
      </rPr>
      <t>A 30 de Junio 2021 se realizó seguimiento con la Oficina TIC y se corroboró que se actualice el Menú de Transparencia.JAPV
29/9/2021: Se realizó reunión de seguimiento a la implementación del anexo No. 2 de la Resolución 1519 de 2020, específicamente lo relacionado con el menú de transparencia y acceso a la información, top bar de Gov.co y Footer o pie de página. En la reunión se verificó que se contará con cada uno de los menús y submenús exigidos en la Resolución. Es importante precisar que, ya se había cerrado la acción que se cita a continuación “1. Diseño y estructura del menú de transparencia bajo los lineamientos establecidos por la resolución 1519 de 2020. Anexo 2. Numeral 2.4.2.”, aspecto que demuestra la adecuación de la página web por parte de la Oficina TIC. (se anexa captura de pantalla de la reunión, grabación de la misma y registro de asistencia emitido por Google Forms). Link de grabación</t>
    </r>
    <r>
      <rPr>
        <rFont val="Arial"/>
        <color rgb="FF000000"/>
        <sz val="10.0"/>
      </rPr>
      <t xml:space="preserve">: </t>
    </r>
    <r>
      <rPr>
        <rFont val="Arial"/>
        <color rgb="FF1155CC"/>
        <sz val="10.0"/>
        <u/>
      </rPr>
      <t xml:space="preserve">https://drive.google.com/file/d/1eJhc5l9-z6Kj7CaqjBwAMs2pmOSAZWL0/view
</t>
    </r>
    <r>
      <rPr>
        <rFont val="Arial"/>
        <sz val="10.0"/>
      </rPr>
      <t>20/12/2021: Se realizó seguimiento por parte de la Oficina Asesora de Planeación al cumplimiento del anexo No. 2 de la Resolución 1519 de 2020, identificando algunos aspectos a mejorar en el menú de transparencia y acceso a la información pública, los cuales se iban requiriendo a la Oficina TIC para el ajuste oportuno en la página web de la Entidad. Con base en lo anterior, se anexa un muestreo de 10 correos enviados a la Oficina TIC solicitando ajustes puntuales, los cuales a la fecha ya fueron subsanados, incluso para darle cumplimiento al esquema de publicación del IDIGER. Cabe precisar que se realizaron más solicitudes, sin embargo, solo se adjunta un muestreo (10 correos) como evidencia del cumplimiento a la acción.
Se anexan las evidencias correspondientes al drive correspondiente al hallazgo. JAPV</t>
    </r>
  </si>
  <si>
    <r>
      <rPr>
        <rFont val="Arial"/>
        <sz val="10.0"/>
      </rPr>
      <t xml:space="preserve">14/07/2021:Se evidencia citación de  Reunión el día 21 de Junio de 2021- Ley de Transparencia - Web IDIGER,  sin embargo se recomienda se allegue acta de reunión.MLBC
</t>
    </r>
    <r>
      <rPr>
        <rFont val="Arial"/>
        <b/>
        <sz val="10.0"/>
      </rPr>
      <t>11/10/2021</t>
    </r>
    <r>
      <rPr>
        <rFont val="Arial"/>
        <sz val="10.0"/>
      </rPr>
      <t>:Se evidencia mesa de trabajo el 28 de septiembre de 2021 con el fin de  hacer seguimiento al cronograma establecido por TIC sobre la Resolución 1519 de 2020, donde hace el seguimiento que se encuentren los menús  y submenús exigidos. Sin embargo y de acuerdo con lo mencionado en la mesa de trabajo  queda pendiente otras mesas de trabajo con las áreas responsables de Publicación de la información con el fin de identificar aspectos por mejorar en el contenido de los submenus  teniendo en cuenta  los lineamientos de la resolución 1519 de 2020.</t>
    </r>
    <r>
      <rPr>
        <rFont val="Arial"/>
        <b/>
        <sz val="10.0"/>
      </rPr>
      <t xml:space="preserve">MLBC 
</t>
    </r>
    <r>
      <rPr>
        <rFont val="Arial"/>
        <sz val="10.0"/>
      </rPr>
      <t xml:space="preserve">27/12/2021: Se identifica la implementación del control de seguimiento de publicaciones mediante correos, en concurrencia con las responsabilidades detalladas del nuevo  esquema de publicación en la página web del IDIGER adoptado por la Resolucion 300 del 29 de octubre de 2021, socializada mediante correo electrónico institucional. Se recomienda continuar con su socialización y las revisiones de control y de ajuste remitidas a TICS. Se cierra acción. </t>
    </r>
    <r>
      <rPr>
        <rFont val="Arial"/>
        <b/>
        <sz val="10.0"/>
      </rPr>
      <t>DKRP</t>
    </r>
  </si>
  <si>
    <t>SEGRIESGOS2021-1</t>
  </si>
  <si>
    <t>Verificación del mapa de riesgos de corrupción y el avance de la implementación del componente 1 “Gestión de riesgos de corrupción” del PAAC 2021, con corte a 30 de abril de 2021.</t>
  </si>
  <si>
    <t>Criterios:
Guía marco de referencia para la administración de los riesgos de gestión y de corrupción, código DE-GU-01,
versión 2 vigente desde el 18/08/2020”
Guía para la Administración del Riesgo y el Diseño de Controles en entidades públicas, Riesgos de Gestión,
Corrupción y Seguridad Digital, versión 4, DAFP, octubre de 2018.</t>
  </si>
  <si>
    <t>Hallazgo 1: La totalidad de los controles registrados en cada uno de los mapas de riesgo (DE-FT-13 Mapa de Riesgos Institucional) por proceso (107 controles), no tienen diligenciado las características cualitativas de los mismos (1.Responsable, 2.periodicidad, 3.proposito, 4.Cómo se realiza la actividad de control, 5.Qué pasa con las observaciones o desviaciones, 6.Evidencia de la ejecución del control), en el 100% de los casos (107 controles, 30 de los riesgos de corrupción y 77 de los riesgos de gestión) no se describen las características del control y solo se encuentra escrita la palabra “SI”, lo que impide a la Oficina de Control Interno verificar la calificación cuantitativa del control y en general si se cuenta con un adecuado diseño de controles para la mitigación del riesgo, incumpliendo la Guía marco de referencia para la administración de los riesgos de gestión y de corrupción, código DE-GU-01, versión 2 vigente desde el 18/08/2020” sección, Valoración de los Controles Asociados al Riesgo, que indica “Al momento de calificar el control, se responderán las preguntas que establecen si el diseño del control es adecuado, todas las respuestas deberán describir la justificación de la misma de tal manera que facilite el posterior monitoreo y seguimiento”.</t>
  </si>
  <si>
    <t xml:space="preserve">1-Los responsables de riesgo no asimilaron que debian diligenciar la hoja 6 para su presentación 2- Para la construcción del MAPA DE RIESGO y particularmente el diseño de los controles se aplicó el paso a paso y la metodologia determinada en la GUIA vigente para éste fin, se lograron los analisis y justificación cualitatiivo pertinentes; sin embargo la instrucción dada de parte de la oficina Asesora de Planeación no fue clara en cuanto al diligenciamiento de la información cualitativa.
</t>
  </si>
  <si>
    <t>1. Realizar  mesas de trabajo con referentes para actualizar de la hoja 6 del MAPA DE RIESGOS</t>
  </si>
  <si>
    <t>MARIA EUGENIA TOVAR
JEFE OFICINA ASESORA DE PLANEACIÒN Y VICTORIA AYERBE PROFESIONAL OFICINA DE PLANEACION</t>
  </si>
  <si>
    <t xml:space="preserve"> A 30 de junio 2021 no se realizó ninguna actividad. JAPV
29/09/2021: El pasado 2 de julio de 2021, se realizó una reunión con todos los referentes de gestión de cada uno de los procesos de la Entidad, a quienes desde la OAP se les explicó cómo caracterizar sus controles. Las evidencias de la acción No. 2 asociada al presente hallazgo, demuestra el impacto de la reunión, ya que a la fecha, todos los procesos realizaron la correspondiente caracterización cualitativa de sus controles. (se anexa captura de pantalla de la reunión, registro de asistencia emitido por Google Forms, presentación diseñada sobre el tema y link de grabación desde 1h y 59 min: https://drive.google.com/file/d/1fHzlBXWiGX17P9MWrN2C1iX1aQNmjzms/view ). JAPV</t>
  </si>
  <si>
    <r>
      <rPr>
        <rFont val="Arial"/>
        <sz val="10.0"/>
      </rPr>
      <t xml:space="preserve">14/07/2021: Se recomienda reportar avance de la acción dado que cuenta con 5 meses para su realización hasta noviembre de 2021. Se encuentra en ejecución.MLBC
</t>
    </r>
    <r>
      <rPr>
        <rFont val="Arial"/>
        <b/>
        <sz val="10.0"/>
      </rPr>
      <t xml:space="preserve">11/10/2021: </t>
    </r>
    <r>
      <rPr>
        <rFont val="Arial"/>
        <sz val="10.0"/>
      </rPr>
      <t>Se evidencio reunión el 2 de Julio de 2021, cuyo objetivo era "Realizar mesa de trabajo con los referentes de proceso para socializar como se debe actualizar de la hoja 6 Evaluación de los Controles del MAPA DE RIESGOS"  ( Registro de asistencia, presentación y pantallazo reunión referentes).</t>
    </r>
    <r>
      <rPr>
        <rFont val="Arial"/>
        <b/>
        <sz val="10.0"/>
      </rPr>
      <t xml:space="preserve">MLBC </t>
    </r>
  </si>
  <si>
    <t>Criterios:
Guía marco de referencia para la administración de los riesgos de gestión y de corrupción, código DE-GU-01,
versión 2 vigente desde el 18/08/2020”
Guía para la Administración del Riesgo y el Diseño de Controles en entidades públicas, Riesgos de Gestión,
Corrupción y Seguridad Digital, versión 4, DAFP, octubre de 2018.</t>
  </si>
  <si>
    <t>1-Los responsables de riesgo no asimilaron que debian diligenciar la hoja 6 para su presentación 2- Para la construcción del MAPA DE RIESGO y particularmente el diseño de los controles se aplicó el paso a paso y la metodologia determinada en la GUIA vigente para éste fin, se lograron los analisis y justificación cualitatiivo pertinentes; sin embargo la instrucción dada de parte de la oficina Asesora de Planeación no fue clara en cuanto al diligenciamiento de la información cualitativa.</t>
  </si>
  <si>
    <t xml:space="preserve">
2. Complementar formato MAPA DE RIESGOS para lograr que lo registrado en el formato DE-FT-13 Mapa de Riesgos Institucional este de acuerdo a instrucciones</t>
  </si>
  <si>
    <t>MARIA EUGENIA TOVAR JEFE OFICINA ASESORA DE PLANEACIÒN Y VICTORIA AYERBE PROFESIONAL OFICINA DE PLANEACION</t>
  </si>
  <si>
    <t xml:space="preserve"> A 30 de junio 2021 no se realizó ninguna actividad. JAPV
29/09/2021: Se realizó el ajuste en cada uno de los mapas de riesgos pertenecientes a los quince (15) procesos de la Entidad, específicamente en la hoja No. 6 denominada “Evaluación”, donde se caracterizaron de manera cualitativa cada uno de los 107 controles asociados a los riesgos de los diferentes procesos (se anexan los mapas de riesgos de los 15 procesos de la Entidad, con su respectiva caracterización de los controles).JAPV</t>
  </si>
  <si>
    <r>
      <rPr>
        <rFont val="Arial"/>
        <sz val="10.0"/>
      </rPr>
      <t xml:space="preserve">14/07/2021: Se recomienda reportar avance de la acción dado que cuenta con 5 meses para su realización hasta noviembre de 2021. Se encuentra en ejecución.MLBC
</t>
    </r>
    <r>
      <rPr>
        <rFont val="Arial"/>
        <b/>
        <sz val="10.0"/>
      </rPr>
      <t>11/10/202</t>
    </r>
    <r>
      <rPr>
        <rFont val="Arial"/>
        <sz val="10.0"/>
      </rPr>
      <t xml:space="preserve">1: Se evidencia ajustes en los mapas de riesgos por cada uno de los procesos de la entidad (15) , donde se evidencia la caracterización cualitativa  de los controles correspondiente a la hoja No. 6 denominada “Evaluación”. MLBC </t>
    </r>
  </si>
  <si>
    <t>AUDCALAMIDAD2021-4</t>
  </si>
  <si>
    <t>Auditoría continua para la verificación de las acciones desarrolladas por el IDIGER desde sus funciones y competencias frente a la declaración de calamidad pública y decretos reglamentarios asociados vigencia 2021.</t>
  </si>
  <si>
    <t>Actas No.1 del Consejo Distrital para la Gestión del Riesgos y Cambio Climático, sesión extraordinaria del 8 de enero de 2021.
Acta No. 2 de Consejo Distrital para la Gestión del Riesgos y Cambio Climático sesión extraordinaria con fecha 14 de enero de 2021.
Acta No. 9 de Junta directiva del 17 de diciembre de 2020, acta No. 10 del 28 de diciembre de 2020.
Guía marco de referencia para la administración de los riesgos de gestión y de corrupción Valoración de los Controles Asociados al Riesgo- Pregunta 6)</t>
  </si>
  <si>
    <t>OBSERVACIÓN 2: Diferencia entre la información reportada por la Oficina Asesora de Planeación frente los recursos comprometidos del PAE y los recursos asignados por el Consejo Distrital de Riesgos y Cambio Climático.</t>
  </si>
  <si>
    <t>Actualmente el aplicativo SICAPITAL, genera una base de datos donde están todas las transacciones aprobadas y anuladas. Al descargar esta base de datos y pasarlo a archivo de Excel, una  de las transacciones anuladas quedó sin filtrar convirtiéndose en un error humano. Adicionalmente, las transacciones anuladas se suman con las aprobadas, generando mayor probabilidad de cometer errores humanos.</t>
  </si>
  <si>
    <t>Emitir comunicación por parte del representante legal del FONDIGER para todas las Entidades del SDGR-CC, comunicando la restricción de realizar cambios posteriores al cierre del plan de acción y recordando las responsabilidades de la ejecución de los recursos asignados por la junta directiva del FONDIGER, en el marco del reglamento operativo y normatividad vigente aplicable al FONDIGER.</t>
  </si>
  <si>
    <t>OFICINA ASESORA DE PLANEACIÓN (FONDIGER). (KAREN GALVIS Y MARY SOL DEL PILAR MANJARRES)</t>
  </si>
  <si>
    <t xml:space="preserve">20/12/2021: Se realizó la circular para informar las restricciones de realizar cambios posteriores al cierre del plan de acción, entre otros aspectos. El comunicado se encuentra aún en revisión de la Dirección General, por consiguiente, se proyecta emitir oficialmente la circular antes del 31 de diciembre de 2021 a las siguientes entidades: Fondo de Desarrollo Local de Rafael Uribe, Fondo de desarrollo Local de Ciudad Bolívar, Fondo de Desarrollo Local de los Mártires, UAESP, EAAB, Caja de Vivienda Popular, JBB, Idiger, Secretaria Distrital de Integración Social, Secretaría de Hacienda, Secretaría de Salud y el Instituto Distrital de Recreación y Deporte. Una vez se emita la circular a las entidades anteriormente mencionadas, se procederá a subir la misma a la página web de la Entidad en el menú de transparencia y acceso a la información pública. JAPV
</t>
  </si>
  <si>
    <r>
      <rPr>
        <rFont val="Arial"/>
        <sz val="10.0"/>
      </rPr>
      <t>27/12/2021: La circular   para informar las restricciones de realizar cambios posteriores al cierre del plan de acción, entre otros aspectos, se encuentra en revisión . Una vez remitidda se dará cierre a la acción. Se encuentra abierta en desarrollo.</t>
    </r>
    <r>
      <rPr>
        <rFont val="Arial"/>
        <b/>
        <sz val="10.0"/>
      </rPr>
      <t xml:space="preserve"> DKRP</t>
    </r>
  </si>
  <si>
    <t>IAF16-326</t>
  </si>
  <si>
    <t>Auditoría Interna FONDIGER</t>
  </si>
  <si>
    <t>7.4.3
2.1.1</t>
  </si>
  <si>
    <t>Las carpetas de los Convenios donde se registra la operación del Convenio presenta formatos incompletos y/o no realizados y se evidencia baja ejecución</t>
  </si>
  <si>
    <t>Falta de control y seguimiento por parte de los Supervisores designados a cada Convenio.</t>
  </si>
  <si>
    <t>El Supervisor designado por el Ordenador del Gasto del FONDIGER, verificara el contenido de los informes remitidos por las Entidades ejecutoras de los recuros asignados por la Jutna Directiva con el fin de efectuar seguimiento mensual a la ejecución de los mismos.</t>
  </si>
  <si>
    <t xml:space="preserve">Juan Carlos Leon Acosta
Jefe Oficina Asesora Juridica
</t>
  </si>
  <si>
    <t xml:space="preserve">14-08-2018. Maria Victoria Barrios Gomez.
Los supervisores de los Convenios 006 de 2015, 001 de 2015 y 001 de 2016, validan el contenido de los Informes de Seguimiento, los cuales reposan en las carpetas de los Convenios. 
05-06-2018. Leidy Lorena Barón Rojas. 
Las Oficina Asesora Jurídica ha remitido recomendaciones a las Supervisores relacionados con la información que debe reposar en las carpetas de los convenios, así mismo, que deben contener los informes de ejecución, los cuales deben estar acordes a las guía para la supervisión contractual, para lo cual, esta oficina se permite relacionar los siguientes documentos:
1.  Observaciones realizadas a la Liquidación al Convenio 378 - 16 suscrito entre el IDIGER y el Ejercito Nacional (Se anexa correos electrónicos).
2. Observaciones realizadas al acta de liquidacióon Convenio 445 de 2017 - Se anexa correo con las recomendaciones realizadas.  Así mismo el acta y listado de asistencia de la reunión de fecha 05 de junio de 2019, donde se indicó que las partes del Convenio deben remitir a más tardar el 14 de junio de 2019 los informes finales de las actividades realizadas pora cada una de las partes intervinientes.
3. Observaciones realizadas al acta de liquidacióon del Convenio 460 de 2016 - Se anexa correo con las recomendaciones realizadas.  Igualmente en Comunicación Interna No. 2019IE2473 de fecha 27 de mayo de 2019 - cuyo asunto es Informe de Supervisión esta oficina remitió lineamientos respecto de la responsabilidad que tiene los supervisores al elaborar los informes de supervisión, también enfatizo que no se da avales a los informes puesto que esta activiadad es responsabilidad de los supervisores,
4, Se anexa Respuesta de la Supervisión del Convenio 460 de 2016 - 201-EE6867 de fecha 23 de mayo de 2019, seguimiento que realiza la supervisión a la información aportada para la otra partes a los documentos soporte de la ejecución del convenio.
</t>
  </si>
  <si>
    <r>
      <rPr>
        <rFont val="Arial"/>
        <sz val="10.0"/>
      </rPr>
      <t xml:space="preserve"> 26/12/2017. Borrador de la guia de supervision elaborado. MAAP 
14/08/2018: Se encuentran 3 convenios 006 de 2015, 001 de 2015 y 001 de 2016. Se verifica ejecución financiera en el 001 d e2016 (Con acueducto), no se reporta en este seguimiento técnico debido a que este está a cargo de la SDA, esto quedo asi en el convenio.  Los supervisores designados son : 001  de 2015 SAECC y 001 de 2016, para el 006 de 2015 es SMED. </t>
    </r>
    <r>
      <rPr>
        <rFont val="Arial"/>
        <color rgb="FFFF0000"/>
        <sz val="10.0"/>
      </rPr>
      <t xml:space="preserve"> Pendiente revisión de expedientes. </t>
    </r>
    <r>
      <rPr>
        <rFont val="Arial"/>
        <sz val="10.0"/>
      </rPr>
      <t xml:space="preserve">
En los restantes se realiza informe técnico y financiero y reposan en archivo central.  </t>
    </r>
    <r>
      <rPr>
        <rFont val="Arial"/>
        <b/>
        <sz val="10.0"/>
      </rPr>
      <t xml:space="preserve">DKRP
</t>
    </r>
    <r>
      <rPr>
        <rFont val="Arial"/>
        <sz val="10.0"/>
      </rPr>
      <t xml:space="preserve">Se hace revision de Validacion de informes financieros, y de seguimiento, el informe de avance convenio interadministrativo numero 001 de 2015 - Fondiger las carpetas estan en archivo, hay que solicitar con dias de antelacion. </t>
    </r>
    <r>
      <rPr>
        <rFont val="Arial"/>
        <b/>
        <sz val="10.0"/>
      </rPr>
      <t xml:space="preserve">DFRCH
</t>
    </r>
    <r>
      <rPr>
        <rFont val="Arial"/>
        <sz val="10.0"/>
      </rPr>
      <t xml:space="preserve">Revisados los seguimientos anteriores, se evidencia que la accion propuesta se cumplio aunque fuera del tiempo propuesto. DFRCH.                                                                                                        </t>
    </r>
    <r>
      <rPr>
        <rFont val="Arial"/>
        <b/>
        <sz val="10.0"/>
      </rPr>
      <t>06/06/2019 - DFRCH</t>
    </r>
    <r>
      <rPr>
        <rFont val="Arial"/>
        <sz val="10.0"/>
      </rPr>
      <t xml:space="preserve"> Segun las acciones de mejora a implementar por parte de la OAJ se realizó revision a cada uno de los documentos descritos en las evidencias, y existe concordancia entre las acciones y las evidencias, y si se estan ejecutando, las acciones sin embargo se recomienda continuar con las respectivas observaciones minuciosas a las liquidaciones de los convenios.</t>
    </r>
  </si>
  <si>
    <t>Proyeccción de Formato denominado  "Informe de Ejecución Convenios Entidades Distritales",  a fin de simplificar y contar con información real que permita concoer los avances del Plan de Acción establecido en cada uno de los convenios celebrados por el Director general del IDIGER como Representante y Ordenador del Gasto del FONDIGER. Formato que debera ser remitido a la Oficina Asesora de Planeación para su revisión y aprobación y su posterior socialización a cada una de las Entiades ejecutoras.</t>
  </si>
  <si>
    <t xml:space="preserve">19/06/2018. Maria Victoria Barrios Gomez
 Actualmente se cuenta con un formato denominado "INFORME DE EJECUCIÓN", el cual debe ser diligenciado por los supervisores de los Convenios suscritos. 
05-06-2018. Leidy Lorena Barón Rojas. 
En relación con el formato denominado Informe de Ejecución, se aclara el manual de contratación fija los lineamientos que deben adelantar los supervisores e interventores en función de sus obligaciones.  Estos lineamientos que se establecen en este manual, están concatenados a las facultades y deberes que deben cumplir los interventores y supervisores los cuales señala  el artículo 84 de la Ley 1474 de 2011.  Así mismo, guardan relación con la Guía para el ejercicio de las funciones de Supervisión e interventoría de Colombia Compra Eficiente, la cual trae la información mínima qué debe tener los informes del supervisor, la información de avance, la información específica aplicable a cada tipo de contrato, el cual es aplicable a los convenios. La Guía para las supervisón contractual se encuentra publicada en el mapa de proceso de la entidad, y la misma ha sido socializada en varias oportunidades, está ultima fue en la jornada de capacitación de induccion y reinducción que se celebró el 03 de mayo de 2019, en donde la Jefe de la Oficina adelantó una charla enformada a los supervisores del IDIGER. (Se anexa listado de asistencia a la capacitación)
</t>
  </si>
  <si>
    <r>
      <rPr>
        <rFont val="Arial"/>
        <sz val="10.0"/>
      </rPr>
      <t xml:space="preserve">26/12/2017. Borrador de la guia de supervision elaborado. MAAP 
14/08/2018: Hasta el momento se esta validando la inclusión en el SIG pero ya se está utilzando este en cada expediente de convenio. </t>
    </r>
    <r>
      <rPr>
        <rFont val="Arial"/>
        <color rgb="FFCC0000"/>
        <sz val="10.0"/>
      </rPr>
      <t xml:space="preserve">Pendiente revisión de expediente.
</t>
    </r>
    <r>
      <rPr>
        <rFont val="Arial"/>
        <sz val="10.0"/>
      </rPr>
      <t xml:space="preserve">Esta acción es aplicable a los convenios 001 de 2015, 001 de 2016 y 006 de 2015. Para aquellas entidades donde se ha realziado transferencia directa (Acueducto) se estipula un control sobre plan de acción que se está desarrollando desde OAP.  </t>
    </r>
    <r>
      <rPr>
        <rFont val="Arial"/>
        <b/>
        <sz val="10.0"/>
      </rPr>
      <t xml:space="preserve">DKRP.                                                                                                                                       </t>
    </r>
    <r>
      <rPr>
        <rFont val="Arial"/>
        <sz val="10.0"/>
      </rPr>
      <t>09/09/2018</t>
    </r>
    <r>
      <rPr>
        <rFont val="Arial"/>
        <b/>
        <sz val="10.0"/>
      </rPr>
      <t xml:space="preserve"> </t>
    </r>
    <r>
      <rPr>
        <rFont val="Arial"/>
        <sz val="10.0"/>
      </rPr>
      <t xml:space="preserve">Se realiza revision de proyeccion de formatos, y de informe de avance, informe de ejecucion del convenio interadministrativo numero 001 de 2015 - Fondiger. </t>
    </r>
    <r>
      <rPr>
        <rFont val="Arial"/>
        <b/>
        <sz val="10.0"/>
      </rPr>
      <t xml:space="preserve">DFRCH.                                                                                                 06/06/2019 DFRCH </t>
    </r>
    <r>
      <rPr>
        <rFont val="Arial"/>
        <sz val="10.0"/>
      </rPr>
      <t xml:space="preserve">En la revision de las acciones a implementar se analisó que el formato antes denominado "informe de ejecucion" ahora es "Guia para el ejercicio de las funciones de supervision e interventoria de Colombia compra eficiente, documento que contiene los lineamientos y obligaciones de cumplimiento para supervisores e interventores, y actualmente se encuentra publicado en la pagina del IDIGER, por otro lado se evidenció que el presente documento fue socializado con cada una de las dependencias. </t>
    </r>
  </si>
  <si>
    <t>IAS17-325</t>
  </si>
  <si>
    <t>Auditoría Interna  supervision</t>
  </si>
  <si>
    <t>4.1. Requisitos Generales Literal g) de la NTGP 1000:2009</t>
  </si>
  <si>
    <t>En la Matriz de riesgos del IDIGER no se identifican riesgos de la supervisión</t>
  </si>
  <si>
    <t>No inclusión en la Matriz de Identificación y Distribución de Riesgos aprobada, los riesgos que se puedan derivar del ejercicio de la Supervisión.</t>
  </si>
  <si>
    <t xml:space="preserve">Revisión participativa de la Matriz de Identificación y Distribución de Riesgos, para la Identificacion, valoracion y tratamiento  de riesgos en el ejercicio de la Supervisión Contractual </t>
  </si>
  <si>
    <t>OLGA TERESA DE JESUS AVILA ROMERO
JEFE OFICINA ASESORA JURIDICA</t>
  </si>
  <si>
    <t>14-08-2018. Maria Victoria Barrios Gomez
La Oficina Asesora Juridica, con Comunicación Interna RAD. 2018IE2363,  en su numeral 6 se establecio la determinación de riesgos especificdos en la matriz de Asignación y Distribución de Riesgos por parte de las personas que realizan los documentos previos.
El 24 de julio de 2018 se realizo socializacion con la persona encargada de estructurar los riesgos de  Obras.
05 de junio de 2019 - Leidy Lorena Barón Rojas
Actualmente la Oficina Asesora Jurídica cuenta con una persona que se encarga entre otra cosas de revisar las matrices de riesgos que elaboran las diferentes áreas para adelantar los procesos de seleccion de contratistas, así como la de los convenios, ella (Cristina Corena se encarga de revisar y ajustar conforme a la matriz conforme a los riesgos de cada proceso contractual, los cuales se estan ajustando a la Guía de riesgos previsibles de la Veeduría Distrial, la cual fue socializadas a la entidades en julio de 2017.) Se anexa correos de algunas matrices revisadas.</t>
  </si>
  <si>
    <r>
      <rPr>
        <rFont val="Arial"/>
        <sz val="10.0"/>
      </rPr>
      <t xml:space="preserve"> 11/12/2018 Se realiza seguimiento de evidencias al responsable del seguimiento, en el que resalta revision participativa. El riesgo no esta condicionado, y los riesgos no son suceptibles de determinar. No se observan evidencias </t>
    </r>
    <r>
      <rPr>
        <rFont val="Arial"/>
        <b/>
        <sz val="10.0"/>
      </rPr>
      <t xml:space="preserve">DFRCH                                           </t>
    </r>
    <r>
      <rPr>
        <rFont val="Arial"/>
        <sz val="10.0"/>
      </rPr>
      <t>Gestion Contractual junto con el area de analisis han realizado revision de los riesgos generales, se encuentran evidenciados en los documentos concurso de meritos 011 de 2018 y concurso de merito 010 de 2018, y los riesgos operacinales se pueden presentar en la ejecucion contractual, esos riesgos los establece cada una de las areas que actualmente los esten ejecutando.</t>
    </r>
    <r>
      <rPr>
        <rFont val="Arial"/>
        <b/>
        <sz val="10.0"/>
      </rPr>
      <t xml:space="preserve">  DFRCH.                     06/06/2019 DFRCH. </t>
    </r>
    <r>
      <rPr>
        <rFont val="Arial"/>
        <sz val="10.0"/>
      </rPr>
      <t xml:space="preserve">En lo que interesa a la revisión de matriz de riesgos, si se está efectuando de acuerdo a los documentos allegados como evidencia descrita en esta acción, se recomienda seguir realizando, verificación ya que es un elemento preventivo de cualquier riesgo en un contrato o convenio. </t>
    </r>
    <r>
      <rPr>
        <rFont val="Arial"/>
        <b/>
        <sz val="10.0"/>
      </rPr>
      <t xml:space="preserve">  </t>
    </r>
  </si>
  <si>
    <t>IGC18-1</t>
  </si>
  <si>
    <t>Auditoria Interna Gestión Contractual</t>
  </si>
  <si>
    <t>MECI 2017 en el componente Gestión de Riesgos y la ISO 9001
2015 en el numeral 6. Planificación 6.1 Acciones para abordar riesgos y oportunidades
6.1.1</t>
  </si>
  <si>
    <t>2.2.1 EL COMPONENTE DE ADMINISTRACIÓN DE RIESGO DE LA ETAPA DE PLANEACION Y PRECONTRACTUAL Y POST CONTRACTUAL PRESENTA DEBILIDADES EN SU GESTIÓN</t>
  </si>
  <si>
    <t>Falta de unificación de los riesgos para el procedimiento de gestión contractual en los formatos que estableció la oficina aseora de planeación</t>
  </si>
  <si>
    <t>Unificación y actualización de los riesgos en los formatos establecidos</t>
  </si>
  <si>
    <t xml:space="preserve">Olga Teresa Ávila - Jefe Oficina Jurídica </t>
  </si>
  <si>
    <t>05 de junio de 2019 - Leidy Lorena Barón Rojas 
La Oficina Asesora Jurídica esta adelantando la revisón a los proceso Precontractual y Contractual del Idiger, porque los mismos se encuentran desactualizados, se ha adelantado reunión para revisar los procesos con los lideres de los Grupos Precontractual y Contractual para adelnatar el ajuste de los procedimiento y formatos utilizados en el proceso contractual.  Igualmente la Jefe de la Oficina Asesora Jurídica el 10 de mayo de 2019, remitió a Planeación el seguimiento al Plan Anticorrupcion vigencia 2019 con corte al 30 de abril de 2019, estableciendo dos (2) riesgos en el proceso Gestión Contractual (1. Ausencia de documentación 2. Procedimientos asociados a procesos pertinencia en los procesos que desarrollar los procesos.  Igualmente informó a la Oficina de Planeación que para la Oficina Asesora Jurídica no existen riesgos de corrupción para el primer cuatrimeste del año,  también idncia que se evaluará en el periodo de acuerdo a la revisión de los procedimiento si dentrto del proceso se identifica riesgos anticorrupción.
Se anexan como soprotes:
1. Acta de Reunión de fecha 15 de mayo de 2019 - Tema Actualización de Caracterización del Proceso
2. Acta de de Reunión 31 de mayo - Compromisos para actualización de procedimientos del área precontractual y la actualización de los estudios previos y documento complementario al pliego de condiciones.
3. Acta de Reunión 05 de junio de 2019 - Tema Matriz de Riesgos procedimiento Contractual
4.  Correo electrónico Seguimiento Plan Anticorrupción vigencia 2019 -con corte a abril 30 de 2019
5. Matriz de Riesgos Proceso Contractual.</t>
  </si>
  <si>
    <r>
      <rPr>
        <rFont val="Arial"/>
        <b/>
        <sz val="10.0"/>
      </rPr>
      <t>06/06/2019 DFRCH.</t>
    </r>
    <r>
      <rPr>
        <rFont val="Arial"/>
        <sz val="10.0"/>
      </rPr>
      <t xml:space="preserve"> La accion a implentar por la OAJ es unificacion y actualización de los riesgos en los formatos establecidos, a los que se les realizó revision detallada segun consta en elementos descritos como evidencia, documentos que fueron allegados a la OCI haciendo verificación y comprobación efectiva de la implementacion a la presente acción. </t>
    </r>
  </si>
  <si>
    <t>IGC18-2</t>
  </si>
  <si>
    <t>MECI 2017
Componente MONITOREO O SUPERVISIÓN CONTINUA y la ISO 9001: 2015 en el
subnumeral 7.1.5 Recursos de seguimiento y medición 7.1.5.1 Generalidades</t>
  </si>
  <si>
    <t>2.2.2. SE IDENTIFICA EN DOS (2) EXPEDIENTES CONTRACTUALES REVISADOS EN
LA MUESTRA SELECCIONADA INCONSISTENCIAS EN LOS DOCUMENTOS
PRECONTRACTUALES</t>
  </si>
  <si>
    <t>Falta de claridad en la redacción de las necesidades que establece el IDIGER</t>
  </si>
  <si>
    <t>Realizar la contratación del IDIGER de acuerdo a los perfiles que se requieran para satistacer las necesidades los cuales se determinarán en los estudios previos</t>
  </si>
  <si>
    <t>5/06/2019 - Leidy Lorena Barón Rojas
La Oficina Asesora Jurídica adelantará una muestra a los estudios previos de los contratos de prestación de servicios profesionales y de apoyo a la gestión, suscritos con corte a 31 de mayo de 2019, la muestra será del 10% de los contratos suscritos.</t>
  </si>
  <si>
    <r>
      <rPr>
        <rFont val="Arial"/>
        <b/>
        <sz val="10.0"/>
      </rPr>
      <t>06/06/2019 DFRCH.</t>
    </r>
    <r>
      <rPr>
        <rFont val="Arial"/>
        <sz val="10.0"/>
      </rPr>
      <t xml:space="preserve"> De acuerdo a las evidencias descritas en la actual acción, se escogieron 10 contratos del año 2019 al azar de contratación directa para verificar el cumplimiento del requisito de perfil y, se comprobó que en esos 10 contratos seleccionados y revisados, se cumple con el perfil requerido para el contratista, hecho que refleja el cumplimiento de la acción descrita en el presente contenido, es decir realizar la contratacion directa de acuerdo al perfil requerido por el IDIGER. </t>
    </r>
  </si>
  <si>
    <t>IGC18-3</t>
  </si>
  <si>
    <t>MECI 2017 Gestión de Riesgos
Institucionales y la ISO 9001; 2015 Numeral 6.1 Acciones para abordar riesgos y
oportunidades</t>
  </si>
  <si>
    <t xml:space="preserve">2.2.3. EN LA ETAPA POST CONTRACTUAL AUNQUE SE HA IDENTIFICADO EL
RIESGO “QUE NO SE LIQUIDEN LOS CONTRATOS DENTRO DEL TÉRMINO
ESTABLECIDO EN LA MINUTA Y/O EL TÉRMINO LEGAL"., ESTE SE HA
MATERIALIZADA EN DOS CONTRATOS SEGÚN BASE ENVIADA POR OFICINA
ASESORA JURÍDICA </t>
  </si>
  <si>
    <t>Los supervisores no elaboran y suscriben las actas de liquidación dentro de los términos legales</t>
  </si>
  <si>
    <t>La oficina asesora asesora jurídica continuará con las socializaciones de la guía del supervisor</t>
  </si>
  <si>
    <t xml:space="preserve">
05-06-2019 - Leidy Lorena Barón Rojas
La Guía para las supervisón contractual se encuentra publicada en el mapa de proceso de la entidad, y la misma ha sido socializada en varias oportunidades, está ultima fue en la jornada de capacitación de induccion y reinducción que se celebró el 03 de mayo de 2019, en donde la Jefe de la Oficina adelantó una charla enformada a los supervisores del IDIGER. (Se anexa listado de asistencia a la capacitación). 
Igualmente, se remitió comunicaciones a los Jefes de Oficina para que sea socializada a los supervisores de cada área en las cual se les da lineamientos a los supervisores conforme al plan de mejoramiento. Comunicaciones 2019IE2570 - 31-05-2019 y 2019 IE2549 - 30 -05- 2019</t>
  </si>
  <si>
    <r>
      <rPr>
        <rFont val="Arial"/>
        <b/>
        <sz val="10.0"/>
      </rPr>
      <t xml:space="preserve">06/06/2019 DFRCH. </t>
    </r>
    <r>
      <rPr>
        <rFont val="Arial"/>
        <b val="0"/>
        <sz val="10.0"/>
      </rPr>
      <t xml:space="preserve">Se realizó revisión a las comunicaciones que fueron socializadas a los jefes y supervisores de cada una de las dependencias, sobre la suscripción de las actas de liquidación dentro de los términos legales, documentos que fueron allegados y revisados en la OCI. </t>
    </r>
  </si>
  <si>
    <t>AIADPREDIAL19-4</t>
  </si>
  <si>
    <t>Auditoría Interna procedimiento: Adquisición Predial para el Reasentamiento GMR-PD-09 Versión 2.</t>
  </si>
  <si>
    <t xml:space="preserve">•        Modelo Integrado de Planeación y Gestión – MIPG, Política de Fortalecimiento organizacional y simplificación de procesos, “Trabajar por procesos”: “En este punto, los aspectos mínimos que una entidad debe tener en cuenta para trabajar por procesos son los siguientes: (…)
– Definir la secuencia de cada una de las diferentes actividades del proceso, desagregándolo en procedimientos o tareas
– Definir los responsables del proceso y sus obligaciones
– Revisar y analizar permanente el conjunto de procesos institucionales, a fin de actualizarlos y racionalizarlos (recorte de pasos, tiempos, requisitos, entre otros) (…)
Los jefes de las áreas de planeación lideran y facilitan los parámetros para el trabajo por procesos de la entidad. Sin embargo, la responsabilidad de su mantenimiento y mejora recae en cada uno de los líderes de los procesos y sus grupos de trabajo.” (Negrilla y subrayado fuera de texto)
•        La Resolución 645 del 24 de octubre de 2017,  “Por medio de la cual se modifica y unifica el manual de funciones y Competencias laborales del Instituto Distrital de Gestión de Riesgos y Cambio Climático IDIGER”, establece como función en el manual de funciones del cargo 222-23, “Área funcional Oficina Asesora Jurídica”: “11. Depurar y legalizar los documentos que acreditan la titularidad de los bienes inmuebles del IDIGER, 14. Coordinar los procesos de saneamiento predial de los inmuebles adquiridos por el IDIGER en el marco de la ejecución de los diferentes programas.” 
</t>
  </si>
  <si>
    <t>HALLAZGO 4. NO SE EVIDENCIA LINEAMIENTO INSTITUCIONAL DOCUMENTADO PARA EL SANEAMIENTO DE LOS PREDIOS ADQUIRIDOS POR EL IDIGER EN EL MARCO DEL PROGRAMA DE REASENTAMIENTO.</t>
  </si>
  <si>
    <t xml:space="preserve">Presunción de que las adquisiciones de predios antiguos realizadas por la Entidad se habían efectuado en debida forma </t>
  </si>
  <si>
    <t>Elaborar una guía para el saneamiento de los predios mas antiguos adquiridos por el idiger</t>
  </si>
  <si>
    <t>Subdirección Corporativa y Asuntos Disciplinarios y Oficina Asesora Jurídica</t>
  </si>
  <si>
    <t xml:space="preserve">Frente al hallazgo 4, Desde la Subdirección Corporativa y Asuntos Disciplinarios se conformó un equipo de trabajo integrado por la contratista Eulin Gómez y el funcionario Carlos Castro. Este equipo inicio labores en el mes de febrero del 2020, y comenzó a describir las acciones que desde el grupo de Gestión Administrativa Predial – GAP, se venían adelantando en la validación de la información predial de los inmuebles antiguos que la entidad había adquirido, del ejercicio anterior, se identificaron las acciones propias a realizar por GAP y las posibles situaciones que requerían de la participación de la Oficina Asesora Jurídica – OAJ, para su solución.
A principios del mes de marzo como resultado de la tarea realizada, se elaboró el documento preliminar “Guía saneamiento juridico predial”, donde se plasmaron las acciones comentadas en el párrafo anterior. Posteriormente se envió dicho documento a la OAJ para que complementara su participación en la guía en construcción,  para posteriormente realizar una reunión entre ambas dependencias  con el fin de consolidar el documento final. La primera versión se entregará el 1 de junio de 2020, como se indicó en el plan de mejoramiento.
16/02/2021: Se elaboró por parte de la Oficina Asesora Jurídica y la Subdirección Corportaiva y Asuntos Disciplinarios , la "Guia de Saneamiento predial"  Código: GA-GU-06 (Se anexa en drive evidencia)
</t>
  </si>
  <si>
    <r>
      <rPr>
        <rFont val="Arial"/>
        <sz val="10.0"/>
      </rPr>
      <t xml:space="preserve">
</t>
    </r>
    <r>
      <rPr>
        <rFont val="Arial"/>
        <b/>
        <sz val="10.0"/>
      </rPr>
      <t xml:space="preserve">
30/04/2020:</t>
    </r>
    <r>
      <rPr>
        <rFont val="Arial"/>
        <sz val="10.0"/>
      </rPr>
      <t xml:space="preserve"> De acuerdo al seguimiento efectuado por el refrente de la OAJ, frente a la elaboracion de una "guia para el saneamiento de los predios del IDIGER", se observó que reporta un avanace entre la Subdirección Corporativa y la OAJ en la elaboración del lineamiento institucional referido, no obstante, no se remitio borrador o evidencia del mismo, por el contrario, el referente de la OAJ, reportó en su seguimiento que "la primera versión se entregará el 1 de junio de 2020, como se indicó en el plan de mejoramiento", por lo tanto el avance de la acción es del 0%
Cabe reasaltar que en efecto el responsable de proceso definió como fecha limite para completar el plan de mejoramiento el próximo 01/06/2020, por lo cual se recomienda elaborar, presentar y socializar el linemiento insitucional para el saneamiento predial antes de la fecha mensionada, debido a que si se sobrepasa el estado de la acción cambiará a vencida. </t>
    </r>
    <r>
      <rPr>
        <rFont val="Arial"/>
        <b/>
        <sz val="10.0"/>
      </rPr>
      <t xml:space="preserve">SANH
14/07/2020: </t>
    </r>
    <r>
      <rPr>
        <rFont val="Arial"/>
        <sz val="10.0"/>
      </rPr>
      <t>A la fecha de revisión esta acción se encontró en estado "abierta vencida" (fecha de terminación 01/06/2020); mediante comunicación interna 2020IE2513 del 07/07/2020, la Oficina AsesoraJurídica solicitó "prorroga hasta el dia 30 de novimebre de 2020 (...)"</t>
    </r>
    <r>
      <rPr>
        <rFont val="Arial"/>
        <b/>
        <sz val="10.0"/>
      </rPr>
      <t xml:space="preserve"> por lo cual desde la Oficina de Control Interno se cambió la fecha de finalización del "01/06/2020" y se asignó nueva fecha para el 30/11/2020, pasando a estado "abierta en desarrollo". SANH
</t>
    </r>
    <r>
      <rPr>
        <rFont val="Arial"/>
        <sz val="10.0"/>
      </rPr>
      <t xml:space="preserve">
</t>
    </r>
    <r>
      <rPr>
        <rFont val="Arial"/>
        <b/>
        <sz val="10.0"/>
      </rPr>
      <t xml:space="preserve">24/082020 </t>
    </r>
    <r>
      <rPr>
        <rFont val="Arial"/>
        <sz val="10.0"/>
      </rPr>
      <t xml:space="preserve">Durante este seguimiento no se encontraron registros o evidencias de cumplimiento por parte del responsable de la acción. </t>
    </r>
    <r>
      <rPr>
        <rFont val="Arial"/>
        <b/>
        <sz val="10.0"/>
      </rPr>
      <t>AFPH.
22/09/2020</t>
    </r>
    <r>
      <rPr>
        <rFont val="Arial"/>
        <sz val="10.0"/>
      </rPr>
      <t xml:space="preserve"> Durante este seguimiento no se encontraron registros o evidencias de cumplimiento por parte del responsable de la acción. </t>
    </r>
    <r>
      <rPr>
        <rFont val="Arial"/>
        <b/>
        <sz val="10.0"/>
      </rPr>
      <t>AFPH.
30/10/2020</t>
    </r>
    <r>
      <rPr>
        <rFont val="Arial"/>
        <sz val="10.0"/>
      </rPr>
      <t xml:space="preserve"> A la fecha de ete seguimiento no se encontraron reportes o evidencias del cumplimiento de la acción por parte del responsable de la acción o lider del proceso</t>
    </r>
    <r>
      <rPr>
        <rFont val="Arial"/>
        <b/>
        <sz val="10.0"/>
      </rPr>
      <t xml:space="preserve">. AFPH 
</t>
    </r>
    <r>
      <rPr>
        <rFont val="Arial"/>
        <sz val="10.0"/>
      </rPr>
      <t xml:space="preserve">31/12/2020  A la fecha de ete seguimiento no se encontraron reportes o evidencias del cumplimiento de la acción por parte del responsable de la acción o lider del proceso. AFPH 
2/02/2021: Se identifica en el link </t>
    </r>
    <r>
      <rPr>
        <rFont val="Arial"/>
        <color rgb="FF1155CC"/>
        <sz val="10.0"/>
        <u/>
      </rPr>
      <t>https://www.idiger.gov.co/documents/20182/979874/GA-GU-06+GUIA+DE+SANEAMIENTO+PREDIAL.pdf/612671c5-c812-4c41-ade4-b0dd6a613c88</t>
    </r>
    <r>
      <rPr>
        <rFont val="Arial"/>
        <sz val="10.0"/>
      </rPr>
      <t>, el documento asociado. Se recomienda socialización con los procesos que se ven impactados por  el lineamiento tales como Gestión Fiannaciera. Se cierra la accción. DKRP.
13/04/2021: GA-GU-06 En la Guia de Saneamiento predial, se debe corregir el titulo de la hoja 2 en adelante cambiar PREDIA por PREDIAL. KPSL</t>
    </r>
  </si>
  <si>
    <t>AIADPREDIAL19-7</t>
  </si>
  <si>
    <t xml:space="preserve">Resolución 180 de 2014 "Por medio de la cual se modifica parcialmente la Resolución 109 de 2014, por la cual se adopta el Plan de Gestión Social para el Programa de Reasentamiento de Familias en Alto Riesgo y se establecen los criterios para la Adquisición Predial y el Reconocimiento Económico por los Impactos Generados".
“ARTÍCULO  PRIMERO. Modificar el numeral 6º del artículo séptimo de la Resolución 109 de 2014, el cual quedará así:
"6. Factor de arraigo: Este factor se reconocerá y pagará al propietario y/o poseedor, por el impacto generado por la ruptura de las redes sociales y las relaciones de la familia con el entorno, de acuerdo al tiempo de residencia en la vivienda objeto de adquisición. Este factor se estima conforme al Plan de Gestión Social adoptado con la presente resolución. 
El valor a reconocer se basa en el resultado de la identificación del tiempo de residencia del propietario y /o poseedor y se aplicará con base en la suma de los factores de movilización, trámite, perdida de ingreso y renta, desarrollado en artículos precedentes, multiplicado por el factor de arraigo:” (Negrilla y subrayado fuera de texto)
</t>
  </si>
  <si>
    <t>OBSERVACIÓN 1: AUMENTO DEL ARRAIGO SOCIAL POR TIEMPO TRANSCURRIDO DURANTE EL PROCESO DE ADQUISICIÓN PREDIAL.”</t>
  </si>
  <si>
    <t>No aceptación por parte de los propietarios y/o poseedores de la oferta de compra presentada por la entidad, gravamenes o limitaciones al dominio que impiden continuar con la negociación o problemas en cabida y linderos.</t>
  </si>
  <si>
    <t>Hacer seguimiento a los procesos de adquisición predial que presenten retrasos o demoras injustificadas en el trámite de la enajenación voluntaria, con el grupo predial de la Oficina Asesora Jurídica y la Subdirección para la Reducción de Riesgos y Adaptación al Cambio Climático en la cual se levantarán actas.</t>
  </si>
  <si>
    <t>Oficina Asesora Jurídica y Subdirección para la Reducción del Riesgo y Adaptación al Cambio Climático.</t>
  </si>
  <si>
    <t xml:space="preserve">Frente a la observación 1, se realizaron actividades  a partir de la observación realizada en la auditoria, tales como adopción mediante la Resolución 710 de Diciembre de 2020, de  un nuevo Plan de Gestión Social;  a traves de dicho plan se implementaron   varios  formatos  entre ellos el "FORMATO DE SEGUIMIENTO A LAS ACTIVIDADES DE PLAN DEL GESTIÓN SOCIAL EN EL MARCO DEL PROGRAMA DE REASENTAMIENTO DE FAMILIAS EN ALTO RIESGO A TRAVÉS DE ADQUISICIÓN PREDIAL CON EL IDIGER", (código GR-FT-57) aprobado por la Oficina de Planeación el  20/02/2020.   Este formato esta siendo diligenciando principalmente en aquellos casos en que se presentan dificultades para el avance individual de cada familia, el cual puede variar si se presentan obstaculos o demoras  que interrumpan el procesos de negociación, entre las cuales estan: la falta de interés, por parte de los presuntos titulares de derechos en el proceso de enajenación voluntaria, diferencias en cabida y linderos, limitaciones y/o gravámenes al dominio, así como demoras por parte de las entidades prestadoras de servicios públicos domiciliarios en realizar la desconexión de las acometidas en cada vivienda y en la expedición del respectivo paz y salvo. Donde este último es requisito indispensable para realizar el desembolso final a las familias con base en los términos acordados en las promesas de venta y/o contratos de mejoras. 
18/09/2020.  Frente a la observación 1.  El (formatocódigo GR-FT-57) se implementó en los 61 procesos que se encuentran activos y en trámite de reasentamientos en la modalidad de adquisición predial, de manera física (para su diligenciamiento continuo) en cada uno de los expedientes, los 61 expedientes mencionados pueden ser consultados en el siguiente link:
https://docs.google.com/spreadsheets/d/1G2SAvLcMezz6nh0uyioWB4z8qPvjOAfZC52V_snWqnI/edit#gid=1478842833Así mismo se realizan reuniones quincenales de seguimiento en la Subdirección para la Reducción del Riesgo y Efectos del Cambio Climático y el grupo de gestión predial de la Oficina Asesora Jurídica, en la que se revisa el avance en cada uno de los procesos, Actas que se pueden consultar en el siguiente link:  ttps://drive.google.com/drive/folders/1V9UbXQUo1XsKfZsDLya1NCdxXGZzCKbr
El seguimiento a los procesos de adquisición también se realiza en la base SEGUIMIENTO GESTIÓN REASENTAMIENTOS 2020-II, en la pestaña de ATENCIÓN AL PÚBLICO, donde se incluye toda la información.
https://docs.google.com/spreadsheets/d/1G2SAvLcMezz6nh0uyioWB4z8qPvjOAfZC52V_snWqnI/edit#gid=1478842833
De esta manera solicitamos se de cierre a la observación de “AUMENTO DEL ARRAIGO SOCIAL POR TIEMPO TRANSCURRIDO DURANTE EL PROCESO DE ADQUISICIÓN PREDIAL”, atendiendo que se realizaron e implementaron las actividades necesarias para hacer seguimiento a los procesos de adquisición predial que presenten retrasos o demoras injustificadas en el trámite de la enajenación voluntaria. 
Se solicita el cierre  de observación. </t>
  </si>
  <si>
    <r>
      <rPr>
        <rFont val="Arial"/>
        <b/>
        <sz val="10.0"/>
      </rPr>
      <t xml:space="preserve">
30/04/2020: </t>
    </r>
    <r>
      <rPr>
        <rFont val="Arial"/>
        <sz val="10.0"/>
      </rPr>
      <t xml:space="preserve">Se observó que el refrente reportó y remitió las evidencias de la expedición de la Resolución 710 de diciembre de 2019 " Por medio del cual se adotó el plan de gestión social para la adquisición predial (...)" y el formato "formato de seguimiento a las actividades de plan del gestión social en el marco del programa de reasentamiento de familias en alto riesgo a través de adquisición predial con el idiger" (código GR-FT-57).
Dado que la observación de auditoria es el </t>
    </r>
    <r>
      <rPr>
        <rFont val="Arial"/>
        <b/>
        <i/>
        <sz val="10.0"/>
      </rPr>
      <t>"Aumento del arraigo social por el tiempo transcurrido en el proceso de adquisión predial"</t>
    </r>
    <r>
      <rPr>
        <rFont val="Arial"/>
        <sz val="10.0"/>
      </rPr>
      <t xml:space="preserve">, y que la acción propuesta por el responsable de proceso se enfocó en  </t>
    </r>
    <r>
      <rPr>
        <rFont val="Arial"/>
        <i/>
        <sz val="10.0"/>
      </rPr>
      <t>"</t>
    </r>
    <r>
      <rPr>
        <rFont val="Arial"/>
        <b/>
        <i/>
        <sz val="10.0"/>
      </rPr>
      <t>Hacer seguimiento a los procesos de adquisición predial que presenten retrasos o demoras injustificadas en el trámite de la enajenación voluntaria,</t>
    </r>
    <r>
      <rPr>
        <rFont val="Arial"/>
        <i/>
        <sz val="10.0"/>
      </rPr>
      <t xml:space="preserve"> con el grupo predial de la Oficina Asesora Jurídica y la Subdirección para la Reducción de Riesgos y Adaptación al Cambio Climático en la cual se levantarán actas"; </t>
    </r>
    <r>
      <rPr>
        <rFont val="Arial"/>
        <sz val="10.0"/>
      </rPr>
      <t xml:space="preserve">es necesario que tanto la OAJ como la Subdirección de Reducción especifiquen o remitan la relación de los casos o expedientes con las correspondientes evidencias de su gestión en los cuales se han aplicado las dispociones de la Resolución 710 de 2019 y los correspondientes formatos de seguimeinto al plan de gestion social, con el fin de poder establecer el avance. </t>
    </r>
    <r>
      <rPr>
        <rFont val="Arial"/>
        <b/>
        <sz val="10.0"/>
      </rPr>
      <t xml:space="preserve">SANH
24/082020 </t>
    </r>
    <r>
      <rPr>
        <rFont val="Arial"/>
        <sz val="10.0"/>
      </rPr>
      <t>Durante este seguimiento no se encontraron registros o evidencias de cumplimiento  de la acción</t>
    </r>
    <r>
      <rPr>
        <rFont val="Arial"/>
        <b/>
        <sz val="10.0"/>
      </rPr>
      <t>. AFPH.</t>
    </r>
    <r>
      <rPr>
        <rFont val="Arial"/>
        <i/>
        <sz val="10.0"/>
      </rPr>
      <t xml:space="preserve">
</t>
    </r>
    <r>
      <rPr>
        <rFont val="Arial"/>
        <b/>
        <i/>
        <sz val="10.0"/>
      </rPr>
      <t xml:space="preserve">
</t>
    </r>
    <r>
      <rPr>
        <rFont val="Arial"/>
        <b/>
        <sz val="10.0"/>
      </rPr>
      <t>22/09/2020</t>
    </r>
    <r>
      <rPr>
        <rFont val="Arial"/>
        <sz val="10.0"/>
      </rPr>
      <t xml:space="preserve"> se evidencian los seguimientos a los procesos de adquisición predial, se implementó el formato GR-FT-57 seguimiento a las actividades del plan de gestión social, así mismo se evidencia el seguimiento y registro de la información en la base de datos Gestión de reasentamientos 2020 II, así como las actas de reunión relacionadas con las acciones presentadas de forma mensual, se cuenta con 61 expedientes que dan cuenta de los seguimientos realizados. frente a la evidencia documental presentada la OCI concede el cierre de la acción, haciendo la claridad que se continuara con el monitoreo y verificación de su cumplimiento hasta el cierre de la vigencia 2020. </t>
    </r>
    <r>
      <rPr>
        <rFont val="Arial"/>
        <b/>
        <sz val="10.0"/>
      </rPr>
      <t>AFPH</t>
    </r>
  </si>
  <si>
    <t>AIADPREDIAL19-8</t>
  </si>
  <si>
    <t>“Instructivo de diligenciamiento del Formato Único Hoja de Vida Persona Natural” publicado en la página web del Departamento Administrativo de la Función Pública -DAFP,  sección “OBSERVACIONES DEL JEFE DE RECURSOS HUMANOS Y/O CONTRATOS:”</t>
  </si>
  <si>
    <t>HALLAZGO 5: INCONSISTENCIAS EN LOS  FORMATOS ÚNICOS DE HOJA DE VIDA DE LA MUESTRA DE EXPEDIENTES CONTRACTUALES ASOCIADOS AL PROCEDIMIENTO DE ADQUSICIÓN PREDIAL</t>
  </si>
  <si>
    <t>Falta de revisión de los documentos aportados para la elaboración del contrato.</t>
  </si>
  <si>
    <t>Previo a la suscripción del contrato el abogado, verificará el correcto diligenciamiento de los formatos únicos de hoja de vida y remtirá a la Jefe de la Oficina Asesora Jurídica para su firma.</t>
  </si>
  <si>
    <t>Oficina Asesora Jurídica y Subdirección para la Reducción de Riesgos y Adaptación ala Cambio Climático.</t>
  </si>
  <si>
    <t>30/04/2020: El responsable de proceso no realizó seguimiento.
 18/09/2020. Se efectúo la revisión del  FORMATO UNICO HOJA DE VIDA DEL SIDEAP a todos los contratistas cuyo objeto esta relacionada con adquisición predial. Se anexan 18 formatos correspondientes a los 18 contratos 18 suscritos, entre el mes de enero al mes de septiembre de 2020, en los cuales se puede evidenciar la  firma de la jefe de la Oficina Asesora Jurídica, previa verificación. 
Se solicita el cierre de la acción.</t>
  </si>
  <si>
    <r>
      <rPr>
        <rFont val="Arial"/>
        <b/>
        <sz val="10.0"/>
      </rPr>
      <t xml:space="preserve">
30/04/2020:</t>
    </r>
    <r>
      <rPr>
        <rFont val="Arial"/>
        <sz val="10.0"/>
      </rPr>
      <t xml:space="preserve"> El referente de la OAJ, no realizó, comunicó y remitió las evidencias en el plazo establecido (del 30/03/2020 hasta el 24/04/2020)  para el avance relacionado con la acción, por lo tanto no es posible efectuar el seguimeinto por parte del Oficina de Control interno.
</t>
    </r>
    <r>
      <rPr>
        <rFont val="Arial"/>
        <b/>
        <sz val="10.0"/>
      </rPr>
      <t xml:space="preserve">24/082020 </t>
    </r>
    <r>
      <rPr>
        <rFont val="Arial"/>
        <sz val="10.0"/>
      </rPr>
      <t xml:space="preserve">Durante este seguimiento no se encontraron registros o evidencias de cumplimiento  de la acción. </t>
    </r>
    <r>
      <rPr>
        <rFont val="Arial"/>
        <b/>
        <sz val="10.0"/>
      </rPr>
      <t>AFPH.
22/09/2020</t>
    </r>
    <r>
      <rPr>
        <rFont val="Arial"/>
        <sz val="10.0"/>
      </rPr>
      <t xml:space="preserve"> La OAJ remite 18 hojas de vida firmadas, no obstante, la verificación de este hallazgo se realizará directamente en los expedientes contractuales. Desde la OCI, se remitirá la solicitud de muestra de contratos para su revisión y validación, la cual se realizara a partir del 28 de septiembre del año en curso. </t>
    </r>
    <r>
      <rPr>
        <rFont val="Arial"/>
        <b/>
        <sz val="10.0"/>
      </rPr>
      <t>AFPH
30/09/2020:</t>
    </r>
    <r>
      <rPr>
        <rFont val="Arial"/>
        <sz val="10.0"/>
      </rPr>
      <t xml:space="preserve"> Una vez realizada la verificación de los expedientes contractuales 140, 147, 150, 151, 153, 154, 160, 164, 165, 169, 174, 175, 210 de 2020, para determinar el avance y cumplimiento de la acción AIADPREDIAL19-5: “Previo a la suscripción del contrato el abogado, verificará el correcto diligenciamiento de los formatos únicos de hoja de vida y remitirá a la Jefe de la Oficina Asesora Jurídica para su firma.”, se evidenció el correcto diligenciamiento del formato único de hoja de vida con la respectiva firma del servidor/a de la oficina asesora jurídica para cada caso de la muestra seleccionada. Por lo cual es pertinente el cierre de la acción.
No obstante, se observó que en el expediente contractual 175, a pesar de que el formato único de hoja de vida se encontraba correctamente diligenciado y con la firma de la servidora de la oficina asesora jurídica, no se pudo constatar esta firma con la del documento de designación de supervisión contractual, ya que no estaba firmado por la misma servidora que ejercía el cargo en el momento de la celebración del mismo. </t>
    </r>
    <r>
      <rPr>
        <rFont val="Arial"/>
        <b/>
        <sz val="10.0"/>
      </rPr>
      <t>TMMM - SANH</t>
    </r>
  </si>
  <si>
    <t>AIADPREDIAL19-9</t>
  </si>
  <si>
    <t>La Entidad Estatal está obligada a publicar en el SECOP los Documentos del Proceso y los actos administrativos del Proceso de Contratación. En ese sentido, el artículo 2.2.1.1.1.3.1 del Decreto 1082 de 2015 ha definido que los Documentos del Proceso son: los estudios y documentos previos; el aviso de convocatoria; los pliegos de condiciones o la invitación; las Adendas; la oferta; el informe de evaluación; el contrato; y cualquier otro documento expedido por la Entidad Estatal durante el Proceso de Contratación. Ahora, cuando se dice que cualquier otro documento expedido por la Entidad Estatal durante el Proceso de Contratación, se hace referencia a todo documento diferente a los mencionados, siempre que sea expedido dentro del Proceso de Contratación. La Ley de Transparencia establece la obligación de publicar todos los contratos que se realicen con cargo a recursos públicos, es así que los sujetos obligados deben publicar la información relativa a la ejecución de sus contratos, obligación que fue desarrollada por el Decreto 1081 de 2015, el cual estableció que para la publicación de la ejecución de los contratos, los sujetos obligados deben publicar las aprobaciones, autorizaciones, requerimientos o informes del supervisor o del interventor que aprueben la ejecución del contrato.</t>
  </si>
  <si>
    <t>HALLAZGO 6: NO SE OBSERVÓ LA PUBLICACIÓN COMPLETA DE LOS DOCUMENTOS “CERTIFICADO DE CUMPLIMIENTO DE OBLIGACIONES  E  “INFORME DE ACTIVIDADES CONTRATO DE PRESTACIÓN DE SERVICIOS”, EN LA PLATAFORMA SECOP I Y II.</t>
  </si>
  <si>
    <t>Falta lineamiento de la información que se debe publicar en el SECOP I y II, verificando que la información no sea sensible y con información personal de los contratista.</t>
  </si>
  <si>
    <t>Elaborar comunicación a los Subdirectores, Jefes de Oficina y Supervisores, indicando los documentos e información que deben ser publicados en el SECOP I y II.</t>
  </si>
  <si>
    <t>Mediante comunicacion interna  No. 2020IE1489 se reitera a las diferentes áreas de la Entidad, el deber que tienen los Supervisores de remitir o publicar la documentación contractual en el SECOP I o SECOP II, según corresponda (Se remite como evidencia la referida comunicación).
18/09/2020: Se proyecto comunicación interna con Radicado N° 2020IE3673, dirigida a los subidrectores, Jefes de oficina y supervisores, aclarando que el documento que se publica en el SECOP II, para acrediar la ejecución del contrato es el“Informe de actividades orden prestación de servicios / contrato prestación de servicios (formato GFI-FT-02 VERSIÓN 2)”,sin incluir los anexos que se radican con la cuenta de cobro, pues los mismos contienen información sensible y no acreditan las actividades con las cuales se da cumplimiento al objeto y obligaciones del contratista. De igual forma se aclara que: "En caso de que el contratista deba entregar productos, el supervisor sólo podrá publicarlos, cuando no contengan información que sea propia del manejo de la entidad y sus procesos misionales, la cual pueda llegar a ser mal interpretada o utilizada para fines diferentes por los cuales fue contratada, como es el caso de los conceptos técnicos, informes de visitas, entre otros"
Se Solicita el cierre de la acción 
13/07/2021: Se esta actualizando el procedimiento precontractual por parte de la contratista Katherine Vela quien espera presentar un borrador el dia 23 de julio para ser aprobado y subdo al SGC y el manual de contratacion se encuentra en proceso de actualizacion por parte de la Oficina Asesora de planeacion</t>
  </si>
  <si>
    <r>
      <rPr>
        <rFont val="Arial"/>
        <b/>
        <sz val="10.0"/>
      </rPr>
      <t xml:space="preserve">
30/04/2020: </t>
    </r>
    <r>
      <rPr>
        <rFont val="Arial"/>
        <b val="0"/>
        <sz val="10.0"/>
      </rPr>
      <t>El referenre de la OAJ remitió copia de la comunicación interna, "Documentación que debe ser publicada en el SECOP I y SECOP II", cordis 2020IE1489 del 24/04/2020", en la cual se comunican a los Subdirectores, jefes de oficina y supervisores de contrato del IDIGER, la documentacion que deben remitir a la OAJ para su publicación en SECOP I o la que deben subir directamente al SECOP II, en el marco de la normatividad vigente.
La accion propuesta por el responsable del proceso fue remitir dicha comunicación, no obstante por si sola no garantiza la eliminación el Hallazgo de auditoría, debido a que esta estableció:</t>
    </r>
    <r>
      <rPr>
        <rFont val="Arial"/>
        <b/>
        <sz val="10.0"/>
      </rPr>
      <t xml:space="preserve">
</t>
    </r>
    <r>
      <rPr>
        <rFont val="Arial"/>
        <b/>
        <i/>
        <sz val="10.0"/>
      </rPr>
      <t xml:space="preserve">NO SE OBSERVÓ LA PUBLICACIÓN COMPLETA DE LOS DOCUMENTOS “CERTIFICADO DE CUMPLIMIENTO DE OBLIGACIONES  E  “INFORME DE ACTIVIDADES CONTRATO DE PRESTACIÓN DE SERVICIOS”, EN LA PLATAFORMA SECOP I Y II
</t>
    </r>
    <r>
      <rPr>
        <rFont val="Arial"/>
        <b val="0"/>
        <sz val="10.0"/>
      </rPr>
      <t xml:space="preserve">Ya que la OAJ tiene la obliacion de subir a la plataforma SECOP I según la comunicación remitida 2020IE1489 del 24/04/2020, la siguiente información contractual: Acta de inicio, informes de ejecución, informes finales en los casos que aplique, acta de recibo a satisfacción, todos los demas documentos que se generen en la ejecución del contrato" y que los supervisores tiene la misma obligación de subir los documetnos mencionados al SECOP II, se recomienda a la OAJ realizar la revisión del cumplimiento de estas directrices y remitir las evidendas de su ejecución para que por medio de una muestra la Oficina de Control Interno determine si la documentación contractual generada se encuentra publicada, de lo contrario no es posible determinar avance o cerrar el hallazgo.  </t>
    </r>
    <r>
      <rPr>
        <rFont val="Arial"/>
        <b/>
        <sz val="10.0"/>
      </rPr>
      <t xml:space="preserve">SANH
24/082020 </t>
    </r>
    <r>
      <rPr>
        <rFont val="Arial"/>
        <b val="0"/>
        <sz val="10.0"/>
      </rPr>
      <t>Durante este seguimiento no se encontraron registros o evidencias de cumplimiento  de la acción</t>
    </r>
    <r>
      <rPr>
        <rFont val="Arial"/>
        <b/>
        <sz val="10.0"/>
      </rPr>
      <t xml:space="preserve">. AFPH.
22/09/2020 </t>
    </r>
    <r>
      <rPr>
        <rFont val="Arial"/>
        <b val="0"/>
        <sz val="10.0"/>
      </rPr>
      <t>La OAJ informa a través de comunicación interna, 2020IE3676 que se proyectó comunicación interna, dirigida a los subdirectores, jefes de oficina y supervisores, aclarando que el documento que se publica en el SECOP II, para acreditar la ejecución del contrato es el "Informe de actividades orden de prestación de servicios / contrato prestación de servicios (formato GFI-FT-02 Versión 2)", sin incluir los anexos que se radican con la cuenta de cobro, pues los mismos contienen información sensible y no acreditan las actividades con las cuales se da cumplimiento al objeto y obligaciones del contratista. De igual forma se aclara que en caso de que el contratista deba entregar productos, el supervisor solo podrá publicarlos, cuando no contengan información que sea propia del manejo de la entidad y sus procesos misionales, la cual pueda llegar a ser mal interpretada o utilizada para fines diferentes por los cuales fue contratada, como es el caso de los conceptos técnicos, informes de visitas, entre otros. Dado lo expuesto por la OAJ, se da cierre a la acción recomendando la implementación de una política de anonimizacion de datos para que se puedan publicar los demás documentos de los que habla la norma descrita en el requisito de este hallazgo</t>
    </r>
    <r>
      <rPr>
        <rFont val="Arial"/>
        <b/>
        <sz val="10.0"/>
      </rPr>
      <t>. AHPH</t>
    </r>
  </si>
  <si>
    <t>ACGC19-1</t>
  </si>
  <si>
    <t>Auditoria Continua Gestión Contractual</t>
  </si>
  <si>
    <t>Decreto 1082 de 2015 Artículo 2.2.1.1.1.4.4. “Actualización del Plan Anual de Adquisiciones.
La Entidad Estatal debe actualizar el Plan Anual de Adquisiciones por lo menos una vez
durante su vigencia, en la forma y la oportunidad que para el efecto disponga Colombia
Compra Eficiente
La Entidad Estatal debe actualizar el Plan Anual de Adquisiciones cuando: (i) haya ajustes
en los cronogramas de adquisición, valores, modalidad de selección, origen de los recursos;
(ii) para incluir nuevas obras, bienes y/o servicios; (iii) excluir obras, bienes y/o servicios; o
(iv) modificar el presupuesto anual de adquisiciones”</t>
  </si>
  <si>
    <t>OBSERVACIÓN DE AUDITORÍA CONTINUA 1: Se presentan debilidades en los
controles de actualización del Plan Anual de Adquisiciones y en la definición
específica de roles para su publicación y modificación, así como en la actualización
de las herramientas de planificación contractual que son fuente de este, documento
denominado Ficha de Inversión.</t>
  </si>
  <si>
    <t xml:space="preserve">Falta de actualización del procedimiento de gestión precontractual y del manual de contratación en la cual se indique claramente los roles de actualización y publicación del Plan Anual de Adquisiciones </t>
  </si>
  <si>
    <t>La oficina asesora  jurídica con el apoyo de las áreas, realizará la actualización del procedimineto precontractual y del manual de contratación.</t>
  </si>
  <si>
    <t>Oficina Asesora Jurídica-Área precontractual</t>
  </si>
  <si>
    <r>
      <rPr>
        <rFont val="Arial"/>
        <sz val="11.0"/>
      </rPr>
      <t xml:space="preserve">Los procedimientos precontractuales asi como el manual de contratacion estan siendo revisados por los funcionarios competentes
Mediante comunicación interna Rad. 2020IE3838 del 25 de Septiembre de 2020, se realizo la solicitud de ampliación del termino para cumplir con la acción de mejora hasta el 31 de Diciembre de 2020.
15/02/2021: Conjuntamente con la oficina de planeacion se viene trabajando en la actualización de procesos y manuales, donde a la fecha se cuenta con el avance de la actualización del proceso pre contractual de contratos de prestacion de servicios y de apoyo a la gestión con sus respecivos formatos, la actualización de los formatos de estudios previos para los procesos de selección y la públicacion de la guia de supervisión e interventoria (Se anexan los documentos en mencion)
22/09/2021: Se actualizo el manual de funciones, el cual esta en revision juridica en relacion a este item que identifique los roles de actualización y publicación del Plan Anual de Adquisiciones. En cuanto a la actualizacin del procedimiento precontractual se esta trabajando en el area juridica.  procedimientos. Se adjunta avance de manual actualizado. KV
11/10/2021: Se actualizo el manual de contratacion N 7.1.1 (roles de actualización y publicación del Plan Anual de Adquisiciones), se adjunta el link del manual actualizado y publicado:  </t>
    </r>
    <r>
      <rPr>
        <rFont val="Arial"/>
        <color rgb="FF1155CC"/>
        <sz val="11.0"/>
        <u/>
      </rPr>
      <t xml:space="preserve">https://www.idiger.gov.co/documents/20182/980152/GC-MN-01+Manual+De+Contrataci%C3%B3n+V7.pdf/056cd834-e6aa-4727-b8b3-ba5cc46d9042
</t>
    </r>
    <r>
      <rPr>
        <rFont val="Arial"/>
        <sz val="10.0"/>
      </rPr>
      <t>21/10/2021: Se adjunta en ON DRIVE el acta de aprobación de actualización del manual de contratación, en cuanto a la observación de CI: "el acto administrativo mediante el cual se adoptó el vigente manual y se deroga el anterior y además incluir en la descripción de la modificación del Manual V7 si fue derogado la versión anterior como se deja en la trazabilidad (ejemplo versión 2 del 12-03-2010)", se aclara lo siguiente: 
1.) El Sistema de Gestión de la Calidad cuenta con el procedimiento DE-PD-01 V5 " PROCEDIMIENTO PARA LA CREACIÓN, ACTUALIZACIÓN, ELIMINACIÓN Y CONTROL DE DOCUMENTOS " en el cual en la política de operación 4.12 en su parte instancias de aprobación de los documentos - Lineamientos para la Aprobación de los documentos: (Políticas, Planes, Mapa de Procesos y Manuales) se establece en el numeral 4 que, "Los documentos que se presentarán ante el Comité Institucional de Gestión y Desempeño para aprobación deberán revisarse metodológicamente por la Oficina Asesora de Planeación sin excepción" 2.) El Manual de Contratación por su nivel de importancia se considera importante llevarse para aprobación al Comité de Gestión y Desempeño para aprobación, sin embargo, teniendo en cuenta que en la Resolución 113 de 2021 "Por medio del cual ...... se reorganiza el Comité de Contratación del IDIGER" en su numeral 4. Proponer la adopción de lineamientos y directrices en relación a la gestión contractual de la Entidad, el equipo de Calidad consideró pertinente que en vez de que sea el Comité Institucional de Gestión y Desempeño quien lo apruebe, sea el Comité de Contratación quién lo apruebe por competencia. Por lo anterior fue llevado ante esa instancia el 30 de septiembre de 2021 y aprobado por el citado Comité. 3.) Aclarar que una vez un documento controlado por el Sistema de Gestión de la Calidad es aprobado, se actualiza la fecha de aprobación, se actualiza el número de versión y se solicita la publicación y de inmediato se solicita y realiza la publicación del documento de la versión anterior, lo anterior para garantizar el uso de documentos vigentes y actualizados. Por lo tanto "la derogación" está implícita en la versión vigente. 4.) Del Comité de Contratación en la cual se aprobó el manual de contratación se genera el acta, la cual se convierte en el acto administrativo de aprobación. KV
25/10/2021: Aclaración: Dada la recomendación realizada por la Oficina de Control Interno en On Drive, sobre la inclusión en el manual de contratación que relaciona lo siguiente: “Se recomienda se establezca un acápite para el régimen especial (Situaciones de Desastre y Calamidad Pública) frente a los cuales la entidad por su naturaleza ejecuta en el marco de sus funciones de conformidad a la Ley 1523 de 2021 (art. 66)”. La OAJ realiza la siguiente aclaración: dentro del manual se encuentra la urgencia manifiesta, sobre la cual se originó el hallazgo que se solicita cerrar; la calamidad pública es un evento extraordinario, regulado por la Ley 1523 de 2012, el cual fue declarado por primera vez en Bogotá en el año 2020, de tal suerte que lo contemplado en el Acuerdo 546 de 2013, Decreto 174 de 2014 y Manual Operativo 002 de 2019, fue aplicado para la contratación, es decir, realizarla en el marco del Artículo 66. El IDIGER, para reglamentar el procedimiento de adquisición de bienes y servicios expidió la Resolución 099 de 2020, por lo que, a la fecha existe reglamentación propia para la contratación en declaratoria de calamidad. Igualmente, la fecha de la ley 1523 de 2021 no corresponde a las fechas de los hallazgos que son 2019. KV</t>
    </r>
  </si>
  <si>
    <r>
      <rPr>
        <rFont val="Arial"/>
        <b/>
        <sz val="11.0"/>
      </rPr>
      <t xml:space="preserve">
30/04/2020:</t>
    </r>
    <r>
      <rPr>
        <rFont val="Arial"/>
        <sz val="11.0"/>
      </rPr>
      <t xml:space="preserve"> El referente de la OAJ no remitio evidencias del avance en la actualizacion de los procedimientos precontractual y manal de contración, por lo cual no es posible evidenciar su ejecución, se recomienda que dicha actualización garantice la inclusicon de las directrices para la gestion del plan anual de adquisiciones como señala la observacion de auditoria. </t>
    </r>
    <r>
      <rPr>
        <rFont val="Arial"/>
        <b/>
        <sz val="11.0"/>
      </rPr>
      <t xml:space="preserve">SANH.
</t>
    </r>
    <r>
      <rPr>
        <rFont val="Arial"/>
        <sz val="11.0"/>
      </rPr>
      <t xml:space="preserve">14/07/2020: A la fecha de revisión esta acción se encontró en estado "abierta en desarrollo" (fecha de terminación 30/07/2020); mediante comunicación interna 2020IE2513 del 07/07/2020, la Oficina Asesora Jurídica solicitó "prorroga hasta el dia 31 de diciembre de 2020 (...)"  no obstante, </t>
    </r>
    <r>
      <rPr>
        <rFont val="Arial"/>
        <b/>
        <sz val="11.0"/>
      </rPr>
      <t xml:space="preserve"> la Oficina de Control Interno indicó que la la fecha de finalización seria hasta el 30/09/2020 con el fin de que se actualicen los lineamientos en materia de contratación en la vigencia de manera oportuna.
24/082020</t>
    </r>
    <r>
      <rPr>
        <rFont val="Arial"/>
        <sz val="11.0"/>
      </rPr>
      <t xml:space="preserve"> Durante este seguimiento no se encontraron registros o evidencias de cumplimiento  de la acción. </t>
    </r>
    <r>
      <rPr>
        <rFont val="Arial"/>
        <b/>
        <sz val="11.0"/>
      </rPr>
      <t xml:space="preserve">AFPH.
22/09/2020 </t>
    </r>
    <r>
      <rPr>
        <rFont val="Arial"/>
        <sz val="11.0"/>
      </rPr>
      <t>Durante este seguimiento no se encontraron registros o evidencias de cumplimiento por parte del responsable de la acción.</t>
    </r>
    <r>
      <rPr>
        <rFont val="Arial"/>
        <b/>
        <sz val="11.0"/>
      </rPr>
      <t xml:space="preserve"> AFPH.
01/10/2020: </t>
    </r>
    <r>
      <rPr>
        <rFont val="Arial"/>
        <sz val="11.0"/>
      </rPr>
      <t>De acuerdo a la solicitud de la OAJ (comunicación interna 2020IE3838), se amplia la fecha para la terminación de la acción "La oficina asesora asesora jurídica con el apoyo de las áreas, realizará la actualización del procedimineto precontractual y del manual de contratación." pasando del 30/09/2020 al 31/12/2020.</t>
    </r>
    <r>
      <rPr>
        <rFont val="Arial"/>
        <b/>
        <sz val="11.0"/>
      </rPr>
      <t xml:space="preserve"> SANH
30/10/2020</t>
    </r>
    <r>
      <rPr>
        <rFont val="Arial"/>
        <sz val="11.0"/>
      </rPr>
      <t xml:space="preserve"> A la fecha de ete seguimiento no se encontraron reportes o evidencias del cumplimiento de la acción por parte del responsable de la acción o lider del proceso. </t>
    </r>
    <r>
      <rPr>
        <rFont val="Arial"/>
        <b/>
        <sz val="11.0"/>
      </rPr>
      <t xml:space="preserve">AFPH
31/12/2020  </t>
    </r>
    <r>
      <rPr>
        <rFont val="Arial"/>
        <sz val="11.0"/>
      </rPr>
      <t xml:space="preserve">A la fecha de ete seguimiento no se encontraron reportes o evidencias del cumplimiento de la acción por parte del responsable de la acción o lider del proceso. </t>
    </r>
    <r>
      <rPr>
        <rFont val="Arial"/>
        <b/>
        <sz val="11.0"/>
      </rPr>
      <t xml:space="preserve">AFPH
2/03/2021: Los documentos continuan entramite de actualización. El estado continua igual. DKRP  
06/04/2021: Es necesario que la actualización de procesos y manuales  garantice acciones correspondientes en los controles de actualización del Plan Anual de Adquisiciones. El estado continua igual. KPSL
23/06/2021: Es necesario que la actualización de procesos y manuales, manual de contratación  garantice acciones correspondientes en los controles de actualización del Plan Anual de Adquisiciones. El estado continua igual. KPSL
</t>
    </r>
    <r>
      <rPr>
        <rFont val="Arial"/>
        <sz val="10.0"/>
      </rPr>
      <t>13/07/2021: La dependencia indica que el manual de contratación se encuentra en adecuación metodológica en OAP. Es prioritaria esta acción dado que impacta PM Institucional y de Contraloría. Continua vencida. DKRP
12/10/2021: La OAJ reporta actualización GC-MN-01 Manual De Contratación V7 del 29/09/2021 se encuentra en el mapa de procesos de la entidad y se evidencia en el numeral 7.1.1. Proceso de gestión contractual y sus procedimientos señala:</t>
    </r>
    <r>
      <rPr>
        <rFont val="Arial"/>
        <i/>
        <sz val="10.0"/>
      </rPr>
      <t xml:space="preserve"> “…Los intervinientes y responsables de cada una de las etapas de la gestión contractual serán establecidos en los procedimientos: 1. Planeación (Elaboración y Actualización del Plan Anual), 2. Selección 3. Contratación 4. Ejecución y 5. Cierre”</t>
    </r>
    <r>
      <rPr>
        <rFont val="Arial"/>
        <sz val="10.0"/>
      </rPr>
      <t xml:space="preserve"> * Se recomienda se establezca un acápite para el régimen especial (Situaciones de Desastre y Calamidad Pública) frente a los cuales la entidad por su naturaleza ejecuta en el marco de sus funciones de conformidad a la Ley 1523 de 2021 (art. 66). *Por correo electrónico comedidamente se solicita el acto administrativo mediante el cual se adoptó el vigente manual y se deroga el anterior y además incluir en la descripción de la modificación del Manual V7 si fue derogado la versión anterior como se deja en la trazabilidad (ejemplo versión 2 del 12-03-2010). KPSL.
</t>
    </r>
    <r>
      <rPr>
        <rFont val="Arial"/>
        <b/>
        <sz val="10.0"/>
      </rPr>
      <t>25/10/2021:</t>
    </r>
    <r>
      <rPr>
        <rFont val="Arial"/>
        <sz val="10.0"/>
      </rPr>
      <t xml:space="preserve"> La OAJ por correo electrónico el día 22 oct 2021 19:04 allegan evidencia de:1)Acta comité de contratación última versión SGC 2) Resolución 113-2021 Por la cual se deroga la Resolución No 139 de 2020, se reorganiza y reglamenta el Comité de Contratación del IDIGER y se dictan otras disposiciones 3) Acta de asistencia comité de contratación e indican textualmente lo siguiente: "En relación al reporte de las acciones anteriores se realiza la siguiente aclaración: Dada la recomendación realizada por la Oficina de Control Interno en On Drive, sobre la inclusión en el manual de contratación que relaciona lo siguiente: “Se recomienda se establezca un acápite para el régimen especial (Situaciones de Desastre y Calamidad Pública) frente a los cuales la entidad por su naturaleza ejecuta en el marco de sus funciones de conformidad a la Ley 1523 de 2021 (art. 66)”. La OAJ realiza la siguiente aclaración: dentro del manual se encuentra la urgencia manifiesta… la calamidad pública es un evento extraordinario, regulado por la Ley 1523 de 2012, el cual fue declarado por primera vez en Bogotá en el año 2020, de tal suerte que lo contemplado en el Acuerdo 546 de 2013, Decreto 174 de 2014 y Manual Operativo 002 de 2019, fue aplicado para la contratación, es decir, realizarla en el marco del Artículo 66. El IDIGER, para reglamentar el procedimiento de adquisición de bienes y servicios expidió la Resolución 099 de 2020, por lo que, a la fecha existe reglamentación propia para la contratación en declaratoria de calamidad. Igualmente, la fecha de la ley 1523 de 2021 no corresponde a las fechas de los hallazgos que son 2019." La OCI atendiendo lo señalado por la Oficina de Planeación y la Oficina Asesora Jurídica cambia el estado de la acción a cumplida, señalando que se deja como recomendación el acto administrativo de adopción. KPSL
</t>
    </r>
  </si>
  <si>
    <t>ACGC19-2</t>
  </si>
  <si>
    <t>Manual de Contratación GCT-MA-01 Versión 6, Capitulo IV, Etapa contractual - Acta de
Inicio:
“Todos los contratos deben tener acta de inicio, a excepción de los contratos de
compraventa de ejecución instantánea, la cual deberá suscribirse entre el supervisor y el contratista en un término de (5) días hábiles siguientes al cumplimiento de los
requisitos de ejecución. No podrá suscribirse el acta de inicio entre el supervisor y el
contratista sin que previamente hayan sido aprobadas las pólizas de los amparos
constituidos conforme a los requerimientos del contrato, y, se haya hecho el pago del
impuesto de timbre, en caso de estar obligado a él. El acta de inicio será elaborada por el
supervisor de conformidad con el formato establecido para ello, la cual deberá ser remitida a
la Oficina Asesora Jurídica para el cargue respectivo en el SECOP” (Negrilla fuera de texto)</t>
  </si>
  <si>
    <t>OBSERVACIÓN DE AUDITORÍA CONTINUA 2: Se observa que los contratos 423, 444
de 2019 suscribieron acta de inicio posterior a los cinco días establecidos en el
Manual de Contratación, así mismo se identifica contratos de compraventa de
ejecución instantánea con suscripción de actas de inicio cuando el criterio
establecido indica en el manual : “Todos los contratos deben tener acta de inicio, a
excepción de los contratos de compraventa de ejecución instantánea, la cual deberá
suscribirse entre el supervisor y el contratista en un término de (5) días hábiles
siguientes al cumplimiento de los requisitos de ejecución” . (Subrayado fuera de texto)</t>
  </si>
  <si>
    <t>Falta de conocimiento en el control por parte de los supervisores designados del término para suscribir las actas de inicio, y falta de conocimiento de los contratos que requieren la suscripción del acta de inicio y sus excepciones.</t>
  </si>
  <si>
    <t>La Oficina de Asesora Jurídica realizará comunicaciones internas en cualquiera de los medios dispuestos para tal fin en la entidad y una (1) vez por semestre, en las cuales se recuerde a los jefes de áreas u oficinas asesoras, y que estos repliquen la información a los supervisores asignados de cada área, el término de suscripción de las actas de inicio una vez cumplidos los requisitos de ejecución de los contratos, y los tipos de contratos que requieren la suscripción del acta de inicio y sus excepciones.</t>
  </si>
  <si>
    <t>Oficina Asesora Jurídica - Grupo de Gestión Contractual</t>
  </si>
  <si>
    <t>A traves de las Comunicaciones Internas No. 2020IE436 y 2020IE437 del 30/01/2020 se les recordó a todas las area y subdirecciones que el acta de inicio deberá ser suscrita dentro de los cinco (5) dias habiles suguintes al cumplimiento de los requisitos de ejecucion del contrato y que los contratos de compraventa y/o adquisicion de bines no requieren de dicha acta de inicio(se trmiten escaneadas como evidencia las comunicaciones internas relacionadas)
08/04/2021: Se anexan en el drive la evidencia de las comunicaciones Comunicaciones Internas No. 2020IE436 y 2020IE437 relacionadad en el anterior reporte
14/04/202: Se anexa al drive la evidencia de la Comunicación Interna No. Nro.2021IE1494 mediante la cual se recuerdan las directices vigentes respecto a la suscripcion de las actas de inicio a la fecha
28/04/2021: De conformidad con el reporte realizado el 13/04/2021 sobre las comunicaciones relacionadas No. 2020IE436 y 2020IE437 correspondientes al 29 de enero del año 2020, se remitieron unas actas de inicio como muestra aleatoria para determinar el avance o cierre de la acción y en una de las actas de inicio remitidas se solicita información respecto a: “Una vez revisada el acta de inicio del Contrato de Comodato 117 de 2021 que indica 26 de marzo su inicio, se observa en SECOP que la resolución 15 es del 22 de enero de 2021 por la cual resuelve celebrar el contrato de comodato, comedidamente solicito aclarar esta situación”. Por lo que la oficina jurídica aclara lo siguiente en correo enviado el 28/04/2021: “Teniendo en cuenta que el contrato se debe tramitar y publicar en la plataforma del Secop II, y que para su creación y finalmente para fase de publicación se requiere de toda la documentación del contratista, una vez se firmó el 22 de enero de 2021 la resolución por medio de la cual se justifica una contratación directa por parte del ordenador del gasto, se procedió a solicitarle todo lo pertinente al contratista, sobre los cuales fueron necesarios realizar ajustes, los mismos fueron entregados por el contratista MALLA VIAL el día 15 de marzo de 2021 fecha en la cual se realizó el cargue  en la plataforma del secop II el cual también requiere de  revisiones y aprobaciones para quedar debidamente firmado y aprobado en dicha plataforma”</t>
  </si>
  <si>
    <r>
      <rPr>
        <rFont val="Arial"/>
        <b/>
        <sz val="10.0"/>
      </rPr>
      <t xml:space="preserve">
30/04/2020: </t>
    </r>
    <r>
      <rPr>
        <rFont val="Arial"/>
        <b val="0"/>
        <sz val="10.0"/>
      </rPr>
      <t>El referenre de la OAJ no remitió copia de las comunicaciones internas 2020IE436 y 2020IE437 del 30/01/2020 en las cuales "se recordó a las areas y subdirecciones" la gestion frente a las actas de inicio. Por el contrario remitió copia de las comunicaciones 2020IE433 del 30/01/220 asunto: obligaciones especificas de los estudios previos, y 2020IE1487 del 24/04/2020 asunto: revisión de garantizas previa remisión a la Oficina Asesora Jurídica, las cuales no mencian la gestion de las actas de inicio.
En este caso no se observó evidencia de la acción ya que las comunicaciones remitidas no correponden a las directrices para las actas de inicio, por otro lado inclusive si la OAJ remite por la menos una vez (1)  por semestre una comunicación en ese sentido, dicha  accion  por si sola no garantiza la eliminación de la observación de auditoría, debido a que esta estableció:</t>
    </r>
    <r>
      <rPr>
        <rFont val="Arial"/>
        <b/>
        <sz val="10.0"/>
      </rPr>
      <t xml:space="preserve">
</t>
    </r>
    <r>
      <rPr>
        <rFont val="Arial"/>
        <b/>
        <i/>
        <sz val="10.0"/>
      </rPr>
      <t xml:space="preserve">Todos los contratos deben tener acta de inicio, a
excepción de los contratos de compraventa de ejecución instantánea, la cual deberá
suscribirse entre el supervisor y el contratista en un término de (5) días hábiles
siguientes al cumplimiento de los requisitos de ejecución” 
</t>
    </r>
    <r>
      <rPr>
        <rFont val="Arial"/>
        <b val="0"/>
        <sz val="10.0"/>
      </rPr>
      <t xml:space="preserve">Por lo tanto se recomienda a la OAJ realizar la revisión del cumplimiento de las directrices que mencionó (2020IE436 y 2020IE437 del 30/01/2020) y remitir las evidendas de su ejecución para que por medio de una muestra la Oficina de Control Interno determine si suscirpcion de las actas de inicio se ajsuta al criterio y se generan en el tiempo establecido, de lo contrario no es posible determinar avance o cerrar la observación.  </t>
    </r>
    <r>
      <rPr>
        <rFont val="Arial"/>
        <b/>
        <sz val="10.0"/>
      </rPr>
      <t xml:space="preserve">SANH
24/082020 </t>
    </r>
    <r>
      <rPr>
        <rFont val="Arial"/>
        <b val="0"/>
        <sz val="10.0"/>
      </rPr>
      <t>Durante este seguimiento no se encontraron registros o evidencias de cumplimiento  de la acción.</t>
    </r>
    <r>
      <rPr>
        <rFont val="Arial"/>
        <b/>
        <sz val="10.0"/>
      </rPr>
      <t xml:space="preserve"> AFPH.
22/09/2020 </t>
    </r>
    <r>
      <rPr>
        <rFont val="Arial"/>
        <b val="0"/>
        <sz val="10.0"/>
      </rPr>
      <t>Durante este seguimiento no se encontraron registros o evidencias de cumplimiento por parte del responsable de la acción</t>
    </r>
    <r>
      <rPr>
        <rFont val="Arial"/>
        <b/>
        <sz val="10.0"/>
      </rPr>
      <t xml:space="preserve">. AFPH.
30/10/2020 </t>
    </r>
    <r>
      <rPr>
        <rFont val="Arial"/>
        <b val="0"/>
        <sz val="10.0"/>
      </rPr>
      <t>A la fecha de ete seguimiento no se encontraron reportes o evidencias del cumplimiento de la acción por parte del responsable de la acción o lider del proceso.</t>
    </r>
    <r>
      <rPr>
        <rFont val="Arial"/>
        <b/>
        <sz val="10.0"/>
      </rPr>
      <t xml:space="preserve"> AFPH 
31/12/2020 </t>
    </r>
    <r>
      <rPr>
        <rFont val="Arial"/>
        <b val="0"/>
        <sz val="10.0"/>
      </rPr>
      <t xml:space="preserve"> A la fecha de ete seguimiento no se encontraron reportes o evidencias del cumplimiento de la acción por parte del responsable de la acción o lider del proceso.</t>
    </r>
    <r>
      <rPr>
        <rFont val="Arial"/>
        <b/>
        <sz val="10.0"/>
      </rPr>
      <t xml:space="preserve"> AFPH 
13/04/2021: Las comunicaciones relacionadas No. 2020IE436 y 2020IE437 corresponden al 29 de enero del año 2020, nuevamente se solicita remitir las evidencias de su ejecución para que por medio de una muestra la Oficina de Control Interno determine si suscripción de las actas de inicio se ajusta al criterio y se generan en el tiempo establecido, de lo contrario no es posible determinar avance o cerrar la observación. KPSL
20/04/2021:El comunicado interno 2021IE1494 del 13-04-2021 informa a los supervisores de la suscripción de actas de inicio. En relación a la muestra de actas de inicio, el acta de inicio del Contrato de Comodato 117 de 2021  indica 26 de marzo su inicio, se observa en SECOP que la resolución 15 es del 22 de enero de 2021 por la cual resuelve celebrar el contrato de comodato, comedidamente se solicita aclarar esta situación.  Se debe ajustar tanto en manual de contratación como en el procedimiento cuales son los contratos que requieren acta de inicio, ya que los vigentes manifiestan su necesidad hasta en los contratos de prestación de servicios , así se haya hecho un nuevo procedimiento para estos, todos deben  indicar la misma instrucción.KPSL
29/04/2021: En relación a la aclaración del acta de inicio del Contrato de comodato 117 de 2020, se recibe correo de la OAJ informando que radico el contratista hasta el 15 de marzo de 2021, por lo anterior se solicita registrar toda la información en este archivo y allegar evidencia. Se debe ajustar tanto en manual de contratación como en el procedimiento cuales son los contratos que requieren acta de inicio, ya que los vigentes manifiestan su necesidad hasta en los contratos de prestación de servicios, así se haya hecho un nuevo procedimiento para estos, todos deben  indicar la misma instrucción. KPSL
03/06/2020 A partir de las comunicaciones internas enviadas por la Oficina Asesora Jurídica y la muestra aleatoria de las actas de inicio con sus respectivos sustentos, se pude evidenciar que se implementaron las acciones. Conforme a lo Anterior la OCI concede el cierre de la Acción. KPSL
</t>
    </r>
  </si>
  <si>
    <t>ACGC19-3</t>
  </si>
  <si>
    <t>Marco de Referencia Para la Gestión de Riesgos SEC-GU-01 Versión 8
Ley 1150 de 2007 Liquidación del Contrato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En aquellos casos en que el contratista no se presente a la liquidación previa notificación o
convocatoria que le haga la entidad, o las partes no lleguen a un acuerdo sobre su
contenido, la entidad tendrá la facultad de liquidar en forma unilateral dentro de los dos (2)
meses siguientes, de conformidad con lo dispuesto en el artículo 136 del C. C. A.
Si vencido el plazo anteriormente establecido no se ha realizado la liquidación, la misma
podrá ser realizada en cualquier tiempo dentro de los dos años siguientes al vencimiento del
término a que se refieren los incisos anteriores, de mutuo acuerdo o unilateralmente, sin
perjuicio de lo previsto en el artículo 136 del C. C. A. Los contratistas tendrán derecho a efectuar salvedades a la liquidación por mutuo acuerdo, y
en este evento la liquidación unilateral solo procederá en relación con los aspectos que no
hayan sido objeto de acuerdo.”</t>
  </si>
  <si>
    <t>OBSERVACIÓN DE AUDITORÍA CONTINUA 3: Se identifican debilidades en la gestión
del riesgo de pérdida de competencia para liquidar contratos junto con sus controles,
y la no definición del tratamiento por parte de las partes involucradas una vez es
identificada esta materialización en los términos de la Política de Administración de
Riesgo adoptada por la entidad.</t>
  </si>
  <si>
    <t>Inexistencia del riesgo dentro del mapa de procesos de la perdida de competencia para liquidar contratos en el mapa de procesos. Y la falta de conocimiento y seguimiento de los supervisores de los  términos de liquidación de los contratos y la ejecución pos contractual de sus contratos a cargo.</t>
  </si>
  <si>
    <t>Modificar el Mapa de Riesgos de la Gestión Contractual de la Oficina Asesora Jurídica para incluir el riesgo de perdida de competencia para liquidar contratos, y realizar comunicaciones y/o capacitaciones una (1) vez por semestre a funcionarios designados como supervisores del contrato informando la actualización del Mapa de Riesgos de Gestión Contracual y la obligación de los supervisores de adelantar la liquidación de los contratos dentro de los términos legales.</t>
  </si>
  <si>
    <t>El 29 de enero de 2020 se remitio correo electronico al area de planeacion solicitando la inclusion del riesgo No. 96  Gestion Contractual mediante el diligenciamiento del formato SEC-FT-13 GESTIÓN DE RIESGOS CORRUPCIÓN Y PROCESOS V6 (Se remite como evidencia el citado correo electronico junto con su anexo)
15/02/2021: El 28 de enero de 2021 se remirio a la oficina asesora de planeacion la versión final y corregida del mapa de riesgos ajustado al nuevo formato implementado (Se anexa archivo remitido)</t>
  </si>
  <si>
    <r>
      <rPr>
        <rFont val="Arial"/>
        <b/>
        <sz val="10.0"/>
      </rPr>
      <t xml:space="preserve">
30/04/2020:</t>
    </r>
    <r>
      <rPr>
        <rFont val="Arial"/>
        <sz val="10.0"/>
      </rPr>
      <t xml:space="preserve"> Se observó el correo electrónico del 3 de febrero de 2020 mediante el cual la OAJ solicitó a la OAP la inclusión del riesgo "Perdida de competencia para liquidar contratos por parte de la entidad." en la matriz de riesgos de la vigencia 2020 en el formato establecido, no obstante al revisar la matriz publicada en la sección trasnsparencia y acceso a la información pública con corte a 24/04/2020, se observó que la OAP no incluyó el riesgo en mensión.
Se recomienda a la OAJ reiterar la solicitud y verificar la inclusión del mismo en la matriz de riesgos de la entidad.
Una vez este incluido la Oficina de Contrl Interno verificara la gestion del riesgo y la ejecución de las acciones planteadas por la OAJ para evitar su materialización en el informe cuatrimestal correspondiente.</t>
    </r>
    <r>
      <rPr>
        <rFont val="Arial"/>
        <b/>
        <sz val="10.0"/>
      </rPr>
      <t xml:space="preserve"> SANH.
24/082020 </t>
    </r>
    <r>
      <rPr>
        <rFont val="Arial"/>
        <sz val="10.0"/>
      </rPr>
      <t xml:space="preserve">Durante este seguimiento no se encontraron registros o evidencias de cumplimiento  de la acción. </t>
    </r>
    <r>
      <rPr>
        <rFont val="Arial"/>
        <b/>
        <sz val="10.0"/>
      </rPr>
      <t>AFPH.</t>
    </r>
    <r>
      <rPr>
        <rFont val="Arial"/>
        <sz val="10.0"/>
      </rPr>
      <t xml:space="preserve">
</t>
    </r>
    <r>
      <rPr>
        <rFont val="Arial"/>
        <b/>
        <sz val="10.0"/>
      </rPr>
      <t>22/09/2020</t>
    </r>
    <r>
      <rPr>
        <rFont val="Arial"/>
        <sz val="10.0"/>
      </rPr>
      <t xml:space="preserve"> Durante este seguimiento no se encontraron registros o evidencias de cumplimiento por parte del responsable de la acción. </t>
    </r>
    <r>
      <rPr>
        <rFont val="Arial"/>
        <b/>
        <sz val="10.0"/>
      </rPr>
      <t>AFPH.
30/10/2020</t>
    </r>
    <r>
      <rPr>
        <rFont val="Arial"/>
        <sz val="10.0"/>
      </rPr>
      <t xml:space="preserve"> A la fecha de ete seguimiento no se encontraron reportes o evidencias del cumplimiento de la acción por parte del responsable de la acción o lider del proceso. </t>
    </r>
    <r>
      <rPr>
        <rFont val="Arial"/>
        <b/>
        <sz val="10.0"/>
      </rPr>
      <t>AFPH</t>
    </r>
    <r>
      <rPr>
        <rFont val="Arial"/>
        <sz val="10.0"/>
      </rPr>
      <t xml:space="preserve"> 
31/12/2020  A la fecha de ete seguimiento no se encontraron reportes o evidencias del cumplimiento de la acción por parte del responsable de la acción o lider del proceso. AFPH 
02/03/2021: Se identifica en el link</t>
    </r>
    <r>
      <rPr>
        <rFont val="Arial"/>
        <color rgb="FF000000"/>
        <sz val="10.0"/>
      </rPr>
      <t xml:space="preserve">: </t>
    </r>
    <r>
      <rPr>
        <rFont val="Arial"/>
        <color rgb="FF1155CC"/>
        <sz val="10.0"/>
        <u/>
      </rPr>
      <t>https://www.idiger.gov.co/documents/20182/989497/Mapas+de+Riesgos+Intitucional.xlsx/577e66df-210d-4425-bd17-bf1f1ae6e545</t>
    </r>
    <r>
      <rPr>
        <rFont val="Arial"/>
        <sz val="10.0"/>
      </rPr>
      <t xml:space="preserve"> el mapa de riesgos de Gestión Contractual y uno de los riesgos indica: Perdida de competencia para liquidar contratos por parte de la entidad.. Se cierra la acción.</t>
    </r>
  </si>
  <si>
    <t>SEGTRANSPARENCIA2020-6</t>
  </si>
  <si>
    <t>Verificación Cumplimiento Ley de Transparencia y del Derecho al Acceso a la Información Pública del período comprendido entre Enero hasta abril de 2020.</t>
  </si>
  <si>
    <t>Criterio:
Resolución 3564 de 2015 anexo 1, numeral 7.6 “Defensa Judicial”, “los sujetos obligados deben publicar, trimestralmente un informe sobre las demandas contra el sujeto obligado, incluyendo: a. Número de demandas, b. Estado en que se encuentra, c. Pretensión o cuantía de la demanda, d. Riesgo de pérdida”.</t>
  </si>
  <si>
    <t>Hallazgo 6: No se observó la publicación trimestral de los informes sobre las demandas contra el IDIGER (sujeto obligado) los cuales deben incluir “a. Número de demandas, b. Estado en que se encuentra, c. Pretensión o cuantía de la demanda, d. Riesgo de pérdida, incumpliendo lo establecido en la Resolución 3564 de 2015, numeral 7.6 “Defensa Judicial</t>
  </si>
  <si>
    <t>Falta de claridad  en la aplicación de lo establecido en la Resolución 3564 de 2015, número 7.6.</t>
  </si>
  <si>
    <t xml:space="preserve">
Publicar trimestralmente el informe de contingente judicial, el cual deberá incluir como mínimo el Numero del proceso y la identificación ID del SIPROJ, Estado en que se encuentre, la pretensión o cuantía, el riesgo de pérdida.      
PERIODOS DE PUBLICACIÓN – información reportara 
ENERO (octubre-noviembre-diciembre) Vigencia Anterior 
MAYO (enero-febrero-marzo)
JULIO (abril-mayo-junio)
OCTUBRE (julio-agosto-septiembre)</t>
  </si>
  <si>
    <t>Profesional 219-12 de Gestión Jurídica</t>
  </si>
  <si>
    <t xml:space="preserve">18/09/2020: Se efectúo el ajuste y en el numeral 7.6 se efectúa la publicación de los procesos y de le contingente judicial. Como evidencia se encuentran pantallazos del link que remite a un exel en el que se encuentra la información solicitada.
Se solicita el cierre de la Acció
</t>
  </si>
  <si>
    <r>
      <rPr>
        <rFont val="Arial"/>
        <b/>
        <sz val="10.0"/>
      </rPr>
      <t>24/082020</t>
    </r>
    <r>
      <rPr>
        <rFont val="Arial"/>
        <sz val="10.0"/>
      </rPr>
      <t xml:space="preserve"> Durante este seguimiento no se encontraron registros o evidencias de cumplimiento  de la acción. </t>
    </r>
    <r>
      <rPr>
        <rFont val="Arial"/>
        <b/>
        <sz val="10.0"/>
      </rPr>
      <t>AFPH.</t>
    </r>
    <r>
      <rPr>
        <rFont val="Arial"/>
        <sz val="10.0"/>
      </rPr>
      <t xml:space="preserve">
</t>
    </r>
    <r>
      <rPr>
        <rFont val="Arial"/>
        <b/>
        <sz val="10.0"/>
      </rPr>
      <t>22/09/2020</t>
    </r>
    <r>
      <rPr>
        <rFont val="Arial"/>
        <sz val="10.0"/>
      </rPr>
      <t xml:space="preserve"> A partir de la informacion presentada en el memorando de radicado No.2020IE3676, se pude evidenciar el correspondiente ajuste del numeral 7.6, a partir de los enlaces y pantallazos presentados, los cuales fueron verificados y debidamente confirmados. Conforme a lo Anterior la OCI concede el cierre de la Accion.</t>
    </r>
    <r>
      <rPr>
        <rFont val="Arial"/>
        <b/>
        <sz val="10.0"/>
      </rPr>
      <t>AFPH</t>
    </r>
  </si>
  <si>
    <t>SEGTRANSPARENCIA2020-7</t>
  </si>
  <si>
    <t>Resolución 3564 de 2015 anexo 1, numeral 8.2 “Publicación de la ejecución de contratos”, “El sujeto obligado debe publicar las aprobaciones autorizaciones, requerimientos o informes del supervisor o del interventor, que prueben la ejecución de los contratos”.</t>
  </si>
  <si>
    <t>Hallazgo 7: Se observó que en el numeral 8.2 “Publicación de la ejecución de contratos”, no se encuentra publicado los informes de supervisión o interventoría o su correspondiente enlace al SECOP I o II de los procesos contractuales de las vigencias 2020, 2019, 2018, 2017, 2016 y 2015 incumpliendo lo establecido en la Resolución 3564 de 2015 numeral 8.2 y la Resolución 120 de 2019, artículo 2 “Responsabilidades”, literales, a, b y c</t>
  </si>
  <si>
    <t>Falta de claridad en la aplicación de lo establecido en la Resolución 3564 de 2015 e implementación de  un control para verificar el cumplimiento del numeral 8.2 "publicación de la ejecución de contratos"</t>
  </si>
  <si>
    <t>Se efectuará la corrección, incluyendo en el numeral 8.2 la remisión a Secop I y Secop II, para que las personas puedan tener acceso a la información de contratos tanto en el numeral 8.1 como en el numeral 8.2</t>
  </si>
  <si>
    <t xml:space="preserve">18/09/2020: Se efectúo el ajuste y en el numeral 8.2 se efectúa la remisión al Secop I y Secop II, para verificar la ejecución de los contratos,  a través de un excell, en el cual se encuentra el enlace para que cualquier persona pueda ingresando este numeral ver el estado actual del contrato. 
Se Solicita el cierre de la Acción </t>
  </si>
  <si>
    <r>
      <rPr>
        <rFont val="Arial"/>
        <b/>
        <sz val="10.0"/>
      </rPr>
      <t>14/07/2020:</t>
    </r>
    <r>
      <rPr>
        <rFont val="Arial"/>
        <sz val="10.0"/>
      </rPr>
      <t xml:space="preserve"> A la fecha de revisión esta acción se encontró en estado "abierta vencida" (fecha de terminación 30/06/2020); mediante comunicación interna 2020IE2513 del 07/07/2020, la Oficina AsesoraJurídica solicitó "prorroga hasta el dia 14 de agosto de 2020 (...)" </t>
    </r>
    <r>
      <rPr>
        <rFont val="Arial"/>
        <b/>
        <sz val="10.0"/>
      </rPr>
      <t>por lo cual desde la Oficina de Control Interno se cambió la fecha de finalización del "30/06/2020" y se asignó nueva fecha para el 14/08/2020, pasando a estado "abierta en desarrollo". SANH
24/08/2020</t>
    </r>
    <r>
      <rPr>
        <rFont val="Arial"/>
        <sz val="10.0"/>
      </rPr>
      <t xml:space="preserve"> Durante este seguimiento no se encontraron registros o evidencias de cumplimiento  de la acción. </t>
    </r>
    <r>
      <rPr>
        <rFont val="Arial"/>
        <b/>
        <sz val="10.0"/>
      </rPr>
      <t xml:space="preserve">AFPH.
</t>
    </r>
    <r>
      <rPr>
        <rFont val="Arial"/>
        <sz val="10.0"/>
      </rPr>
      <t xml:space="preserve">
</t>
    </r>
    <r>
      <rPr>
        <rFont val="Arial"/>
        <b/>
        <sz val="10.0"/>
      </rPr>
      <t>22/09/2020</t>
    </r>
    <r>
      <rPr>
        <rFont val="Arial"/>
        <sz val="10.0"/>
      </rPr>
      <t xml:space="preserve"> A partir de la informacion presentada en el memorando de radicado No.2020IE3676, se pude evidenciar el correspondiente ajuste del numeral 8.2, a partir de los enlaces y pantallazos presentados, los cuales fueron verificados y debidamente confirmados. Conforme a lo Anterior la OCI concede el cierre de la Accion.</t>
    </r>
    <r>
      <rPr>
        <rFont val="Arial"/>
        <b/>
        <sz val="10.0"/>
      </rPr>
      <t>AFPH</t>
    </r>
  </si>
  <si>
    <t>Implementación de un control en la Oficina Jurídica,  a través de el contratista referente designado quien verificará periódicamente la publicación de la ejecución de los contratos</t>
  </si>
  <si>
    <t>15/02/2021: La oficna asesora jurídica realiza una revisión de la documentación publicada en el secop ii previa la firma del formato para la expedición de paz y salvos para cada uno de los contratos</t>
  </si>
  <si>
    <r>
      <rPr>
        <rFont val="Arial"/>
        <b/>
        <color rgb="FF000000"/>
      </rPr>
      <t xml:space="preserve">24/08/2020 </t>
    </r>
    <r>
      <rPr>
        <rFont val="Arial"/>
        <b val="0"/>
        <color rgb="FF000000"/>
      </rPr>
      <t>Durante este seguimiento no se encontraron registros o evidencias de cumplimiento por parte del responsable de la acción.</t>
    </r>
    <r>
      <rPr>
        <rFont val="Arial"/>
        <b/>
        <color rgb="FF000000"/>
      </rPr>
      <t xml:space="preserve"> AFPH.
22/09/2020 </t>
    </r>
    <r>
      <rPr>
        <rFont val="Arial"/>
        <b val="0"/>
        <color rgb="FF000000"/>
      </rPr>
      <t>Durante este seguimiento no se encontraron registros o evidencias de cumplimiento por parte del responsable de la acción</t>
    </r>
    <r>
      <rPr>
        <rFont val="Arial"/>
        <b/>
        <color rgb="FF000000"/>
      </rPr>
      <t xml:space="preserve">. AFPH.
30/10/2020 </t>
    </r>
    <r>
      <rPr>
        <rFont val="Arial"/>
        <b val="0"/>
        <color rgb="FF000000"/>
      </rPr>
      <t>A la fecha de ete seguimiento no se encontraron reportes o evidencias del cumplimiento de la acción por parte del responsable de la acción o lider del proceso.</t>
    </r>
    <r>
      <rPr>
        <rFont val="Arial"/>
        <b/>
        <color rgb="FF000000"/>
      </rPr>
      <t xml:space="preserve"> AFPH 
31/12/2020 </t>
    </r>
    <r>
      <rPr>
        <rFont val="Arial"/>
        <b val="0"/>
        <color rgb="FF000000"/>
      </rPr>
      <t xml:space="preserve">A la fecha de ete seguimiento no se encontraron reportes o evidencias del cumplimiento de la acción por parte del responsable de la acción o lider del proceso. </t>
    </r>
    <r>
      <rPr>
        <rFont val="Arial"/>
        <b/>
        <color rgb="FF000000"/>
      </rPr>
      <t xml:space="preserve">AFPH 
02/03/2021: </t>
    </r>
    <r>
      <rPr>
        <rFont val="Arial"/>
        <b val="0"/>
        <color rgb="FF000000"/>
      </rPr>
      <t xml:space="preserve">Se identifica que para expedicion de paz y salvos de contratos se asegura montaje de la totalidad de la documentacion publicada por cada uno de ellos y se suscribe este documento que  tiene el código: </t>
    </r>
    <r>
      <rPr>
        <rFont val="Arial"/>
        <b/>
        <color rgb="FF000000"/>
      </rPr>
      <t xml:space="preserve">ADM-FT-62. </t>
    </r>
    <r>
      <rPr>
        <rFont val="Arial"/>
        <b val="0"/>
        <color rgb="FF000000"/>
      </rPr>
      <t>Se recomeinda dinamizar actualizacin del formato en la transición vigente de documentación. Se cierra acción.</t>
    </r>
  </si>
  <si>
    <t>SEGTRANSPARENCIA2020-obs 3</t>
  </si>
  <si>
    <t>Resolución 3564 de 2015 anexo 1, numeral 8.3 “Publicación de procedimientos, lineamientos y políticas en materia de adquisión y compras”, “Los sujetos obligados que contratan con cargo a recursos públicos deberán publicar en su sitio web oficial el manual de contratación, que contiene los procedimientos, lineamientos y políticas en materia de adquisición y compras, expedido conforme a las directrices señaladas Por la Agencia Nacional de Contratación Pública – Colombia Compra eficiente o el que haga sus veces ”.</t>
  </si>
  <si>
    <t>Observación 3: En el numeral 8.3 “Publicación de procedimientos, lineamientos y políticas en materia de adquisión y compras”, se encuentran publicado una versión desactualizada de la Caracterización del Proceso de Gestión, Contractual</t>
  </si>
  <si>
    <t>Falta de articulación entre mapa de procesos y el link de transparencia 8.3 "Publicación de procedimientos, lineamientos y políticas en materia de adquisión y compras"</t>
  </si>
  <si>
    <t>Se efectará la corrección para incluir en este numeral una remisión a mapa procesos, en el cual se encuentra la información actualizada de los procesos y del manual de contratación vigente</t>
  </si>
  <si>
    <t xml:space="preserve">18/09/2020: Se ajustó el numeral 8.3 Publicación de procedimientos, lineamientos y políticas en materia de adquisión y compras”,  y en el titulo procedimientos de contratación igualmente se dejo un enlace para mapa de procesos con el fin de tener actualizada la carecterización de procesos, tal y como se evidencia de los pantallazos:
Se solicita el cierre de la Acción </t>
  </si>
  <si>
    <r>
      <rPr>
        <rFont val="Arial"/>
        <b/>
        <sz val="10.0"/>
      </rPr>
      <t>14/07/2020:</t>
    </r>
    <r>
      <rPr>
        <rFont val="Arial"/>
        <sz val="10.0"/>
      </rPr>
      <t xml:space="preserve"> A la fecha de revisión esta acción se encontró en estado "abierta vencida" (fecha de terminación 30/06/2020); mediante comunicación interna 2020IE2513 del 07/07/2020, la Oficina AsesoraJurídica solicitó "prorroga hasta el dia 14 de agosto de 2020 (...)" </t>
    </r>
    <r>
      <rPr>
        <rFont val="Arial"/>
        <b/>
        <sz val="10.0"/>
      </rPr>
      <t>por lo cual desde la Oficina de Control Interno se cambió la fecha de finalización del "30/06/2020" y se asignó nueva fecha para el 14/08/2020, pasando a estado "abierta en desarrollo". SANH
24/082020</t>
    </r>
    <r>
      <rPr>
        <rFont val="Arial"/>
        <sz val="10.0"/>
      </rPr>
      <t xml:space="preserve"> Durante este seguimiento no se encontraron registros o evidencias de cumplimiento por parte del responsable de la acción. </t>
    </r>
    <r>
      <rPr>
        <rFont val="Arial"/>
        <b/>
        <sz val="10.0"/>
      </rPr>
      <t xml:space="preserve">AFPH.
</t>
    </r>
    <r>
      <rPr>
        <rFont val="Arial"/>
        <sz val="10.0"/>
      </rPr>
      <t xml:space="preserve">
</t>
    </r>
    <r>
      <rPr>
        <rFont val="Arial"/>
        <b/>
        <sz val="10.0"/>
      </rPr>
      <t>22/09/2020</t>
    </r>
    <r>
      <rPr>
        <rFont val="Arial"/>
        <sz val="10.0"/>
      </rPr>
      <t xml:space="preserve"> A partir de la informacion presentada en el memorando de radicado No.2020IE3676, se pude evidenciar el correspondiente ajuste del numeral 8.3, a partir de los enlaces y pantallazos presentados, los cuales fueron verificados y debidamente confirmados. Conforme a lo Anterior la OCI concede el cierre de la Accion.</t>
    </r>
    <r>
      <rPr>
        <rFont val="Arial"/>
        <b/>
        <sz val="10.0"/>
      </rPr>
      <t>AFPH</t>
    </r>
  </si>
  <si>
    <t>AUDESP2020-01</t>
  </si>
  <si>
    <t>Auditoría Especial sobre la formulación
y ejecución de los contratos 109 de
2020, 118 de 2020, 115 de 2020 y 088
de 2020.</t>
  </si>
  <si>
    <t>Artículo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Las autoridades administrativas deben coordinar sus actuaciones para el adecuado cumplimiento de los fines del Estado. La administración pública, en todos sus órdenes, tendrá un control interno que se ejercerá en los términos que señale la ley.
• Resolución 099 del 19 de marzo del 2020 del IDIGER- Artículo 5
• Directiva 016 -Procuraduría General de la Nación: “Prevención de riesgos que pueden presentarse en procesos de contratación en el marco de la emergencia sanitaria por causa de la pandemia COVID-19 y medidas de control
• Recomendaciones de Transparencia Necesarias Para la Ejecución de Recursos y Contratación en el Marco del Estado de Emergencia derivado Del Covid-19, registradas en la CIRCULAR CONJUNTA 100-008-2020 de la Vicepresidencia de la República, Secretaria De Transparencia de la Presidencia De La República, Departamento Administrativo de la Función Pública y la agencia de Contratación Pública.
• Guía para la administración del riesgo y el diseño de controles en entidades públicas. Versión 4.
• Guía de Transparencia en la Contratación Estatal Durante la Pandemia del COVID-19- del 6 de abril de 2020 V1.</t>
  </si>
  <si>
    <t>HALLAZGO 1: Para los actos de
ratificación 88, 109, se presentan
debilidades en la ejecución de los
controles: elaboración de la solicitud de
cotización por parte de los equipos
técnicos y de contratación y evaluación de
las cotizaciones, y para el contrato 115 se
presentan debilidades la evaluación de la
cotización, por parte del comité de
compras de la resolución 099 de 2020 “por
medio de la cual se establece el
procedimiento de contratación para surtir
las compras bajo la modalidad de
contratación entre particulares de que
trata el artículo 66 de la ley 1523 de 2012
y se dictan otras disposiciones.”</t>
  </si>
  <si>
    <t>"Para el órgano de control, el estudio de mercado que realizó el IDIGER tiene falencias, sin especificar cuáles serían estas carencias, lo que permitiría identificar la causa del hallazgo.
Sin perjucio de lo anterior, se concibe como causa del hallazgo el hecho de que el estudio de mercado podría mejorarse."</t>
  </si>
  <si>
    <t>Modificar la resolución en la que se establece el procedimiento de contratación para surtir compras bajo la modalidad de contratación entre particulares de que trata el artículo 66 de la Ley 1523 de 2012, en el sentido de incluir en las solicitudes de cotización rangos, cuando no se cuente con la cantidad exacta requerida para atender los casos de calamidades publicas, lo anterior a fin de dar cumplimiento a lo observado en el hallazgo.</t>
  </si>
  <si>
    <t xml:space="preserve">Dennis Eduardo Barrozo - Jefe Oficina Jurídica </t>
  </si>
  <si>
    <t>15/02/2021: Se elaboró el proyecto de resolución mediante la cual se modifica la resolución 099 de 2020 la cual se encuentra en revisión de la dirección general (Se anexa proyecto de resolución que es objeto de revision)
15/06/2021: Se adjunta resolucion N 153 del 10 de junio de 2021 en carpeta ON DRIVE, la cual modifica la N 099 del 19 de marzo de 2020, con el fin de dar cumplimiento a las acciones de mejora aqui establecidas</t>
  </si>
  <si>
    <r>
      <rPr>
        <rFont val="Arial"/>
        <b/>
        <sz val="11.0"/>
      </rPr>
      <t>31/12/2020</t>
    </r>
    <r>
      <rPr>
        <rFont val="Arial"/>
        <sz val="11.0"/>
      </rPr>
      <t xml:space="preserve"> A la fecha no se han reportado avances de gestion de la acción. </t>
    </r>
    <r>
      <rPr>
        <rFont val="Arial"/>
        <b/>
        <sz val="11.0"/>
      </rPr>
      <t xml:space="preserve">AFPH
</t>
    </r>
    <r>
      <rPr>
        <rFont val="Arial"/>
        <b/>
        <sz val="10.0"/>
      </rPr>
      <t>02/03/2021</t>
    </r>
    <r>
      <rPr>
        <rFont val="Arial"/>
        <sz val="10.0"/>
      </rPr>
      <t>: La acción se encuentra en desarrollo con el proyecto de resolución. Continúa en el estado actual.</t>
    </r>
    <r>
      <rPr>
        <rFont val="Arial"/>
        <b/>
        <sz val="10.0"/>
      </rPr>
      <t xml:space="preserve">DKRP
</t>
    </r>
    <r>
      <rPr>
        <rFont val="Arial"/>
        <sz val="10.0"/>
      </rPr>
      <t>06/04/2021: La acción se encuentra en desarrollo, en el borrador de la modificación esta registrado (Solicitud y recepción de cotizaciones y Evaluación de cotizaciones). Continúa en el estado actual. KPSL.
13/04/2021: La acción se encuentra en desarrollo, en el borrador de la modificación esta registrado (Solicitud y recepción de cotizaciones y Evaluación de cotizaciones). Continúa en el estado actual. Gestionar de manera prioritaria en atención a que el cierre es 4/04/2021.KPSL
16/06/2021: La OAJ allega debidamente firmada por el Director General del IDIGER la Resolución 153 del 10 de junio de 2021 por medio de la cual se modifica la Resolución 99 del 19 de marzo de 2020 mediante la cual se establece el procedimiento de contratación para surtir las compras bajo la modalidad de contratación entre particulares de que trata el Artículo 66 de la Ley 1523 de 2012; Se cierra la acción. KPSL</t>
    </r>
  </si>
  <si>
    <t>AUDESP2020-02</t>
  </si>
  <si>
    <t>El artículo 1.6.1.2.1.4. del Decreto 1625 de 2016 manifiesta que es responsabilidad de los obligados, actualizar la información contenida en el Registro Único Tributario -RUT, a más tardar dentro del mes siguiente al hecho que genera la actualización, conforme con lo previsto en el artículo 658-3 del Estatuto Tributario.</t>
  </si>
  <si>
    <t xml:space="preserve">OBSERVACIÓN 1: Para el acto de
ratificación 115 del 2020, se identifica que,
en el RUT, la clasificación de actividades
económicas principales y secundarias, no
contemplan la actividad comercial
contratada en el marco del control de la
verificación jurídica
</t>
  </si>
  <si>
    <t xml:space="preserve">La aplicación de normas existentes que se activan para el estado de calamidad que se presenta por primera vez en  la ciudad de Bogotá, generan falta de claridad al momento de su aplicaciòn. </t>
  </si>
  <si>
    <t>Solicitar concepto a la DIAN sobre la finalidad de la actividad económica en el RUT, con el fin de hacer establecer sobre el alcance de la misma en un proceso de contratación.</t>
  </si>
  <si>
    <r>
      <rPr>
        <rFont val="Arial"/>
        <sz val="10.0"/>
      </rPr>
      <t>16/02/2021: Mediante radicado 2020EE11377 se solcito a la DIAN concepto respecto a la finalidad de la actividad economica inscrita en el RUT (Se anexa comunicacion referenciada)
13/05/202: Mediante comunicación con radicado interno 2021ER5957 la DIAN da respuesta a la consulta realizada indicando quea que "</t>
    </r>
    <r>
      <rPr>
        <rFont val="Arial"/>
        <i/>
        <sz val="10.0"/>
      </rPr>
      <t>el objeto de la actividad económica en el Registro Único Tributario -RUT es la identificación de las actividades que ejercen y por las cuales obtienen los ingresos las personas naturales y jurídicas para el control del debido cumplimiento de las obligaciones tributarias, aduaneras y cambiarias , cuya función tiene la UAE Dirección de Impuestos y Aduanas Nacionales – DIAN. Ahora bien, se precisa que en el Registro Único Tributario-RUT , se puede registrar hasta cuatro actividades económicas de acuerdo a la realidad económica del contribuyente que corresponden a las casillas 46,48 y 50 del formulario RUT, es de aclarar que la actividad económica principal corresponde a la que le genere el mayor ingreso</t>
    </r>
    <r>
      <rPr>
        <rFont val="Arial"/>
        <sz val="10.0"/>
      </rPr>
      <t>." (Se anexa evidencia en la carpeta Drive)</t>
    </r>
  </si>
  <si>
    <r>
      <rPr>
        <rFont val="Arial"/>
        <b/>
        <sz val="11.0"/>
      </rPr>
      <t>31/12/2020</t>
    </r>
    <r>
      <rPr>
        <rFont val="Arial"/>
        <sz val="11.0"/>
      </rPr>
      <t xml:space="preserve"> A la fecha no se han reportado avances de gestion de la acción. </t>
    </r>
    <r>
      <rPr>
        <rFont val="Arial"/>
        <b/>
        <sz val="11.0"/>
      </rPr>
      <t xml:space="preserve">AFPH
</t>
    </r>
    <r>
      <rPr>
        <rFont val="Arial"/>
        <sz val="10.0"/>
      </rPr>
      <t xml:space="preserve">02/03/2021: La acción se encuentra en desarrollo con la solicitud faltando concepto emitido. Continúa en el estado actual.DKRP
06/04/2021 Aunque adjuntan comunicados 2020EE11377 solicitando a la Dian concepto respecto a la finalidad de la actividad económica inscrita en el RUT y comunicado 2020EE11743 se insiste en  la </t>
    </r>
    <r>
      <rPr>
        <rFont val="Arial"/>
        <color rgb="FF1155CC"/>
        <sz val="10.0"/>
        <u/>
      </rPr>
      <t>solicitud. Se</t>
    </r>
    <r>
      <rPr>
        <rFont val="Arial"/>
        <sz val="10.0"/>
      </rPr>
      <t xml:space="preserve"> sugiere revisar la descripción del hallazgo para garantizar las acciones correspondientes con el RUT y la clasificación de actividades. KPSL
13/04/2021 Aunque adjuntan comunicados 2020EE11377 solicitando a la Dian concepto respecto a la finalidad de la actividad económica inscrita en el RUT y comunicado 2020EE11743 se insiste en  la solicitud. Se sugiere revisar la descripción del hallazgo para garantizar las acciones correspondientes con el RUT y la clasificación de actividades. Gestionar de manera prioritaria en atención a que el cierre es 4/04/2021.KPSL 
03/06/2020 la Oficina Asesora Jurídica allega respuesta de la DIAN del 30 de abril de 2021 en relación al concepto de la actividad económica en el RUT. Conforme a lo Anterior la OCI concede el cierre de la Acción. KPSL
</t>
    </r>
  </si>
  <si>
    <t>AUDESP2020-03</t>
  </si>
  <si>
    <t>Circular 06 de 2020: Circular del Contralor General sobre orientación de recursos y acciones inmediatas en el marco de la atención de la emergencia sanitaria ocasionada por el virus COVID-19
• Circular Externa Contraloría de Bogotá No 004-20 Entrega información contractual suscrita bajo urgencia manifiesta
• Circular Externa Contraloría de Bogotá No 005-20 Rendición de la cuenta a la Contraloría de Bogotá D.C.</t>
  </si>
  <si>
    <t xml:space="preserve">OBSERVACIÓN 2: Se presentan
debilidades en el control sobre el reporte
de los actos de ratificación a los entes de
control respectivos, dado que presentan
diferencias entre las fechas de suscripción
de los mismos en el reporte SIVICOF a la
contraloría de Bogotá, reportes realizados
a la contraloría general y registros de
ejecución de los contratos 88, 109, 115 y
118 como actas de recibo a satisfacción y
actas de supervisión.
</t>
  </si>
  <si>
    <t>Falta de claridad en la fecha que se tiene que reportar.</t>
  </si>
  <si>
    <t>Modificar la resolución en la que se establece el procedimiento de contratación para surtir compras bajo la modalidad de contratación entre particulares de que trata el artículo 66 de la Ley 1523 de 2012, una política de operación que defina la fecha que se debe reportar en el aplicativo.</t>
  </si>
  <si>
    <t>15/02/2021: Se elaboró el proyecto de resolución mediante la cual se modifica la resolución 099 de 2020 la cual se encuentra en revisión de la dirección general (Se anexa proyecto de resolución que es obejto de revision)
15/06/2021: Se adjunta resolucion N 153 del 10 de junio de 2021 en carpeta ON DRIVE, la cual modifica la N 099 del 19 de marzo de 2020, con el fin de dar cumplimiento a las acciones de mejora aqui establecidas</t>
  </si>
  <si>
    <r>
      <rPr>
        <rFont val="Arial"/>
        <b/>
        <sz val="11.0"/>
      </rPr>
      <t>31/12/2020</t>
    </r>
    <r>
      <rPr>
        <rFont val="Arial"/>
        <sz val="11.0"/>
      </rPr>
      <t xml:space="preserve"> A la fecha no se han reportado avances de gestion de la acción. </t>
    </r>
    <r>
      <rPr>
        <rFont val="Arial"/>
        <b/>
        <sz val="11.0"/>
      </rPr>
      <t xml:space="preserve">AFPH
</t>
    </r>
    <r>
      <rPr>
        <rFont val="Arial"/>
        <sz val="10.0"/>
      </rPr>
      <t>02/03/2021: La acción se encuentra en desarrollo con el proyecto de resolución. Continúa en el estado actual.DKRP
06/04/2021:Aunque se encuentra en desarrollo el proyecto de resolución se sugiere revisar la descripción del hallazgo para garantizar las acciones correspondientes a control sobre el reporte de los actos de ratificación a los entes de control respectivos, dado que presentan diferencias entre las fechas de suscripción de los mismos en el reporte SIVICOF a la contraloría de Bogotá.Continúa en el estado actual. KPSL
13/04/2021:Aunque se encuentra en desarrollo el proyecto de resolución se sugiere revisar la descripción del hallazgo para garantizar las acciones correspondientes a control sobre el reporte de los actos de ratificación a los entes de control respectivos, dado que presentan diferencias entre las fechas de suscripción de los mismos en el reporte SIVICOF a la contraloría de Bogotá.Continúa en el estado actual. Gestionar de manera prioritaria en atención a que el cierre es 4/04/2021. KPSL
16/06/2021: La OAJ allega debidamente firmada por el Director General del IDIGER la Resolución 153 del 10 de junio de 2021 por medio de la cual se modifica la Resolución 99 del 19 de marzo de 2020 mediante la cual se establece el procedimiento de contratación para surtir las compras bajo la modalidad de contratación entre particulares de que trata el Artículo 66 de la Ley 1523 de 2012; Se cierra la acción. KPSL</t>
    </r>
  </si>
  <si>
    <t>AUDESP2020-04</t>
  </si>
  <si>
    <t>Guía para la Supervisión Contractual del IDIGER, numeral 3 de la etapa de ejecución contractual y lo señalado en el Capítulo V y VI ibidem, adicionalmente lo señalado en la Guía para el ejercicio de las funciones de Supervisión e Interventoría de los contratos del Estado de Colombia Compra Eficiente, Capitulo 4 Funciones de los supervisores e interventores que señala: " Es obligatorio para el interventor o supervisor entregar sus órdenes por escrito y los requerimientos o informes que realice deben publicarse en el SECOP II”</t>
  </si>
  <si>
    <t>HALLAZGO 2: Ausencia del informe de supervisión en la plataforma del SECOP II en el contrato 88 y 118 de 2020</t>
  </si>
  <si>
    <t>Falta de claridad en cual es el documento que se tiene que reportar.</t>
  </si>
  <si>
    <t>Modificar la resolución en la que se establece el procedimiento de contratación para surtir compras bajo la modalidad de contratación entre particulares de que trata el artículo 66 de la Ley 1523 de 2012, para definir que el documento con el cual se acredita el cumplimiento de la orden de compra es el acta de recibo de los elementos o servicios adquiridos suscrita por el supervisor</t>
  </si>
  <si>
    <t>15/02/2021: Se elaboró el proyecto de resolución mediante la cual se modifica la resolución 099 de 2020 la cual se encuentra en revisión de la dirección general (Se anexa proyecto de resolución que es obejto de revision)
12/04/2021: Respecto al hallazgo en particular del contrato 088 y 118 ya se encuentra pubicados en la plataforma del secop ii el certificado del cumplimiento de obligaciones con sus anexos
15/06/2021: Se adjunta resolucion N 153 del 10 de junio de 2021 en carpeta ON DRIVE, la cual modifica la N 099 del 19 de marzo de 2020, con el fin de dar cumplimiento a las acciones de mejora aqui establecidas</t>
  </si>
  <si>
    <r>
      <rPr>
        <rFont val="Arial"/>
        <b/>
        <sz val="11.0"/>
      </rPr>
      <t>31/12/2020</t>
    </r>
    <r>
      <rPr>
        <rFont val="Arial"/>
        <sz val="11.0"/>
      </rPr>
      <t xml:space="preserve"> A la fecha no se han reportado avances de gestion de la acción. </t>
    </r>
    <r>
      <rPr>
        <rFont val="Arial"/>
        <b/>
        <sz val="11.0"/>
      </rPr>
      <t xml:space="preserve">AFPH
</t>
    </r>
    <r>
      <rPr>
        <rFont val="Arial"/>
        <sz val="10.0"/>
      </rPr>
      <t>02/03/2021: La acción se encuentra en desarrollo con el proyecto de resolución. Continúa en el estado actual.DKRP.
06/04/2021:Aunque se encuentra en desarrollo el proyecto de resolución se sugiere revisar la descripción del hallazgo para garantizar acciones correspondientes a los informes de supervisión del contrato 88 y 118 de 2020.Continúa en el estado actual. KPSL
13/04/2021: Se encuentra en desarrollo el proyecto de resolución, de acuerdo a la descripción del hallazgo se valida en Secop y no hay registro de informes de supervisión del contrato 88 y del 118 de 2020  en específico los archivos son nombrados informes pero son actas de recibo, se sugiere a la Oficina Asesora Jurídica siempre que anote un registro aporte la evidencia. Continúa en el estado actual. Gestionar de manera prioritaria en atención a que el cierre es 4/04/2021.KPSL
actual. Gestionar de manera prioritaria en atención a que el cierre es 4/04/2021. KPSL
16/06/2021: La OAJ allega debidamente firmada por el Director General del IDIGER la Resolución 153 del 10 de junio de 2021 por medio de la cual se modifica la Resolución 99 del 19 de marzo de 2020 mediante la cual se establece el procedimiento de contratación para surtir las compras bajo la modalidad de contratación entre particulares de que trata el Artículo 66 de la Ley 1523 de 2012; Se cierra la acción. KPSL</t>
    </r>
  </si>
  <si>
    <t>AUDESP2020-05</t>
  </si>
  <si>
    <t>“Instructivo Para Trámite de Pagos GFI-IN-01 Versión 7”</t>
  </si>
  <si>
    <t>OBSERVACIÓN 3: Se encuentra documentación faltante de los contratos 109 MANUFACTURAS RAM, 88 ALMACEN PARKER LIMITADA y 118 NORSAN GROUP, exigida para realizar el trámite de Gestión de Pagos de acuerdo a lo establecido en la “INSTRUCTIVO PARA TRÁMITE DE PAGOS GFI-IN-01 Versión 7”</t>
  </si>
  <si>
    <t>Realizar una mesa de trabajo entre la Oficina Asesora Juridica y la Subdirección Corporativa con el fin de validar cuales documentos y en que casos se requieren, para realizar los pago y ajustar el "INSTRUCTIVO PARA TRÁMITE DE PAGOS GFI-IN-01" de acuerdo con lo definido en la mesa de trabajo.</t>
  </si>
  <si>
    <t xml:space="preserve">12/04/2021: El pasado 30 de marzo de 2021 se realizó mesa de trabajo en la que participó el area de pagos, la oficina juridica y la oficina de planeación de la cual se anexa captura de pantalla de evento y una vez se cuente con el acta firmada por todas las partes se incluirá la evidencia
13/07/2021: El area de pagos informa que esta a la espera de llevar a cabo una reunion con la oficina asesora de planeacion para validar la propuesta del isntructivo  y formato por  parte del area de pagos. KV22/09/2021:El area de pagos informa que ya remitio el instructivo actualizado al area de planeacion, queda pendiente de anexar el instructivo ctualizado por el area de pagos y remitido a planeacion.
11/10/2021: El area de planeacion remite instructivo de pagos actualizado. KV (se adjunta instructivo en carpeta de evidencias)
25/10/2022: De conformidad con el instructivo de pagos, que aún no se encuentra en el mapa de procesos, se informa que en mesa de trabajo que se llevó a cabo por la Oficina Asesora de Planeación, la Subdirección Corporativa y área de pagos se definió:
1. El instructivo no fue publicado en la página web institucional, debido a que se tiene proyectado hacerlo para el mes de diciembre de 2021, toda vez que, su implementación debe iniciar desde la vigencia 2022 en adelante, con el fin de evitar traumatismos o impactos negativos en las actividades que actualmente se desarrollan tanto para los contratistas como al interior del proceso de gestión financiera.
2. En concordancia con lo anterior, se tiene planificado socializar el instructivo en los meses de noviembre y diciembre de 2021 a todos los responsables de su ejecución y demás partes interesadas pertinentes. Esta socialización también implica un trabajo en conjunto con la Oficina de Comunicaciones para brindar de una manera fácil y práctica las instrucciones que deberá cumplir el contratista, como uno de los responsables principales del instructivo.
3. La socialización permitirá conocer inquietudes que puedan generar ajustes que sean necesarios para efectuar una correcta implementación a partir de la vigencia 2022.
4. La publicación se realizará en diciembre de 2021.
Se adjunta acta de mesa de trabajo. KV
</t>
  </si>
  <si>
    <r>
      <rPr>
        <rFont val="Arial"/>
        <b/>
        <sz val="11.0"/>
      </rPr>
      <t>31/12/2020</t>
    </r>
    <r>
      <rPr>
        <rFont val="Arial"/>
        <sz val="11.0"/>
      </rPr>
      <t xml:space="preserve"> A la fecha no se han reportado avances de gestion de la acción. </t>
    </r>
    <r>
      <rPr>
        <rFont val="Arial"/>
        <b/>
        <sz val="11.0"/>
      </rPr>
      <t xml:space="preserve">AFPH
</t>
    </r>
    <r>
      <rPr>
        <rFont val="Arial"/>
        <sz val="10.0"/>
      </rPr>
      <t xml:space="preserve">06/04/2021: Es necesario reporte de avance de gestión de la acción. KPSL
13/04/2021: Se recube evidencia de pantallazo de mesa de trabajo del 30 de marzo de 2021, es importante allegar el acta para soportar que sea  entre la Oficina Asesora Juridica y la Subdirección Corporativa con el fin de validar cuales documentos y en que casos se requieren, para realizar los pago y ajustar el "INSTRUCTIVO PARA TRÁMITE DE PAGOS GFI-IN-01" . La acción se encuentra en desarrolo.Gestionar de manera prioritaria en atención a que el cierre es 4/04/2021. KPSL
13/07/2021: Se encuentra en validación el instructivo por OAP. Continua en estado vencido. DKRP
12/10/2021: La OAJ reporta documento de TRAMITE PARA PAGO validado por la OAP; sin embargo aún no se encuentra en el mapa de procesos de la entidad.
25/10/2021:La Oficina Asesora Jurídica señala: “De conformidad con el instructivo de pagos, que aún no se encuentra en el mapa de procesos, se informa que en mesa de trabajo que se llevó a cabo por la Oficina Asesora de Planeación, la Subdirección Corporativa y área de pagos se definió:  1. El instructivo no fue publicado en la página web institucional, debido a que se tiene proyectado hacerlo para el mes de diciembre de 2021, toda vez que, su implementación debe iniciar desde la vigencia 2022 en adelante, con el fin de evitar traumatismos o impactos negativos en las actividades que actualmente se desarrollan tanto para los contratistas como al interior del proceso de gestión financiera;  La OCI atendiendo lo señalado por la Oficina de Planeación y la Oficina Asesora Jurídica cambia el estado de la acción a cerrada, señalando que se deja como recomendación socializar y publicar el instructivo.KPSL
</t>
    </r>
  </si>
  <si>
    <t>AUDCALAMIDAD2020-06</t>
  </si>
  <si>
    <t>Auditoría continua para la verificación de las acciones desarrolladas por el IDIGER desde sus funciones y competencias frente a la declaración de calamidad pública y decretos reglamentarios asociados.</t>
  </si>
  <si>
    <t>“Guía para la Administración de Riesgo y el Diseño de Controles en Entidades Públicas v4 octubre 2018. Numeral Esquema 10 Pasos para diseñar un control, paso 5. Debe indicar que pasa con las observaciones o desviaciones resultantes de ejecutar el control Paso 6. Debe dejar evidencia de la ejecución del Control para que se pueda revisar la misma información por parte de un tercero y llegue a la misma conclusión de quien ejecutó el control”</t>
  </si>
  <si>
    <t>OBSERVACIÓN 1: En el expediente
 contractual 113 de 2020, para el control
 evaluación de las cotizaciones, frente a la
 selección de NOVO como segundo oferente,
 no se encuentra documentación relacionada
 con la característica 5 del diseño del control
 “observaciones y desviaciones”, establecida
 en la guía para la administración del riesgo y
 el diseño de controles en entidades publicas version 4 de 2018.</t>
  </si>
  <si>
    <t>Error involuntario, generado por la celeridad propia de estos procesos, por cuanto la verificación dejados en forma digital</t>
  </si>
  <si>
    <t>Implementar formato de chequeo de las carpetas de ratificación</t>
  </si>
  <si>
    <t>Jefe Oficina OAJ</t>
  </si>
  <si>
    <t>12/04/2021: Teniendo en cuenta que esta acción se encuentra relacionada directamente con la acción del plan de mejoramiento de la contraloría de bogota, sobre el cual se esta a la espera de la expedicion por parte de concepto por parte de la DIAN se esta aporta como evidencia el proyecto de lista de chequeo que será publicado o ajustado una vez la DIAN se pronuncie sobre el particular
9-06-2021: Dado que la DIAN se pronunio, se actualizo el formato de lista de chekeo conforme pronunciamiento y se adjunto en carpeta ON DRIVE, actualmente se encuentra pendiente de ingresar al SGC por parte de la oficina de planeacion. Anexo: (9-06-2021-AUDCALAMIDAD2020-06-07-08-lista de chequeo ratificaciones) KV
22/06/20221: El formato lista de chekeo ya se encuentra en el SGC referencia: GC-FT-79 Lista de chekeo de adquisicion de bienes y servicios</t>
  </si>
  <si>
    <t>06/04/2021: Es necesario reporte de avance de gestión de la acción.
Ver: *Guia para la administración del riesgp y el diseño de controles en entidades publicas V4 2018.
*Guía para la administración del riesgo y el diseño de controles en entidades públicas - Versión 5 - Diciembre de 2020. KPSL
13/04/2021: Se recibe evidencia (Lista de Chequeo)  donde se valida que se encuentra en desarollo la acción. Continúa en el estado actual. KPSL
11/06/2021: OAJ sube como evidencia la LISTA DE CHEQUEO 
PROCEDIMIENTO DE ADQUISICIÒN DE BIENES Y SERVICIOS, MEDIANTE ACTOS DE RATIFICACIÒN DE CONTRATOS  
ARTICULO 66 LEY 1523 DE 2012, sin embargo es necesario que se encuentre en el mapa de procesos de la entidad. KPSL
23/06/2021: Se valida y se encuentra publicado en el mapa de procesos IDIGER el formato lista de Chequeo GC-FT-79 Lista de Chequeo Procedimiento de Adquisición de bienes  y servicios, mediante actos de ratificación de contratos, es asi que se implemento la acción y se concede el cierrre.KPSL</t>
  </si>
  <si>
    <t>AUDCALAMIDAD2020-07</t>
  </si>
  <si>
    <t>Actividad 6. Verificación jurídica del proveedor recomendado por el comité para llevar a cabo la contratación, del artículo quinto del procedimiento para las adquisiciones mediante actos de ratificación de contratos (Resolución 99 de 2020 del IDIGER).</t>
  </si>
  <si>
    <t>OBSERVACIÓN 2: No se identificó del proveedor del contrato 87 de 2020, registro del reporte de antecedentes fiscales ante la Contraloría General de la nación del
 represéntate legal y del reporte certificado
 antecedentes disciplinarios expedido por la
 Procuraduría General de la Nación de la
 persona jurídica, en el expediente del
 contrato, en la etapa de verificación jurídica.</t>
  </si>
  <si>
    <t>Error involuntario, generado por la celeridad propia de estos procesos, por cuanto la verificación si se efectúo como consta en el acta de verificación jurídica que reposa en el expediente.</t>
  </si>
  <si>
    <t>Implementar formato de verificación Jurídica.</t>
  </si>
  <si>
    <t>06/04/2021: Es necesario reporte de avance de gestión de la acción y registro del reporte de antecedentes fiscales ante la Contraloría General de la nación del represéntate legal y del reporte certificado antecedentes disciplinarios expedido por la Procuraduría General de la Nación de la persona jurídica. KPSL
13/04/2021: Se recibe evidencia (Lista de Chequeo)  donde se valida que se encuentra en desarollo la acción. Continúa en el estado actual. KPSL
11/06/2021: Implementar formato de verificación Jurídica, se encuentra en desarollo la acción. Continúa en el estado actual. KPSL
23/06/2021: Se valida y se encuentra publicado en el mapa de procesos IDIGER el formato lista de Chequeo GC-FT-79 Lista de Chequeo Procedimiento de Adquisición de bienes  y servicios, mediante actos de ratificación de contratos, es asi que se implemento la acción y se concede el cierrre.KPSL</t>
  </si>
  <si>
    <t>AUDCALAMIDAD2020-08</t>
  </si>
  <si>
    <t>Decreto 1082 de 2015 “Por medio del cual se expide el Decreto Único Reglamentario del
sector Administrativo de Planeación Nacional” Artículo 2.2.1.1.1.1.7.1. Publicidad en el
SECOP.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 Guía de transparencia en la contratación en la pandemia COVID-19 : “La obligación de
publicar en el SECOP las actuaciones precontractuales y contractuales no depende del
régimen de contratación de la entidad, sino de la ejecución de recursos públicos; es decir,
el deber de hacer pública la información, a través de esta plataforma, no depende de la
naturaleza de la entidad ejecutora ─pública o privada─, ni del régimen sustantivo
contractual que aplique, sea la Ley 80 de 1993, el derecho privado –más los principios de
la función administrativa y de la gestión fiscal”2</t>
  </si>
  <si>
    <t>OBSERVACIÓN 3: No se evidenciaron la totalidad de documentos publicados en el SECOP II de los contratos 87 de 2020, 231 de 2020 y 326 de 2020.</t>
  </si>
  <si>
    <t xml:space="preserve">12/04/2021: Teniendo en cuenta que esta acción se encuentra relacionada directamente con la acción del plan de mejoramiento de la contraloría de bogota, sobre el cual se esta a la espera de la expedicion por parte de concepto por parte de la DIAN se esta aporta como evidencia el proyecto de lista de chequeo que será publicado o ajustado una vez la DIAN se pronuncie sobre el particular
9-06-2021: Dado que la DIAN se pronunio, se actualizo el formato de lista de chekeo conforme pronunciamiento y se adjunto en carpeta ON DRIVE, actualmente se encuentra pendiente de ingresar al SGC por parte de la oficina de planeacion. Anexo: (9-06-2021-AUDCALAMIDAD2020-06-07-08-lista de chequeo ratificaciones) KV
22/06/20221: El formato lista de chekeo ya se encuentra en el SGC referencia: GC-FT-79 Lista de chekeo de adquisicion de bienes y servicios. </t>
  </si>
  <si>
    <t>06/04/2021:
Es necesario reporte de avance de gestión de la acción. Se recomienda que los supervisores, garanticen  las acciones correspondientes y publiquen la información correspondiente. KPSL
13/04/2021: Se recibe evidencia (Lista de Chequeo)  donde se valida que se encuentra en desarollo la acción.  Se recomienda que los supervisores, garanticen  las acciones correspondientes y publiquen la información correspondiente.Continúa en el estado actual. KPSL
11/06/2021: Implementar formato de chequeo de las carpetas de ratificación, se encuentra en desarollo la acción. Continúa en el estado actual. KPSL
23/06/2021: Se valida y se encuentra publicado en el mapa de procesos IDIGER el formato lista de Chequeo GC-FT-79 Lista de Chequeo Procedimiento de Adquisición de bienes  y servicios, mediante actos de ratificación de contratos, es asi que se implemento la acción y se concede el cierrre.KPSL</t>
  </si>
  <si>
    <t>AUDCALAMIDAD2020-09</t>
  </si>
  <si>
    <t>Guía para la administración del riesgo y el diseño de controles en entidades públicas,
versión 4 / 3.2 Evaluación de riesgos / 3.2.2 Valoración de los controles – diseño de
controles.
• Circular 06 de 2020: Circular del Contralor General sobre orientación de recursos y
acciones inmediatas en el marco de la atención de la emergencia sanitaria ocasionada por
el virus COVID-19
• Circular Externa Contraloría de Bogotá No 004-20 Entrega información contractual suscrita
bajo urgencia manifiesta
• Circular Externa Contraloría de Bogotá No 005-20 Rendición de la cuenta a la Contraloría
de Bogotá D.C.</t>
  </si>
  <si>
    <t>OBSERVACIÓN 4: Se presentan debilidades en el control sobre el reporte de los actos de ratificación a los entes de control respectivos, dado que presentan diferencias entre las fechas de suscripción de los mismos en el reporte SIVICOF a la contraloría de Bogotá, reportes realizados a la contraloría general y registros de ejecución de los contratos 87, 113, 231 y 326 2020 como actas de recibo a satisfacción y actas de supervisión.</t>
  </si>
  <si>
    <t>Modificar la resolución en la que se establece el procedimiento de contratación para surtir compras bajo la modalidad de contratación entre particulares de que trata el artículo 66 de la Ley 1523 de 2012, una política de operación que defina la fecha que se debe reportar en el aplicativo y entes de control</t>
  </si>
  <si>
    <t>02/03/2021: La acción se encuentra en desarrollo con el proyecto de resolución. Continúa en el estado actual.DKRP
06/04/2021: Aunque se encuentra en desarrollo el proyecto de resolución se sugiere revisar la descripción del hallazgo para garantizar las acciones correspondientes a control sobre el reporte de los actos de ratificación a los entes de control respectivos, dado que presentan diferencias entre las fechas de suscripción de los mismos en el reporte SIVICOF a la contraloría de Bogotá. KPSL
13/04/2021:  Se encuentra en desarrollo con el proyecto de resolución (Reporte a la Contraloría de Bogotá) . Continúa en el estado actual.KPSL
23/06/2021: La OAJ allega debidamente firmada por el Director General del IDIGER la Resolución 153 del 10 de junio de 2021 por medio de la cual se modifica la Resolución 99 del 19 de marzo de 2020 mediante la cual se establece el procedimiento de contratación para surtir las compras bajo la modalidad de contratación entre particulares de que trata el Artículo 66 de la Ley 1523 de 2012; Se cierra la acción. KPSL</t>
  </si>
  <si>
    <t>AUDCALAMIDAD2020-10</t>
  </si>
  <si>
    <t>Guía para la Supervisión Contractual- Instituto Distrital de Gestión de Riesgos y Cambio
Climático-IDIGER: "V. ALCANCE DE LOS INFORMES DE SUPERVISION-Para la
elaboración de informes de supervisión de los contratos que suscriba el IDIGER, sin
importar el tipo (Prestación de Servicios, Suministro, Obra, Interventoría, Arrendamiento,
Compraventa, etc.), se deberán atender los lineamientos que se establecen en el Manual
de Contratación y la presente guía." "VI. CONTENIDO DE LOS INFORMES DE
SUPERVISIÓN-Los informes de supervisión tienen por finalidad dejar trazabilidad y
evidencia del seguimiento, técnico, administrativo, financiero, contable y jurídico a la
ejecución del objeto y obligaciones contractuales."
• Adicionalmente lo señalado en la Guía para el ejercicio de las funciones de Supervisión e
Interventoría de los contratos del Estado de Colombia Compra Eficiente, Capitulo 4
Funciones de los supervisores e interventores que señala: " Es obligatorio para el
interventor o supervisor entregar sus órdenes por escrito y los requerimientos o informes
que realice deben publicarse en el SECOP II.
• Ley 1474 de 2011 “Por la cual se dictan normas orientadas a fortalecer los mecanismos de
prevención, investigación y sanción de actos de corrupción y la efectividad del control de la
gestión pública” Artículo 83. Supervisión e interventoría contractual. Con el fin de proteger
la moralidad administrativa, de prevenir la ocurrencia de actos de corrupción y de tutelar la
transparencia de la actividad contractual, las entidades públicas están obligadas a vigilar
permanentemente la correcta ejecución del objeto contratado a través de un supervisor o
un interventor, según corresponda. La supervisión consistirá en el seguimiento técnico,
administrativo, financiero, contable, y jurídico que, sobre el cumplimiento del objeto del
contrato, es ejercida por la misma entidad estatal cuando no requieren conocimientos
especializados. Para la supervisión, la Entidad estatal podrá contratar personal de apoyo, a
través de los contratos de prestación de servicios que sean requeridos.</t>
  </si>
  <si>
    <t>HALLAZGO 1: No se observa informe de supervisión de los contratos 87 de 2020, 231 de 2020 y 326 de 2020 en el SECOP ni en el expediente digital.</t>
  </si>
  <si>
    <t>15/02/2021: Se elaboró el proyecto de resolución mediante la cual se modifica la resolución 099 de 2020 la cual se encuentra en revisión de la dirección general (Se anexa proyecto de resolución que es obejto de revision)
12/04/2021: Respecto al hallazgo en concreto respecto a los contrato 087 y 231 se encuentran publicados el certificado de cumplimiento de obligaciones con sus anexos y el 326 cuenta con informes de supervisión
15/06/2021: Se adjunta resolucion N 153 del 10 de junio de 2021 en carpeta ON DRIVE, la cual modifica la N 099 del 19 de marzo de 2020, con el fin de dar cumplimiento a las acciones de mejora aqui establecidas</t>
  </si>
  <si>
    <t>02/03/2021: La acción se encuentra en desarrollo con el proyecto de resolución. Continúa en el estado actual.DKRP
06/04/2021:
Aunque se encuentra en desarrollo el proyecto de resolución se sugiere revisar la descripción del hallazgo para garantizar acciones correspondientes a los informes de supervisión de los contratos 87 de 2020, 231 de 2020 y 326 de 2020. KPSL
13/04/2021: Se encuentra en desarrollo el proyecto de resolución, de acuerdo a la descripción del hallazgo se valida en Secop y no hay registro de informes de supervisión de los contratos 87 y del 231 de 2020; del contrato 326  de 2020 (En secop registra (1) 326 CIMCA INFORME DE SUPERVISIÓN 11 AGOSTO Y REC ELEMENTOS, 2) 326 INFORME SUPERVISION 11 AGOSTO 2020, 3) 326 INFORME SUPERVISION 26 OCTUBRE 2020 Y LISTA CAPACITACION y 4) 326 INFORME SUPERVISION 26 OCTUBRE 2020 Y LISTA CAPACITACION) se sugiere a la Oficina Asesora Jurídica siempre que anote un registro aporte la evidencia.Continúa en el estado actual. KPSL
23/06/2021: La OAJ allega debidamente firmada por el Director General del IDIGER la Resolución 153 del 10 de junio de 2021 por medio de la cual se modifica la Resolución 99 del 19 de marzo de 2020 mediante la cual se establece el procedimiento de contratación para surtir las compras bajo la modalidad de contratación entre particulares de que trata el Artículo 66 de la Ley 1523 de 2012; Se cierra la acción. KPSL</t>
  </si>
  <si>
    <t>AUDCALAMIDAD2020-11</t>
  </si>
  <si>
    <t>Guía para la Supervisión Contractual- Instituto Distrital de Gestión de Riesgos y
Cambio Climático-IDIGER: "V. ALCANCE DE LOS INFORMES DE
SUPERVISION-Para la elaboración de informes de supervisión de los contratos
que suscriba el IDIGER, sin importar el tipo (Prestación de Servicios, Suministro,
Obra, Interventoría, Arrendamiento, Compraventa, etc.), se deberán atender los
lineamientos que se establecen en el Manual de Contratación y la presente
guía." "VI. CONTENIDO DE LOS INFORMES DE SUPERVISIÓN-Los informes
de supervisión tienen por finalidad dejar trazabilidad y evidencia del seguimiento,
técnico, administrativo, financiero, contable y jurídico a la ejecución del objeto y
obligaciones contractuales."
• Adicionalmente lo señalado en la Guía para el ejercicio de las funciones de
Supervisión e Interventoría de los contratos del Estado de Colombia Compra
Eficiente, Capitulo 4 Funciones de los supervisores e interventores que señala:
" Es obligatorio para el interventor o supervisor entregar sus órdenes por escrito
y los requerimientos o informes que realice deben publicarse en el SECOP II
• LEY 1474 DE 2011 “Por la cual se dictan normas orientadas a fortalecer los
mecanismos de prevención, investigación y sanción de actos de corrupción y la
efectividad del control de la gestión pública” Artículo 83. Supervisión e
interventoría contractual. Con el fin de proteger la moralidad administrativa, de
prevenir la ocurrencia de actos de corrupción y de tutelar la transparencia de la
actividad contractual, las entidades públicas están obligadas a vigilar
permanentemente la correcta ejecución del objeto contratado a través de un
supervisor o un interventor, según corresponda. La supervisión consistirá en el
seguimiento técnico, administrativo, financiero, contable, y jurídico que, sobre el cumplimiento del objeto del contrato, es ejercida por la misma entidad estatal
cuando no requieren conocimientos especializados. Para la supervisión, la
Entidad estatal podrá contratar personal de apoyo, a través de los contratos de
prestación de servicios que sean requeridos.</t>
  </si>
  <si>
    <t>HALLAZGO 3: No se observa informe de supervisión del convenio interadministrativo 072-2020 en el SECOP ni en el expediente digital.</t>
  </si>
  <si>
    <t>15/02/2021: Se elaboró el proyecto de resolución mediante la cual se modifica la resolución 099 de 2020 la cual se encuentra en revisión de la dirección general (Se anexa proyecto de resolución que es obejto de revision)
12/04/2021: Respecto al hallazgo en particular se hizo revision de lo publicado en secop I y se evidencia que a la fecha se encuentran publicados a la fecha los informes de supervision
15/06/2021: Se adjunta resolucion N 153 del 10 de junio de 2021 en carpeta ON DRIVE, la cual modifica la N 099 del 19 de marzo de 2020, con el fin de dar cumplimiento a las acciones de mejora aqui establecidas</t>
  </si>
  <si>
    <t>02/03/2021: La acción se encuentra en desarrollo con el proyecto de resolución. Continúa en el estado actual.DKRP
06/04/2021: Aunque se encuentra en desarrollo el proyecto de resolución se sugiere revisar la descripción del hallazgo para garantizar acciones correspondientes a los informes de supervisión del convenio interadministrativo 072-2020. KPSL
13/04/2021:  La acción se encuentra en desarrollo con el proyecto de resolución. 
De acuerdo a la descripción del hallazgo de  informe de supervisión del convenio interadministrativo 072-2020 en el SECOP, se evidencia que el 15/12/2020 subieron los informes correspondientes: abril, mayo junio, julio, agosto  y en la firma del supervisor por error relacionan otro convenio (511/2019), e informe de septiembre.Continúa en el estado actual 2020.KPSL
 23/06/2021: La OAJ allega debidamente firmada por el Director General del IDIGER la Resolución 153 del 10 de junio de 2021 por medio de la cual se modifica la Resolución 99 del 19 de marzo de 2020 mediante la cual se establece el procedimiento de contratación para surtir las compras bajo la modalidad de contratación entre particulares de que trata el Artículo 66 de la Ley 1523 de 2012; Se cierra la acción. KPSL</t>
  </si>
  <si>
    <t>AUDCALAMIDAD2021-1</t>
  </si>
  <si>
    <t>Convenios interadministrativos 144 de 2020, 617 de 2020, 001 de 2021 y Acuerdo de Servicios para la administración tesoral FONDIGER-002-202.1.
Manual de Contratación GCT-MA-01 V6.
Decreto 1082 de 2015 “Por medio del cual se expide el Decreto Único Reglamentario del sector Administrativo de Planeación Nacional” Artículo 2.2.1.1.1.1.7.1. Publicidad en el SECOP.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Guía de transparencia en la contratación en la pandemia COVID-19 : “La obligación de publicar en el SECOP las actuaciones precontractuales y contractuales no depende del régimen de contratación de la entidad, sino de la ejecución de recursos públicos; es decir, el deber de hacer pública la información, a través de esta plataforma, no depende de la naturaleza de la entidad ejecutora ─pública o privada─, ni del régimen sustantivo contractual que aplique, sea la Ley 80 de 1993, el derecho privado –más los principios de la función administrativa y de la gestión fiscal”.
Guía de supervisión contractual IDIGER: Garantizar que se remita la documentación de la ejecución contractual y post – contractual, para su publicación en el SECOP, de acuerdo con lo establecido en la norma.</t>
  </si>
  <si>
    <t>OBSERVACIÓN 4: No se evidenciaron la totalidad de documentos publicados en el SECOP (I Y II) de los convenios Interadministrativos 144 de 2020, 617 de 2020, 001 de 2021 y Acuerdo de Servicios para la Administración Tesoral Fondiger-002-2021.</t>
  </si>
  <si>
    <t>* Falta de seguimiento en el ejercicio de la supervisión respecto de la publicación</t>
  </si>
  <si>
    <t>* Modificar, publicar en la página web y divulgar a los supervisores (de manera presencial o virtual) la guía identificada bajo el código GC-GU-01 "Guía Supervisión e Interventoría de Contratos", incluyendo la obligación de los supervisores de publicar en el Secop II, todos los documentos de ejecución contractual y para el caso de los contratos tramitados por Secop I, remitirlos de manera oportuna a la Oficina Asesora Jurídica para efectuar la debida publicación.</t>
  </si>
  <si>
    <t>* Alejandro Contreras (Jefe Oficina Asesora Jurídica)</t>
  </si>
  <si>
    <t>AUDCALAMIDAD2021-2</t>
  </si>
  <si>
    <t>Guía para la supervisión contractual IDIGER.
Guía para el ejercicio de las funciones de Supervisión e Interventoría de los contratos del Estado (Colombia Compra).
DIRECTIVA 16 2020 PGN: "3.9 Llevar a cabo una adecuada supervisión de los contratos."
Guía para la administración del riesgo y el diseño de controles en entidades públicas V4 2018. /3.2 Evaluación de riesgos /3.2.2 Valoración de controles –diseño de controles.
Guía para la administración del riesgo y el diseño de controles en entidades públicas - Versión 5 - diciembre de 2020.
Circular 06 de 2020: Circular del Contralor General sobre orientación de recursos y acciones inmediatas en el marco de la atención de la emergencia sanitaria ocasionado por el virus COVID-19.
Circular Externa Contraloría de Bogotá No 004-20 Entrega información contractual suscrita bajo urgencia manifiesta.
Circular Externa Contraloría de Bogotá No 005-20 Rendición de la cuenta a la Contraloría de Bogotá D.C.
Ley 80 de 1993 Por la cual se expide el Estatuto General de Contratación de la Administración Pública art 43.
Resolución reglamentaria No. 011 del 28 de febrero de 2014; donde se establecen los términos iniciales.
Resolución reglamentaria No. 009 del 18 de febrero de 2019; donde se modifica la resolución reglamentaria No. 011 de 2014.</t>
  </si>
  <si>
    <t>OBSERVACIÓN 5: Se presentan debilidades en el control sobre el reporte de los convenios interadministrativos 144 de 2020, 617 de 2020, 001 de 2021 y acuerdo de servicios para la administración tesoral fondiger-002-2021 a los entes de control respectivos.</t>
  </si>
  <si>
    <t>* Falta de apropiación en los lineamientos para reportar información al SIVICOF.</t>
  </si>
  <si>
    <t xml:space="preserve"> Realizar socialización al interior del grupo de gestión contractual para fortalecer los temas que se reportan en el SIVICOF, su oportunidad y la completitud de los mismos.</t>
  </si>
  <si>
    <t>AUDCALAMIDAD2021-3</t>
  </si>
  <si>
    <t>Convenios interadministrativos 144 de 2020, 001 de 2021 y Acuerdo de Servicios para la administración tesoral FONDIGER-002-202.1.
Guía para la Supervisión Contractual- Instituto Distrital de Gestión de Riesgos y Cambio Climático-IDIGER: "V. ALCANCE DE LOS INFORMES DE SUPERVISION-Para la elaboración de informes de supervisión de los contratos que suscriba el IDIGER, sin importar el tipo (Prestación de Servicios, Suministro, Obra, Interventoría, Arrendamiento, Compraventa, etc.), se deberán atender los lineamientos que se establecen en el Manual de Contratación y la presente guía." "VI. CONTENIDO DE LOS INFORMES DE SUPERVISIÓN-Los informes de supervisión tienen por finalidad dejar trazabilidad y evidencia del seguimiento, técnico, administrativo, financiero, contable y jurídico a la ejecución del objeto y obligaciones contractuales."
Adicionalmente lo señalado en la Guía para el ejercicio de las funciones de Supervisión e Interventoría de los contratos del Estado de Colombia Compra Eficiente, Capitulo 4 Funciones de los supervisores e interventores que señala: "Es obligatorio para el interventor o supervisor entregar sus órdenes por escrito y los requerimientos o informes que realice deben publicarse en el SECOP”.</t>
  </si>
  <si>
    <t>HALLAZGO 3: De acuerdo a las situaciones evidenciadas para los convenios interadministrativos 144 de 2020, 001 de 2021 y acuerdo de servicios para la administración tesoral FONDIGER-002-2021, no se evidenció la totalidad de la información que dé cuenta de la trazabilidad y seguimiento, técnico, administrativo, financiero, contable y jurídico a la ejecución del objeto y obligaciones contractuales en el ejercicio de la supervisión.</t>
  </si>
  <si>
    <t>* Falta de controles por parte de la supervisión con respecto al ejercicio de supervisión contractual, así mismo debilidades en la evidencia de informes sin registrar el cumplimiento o incumplimiento de las obligaciones del mismo.</t>
  </si>
  <si>
    <t>* Modificar, publicar en la página web y divulgar a los supervisores (de manera presencial o virtual) la guía identificada bajo el código GC-GU-01 "Guía Supervisión e Interventoría de Contratos", incluyendo un lineamiento o actividad que especifique la obligación que tienen los supervisores de mantener al día los expedientes y entregarlos completos y de manera oportuna al área de gestión documental.</t>
  </si>
  <si>
    <t>AUDGESTIÓNCONTRACTUAL2021-1</t>
  </si>
  <si>
    <t>Auditoría Gestión Contractual</t>
  </si>
  <si>
    <t>Decreto 1082 de 2015 Artículo 2.2.1.1.1.4.4. “Actualización del Plan Anual de Adquisiciones.</t>
  </si>
  <si>
    <t>HALLAZGO 1: No se encontraron 
 incluidos dentro del Plan Anual de 
 Adquisiciones vigencia 2021 los 
 siguientes contratos de prestación 
 de servicios y de apoyo a la 
 gestión Nros.004,008,019,044,052 
 correspondientes vigencia 2021
 FONDIGER</t>
  </si>
  <si>
    <t>Interpretación de la norma sobre publicación del PAA respecto de la contratación FONDIGER (entendida como FONDO CUENTA ESPECIAL)</t>
  </si>
  <si>
    <t>Realizar mesas de trabajo con las areas que participan en la formulacion e implementacion del PAA, y conforme a estos resultados actualizar el procedimiento vigente</t>
  </si>
  <si>
    <t>Alejandro Contreras- Jefe Oficina Jurídica 
 Oficina Planeacion
 Direccion 
 Corporativa</t>
  </si>
  <si>
    <t>AUDGESTIÓNCONTRACTUAL2021-2</t>
  </si>
  <si>
    <t>Manual de Contratación GCT-MA-01 V6
 Decreto 1082 de 2015 “Por medio del cual se expide el Decreto Único Reglamentario del sector Administrativo de Planeación Nacional” Artículo 2.2.1.1.1.1.7.1. Publicidad en el
 ISECOP. La Entidad Estatal está obligada a publicar en el SECOP los Documentos del Proceso y los actos administrativos del Proceso de Contratación, dentro de los tres (3) días siguientes a su expedición.
 Guía de supervisión contractual IDIGER 2020.
 DE-GU-01 Guía Supervisión e Interventoría de Contratos - V2 vigentes desde 15/02/2021
 GC-PD-02 Contratación prestación de servicios profesionales o de apoyo a la gestión. Control procedimental.
 Matriz de Riesgos Institucional: Publicación extemporánea o no publicación en el portal SECOP II</t>
  </si>
  <si>
    <t>OBSERVACIÓN 1: No se evidenciaron la totalidad de documentos publicados en el SECOP de los contratos Contratos : 620-2020, 632-2020-052-2021 y Convenio 001 de 2019</t>
  </si>
  <si>
    <t>Falta reforzar los controles por parte de la supervisión. 
 Falta lineamientos específicos sobre la periodicidad en presentación de informes de pago y publicación en SECOP.</t>
  </si>
  <si>
    <t>Accion 1: Socialización a traves de piezas comunicativas, relacionados con la guia de supervision.</t>
  </si>
  <si>
    <t>Alejandro Contreras- Jefe Oficina Jurídica</t>
  </si>
  <si>
    <t>AUDGESTIÓNCONTRACTUAL2021-3</t>
  </si>
  <si>
    <t>Accion 2:Establecer obligaciones generales a los contratistas aclarando la obligación que tienen de cobrar de acuerdo a la forma de pago y subir los informes en la plataforma Secop II</t>
  </si>
  <si>
    <t>AUDGESTIÓNCONTRACTUAL2021-4</t>
  </si>
  <si>
    <t>Accion 3: En relacion con la observacion que se realizo a los contratos se hara seguimiento a los contratos faltantes por paz y salvo para que se suban al SECOP.</t>
  </si>
  <si>
    <t xml:space="preserve"> Se evidenciaron actualizacion de publicación de  documentos  contractuales objeto ed auditoria así:  620-2020: se publicó el acta de recibo a satisfacción  
632-2020: Se publicó acta de recibo a satisfacción
052-2021 : Se publicaron los informes de supervisión de abril, mayo, junio, julio y el acta de recibo de agosto
 Convenio 001 de 2019: Se publicó el 30 de noviembre de 2021 la modificación del convenio 001, determinando que los desembolsos se realizarían de acuerdo al plan de acción que se apruebe por la entidad</t>
  </si>
  <si>
    <t>29/12/2021: De acuerdo a lo planteado por la accion se ingresa a secop dando cuenta de los siguientes documentos:  620-2020: se publicó el acta de recibo a satisfacción  
632-2020: Se publicó acta de recibo a satisfacción
052-2021 : Se publicaron los informes de supervisión de abril, mayo, junio, julio y el acta de recibo de agosto
 Convenio 001 de 2019: Se publicó el 30 de noviembre de 2021 la modificación del convenio 001, determinando que los desembolsos se realizarían de acuerdo al plan de acción que se apruebe por la entidad Se cierra. DKRP</t>
  </si>
  <si>
    <t>AUDGESTIÓNCONTRACTUAL2021-5</t>
  </si>
  <si>
    <t>DE-GU-01 Guía para la Supervisión e Interventoría de los Contratos Versión 2 / 6.8.2. Funciones o responsabilidades de carácter jurídico.
 GCT-MA-01 Manual de Contratación VG/ Obligaciones de la supervisión e interventoría</t>
  </si>
  <si>
    <t>HALLAZGO 2: Las obligaciones de 
 los informes de actividades de los 
 contratos 628 de 2020 y 21 de 2021 
 no corresponden con los 
 contratos suscritos</t>
  </si>
  <si>
    <t>Falta de revision y/o control por parte de la supervisiion en el momento aprobación de los informes de actividades presentados por los cotratistas, en relacion a las obligaciones especificas del estudio previo vs el documento complementario (que estipula las condiciones del contrato)</t>
  </si>
  <si>
    <t>Accion 1: Socialización a traves de piezas comunicativas, relacionados con la guia de supervision, e informacion que establezca la necesidad de que los supervisores revisen y corroboren, que los informes de pago coincidan con las oligaciones especificas del contrato.</t>
  </si>
  <si>
    <t>AUDGESTIÓNCONTRACTUAL2021-6</t>
  </si>
  <si>
    <t>Accion 2: En relacion al hallazgo que se realizo a los contratos se llevara a cabo un comunicado a los supervisores de retroalimentacion.</t>
  </si>
  <si>
    <t>AUDGESTIÓNCONTRACTUAL2021-7</t>
  </si>
  <si>
    <t>DIRECTIVA 16 2020 PGN: "3.9 Llevar a cabo una adecuada supervisión de los contratos."
 Guía para la administración del riesgo y el diseño de controles en entidades públicas - Versión 5 - diciembre de 2020.
 Circular Externa Contraloría de Bogotá No 005-20 Rendición de la cuenta a la Contraloría de Bogotá D.C.
 Resolución reglamentaria No. 011 del 28 de febrero de 2014; donde se establecen los términos iniciales.
  Resolución reglamentaria No. 009 del 18 de febrero de 2019; donde se modifica la resolución reglamentaria No. 011 de 2014.
  Resolución reglamentaria No. 018 del 28 de agosto de 2020, por la cual se agrupan, clasifican y asignan los sujetos de vigilancia y control fiscal a las Direcciones Sectoriales de Fiscalización de la Contraloría de Bogotá D.C. y se dictan otras disposiciones
  Circular Externa Contraloría de Bogotá No. 003 del 10 de febrero de 2021 – Información pertinente para el Instituto Distrital de Gestión de Riesgos y Cambio Climático – IDIGER y del Fondo Distrital para la Gestión de Riesgos y Cambio Climático De Bogotá D.C. – FONDIGER
  Instructivo para diligenciar el formato CB-0012 CONTRACTUAL</t>
  </si>
  <si>
    <t>HALLAZGO 3: No se observó reporte del SIVICOF del contrato 66 de 2021 y convenio 
  FONDIGER 01 de 2019.</t>
  </si>
  <si>
    <t>Ausencia de informacion completa en la base de contratacion, la cual es el insumo para reporte de SIVICOF
 Se causaron errores involuntarios en el diligenciamiento de informacion en la base</t>
  </si>
  <si>
    <t>Establecer una revision mensual aleatoria documentada de la informacion contenida en la base v/s el SECOP v/s el NAS y el control de entradas que se registran en la oficina; con el fin de asegurar la completitud del reporte de contratos y convenios</t>
  </si>
  <si>
    <t>AUDCALAMIDAD2021-6</t>
  </si>
  <si>
    <t>Cláusula cuarta del acuerdo de servicio 002 de 2021 que indica:
Los rendimientos financieros que se generen en la cuenta bancaria de LA SDH-DDT indicada en la cláusula segunda, corresponden a FONDIGER de conformidad con el artículo 16 del Acuerdo 546 de 2013 y el artículo 6 del Decreto Distrital 174 de 2014. La SDH-DDT transferirá al FONDIGER los rendimientos financieros que se generen en la cuenta bancaria de la DDT, para lo cual realizará liquidación mensual y consignará estos recursos dentro de los diez (10) días
La Oficina de Consolidación de la DDR certificara mensualmente los rendimientos financieros generados en la cuenta bancaria que se encuentren registrados en el sistema de operación. Esta certificación será entregada a la Oficina de Gestión de Pagos de la DDT, para que proceda con la programación del respectivo giro a la cuenta bancaria que indique FONDIGER.</t>
  </si>
  <si>
    <t>HALLAZGO 2: Se presenta incumplimiento de la Cláusula Cuarta-Rendimientos Financieros del Acuerdo de Servicio 002 de 2021: Administración Tesoral Delegada de Recursos para Efectos de Realizar su Dispersión a los Beneficiarios del Sistema Distrital Bogotá Solidaria A Través De Trasferencias Monetarias.</t>
  </si>
  <si>
    <t>Falta de seguimiento en el ejercicio de la supervisión por parte de la SDH – FONDIGER Clausula cuarta Acuerdo de Servicios FONDIGER 002 de 2021.</t>
  </si>
  <si>
    <t>Modificar, publicar en la página web y divulgar a los supervisores (de manera presencial o virtual) la guía identificada bajo el código GC-GU-01 "Guía Supervisión e Interventoría de Contratos", incluyendo un lineamiento o actividad que especifique que independiente que sea un acuerdo o convenio se debe designar un responsable de los mismos y cuando haya recursos entregados en administración, se presente por parte de los supervisores, en los primeros quince días hábiles siguientes al cierre bancario del periodo de ocurrencia de los hechos, el informe mensual (bajo formato estándar que será controlado dentro del listado maestro de documentos) que incluya la relación de los rendimientos generados y evidencia de la(s) transferencia(s) de los mismos con copia a las áreas de pagos y contabilidad.</t>
  </si>
  <si>
    <t>* OFICINA ASESORA JURIDICA (Modificación de la Guía)
* OFICINA ASESORA DE PLANEACIÓN (FONDIGER) (Elaboración de Formato para informe y publicación de documentos en pagina web)
* SUBDIRECCIÓN CORPORATIVA Y ASUNTOS DISCIPLINARIOS (Elaboración del formato para informe)</t>
  </si>
  <si>
    <t>IATICS16-14</t>
  </si>
  <si>
    <t>Auditoria Interna -  TICS</t>
  </si>
  <si>
    <t>NTCGP 1000:2009 en su numeral 7.3.2 Elementos de entrada para el diseño y desarrollo</t>
  </si>
  <si>
    <t>4.3 Debilidades asociadas al SIRE relacionadas al Sistema Único de Reasentamiento –SURR.</t>
  </si>
  <si>
    <t xml:space="preserve">Falta de definición un procedimiento institucional para reasentamientos.
</t>
  </si>
  <si>
    <t>Solicitar a la Subdirección de Reducción los procedimientos actualizados para reasentamientos en los que se evidencie el rol del SURR, y desarrollar los nuevos módulos del SURR conforme a estos procedimientos</t>
  </si>
  <si>
    <t>Giovanni Flórez</t>
  </si>
  <si>
    <r>
      <rPr>
        <rFont val="Arial"/>
      </rPr>
      <t xml:space="preserve">18/09/2020 Se finalizó la construcción del sistema SURR en el marco de gestión predial. La aplicación cuenta con módulos de carga de concepto técnico, carga de información y generación del formato de ficha técnica, generador de notificaciones y carga de información de la ficha social. Así mismo se solicitó a la Subdirección de Reducción la actualización de sus procedimientos asociados al proceso de reasentamientos.
17/07/2020: Se cumple al 100%. 28/01/2020 Se finalizó la construcción del sistema SURR en el marco de gestión predial. Esta herramienta tecnológica cuenta con los módulos de carga de concepto técnico, carga de información y generación del formato de ficha técnica, generador de notificaciones y carga de información de la ficha social. Esta herramienta tecnologica ya se encuentra publicada en https://app1.sire.gov.co/IDIGER/inicio.html.                                                                                                                                                                                                                                                                                              28/04/2020. Está publicada en https://app1.sire.gov.co/IDIGER/inicio.html. Faltan las pruebas funcionales, Falta un 5%. 2 módulos desarrollados conforme a la solicitud de la subdirección.
 15/12/2017 Están desarrollados y en pruebas para publicación los módulos acciones judiciales y asignación de proceos (se encuentran en servidores para prueba) 
 http://appsurr.sire.gov.co:8180/surr/ Acciones judiciales
 http://172.16.24.28:8007/SURR/ Asignación de Procesos
 11/04/2019 Levantamiento de requerimientos del SURR en el marco de gestión predial
 28/01/2020 Se finalizo la construcción del sistema SURR en el marco de gestión predial. Esta herramienta tecnologica cuenta con los modulos de carga de concepto tecnico, carga de información y generación del formato de ficha tecnica, generador de notificaciones y carga de información de la ficha social. Esta herramienta tecnologica ya se encuentra publicada en </t>
    </r>
    <r>
      <rPr>
        <rFont val="Arial"/>
        <color rgb="FF1155CC"/>
        <u/>
      </rPr>
      <t>https://app1.sire.gov.co/IDIGER/inicio.html</t>
    </r>
  </si>
  <si>
    <r>
      <rPr>
        <rFont val="Arial"/>
        <b/>
        <sz val="10.0"/>
      </rPr>
      <t>17 de enero de 2017:</t>
    </r>
    <r>
      <rPr>
        <rFont val="Arial"/>
        <sz val="10.0"/>
      </rPr>
      <t xml:space="preserve"> Se revisó el plan de acción para la implementación del SURR, el cual se encuentra debidamente aprobado  y contiene los acuerdos y actividades con responsables y fechas de realización para los intervinientes, Dirección de Reasentamiento de la Caja de Vivienda Popular, Subdirección de Reducción de riesgos y adaptación al cambio climático y Oficina TICS, 
Se esta trabajando en uno de los módulos propuestos en la acción el cual se titula acciones judiciales.
Teniendo en cuenta que la fecha de finalización de esta acción es el 17 de febrero de 2017, pero en el plan de trabajo la fecha final es en el mes de mayo se sugirió solicitar formalmente a la Oficina de Control Interno ajuste de la fecha final de la acción. </t>
    </r>
    <r>
      <rPr>
        <rFont val="Arial"/>
        <b/>
        <sz val="10.0"/>
      </rPr>
      <t xml:space="preserve">NCSS
28 de agosto de 2017: </t>
    </r>
    <r>
      <rPr>
        <rFont val="Arial"/>
        <sz val="10.0"/>
      </rPr>
      <t>se realizó reunión donde se acordó que serán dos los desarrollos tenidos en cuenta para ésta acción, módulo de reasentamiento y módulo de procesos judiciales, al momento de revisión no se suministó evidencia del módulo procesos judiciales y frente al de reasentamiento el avance es el levantamiento de requerimientos.</t>
    </r>
    <r>
      <rPr>
        <rFont val="Arial"/>
        <b/>
        <sz val="10.0"/>
      </rPr>
      <t xml:space="preserve"> NCSS
15 enero de 2018: </t>
    </r>
    <r>
      <rPr>
        <rFont val="Arial"/>
        <sz val="10.0"/>
      </rPr>
      <t xml:space="preserve">se verificó en línea los links de los módulos en estado de prueba, con  los requerimientyos solicitados por la Subdirección de Reducción. </t>
    </r>
    <r>
      <rPr>
        <rFont val="Arial"/>
        <b/>
        <sz val="10.0"/>
      </rPr>
      <t>NCSS
17 julio de 2018:</t>
    </r>
    <r>
      <rPr>
        <rFont val="Arial"/>
        <sz val="10.0"/>
      </rPr>
      <t xml:space="preserve"> No se suministró evidencia de avance adicional. </t>
    </r>
    <r>
      <rPr>
        <rFont val="Arial"/>
        <b/>
        <sz val="10.0"/>
      </rPr>
      <t xml:space="preserve">NCSS
15 de Mayo de 2019: </t>
    </r>
    <r>
      <rPr>
        <rFont val="Arial"/>
        <sz val="10.0"/>
      </rPr>
      <t xml:space="preserve">No se observó avance ni reporte en esta actividad. </t>
    </r>
    <r>
      <rPr>
        <rFont val="Arial"/>
        <b/>
        <sz val="10.0"/>
      </rPr>
      <t xml:space="preserve">SANH
18 de julio de 2019: </t>
    </r>
    <r>
      <rPr>
        <rFont val="Arial"/>
        <sz val="10.0"/>
      </rPr>
      <t>No se observó avance ni reporte en esta actividad</t>
    </r>
    <r>
      <rPr>
        <rFont val="Arial"/>
        <b/>
        <sz val="10.0"/>
      </rPr>
      <t>. SANH
27 de diciembre de 2019</t>
    </r>
    <r>
      <rPr>
        <rFont val="Arial"/>
        <sz val="10.0"/>
      </rPr>
      <t xml:space="preserve">: No se observó avance ni evidencias en esta actividad. MLBC
</t>
    </r>
    <r>
      <rPr>
        <rFont val="Arial"/>
        <b/>
        <sz val="10.0"/>
      </rPr>
      <t>28/04/2020:</t>
    </r>
    <r>
      <rPr>
        <rFont val="Arial"/>
        <sz val="10.0"/>
      </rPr>
      <t xml:space="preserve">  Se evidenció que no se han actualizado los procedimientos para reasentamientos en los que se evidencie el rol del SURR: 0%  
En cuanto a la acción  de desarrollar  nuevos módulos del SURR ; según la Oficina de informatica " Está publicada en https://app1.sire.gov.co/IDIGER/inicio.html.  Falta un 5% correspondiente a las pruebas funcionales ; 2 módulos desarrollados conforme a la solicitud de la subdirección. Sin embargo no se remitieron soportes para confirmar el avance.</t>
    </r>
    <r>
      <rPr>
        <rFont val="Arial"/>
        <b/>
        <sz val="10.0"/>
      </rPr>
      <t xml:space="preserve">MLBC </t>
    </r>
    <r>
      <rPr>
        <rFont val="Arial"/>
        <sz val="10.0"/>
      </rPr>
      <t xml:space="preserve">
</t>
    </r>
    <r>
      <rPr>
        <rFont val="Arial"/>
        <b/>
        <sz val="10.0"/>
      </rPr>
      <t xml:space="preserve">
24/08/2020</t>
    </r>
    <r>
      <rPr>
        <rFont val="Arial"/>
        <sz val="10.0"/>
      </rPr>
      <t xml:space="preserve"> Pese a que se registra el seguimiento a julio 17 de 2020, no se allegaron evidencias verificables del cumplimiento por parte del responsable de la acción. </t>
    </r>
    <r>
      <rPr>
        <rFont val="Arial"/>
        <b/>
        <sz val="10.0"/>
      </rPr>
      <t>AFPH.
22/09/2020</t>
    </r>
    <r>
      <rPr>
        <rFont val="Arial"/>
        <sz val="10.0"/>
      </rPr>
      <t xml:space="preserve"> se presentan evidencias relacionadas con la terminación del sistema SURR en el marco de la gestión predial, se allega un apartado del desarrollo del manual del usuario y una comunicación interna de No. 2020IE2658 en la que se advierte sobre la necesidad de la actualización de los procedimientos de reasentamientos al Subdirector de reducción, de acuerdo a la actualización del módulo. se enviaron claves de acceso, para la revisión del sistema, sin embargo no fue posible acceder y verificar la funcionalidad del mismo, por tanto se solicita a la Oficina de TICS, realizar el acompañamiento para su revisión y aclaración de posibles dudas por parte del equipo de la OCI. </t>
    </r>
    <r>
      <rPr>
        <rFont val="Arial"/>
        <b/>
        <sz val="10.0"/>
      </rPr>
      <t>AFPH
09/10/2020:</t>
    </r>
    <r>
      <rPr>
        <rFont val="Arial"/>
        <sz val="10.0"/>
      </rPr>
      <t xml:space="preserve">El día 05 de septiembre de 2020, la Oficina de Tecnologías de la Información y las Comunicaciones TICS, citó a reunión a la Oficina de Control Interno, con presencia de personal de la Subdirección de Reducción y Adaptación al Cambio Climático para presentación del Sistema de Gestión Predial: La aplicación tiene proyectado el desarrollo de 12 módulos de los cuales únicamente se encuentra totalmente desarrollado y en proceso de implementación el primer módulo que responde a las necesidades del SURR (cargue de información correspondiente a 2019 en adelante), respecto a lo cual el profesional del área de reasentamientos informa que efectivamente este módulo responde a las necesidades de inclusión de información relacionada con el proceso de reasentamientos, y que en el procedimiento de reasentamientos que se encuentra en proceso de formulación se incluirá la actividad de diligenciamiento de la información en el mencionado modulo, el cual inicia con el cargue del concepto, diagnostico o fallo judicial que da lugar al proceso de reasentamiento, por parte de la Subdirección de Análisis de Riesgos y Efectos del Cambio Climático. La información cargada en esta aplicación es previamente revisada y aprobada por el líder del proceso.
De lo anterior se concluye que el primer módulo del Sistema de Gestión Predial reemplaza el anterior Sistema Único de Registro de Reasentamiento, en cumplimiento al Decreto 255 de 2013. “ARTÍCULO 3º.- Sistema Único de Registro de Reasentamiento.- El FOPAE, o quien haga sus veces, con base en el inventario de zonas de alto riesgo y de la identificación de familias, registrará y mantendrá actualizado un Sistema Único de Registro de Familias Sujetas a Reasentamiento, desde su identificación, hasta la solución definitiva.”
El día 06 de septiembre de 2020, la Jefe de la Oficina TICS, remite correo electrónico a la jefe de la Oficina de Control Interno informando lo siguiente:
“Teniendo en cuenta la última reunión de seguimiento a los hallazgos que se encontraban vencidos, y el compromiso de contar la situación presentada durante el desarrollo de las acciones para dar solución al hallazgo IATICS16-14, me permito informar:
El SURR hace referencia al Sistema Único de Registro de Reasentamiento. El reasentamiento corresponde al proceso de intervención de viviendas en condiciones de alto riesgo en estratos 1 y 2 en el Distrito Capital o su equivalente jurídico, con el fin de proteger la vida de las familias que las habitan. Al igual establece el Programa de Gestión Integral de Riesgos, que define el proyecto prioritario denominado Poblaciones Resilientes Frente a Riesgos y Cambio Climático, el cual incluye acciones para proteger la vida de las familias afectadas en situaciones de emergencia o en alto riesgo no mitigable, ya sea mediante procesos de reubicación de viviendas o la implementación de otras alternativas diseñadas por la Administración Distrital, tales como a) Relocalización transitoria, b) Reubicación, c) Reparación o reconstrucción de la vivienda.
El Decreto 255 del 12 de julio de 2013.  "Por el cual se establece el procedimiento para la ejecución del programa de reasentamiento de familias que se encuentran en condiciones de alto riesgo en el Distrito Capital y se dictan otras disposiciones”, establece en su artículo 3º.- Sistema Único de Registro de Reasentamiento.- El FOPAE, o quien haga sus veces, con base en el inventario de zonas de alto riesgo y de la identificación de familias, registrará y mantendrá actualizado un Sistema Único de Registro de Familias Sujetas a Reasentamiento, desde su identificación, hasta la solución definitiva.
Las entidades responsables del reasentamiento deben registrar en este Sistema el estado del trámite y novedades que se presenten con el fin que puedan ser consultados por los interesados.
Teniendo como base el decreto se crea el aplicativo SURR para tener el inventario de familias que se encuentran en zonas de alto riesgo, este aplicativo cumplía con lo básico de tener la información y poder mostrarla para su gestión.
Durante el desarrollo de las tareas se evidencia que no solo es necesario tener sistematizado el inventario de familias sino tener todo el proceso de gestión predial sistematizado para un mejor manejo de la información, consultas y reportes más específicos además de disminuir los tiempos de los procesos y de esta manera agilizar todo el proceso. Al ser un sistema que involucra varias dependencias de la entidad, la Dirección encargó a una persona para ser el enlace entre la parte funcional del proceso y el grupo de desarrollo.
Esta persona mediante reuniones con los funcionales del proceso como son la Subdirección de Análisis, Subdirección de Reducción, Oficina Jurídica y Subdirección Corporativa, generó los flujos de trabajo del sistema de gestión predial, en ellos se evidencia que lo que teníamos como SURR hace parte del Sistema de Gestión Predial y es por ello que se realiza la implementación y el cambio de la aplicación SURR a los módulos de Gestión Predial más específicamente. En la Subdirección de Análisis quedó lo competente a los conceptos técnicos que recomiendan predios a reasentamiento y la creación de las fichas técnicas las cuales son las que identifican los predios a reasentar.
Por parte de Reducción, y teniendo como insumo las fichas técnicas, se generan las notificaciones de visitas y las fichas sociales las cuales son las que identifican las familias que se encuentran en los predios identificados en las fichas técnicas.
Al SURR estar embebido dentro del Sistema de Gestión Predial es más fácil el manejo de la información, la generación de reportes gráficos y evitar el reproceso de información dado que solo se ingresa una vez en la identificación de la fichas técnicas y sociales, por lo cual la información puede estar disponible durante todo el proceso y se visualizará para los módulos que lo necesitan.    
Dado lo descrito anteriormente, y las evidencias donde se muestra la implementación de los módulos correspondientes a reasentamientos, se considera desarrollada la acción requerida para dar tratamiento al hallazgo número IATICS16-14. </t>
    </r>
    <r>
      <rPr>
        <rFont val="Arial"/>
        <b/>
        <sz val="10.0"/>
      </rPr>
      <t>TMMM</t>
    </r>
    <r>
      <rPr>
        <rFont val="Arial"/>
        <sz val="10.0"/>
      </rPr>
      <t xml:space="preserve">
</t>
    </r>
  </si>
  <si>
    <t>AIMANOP-REDES19-1</t>
  </si>
  <si>
    <t>Auditoría Interna procedimientos: Operación y Mantenimiento de redes de monitoreo</t>
  </si>
  <si>
    <t xml:space="preserve">•        Modelo Integrado de Planeación y Gestión – MIPG, Política de Fortalecimiento organizacional y simplificación de procesos, “Gestionar recursos físicos y servicios internos” – “Es importante que se asigne un responsable (ya sea en una dependencia o en una persona, dependiendo de las capacidades de la entidad) de establecer los mecanismos para ejercer el control legal y técnico de los bienes y servicios con que se cuenta. De igual manera, es importante identificar, caracterizar, dar el mantenimiento requerido, custodiar (si aplica) y disponer apropiadamente de los bienes materiales”.
•        La Resolución 645 del 24 de octubre de 2017,  “Por medio de la cual se modifica y única el manual de funciones y Competencias laborales del Instituto Distrital de Gestión de Riesgos y Cambio Climático IDIGER”, funciones y propósito principal del empleo  “Profesional Universitario Código 219 Grado 08”, área funcional Oficina de Tecnologías de la Información y las Comunicaciones.
•        La Resolución 645 del 24 de octubre de 2017,  “Por medio de la cual se modifica y única el manual de funciones y Competencias laborales del Instituto Distrital de Gestión de Riesgos y Cambio Climático IDIGER”, funciones y propósito principal del empleo “Jefe de Oficina”, área funcional Oficina de Tecnologías de la Información y las Comunicaciones.
</t>
  </si>
  <si>
    <t>HALLAZGO 1: NO SE OBSERVAN CRITERIOS Y CONTROLES ESTABLECIDOS PARA LA ASIGNACIÓN DE LA CUSTODIA DE LAS REDES DE MONITOREO DE BOGOTÁ</t>
  </si>
  <si>
    <t>No se tiene designado un funcionario de mayor grado al actual para asumir la custodia de los elementos de las redes de monitoreo de Bogotá</t>
  </si>
  <si>
    <t>“Designar a un funcionario de planta con la experiencia e idoneidad en la custodia de los elementos de redes de monitoreo de Bogotá, dicho funcionario junto con la jefatura TICS deben gestionar la administración, mantenimiento y control del inventario mensual. Lo anterior reflejado en el informe de gestión de la oficina TICS.”</t>
  </si>
  <si>
    <t>17//07/2020: Se sostuvo una conversación con Yenny Clavijo asesora de la dirección de la entidad frente a la posibilidad de solicitar la asignación de un profesional de grado mayor para la custodia de los equipos de instrumentacion y redes de monitoreo. Sin embargo se estableció que la acción a implementar definida en este plan de mejoramiento, se encuentra mal formulada por lo que se debe solicitar el cambio de acción y recomendación sobre la nueva acción a implementar directamente a la Oficina de Control Interno.                                                                                                                                                 
  28/04/2020.  Se hizo el traslado de bienes a la oficina Tic por parte del contratista Andrés Hernandez el 5/03/2020. Quedando acargo de Iván Bautista funcionario de la Oficina.   17/07/2020: Se cumple al 100% con la acción de liberar al contratista de la Oficina TIC de la obligación de custodia de los elementos de las redes de monitoreo de Bogotá
28/10/2020: Se envio comunicación interna 2020IE4249 a OCI, solicitando modificacion accion a implementar "Solicitar a la dirección el traslado de un cargo 8 al que corresponda la custodia de
los equipos de instrumentación y redes de monitoreo”.
31.1.2021: En la actualidad se esta haciendo todas las gestiones junto con la Dirección para determinar el cierre de la presente acción, dado el nivel de responsabilidad que se exige vs el monto contable de los bienes
31.3.2021: Para este periodo se resalta la continuidad en la gestiones junto con Dirección para determinar el cierre de esta acción, dado el nivel de responsabilidad del inventario. Se resalta que para este mes hubo cambio de Jefe de la Oficina TICS.
30.6.2021:La oficina TICS para este periodo está retomando las acciones pertinentes, con el fin de cerrar el hallazgo.
13/08/2021: La oficina TICS, para el periodo correspondiente se encuentra a la espera de un concepto normativo por parte de la Oficina jurídica del IDIGER, con el objetivo de definir las acciones para cerrar este hallazgo. 
29/09/2021: Se solicito cierre de acción a OCI el día 28.09.2021. 
12/10/2021: Por instrucciones de OCI, se solicito cambio de la acción Comunicacion Interna 3980.</t>
  </si>
  <si>
    <r>
      <rPr>
        <rFont val="Arial"/>
        <b/>
        <sz val="10.0"/>
      </rPr>
      <t>28/04/2020:</t>
    </r>
    <r>
      <rPr>
        <rFont val="Arial"/>
        <sz val="10.0"/>
      </rPr>
      <t xml:space="preserve"> Se evidenció el traslado a traves del formato "traslado de bienes devolutivosen servicio" de Andres Hernandez Montenegro  a Ivan Bautista Combita (Profesional Universitario 2019 08) el 5 de marzo de 2020.   Sin embargo no se esta cumpliendo con la acción especifica     " </t>
    </r>
    <r>
      <rPr>
        <rFont val="Arial"/>
        <i/>
        <sz val="10.0"/>
      </rPr>
      <t>traslado de un cargo 23 al que corresponda la custodia de los equipos de instrumentacion y redes de monitoreo</t>
    </r>
    <r>
      <rPr>
        <rFont val="Arial"/>
        <sz val="10.0"/>
      </rPr>
      <t xml:space="preserve">" con relación a que no se ha designado un funcionario de mayor grado al actual para asumir la custodia de los elementos de las redes de monitoreo de Bogotá
</t>
    </r>
    <r>
      <rPr>
        <rFont val="Arial"/>
        <b/>
        <sz val="10.0"/>
      </rPr>
      <t xml:space="preserve">24/08/2020 </t>
    </r>
    <r>
      <rPr>
        <rFont val="Arial"/>
        <sz val="10.0"/>
      </rPr>
      <t xml:space="preserve">Durante este seguimiento no se encontraron registros o evidencias verificables de la gestion de esta accion por cuenta de su responsable. </t>
    </r>
    <r>
      <rPr>
        <rFont val="Arial"/>
        <b/>
        <sz val="10.0"/>
      </rPr>
      <t>AFPH.
30/10/2020</t>
    </r>
    <r>
      <rPr>
        <rFont val="Arial"/>
        <sz val="10.0"/>
      </rPr>
      <t xml:space="preserve"> En reunion virtual sostenida con el Sr. Fredy Celis, enlace de la Ofcina de Tics , Se le explico que la modificacion de la accion solicitada mediante el memorando 2020IE4249, debe ser replanteada haciendo  énfasis en que la designación del funcionario debe determinarse de acuerdo al nivel de responsabilidad según el manual de funciones, del perfil que pueda asumir la administración y custodia de estos bienes, la OCI dara respuesta via memorando sustentando la posicion presentada. </t>
    </r>
    <r>
      <rPr>
        <rFont val="Arial"/>
        <b/>
        <sz val="10.0"/>
      </rPr>
      <t xml:space="preserve">AFPH
</t>
    </r>
    <r>
      <rPr>
        <rFont val="Arial"/>
        <sz val="10.0"/>
      </rPr>
      <t xml:space="preserve">31/12/2020 A la fecha no se han presentado los avances del accion conforme a las recomendaciones realizadas por la OCI, en relacion con la designación del funcionario, la cual debe determinarse de acuerdo al nivel de responsabilidad según el manual de funciones, del perfil que pueda asumir la administración y custodia de estos bienes. AFPH
15/07/2021 A la fecha no se han presentado los avances del accion conforme a las recomendaciones realizadas por la OCI, en relacion con la designación del funcionario, la cual debe determinarse de acuerdo al nivel de responsabilidad según el manual de funciones, del perfil que pueda asumir la administración y custodia de estos bienes. SANH
</t>
    </r>
    <r>
      <rPr>
        <rFont val="Arial"/>
        <b/>
        <color rgb="FFFF00FF"/>
        <sz val="10.0"/>
      </rPr>
      <t xml:space="preserve">13/10/2021:  </t>
    </r>
    <r>
      <rPr>
        <rFont val="Arial"/>
        <color rgb="FFFF00FF"/>
        <sz val="10.0"/>
      </rPr>
      <t xml:space="preserve">Mediante comunicación 2021IE3980 del 12 de Octubre de 2021,  Se solicta  modificación a las siguientes  2  acciones correspondientes a AIMANOP-REDES19-1   teniendo en cuenta el concepto Juridico  y que a la fecha  la persona asignada para la custodia de las redes de monitoreo de Bogotá es Iván Bautista, profesional de planta grado 8,
“Solicitar a la dirección el traslado de un cargo 23 al que corresponda la custodia de los equipos de instrumentación y redes de monitoreo”. Y “Liberar al contratista de la Oficina TIC de la obligación de custodia de los elementos de las redes de monitoreo de Bogotá”.
Por:
“Designar a un funcionario de planta con la experiencia e idoneidad en la custodia de los elementos de redes de monitoreo de Bogotá, dicho funcionario junto con la jefatura TICS deben gestionar la administración, mantenimiento y control del
inventario mensual. Lo anterior reflejado en el informe de gestión de la oficina TICS.”
De igual manera se solicita  el cambio de fecha del 28 de Novimbre de 2020 a 30 de noviembre de 2021.
</t>
    </r>
    <r>
      <rPr>
        <rFont val="Arial"/>
        <b/>
        <color rgb="FFFF00FF"/>
        <sz val="10.0"/>
      </rPr>
      <t xml:space="preserve">AVANCE NUEVA ACCIÓN </t>
    </r>
    <r>
      <rPr>
        <rFont val="Arial"/>
        <color rgb="FFFF00FF"/>
        <sz val="10.0"/>
      </rPr>
      <t xml:space="preserve">
* Por otra parte  verificando el avance de la nueva acción , y una vez revisada la comunicación 2021IE3393 del 6 de septiembre de 2021. se analiza el concepto emitido por la Oficina Asesora Juridica que menciona ".....conforme a la normatividad que puede aplicarse al caso, no existe una directriz que establezca el grado del funcionario que debe tener el bien en su inventario, lo que si señala es que “(…)Todo bien devolutivo de propiedad del IDIGER se encuentra asignado a un funcionario y a una dependencia responsable, donde éste bien permanece físicamente(…)” y el funcionario a quien le sea asignado “(…)debe poseer la facultad de controlarlo con base en los lineamientos del área de almacén (…)“, es decir, el criterio para su asignación es más espacial y funcional que de “ la nominación por grados”, toda vez que se tiene que establecer la ubicación del bien y la persona que esté facultada para ejercer el control sobre el mismo, a quien corresponderá la asignación del elemento.
la Oficina de TICS menciona mediante comunicación 2021IE3980 del 12 de Octubre de 2021  que a la fecha la persona asignada para la custodia de las redes de monitoreo de Bogotá es Iván Bautista, profesional de planta grado 8, quien tiene la experiencia e
idoneidad en el manejo y control de estas redes, Iván bautista es Ingeniero Electrónico con una experiencia profesional de 7 años, de los cuales 5 años en el oficina de TICS- IDIGER, destacándose en la actualidad por su compromiso en el soporte de los procesos misionales del IDIGER y su idoneidad en el manejo profesional de las Redes de Comunicaciones y Meteorológicas.
Asi las cosas la Oficina de Control Interno teniendo en cuenta el concepto Juridico y lo reportado por la Oficina TICS, considera pertinen el cierre de la acción .  MLBC</t>
    </r>
  </si>
  <si>
    <t>Liberar al contratista de la Oficina TIC de la obligación de custodia de los elementos de las redes de monitoreo de Bogotá</t>
  </si>
  <si>
    <t xml:space="preserve">17/07/2020: Se cumple al 100% con la acción de liberar al contratista de la Oficina TIC de la obligación de custodia de los elementos de las redes de monitoreo de Bogotá.                                                  
     28/04/2020. Los bienes están a cargo de Iván Bautista, funcionario de la oficina TIC en estos momentos. 
28/10/2020: Se envio comunicación interna 2020IE4249 a OCI, junto con la evidencia "Actas de traslados de bienes". Se solicita cierre de la acción.
31.1.2021: En la actualidad se esta haciendo todas las gestiones junto con la Dirección para determinar el cierre de la presente acción, dado el nivel de responsabilidad que se exige vs el monto contable de los bienes.
31.3.2021: Para este periodo se resalta la continuidad en la gestiones junto con Dirección para determinar el cierre de esta acción, dado el nivel de responsabilidad del inventario. Se resalta que para este mes hubo cambio de Jefe de la Oficina TICS.
30.6.2021:La oficina TICS para este periodo está retomando las acciones pertinentes, con el fin de cerrar el hallazgo.
13/08/2021: La oficina TICS, para el periodo correspondiente se encuentra a la espera de un concepto normativo por parte de la Oficina jurídica del IDIGER, con el objetivo de definir las acciones para cerrar este hallazgo. 
29/09/2021: Se solicito cierre de acción a OCI el día 28.09.2021. 
12/10/2021: Por instrucciones de OCI, se solicito cambio de la acción Comunicacion Interna 3980. </t>
  </si>
  <si>
    <r>
      <rPr>
        <rFont val="Arial"/>
        <b/>
        <sz val="11.0"/>
      </rPr>
      <t>30/04/2020</t>
    </r>
    <r>
      <rPr>
        <rFont val="Arial"/>
        <sz val="11.0"/>
      </rPr>
      <t xml:space="preserve">: Se observó que la Oficina TICS no reporta avancede la acción. MLBC
</t>
    </r>
    <r>
      <rPr>
        <rFont val="Arial"/>
        <b/>
        <sz val="11.0"/>
      </rPr>
      <t xml:space="preserve">24/08/2020 </t>
    </r>
    <r>
      <rPr>
        <rFont val="Arial"/>
        <sz val="11.0"/>
      </rPr>
      <t xml:space="preserve">Durante este seguimiento no se encontraron evidencias verificables que permitan dar cuenta de la gestion de esta accion. </t>
    </r>
    <r>
      <rPr>
        <rFont val="Arial"/>
        <b/>
        <sz val="11.0"/>
      </rPr>
      <t>AFPH.
30/10/2020 E</t>
    </r>
    <r>
      <rPr>
        <rFont val="Arial"/>
        <sz val="11.0"/>
      </rPr>
      <t>n reunion virtual sostenida con el Sr. Fredy Celis, enlace de la Ofcina de Tics , Se le explico que la modificacion de la accion solicitada y el traslado de los bienes a un funcionario, debe ser replanteada haciendo  énfasis en que la responsabilidad de estos bienes debe esta a cargo de un funcionario que pueda asumir la administración y custodia de estos, basados en los perfiles establecidos en el manual de funciones. la OCI dara respuesta via memorando sustentando la posicion presentada.</t>
    </r>
    <r>
      <rPr>
        <rFont val="Arial"/>
        <b/>
        <sz val="11.0"/>
      </rPr>
      <t xml:space="preserve"> AFPH
31/12/2020 </t>
    </r>
    <r>
      <rPr>
        <rFont val="Arial"/>
        <sz val="11.0"/>
      </rPr>
      <t>Al ser esta accion consecuencia de la anterior, permanecera abierta hasta que se asigne la responsabilidad de la custodia de los bienes , teniendo en cuenta lo establecido en el manual de funciones</t>
    </r>
    <r>
      <rPr>
        <rFont val="Arial"/>
        <b/>
        <sz val="11.0"/>
      </rPr>
      <t xml:space="preserve">. AFPH
15/07/2021 </t>
    </r>
    <r>
      <rPr>
        <rFont val="Arial"/>
        <sz val="11.0"/>
      </rPr>
      <t xml:space="preserve">Al ser esta accion consecuencia de la anterior, permanecerá abierta hasta que se asigne la responsabilidad de la custodia de los bienes , teniendo en cuenta lo establecido en el manual de funciones. </t>
    </r>
    <r>
      <rPr>
        <rFont val="Arial"/>
        <b/>
        <sz val="11.0"/>
      </rPr>
      <t xml:space="preserve">SANH
</t>
    </r>
    <r>
      <rPr>
        <rFont val="Arial"/>
        <b/>
        <color rgb="FFFF00FF"/>
        <sz val="11.0"/>
      </rPr>
      <t>13/10/2021</t>
    </r>
    <r>
      <rPr>
        <rFont val="Arial"/>
        <color rgb="FFFF00FF"/>
        <sz val="11.0"/>
      </rPr>
      <t xml:space="preserve">: Esta acción se cierra y se articula con la acción AIMANOP-REDES19-1 ,  dado que se traslada la custodia de los elementos de las redes de monitoreo al   ING. IVÁN BAUTISTA COMBITA / Profesional Universitario 219-08. MLBC
</t>
    </r>
    <r>
      <rPr>
        <rFont val="Arial"/>
        <b/>
        <sz val="11.0"/>
      </rPr>
      <t xml:space="preserve">
</t>
    </r>
  </si>
  <si>
    <t>AIMANOP-REDES19-2</t>
  </si>
  <si>
    <t xml:space="preserve">Modelo Integrado de Planeación y Gestión – MIPG, Política de Fortalecimiento organizacional y simplificación de procesos, “Trabajar por procesos”: “En este punto, los aspectos mínimos que una entidad debe tener en cuenta para trabajar por procesos son los siguientes: (…)
– Definir la secuencia de cada una de las diferentes actividades del proceso, desagregándolo en procedimientos o tareas
– Definir los responsables del proceso y sus obligaciones
– Revisar y analizar permanente el conjunto de procesos institucionales, a fin de actualizarlos y racionalizarlos (recorte de pasos, tiempos, requisitos, entre otros) (…)
Los jefes de las áreas de planeación lideran y facilitan los parámetros para el trabajo por procesos de la entidad. Sin embargo, la responsabilidad de su mantenimiento y mejora recae en cada uno de los líderes de los procesos y sus grupos de trabajo.” (Negrilla y subrayado fuera de texto)
</t>
  </si>
  <si>
    <t xml:space="preserve">HALLAZGO 2: LOS FORMATOS “VISITA DE MANTENIMIENTO A ESTACIONES RAB – FOPAE, CÓDIGO GAR–FT–13, VERSIÓN 3 DEL 2011” Y “VISITA DE MANTENIMIENTO A ESTACIONES RHB – FOPAE CÓDIGO GAR–FT–19, VERSIÓN 3 DEL 2011”, REQUIEREN ACTUALIZACIÓN DE ACUERDO A LA DENOMINACIÓN ACTUAL DE LA ENTIDAD </t>
  </si>
  <si>
    <t>Falta de actualización de los formatos establecidos en el procedimiento</t>
  </si>
  <si>
    <t>Realizar la actualización de los formatos asociados al procedimiento "Operación de las redes de monitoreo TICS-PD-11 V4" y publicarlos en el mapa de procesos de la Entidad.</t>
  </si>
  <si>
    <t>Ivan Bautista
 Juan Camilo Jimenez</t>
  </si>
  <si>
    <t>27/04/2020 Mediante correo electrónico a Mary Burgos (mburgos@idiger.gov.co) se enviaron los soportes del seguimiento con los formatos enviados por la Oficina TICs. El 28 de Enero se enviaron a Planeación; el 4 de Febrero Ana Milena de Planeación envió correo con formatos y codificación aprobados y el 10 de febrero se envío a Cristian Cabra de Gestión Documental para revisión y publicación. Hoy 28/04/2020 aparecen publicados los Formatos: (TC-FT-13/TC-FT-19)</t>
  </si>
  <si>
    <r>
      <rPr>
        <rFont val="Arial"/>
        <b/>
        <sz val="10.0"/>
      </rPr>
      <t>28/04/2020</t>
    </r>
    <r>
      <rPr>
        <rFont val="Arial"/>
        <sz val="10.0"/>
      </rPr>
      <t>: Se evidenció la actualización y publicación de los formatos correspondientes a "</t>
    </r>
    <r>
      <rPr>
        <rFont val="Arial"/>
        <i/>
        <sz val="10.0"/>
      </rPr>
      <t>VISITA DE MANTENIMIENTO A ESTACIONES RHB – IDIGER del 3 de febrero TC–FT–19</t>
    </r>
    <r>
      <rPr>
        <rFont val="Arial"/>
        <sz val="10.0"/>
      </rPr>
      <t xml:space="preserve"> y </t>
    </r>
    <r>
      <rPr>
        <rFont val="Arial"/>
        <i/>
        <sz val="10.0"/>
      </rPr>
      <t xml:space="preserve">VISITA DE MANTENIMIENTO A ESTACIONES RAB – IDIGER TC–FT–13  </t>
    </r>
    <r>
      <rPr>
        <rFont val="Arial"/>
        <sz val="10.0"/>
      </rPr>
      <t xml:space="preserve"> en el mapa de procesos de la entidad  de los formatos asociados al procedimiento "Operación de las redes de monitoreo TICS-PD-11 V4".
</t>
    </r>
  </si>
  <si>
    <t>AIMANOP-REDES19-3</t>
  </si>
  <si>
    <t xml:space="preserve">•	Modelo Integrado de Planeación y Gestión – MIPG, Política de Fortalecimiento organizacional y simplificación de procesos, “Trabajar por procesos”: “En este punto, los aspectos mínimos que una entidad debe tener en cuenta para trabajar por procesos son los siguientes: (…)
– Definir la secuencia de cada una de las diferentes actividades del proceso, desagregándolo en procedimientos o tareas
– Definir los responsables del proceso y sus obligaciones
– Revisar y analizar permanente el conjunto de procesos institucionales, a fin de actualizarlos y racionalizarlos (recorte de pasos, tiempos, requisitos, entre otros) (…)
Los jefes de las áreas de planeación lideran y facilitan los parámetros para el trabajo por procesos de la entidad. Sin embargo, la responsabilidad de su mantenimiento y mejora recae en cada uno de los líderes de los procesos y sus grupos de trabajo.” (Negrilla y subrayado fuera de texto)
</t>
  </si>
  <si>
    <t>OBSERVACIÓN: 	LOS RESULTADOS DE LOS MANTENIMIENTOS A LAS REDES RAB Y RHB, ASÍ COMO LAS NECESIDADES IDENTIFICADAS Y LAS CONCLUSIONES DESCRITAS EN LOS INFORMES MENSUALES RAB Y RHB DE BOGOTÁ, REALIZADOS POR EL GRUPO DE INSTRUMENTACIÓN Y TELECOMUNICACIONES DE LA OFICINA DE TICS NO SE COMUNICAN AL RESPONSABLE DEL PROCESO Y/O A LA DIRECCION GENERAL DEL IDIGER.</t>
  </si>
  <si>
    <t>No se emplean los canales oficiales para realizar la socialización de los resultados de los informes realizados en el procedimiento</t>
  </si>
  <si>
    <t>Elaborar una comunicación interna dirigida al jefe de la oficina TIC adjuntando los resultados de los mantenimientos de las redes RAB y RHB</t>
  </si>
  <si>
    <t>Ivan Bautista</t>
  </si>
  <si>
    <t>17/07/2020 Los resultados de los informes de la RHB y RAB de los meses de Abril  a Junio se enviaron al correo del Jefe de la Oficina TIC responsable del proceso para su socialización y retroalimentación. 
                              28/04/2020 Los resultados de los informes de la RHB y RAB de los meses de Febrero y Marzo se enviaron al correo del Jefe de la Oficina TIC responsable del proceso para su socialización y retroalimentación.
28/10/2020: Se envio comunicación interna 2020IE4249 a OCI, junto con la evidencia "Comunicación Interna oficina TICS", donde se socialializa al jefe de la oficina TICS los informes mensuales de RHB y RAB. Se solicita cierre acción.</t>
  </si>
  <si>
    <r>
      <rPr>
        <rFont val="Arial"/>
        <b/>
        <sz val="10.0"/>
      </rPr>
      <t>28/04/2020</t>
    </r>
    <r>
      <rPr>
        <rFont val="Arial"/>
        <sz val="10.0"/>
      </rPr>
      <t xml:space="preserve">: Con relación a la acción  se evidenciaron los siguientes  Informes 
INFORME DEL MANTENIMIENTO Y ESTADO DE LAS ESTACIONES DE LA RED
HIDROMETEOROLÓGICA DE BOGOTÁ – (RHB) PERIODO ENERO 2020
IM – 306
INFORME DEL MANTENIMIENTO Y ESTADO DE LAS ESTACIONES DE LA RED DE ACELERÓGRAFOS DE BOGOTÁ – (RAB) PERIODO ENERO 2020
IM – 307
 INFORME DEL MANTENIMIENTO Y ESTADO DE LAS ESTACIONES DE LA RED HIDROMETEOROLÓGICA DE BOGOTÁ – (RHB)  PERIODO FEBRERO 2020 
IM – 308
 INFORME DEL MANTENIMIENTO Y ESTADO DE LAS ESTACIONES DE LA RED DE ACELERÓGRAFOS DE BOGOTÁ – (RAB) PERIODO FEBRERO 2020
IM – 309
INFORME DEL MANTENIMIENTO Y ESTADO DE LAS ESTACIONES DE LA RED
HIDROMETEOROLÓGICA DE BOGOTÁ – (RHB) PERIODO MARZO 2020
IM – 310
INFORME DEL MANTENIMIENTO Y ESTADO DE LAS ESTACIONES DE LA RED DE ACELERÓGRAFOS DE BOGOTÁ – (RAB) PERIODO MARZO 2020
IM – 311
Es decir  de acuerdo a la fecha de terminación  esta acción se cierra cuando se cuente  con 20 informes que corresponde a los meses de  enero a octubre de 2020.  de acuerdo al seguimiento del 28 de abril se cuenta 6 informes de 20 
</t>
    </r>
    <r>
      <rPr>
        <rFont val="Arial"/>
        <b/>
        <sz val="10.0"/>
      </rPr>
      <t>24/08/2020</t>
    </r>
    <r>
      <rPr>
        <rFont val="Arial"/>
        <sz val="10.0"/>
      </rPr>
      <t xml:space="preserve"> Pese a que se registra el seguimiento a julio 17 de 2020, no se allegaron evidencias de cumplimiento  de la acción. </t>
    </r>
    <r>
      <rPr>
        <rFont val="Arial"/>
        <b/>
        <sz val="10.0"/>
      </rPr>
      <t xml:space="preserve">AFPH.
</t>
    </r>
    <r>
      <rPr>
        <rFont val="Arial"/>
        <sz val="10.0"/>
      </rPr>
      <t>30/10/2020 , se desarrolló una comunicación interna dirigida a la
Ingeniería Luz Paula Contreras – Jefe Oficina TICS adjuntando los resultados de
los mantenimientos de las redes RAB y RHB, se verifican las evidencias presentadas. la OCI concede el cierre de la Accion pero continuara al pendiente de que estos reportes contunuen presentandose al momento del cierre de la vigencia.AFPH</t>
    </r>
  </si>
  <si>
    <t>Informe Verificación cumplimiento Ley de Transparencia y del
derecho al acceso a la Información pública 2021</t>
  </si>
  <si>
    <t>* Tiempo muy corto para implementar todos los requerimientos establecidos en la Resolución 1519 de 2020 de MINTIC, toda vez esta reglamentación  fue publicada el 7 de diciembre de 2020 en el Diario Oficial. Así mismo los requerimientos implican una inversión presupuestal por establecer y conseguir para  recurso humano experto, licencias y demas insumos tecnológicos.
* A pesar de que ya se cuenta con un menú de transparencia y acceso a la información, no se contaba con el recurso humano experto de acuerdo a los requerimientos de Mintic,  y financiero necesario para dar cumplimiento a los anexos No. 1, 2 y 3 antes del 31 de marzo de 2021.
* Dificultad para el desarrollo de las actividades, dada la situación de pandemia que afronta el Distrito desde el año 2020.</t>
  </si>
  <si>
    <t>1. Diseño y estructura del menú de transparencia bajo los lineamientos establecidos por la resolucion 1519 de 2020. Anexo 2. Numeral 2.4.2.</t>
  </si>
  <si>
    <t>LUIS FERNANDO SANCHEZ GOMEZ
JEFE DE OFICINA (E) 
Y
MARIA EUGENIA TOVAR
JEFE OFICINA ASESORA DE PLANEACIÒN
JHON JAIRO GARCIA 
PROFESIONAL UNIVERSITARIO</t>
  </si>
  <si>
    <r>
      <rPr>
        <rFont val="Arial"/>
      </rPr>
      <t xml:space="preserve">30.06.2021: Se realiza la adecuación de la estructura del nuevo menú transparencia, incorporando un desarrollo de un menú tipo acordeón el cual es adaptativo, además se realiza una primera entrega del menú a planeación para su revisión y así poderlo poner en producción. URL: </t>
    </r>
    <r>
      <rPr>
        <rFont val="Arial"/>
        <color rgb="FF1155CC"/>
        <u/>
      </rPr>
      <t>https://www.idiger.gov.co/transparencia-demo</t>
    </r>
  </si>
  <si>
    <r>
      <rPr>
        <rFont val="Arial"/>
        <b/>
        <sz val="10.0"/>
      </rPr>
      <t>27/07/2021:</t>
    </r>
    <r>
      <rPr>
        <rFont val="Arial"/>
        <sz val="10.0"/>
      </rPr>
      <t xml:space="preserve">Se verificó la estructura de la sección trasnparencia y acceso a la información pública evidenciando que a la fecha ya se cuenta con la estructura solicitada por la Resolucion 1519 de 2020.
</t>
    </r>
    <r>
      <rPr>
        <rFont val="Arial"/>
        <b/>
        <sz val="10.0"/>
      </rPr>
      <t>SANH</t>
    </r>
  </si>
  <si>
    <r>
      <rPr>
        <rFont val="Arial"/>
        <color rgb="FF434343"/>
        <sz val="11.0"/>
      </rPr>
      <t xml:space="preserve">1. Realizar validación del funcionamiento del menú de transparencia, por parte OAP y TICS en la pagina web del Idiger. </t>
    </r>
    <r>
      <rPr>
        <rFont val="Arial"/>
        <color rgb="FF434343"/>
        <sz val="11.0"/>
      </rPr>
      <t xml:space="preserve"> </t>
    </r>
  </si>
  <si>
    <t>LUIS FERNANDO SANCHEZ GOMEZ JEFE DE OFICINA (E) Y MARIA EUGENIA TOVAR JEFE OFICINA ASESORA DE PLANEACIÒN JHON JAIRO GARCIA PROFESIONAL UNIVERSITARIO</t>
  </si>
  <si>
    <r>
      <rPr>
        <rFont val="Arial"/>
      </rPr>
      <t xml:space="preserve">12.07.2021: La Oficina de Planeación valido el nuevo menú y se publicó en la WEB del IDIGER el 01.07.2021, a la fecha está en producción y en estos momentos se está revisando por otras Áreas y Subdirecciones la visualización y organización de este menú en </t>
    </r>
    <r>
      <rPr>
        <rFont val="Arial"/>
        <color rgb="FF1155CC"/>
        <u/>
      </rPr>
      <t xml:space="preserve">https://www.idiger.gov.co/transparencia.
</t>
    </r>
    <r>
      <rPr>
        <rFont val="Arial"/>
      </rPr>
      <t>13/08/2021: En el mes de Julio del 2021 se realiza la publicación en producción del nuevo menú de transparencia en la web y la reubicación de este. Se viene realizando correcciones del diseño en cuanto a etiquetas, contrastes, textos alternos y enlaces caídos entre otros. Lo anterior de acuerdo con la herramienta web gratuita que mide la accesibilidad de las webs, (MINTIC).  www.idiger.gov.co. 
29/09/2021: Para el presente avance registramos que se realiza la publicación en producción del nuevo header y footer previa autorización de la Dirección del IDIGER en la página web www.idiger.gov.co. Y se continúa realizando correcciones del diseño en cuanto a etiquetas, contrastes, textos alternos y enlaces caídos entre otros. Por ultimo, se empezo a modificar la estructura de los documentos registrados en la pagina web.
12/10/2021: Se solicita cambio de la acción y se envian evidencias del avance a mburgos@idiger.gov.co para su verificación.</t>
    </r>
  </si>
  <si>
    <r>
      <rPr>
        <rFont val="Arial"/>
        <b/>
        <color rgb="FF000000"/>
        <sz val="10.0"/>
      </rPr>
      <t>27/07/2021:</t>
    </r>
    <r>
      <rPr>
        <rFont val="Arial"/>
        <color rgb="FF000000"/>
        <sz val="10.0"/>
      </rPr>
      <t xml:space="preserve">Se verificó la estructura de la sección trasnparencia y acceso a la información pública evidenciando que a la fecha ya se cuenta con la estructura solicitada por la Resolucion 1519 de 2020, cada una de las dependencias debe verificar que el espacio que le corresponde cuente con la informacion pertinente y completa,  para esta tarea, es necesario y obligatorio para dicha revision actualizar el acto administraitivo por medio del cual se adopta la estructuta de la Resolucion 1519 de 2020 y se adopta el esquema de publicacíon de información del idiger, dentro del cual se asignen efectivamente los numerales que seran responsabilidad de cada área, en cuanto a produccion de informacion y publicacion de la misma. </t>
    </r>
    <r>
      <rPr>
        <rFont val="Arial"/>
        <b/>
        <color rgb="FF000000"/>
        <sz val="10.0"/>
      </rPr>
      <t xml:space="preserve">SANH.
</t>
    </r>
    <r>
      <rPr>
        <rFont val="Arial"/>
        <color rgb="FF000000"/>
        <sz val="10.0"/>
      </rPr>
      <t xml:space="preserve">13/10/2021: Mediante correo electrónico  del 12 de Octubre de 2021  donde se solicita el cambio de la siguiente acción correspondiente al presente hallazgo .
antes Acción : Desarrollo de pruebas del nuevo menú de transparencia, posterior  validación  OAP, OCI y TICS seguido de publicación en la pagina web del Idiger. 
Ahora: Realizar validación del funcionamiento del menú de transparencia, por parte OAP y TICS en la página web del Idiger".
</t>
    </r>
    <r>
      <rPr>
        <rFont val="Arial"/>
        <b/>
        <color rgb="FF000000"/>
        <sz val="10.0"/>
      </rPr>
      <t xml:space="preserve">AVANCE NUEVA ACCIÓN </t>
    </r>
    <r>
      <rPr>
        <rFont val="Arial"/>
        <color rgb="FF000000"/>
        <sz val="10.0"/>
      </rPr>
      <t xml:space="preserve">
Se evidencia mesa de trabajo el 28 de septiembre de 2021, donde se valida  el funcionamiento del menú de transparencia, por parte OAP y TICS en la pagina web del Idiger teniendo en cuenta  la Resolución 1519 de 2020. Donde se analiza  los menús  y submenús exigidos.
Se recomienda y de acuerdo con lo mencionado en la mesa de trabajo  queda pendiente otras mesas de trabajo con las áreas responsables de Publicación con el fin de identificar aspectos por mejorar en el contenido de los submenus  de acuerdo a los lineamientos de la resolución 1519 de 2020.</t>
    </r>
    <r>
      <rPr>
        <rFont val="Arial"/>
        <b/>
        <color rgb="FF000000"/>
        <sz val="10.0"/>
      </rPr>
      <t>MLBC</t>
    </r>
    <r>
      <rPr>
        <rFont val="Arial"/>
        <color rgb="FF000000"/>
        <sz val="10.0"/>
      </rPr>
      <t xml:space="preserve"> </t>
    </r>
  </si>
  <si>
    <t>SEGTRANSPARENCIA2021-2</t>
  </si>
  <si>
    <t>Resolución 1519 de 2020, artículo 7, anexo 4 “Requisitos mínimos datos abiertos”, numerales 4.1 “Portal de datos
abiertos” y 4.2 “estándares de publicación de datos abiertos”; “artículo 8. Vigencia y derogatorias. La presente
resolución rige a partir de su publicación en el Diario Oficial, y, deroga la Resolución MinTIC 3564 del 2015. Sin
perjuicio de lo anterior, los sujetos obligados deberán implementar las disposiciones aquí referidas en las
siguientes fechas: el artículo 3 se deberá implementar a más tardar el 31 de diciembre del 2021, conforme con los
términos referidos en el anexo 1 de esta misma Resolución. Los lineamientos y directrices determinados en los
artículos 4, 5, 6 y 7 se deberán implementar a más tardar el 31 de marzo del 2021.”</t>
  </si>
  <si>
    <t>Hallazgo 2: No se evidenció la aplicación total de los componentes para la estrategia de Datos abiertos para las
entidades públicas descritas en la Guía de datos abiertos en Colombia, del MINTIC, ni su publicación en el Portal
Datos Abiertos del Estado colombiano -datos.gov.co, ni la aplicación de las directrices establecidas en el artículo
7 de la Resolución 1519 de 2020, anexo 4 “Requisitos mínimos datos abiertos”, numerales 4.1 “Portal de datos
abiertos” y 4.2 “estándares de publicación de datos abiertos”, en el espacio destinado para la publicación de los
datos abiertos en la sección transparencia y acceso a la información pública.</t>
  </si>
  <si>
    <t>Falta de actualización de la Estrategia Datos Abiertos
Falta de socialización de la Estrategia de datos Abiertos ante las demás áreas y oficinas del Idiger.</t>
  </si>
  <si>
    <t>Actualización mensual  de la WEB https://www.idiger.gov.co/transparencia sección 7.2 Datos Abiertos, con el objetivo de validar el estatus de la Estrategia de datos Abiertos, dentro del IDIGER y los nuevos lineamientos establecidos en la Resolución 1519 de Diciembre 2020.</t>
  </si>
  <si>
    <r>
      <rPr>
        <rFont val="Arial"/>
      </rPr>
      <t xml:space="preserve">30.06.2021: Se realizo consulta sobre Datos Abiertos a Mintic para aclarar el procedimiento de publicación de información, en donde se confirma que las Entidades Distritales deben publicar la información pertinente en el portal de Datos Bogotá. Adicionalmente, se desarrolla por parte de la Oficina TICS la visualización y actualización en el menú de transparencia el numeral 7.2 (Datos Abiertos). Así mismo, los Instrumentos de gestión de la información con los ítems 7.1.1 "Registro Activos de Información" y 7.1.2 "índice de información reservada y clasificada" se encuentran disponibles en; </t>
    </r>
    <r>
      <rPr>
        <rFont val="Arial"/>
        <color rgb="FF1155CC"/>
        <u/>
      </rPr>
      <t xml:space="preserve">https://datosabiertos.bogota.gov.co/organization/idiger.
</t>
    </r>
    <r>
      <rPr>
        <rFont val="Arial"/>
      </rPr>
      <t>13/08/2021: Registramos como avance para el hallazgo de la referencia, la elaboración del plan de apertura de datos con base a los lineamientos establecidos por Mintic. Así mismo, se actualizo los conjuntos de datos abiertos en el portal: https://datosabiertos.bogota.gov.co/organization/idiger.
29/09/2021: Para el presente avance registramos: 1. Se elaboró el plan de apertura de datos con base a lo establecido en la guía Nacional de datos abiertos solicitado por Mintic. 2. Actualización de los conjuntos de Datos en el portal de datos Bogotá a agosto de 2021. 3. Se realizó propuesta para generar una campaña pedagógica con el fin de promover el sistema SIRE y sus Datos Abiertos,  en cumplimiento de la Directiva 005 del Distrito, y la Resolución 1519 del 2020.
12/10/2021: Se enviaron evidencias del avance correspondiente a Septiembre 2021 a mburgos@idiger.gov.co.
12/11/2021: Para el mes de Octubre resaltamos como avance: Al conjunto de datos abiertos de la Entidad  SAB y STV se les dio apertura y se procedio a su publicación la plataforma:</t>
    </r>
    <r>
      <rPr>
        <rFont val="Arial"/>
        <color rgb="FF000000"/>
      </rPr>
      <t xml:space="preserve"> </t>
    </r>
    <r>
      <rPr>
        <rFont val="Arial"/>
        <color rgb="FF1155CC"/>
        <u/>
      </rPr>
      <t>https://datosabiertos.bogota.gov.co/organization/idiger.</t>
    </r>
    <r>
      <rPr>
        <rFont val="Arial"/>
      </rPr>
      <t xml:space="preserve"> En el mismo sentido se publico una visualización del conjunto de Datos "Bitácora de Emergencias" del Idiger en </t>
    </r>
    <r>
      <rPr>
        <rFont val="Arial"/>
        <color rgb="FF1155CC"/>
        <u/>
      </rPr>
      <t>https://herramientas.datos.gov.co/usos/bitacora-de-emergencias.</t>
    </r>
    <r>
      <rPr>
        <rFont val="Arial"/>
      </rPr>
      <t xml:space="preserve"> A la fecha cordialmente se solicita cierre de la acción a OCI.</t>
    </r>
  </si>
  <si>
    <r>
      <rPr>
        <rFont val="Arial"/>
        <b/>
        <sz val="10.0"/>
      </rPr>
      <t xml:space="preserve">13/10/2021: </t>
    </r>
    <r>
      <rPr>
        <rFont val="Arial"/>
        <sz val="10.0"/>
      </rPr>
      <t>se evidencia Actualización de la WEB https://www.idiger.gov.co/transparencia sección 7.2 Datos Abiertos, de acuerdo con lo reportado por la TICS en el mes de julio se actualizaron datos correspondientes : 
JUNIO:Se realizo consulta sobre Datos Abiertos a Mintic para aclarar el procedimiento de publicación de información, en donde se confirma que las Entidades Distritales deben publicar la información pertinente en el portal de Datos Bogotá. Adicionalmente, se desarrolla por parte de la Oficina TICS la visualización y actualización en el menú de transparencia el numeral 7.2 (Datos Abiertos). Así mismo, los Instrumentos de gestión de la información con los ítems 7.1.1 "Registro Activos de Información" y 7.1.2 "índice de información reservada y clasificada" se encuentran disponibles en; https://datosabiertos.bogota.gov.co/organization/idiger.
JULIO:-Elaboración del plan de apertura de datos con base a lo establecido en la guía nacional de datos abiertos solicitado por Mintic. Julio Borrador. 
-Actualización de los conjuntos de Datos en el portal de datos Bogotá a Julio de 2021.
-Diseño del borrador de una campaña pedagógica para promover el sistema SIRE y sus Datos Abiertos.
AGOSTO:-Elaboración del plan de apertura de datos con base a lo establecido en la guia nacional de datos abiertos solicitado por Mintic.
Plan de Apertura de Datos: tenemos 3 publicados, y para mejoramiento. Aperturamos 2.
- Actualización de los conjuntos de Datos en el portal de datos Bogotá a Agosto de 2021.
- Propuesta de la campaña pedagógica para promover el sistema SIRE y sus Datos Abiertos. En cumplimiento de la Directiva 005 del Distrito, y la Res. 1519. Elaboración de las piezas, un video, una encuesta. Todo esto se reportó a Mintic en el marco del
concurso Máxima Velocidad 2021, donde están midiendo el avance en la implementación de la Res. 1519 y Apertura de Datos Abiertos en las Entidades, empezando el 1 de Junio y terminando el 15 de octubre de 2021. La campaña está en ejecución desde el 3 de Septiembre y es interna y externa.
https://datosabiertos.bogota.gov.co/organization/idiger
https://datosabiertos.bogota.gov.co/dataset/registro-de-activos-de-informacion-02-10-2019
https://datosabiertos.bogota.gov.co/dataset/bitacora-de-emergencias
https://datosabiertos.bogota.gov.co/dataset/suga-sistema-unico-de-gestion-de-aglomeraciones-de-publico
https://datosabiertos.bogota.gov.co/dataset/surr-sistema-unico-de-registro-de-reasentamientos
SEPTIEMBRE: 1. Se elaboró el plan de apertura de datos con base a lo establecido en la guía Nacional de datos abiertos solicitado por Mintic. 2. Actualización de los conjuntos de Datos en el portal de datos Bogotá a agosto de 2021. 3. Se realizó propuesta para generar una campaña pedagógica con el fin de promover el sistema SIRE y sus Datos Abiertos,  en cumplimiento de la Directiva 005 del Distrito, y la Resolución 1519 del 2020.
T</t>
    </r>
    <r>
      <rPr>
        <rFont val="Arial"/>
        <b/>
        <sz val="10.0"/>
      </rPr>
      <t>eniendo en cuenta la actualización mensual  de la WEB, y  para efecto de poderle hacerle seguimiento a la acción se tendran en cuenta las fechas de inicio y finalización de esta accíon,  para este caso se realizara el seguimientos los meses de Junio, Julio, agosto, septiembre, Octubre. Se recomienda continuar con las actualizaciones de la sección 7.2 Datos Abiertos, con el objetivo de validar el estatus de la Estrategia de datos Abiertos, dentro del IDIGER y los nuevos lineamientos establecidos en la Resolución 1519 de Diciembre 2020 y así dar cumplimiento a la acción en el mes de noviembre de 2021.
A corte Septiembre se cuenta con un avance del 80% MLBC
DICIEMBRE</t>
    </r>
    <r>
      <rPr>
        <rFont val="Arial"/>
        <sz val="10.0"/>
      </rPr>
      <t xml:space="preserve">:  A corte diciembre de 2021  se evidencia que en el mes de octubre de 2021, la actualización Datos Abiertos Octubre de 2021 correspondiente a: 
*Conjuntos de Datos que se les dio Apertura: 
Sistema de Alerta Bogotá : SAB https://www.sire.gov.co/web/sab
Sistema de transporte Vertical:STB https://www.sire.gov.co/stv
De igual manera se evidenció la publicación de  una visualización del conjunto de Datos "Bitácora de Emergencias" del Idiger en https://herramientas.datos.gov.co/usos/bitacora-de-emergencias
Asi las cosas y evidenciandose que durnate el tiempo de abierta la acciones se realizaron actualizaciones en el menú de transparencia el numeral 7.2 (Datos Abiertos) se da por cerrada la acción.  Se recomienda continuar con actualizaciones en procura de continuar contribuyendo a la prestación de un mejor servicio a la ciudadania. MLBC
</t>
    </r>
  </si>
  <si>
    <t>AESGI18-13</t>
  </si>
  <si>
    <t>NTC-ISO 14001:2015 numeral 7.2</t>
  </si>
  <si>
    <t>No se han determinado las necesidades de formación de funcionarios claves en el desempeño ambiental de la Entidad, para la vigencia 2018, asociadas con los aspectos ambientales.</t>
  </si>
  <si>
    <t xml:space="preserve">Mano de obra: Falta de cultura y compromiso organizacional de los funcionarios a la hora de realizar la  inducción en el aplicativo establecido para tal fin.
Medición y monitoreo:  No se realiza seguimiento periódico en plataforma de Inducción y Reinducción 
Método: No se incluye en el procedimiento y formato  utilizados por la entidad para la detección de necesidades de capacitación,  lo relacionado  a las capacitaciones relacionadas con los aspectos ambientales y el SGA de los funcionarios claves en la gestión ambiental. 
</t>
  </si>
  <si>
    <t>Ajustar el procedimiento ADM-PD-08 de  Vinculación, Permanencia y Retiro, incorporando las actividades de inducción  y reinducción,  así como los  respectivos controles, métodos de seguimiento, periodicidad y las fuentes de identificación.</t>
  </si>
  <si>
    <r>
      <rPr>
        <rFont val="Arial"/>
        <b/>
        <sz val="10.0"/>
      </rPr>
      <t xml:space="preserve">10 de Agosto 2018
</t>
    </r>
    <r>
      <rPr>
        <rFont val="Arial"/>
        <sz val="10.0"/>
      </rPr>
      <t xml:space="preserve">Se esta ajustando el procedimiento.
</t>
    </r>
    <r>
      <rPr>
        <rFont val="Arial"/>
        <b/>
        <sz val="10.0"/>
      </rPr>
      <t>21  de mayo de 2019</t>
    </r>
    <r>
      <rPr>
        <rFont val="Arial"/>
        <sz val="10.0"/>
      </rPr>
      <t xml:space="preserve">
No se ha terminado de ajustar el procedimiento, debido a que la ejecución del proceso de vinculación ocasionado por la  convocatoria nos evidenció que se debería ajustar nuevamente el procedimiento, que ya estaba listo para pasar a la OAP.  Como evidencia se entrega el documento del procedimiento que se esta actualizando.
</t>
    </r>
    <r>
      <rPr>
        <rFont val="Arial"/>
        <b/>
        <sz val="10.0"/>
      </rPr>
      <t xml:space="preserve">Julio 18 de 2019
</t>
    </r>
    <r>
      <rPr>
        <rFont val="Arial"/>
        <sz val="10.0"/>
      </rPr>
      <t xml:space="preserve">Se actualizó el procedimiento de vinculación así como el de retiro y se remitió a la Oficina Asesora de Planeación. Como evidencia se remite correo y procedimientos respectivos
</t>
    </r>
    <r>
      <rPr>
        <rFont val="Arial"/>
        <b/>
        <sz val="10.0"/>
      </rPr>
      <t xml:space="preserve">Diciembre de 2019
</t>
    </r>
    <r>
      <rPr>
        <rFont val="Arial"/>
        <sz val="10.0"/>
      </rPr>
      <t>El procedimiento de vinculación fue aprobado por la OAP y fue publicado en la página web del IDIGER, en el mapa de procesos/Talento Humano/procedimiento de Vinculación</t>
    </r>
  </si>
  <si>
    <r>
      <rPr>
        <rFont val="Arial"/>
        <sz val="10.0"/>
      </rPr>
      <t xml:space="preserve">14/08-2018: El procedimientos e encuentra en  ajuste y en evaluación sobre  la funcionalidad de separar los componentes de vinculación,  permanencia y retiro de funcionarios. Continua en desarrollo.
</t>
    </r>
    <r>
      <rPr>
        <rFont val="Arial"/>
        <b/>
        <sz val="10.0"/>
      </rPr>
      <t xml:space="preserve">20 de Diciembre de 2018: </t>
    </r>
    <r>
      <rPr>
        <rFont val="Arial"/>
        <sz val="10.0"/>
      </rPr>
      <t xml:space="preserve">Mediante el seguimiento efectuado la profesional responsable del plan de mejoramiento argumentó que el procedimiento se encuentra aún en actualización. </t>
    </r>
    <r>
      <rPr>
        <rFont val="Arial"/>
        <b/>
        <sz val="10.0"/>
      </rPr>
      <t>SANH
21-05-2019</t>
    </r>
    <r>
      <rPr>
        <rFont val="Arial"/>
        <sz val="10.0"/>
      </rPr>
      <t xml:space="preserve">: Se evidencia documento borrador del procedimiento “VINCULACIÓN Y RETIRO” y se encuentra para ajuste y aprobación. La acción esta vencida en 8 meses. </t>
    </r>
    <r>
      <rPr>
        <rFont val="Arial"/>
        <b/>
        <sz val="10.0"/>
      </rPr>
      <t xml:space="preserve">LCIR
18 de Julio de 2019: </t>
    </r>
    <r>
      <rPr>
        <rFont val="Arial"/>
        <sz val="10.0"/>
      </rPr>
      <t>Se observó que la Subdirección corporativa y de Asuntos Disciplinarios remitió a la OAP los procedimientos de vinculacion y retiro de servidores del IDIGER, está pendiente que sean aprobados para su implementación en la entidad por parte de la OAP y publicados en el mapa de procesos.</t>
    </r>
    <r>
      <rPr>
        <rFont val="Arial"/>
        <b/>
        <sz val="10.0"/>
      </rPr>
      <t xml:space="preserve"> SANH
10/01/2020. </t>
    </r>
    <r>
      <rPr>
        <rFont val="Arial"/>
        <sz val="10.0"/>
      </rPr>
      <t xml:space="preserve">Se evidencia Procedimiento de Vinculación TH-PD-31 Versión 1, con la emisión inicial de documento 17/12/2019. Objetivo del Procedimiento: “Establecer los lineamientos para la vinculación a la planta de personal del IDIGER, de acuerdo con la normatividad vigente y las vacantes existentes de la misma”. Link: https://www.idiger.gov.co/web/guest/th. </t>
    </r>
    <r>
      <rPr>
        <rFont val="Arial"/>
        <b/>
        <sz val="10.0"/>
      </rPr>
      <t xml:space="preserve">LCIR
</t>
    </r>
  </si>
  <si>
    <t>AESGI18-14</t>
  </si>
  <si>
    <t>Realizar seguimientos periódicos según lo incorporado en el procedimiento ADM-PD-08 de  Vinculación, Permanencia y Retiro</t>
  </si>
  <si>
    <r>
      <rPr>
        <rFont val="Arial"/>
        <b/>
        <sz val="10.0"/>
      </rPr>
      <t>Mayo 21 de 2019</t>
    </r>
    <r>
      <rPr>
        <rFont val="Arial"/>
        <sz val="10.0"/>
      </rPr>
      <t xml:space="preserve">
Se diseñó los formatos de detección de necesidades de capacitación, pero no se van a aplicar en el año 2019, toda vez que el PIC 2019, es estructuró como continuidad de las actividades pendientes de efectuar del año 2018 y la aplicación de la normatividad vigente de MIPG y Matriz GET
El formato fue remitido a la OAP, para la respectiva codificación.
Como evidencia se remite correo y formato.
</t>
    </r>
    <r>
      <rPr>
        <rFont val="Arial"/>
        <b/>
        <sz val="10.0"/>
      </rPr>
      <t xml:space="preserve">Julio 18 de 2019
</t>
    </r>
    <r>
      <rPr>
        <rFont val="Arial"/>
        <sz val="10.0"/>
      </rPr>
      <t xml:space="preserve">El formato ya esta firmado y aprobado por la Oficina Asesora de Planeación, el dia de mañana se publicará
</t>
    </r>
    <r>
      <rPr>
        <rFont val="Arial"/>
        <b/>
        <sz val="10.0"/>
      </rPr>
      <t xml:space="preserve">Octubre de 2019
</t>
    </r>
    <r>
      <rPr>
        <rFont val="Arial"/>
        <sz val="10.0"/>
      </rPr>
      <t xml:space="preserve">El formato de necesidades fue publicado en la página web del IDIGER
</t>
    </r>
    <r>
      <rPr>
        <rFont val="Arial"/>
        <b/>
        <sz val="10.0"/>
      </rPr>
      <t>Diciembre de 2019</t>
    </r>
    <r>
      <rPr>
        <rFont val="Arial"/>
        <sz val="10.0"/>
      </rPr>
      <t xml:space="preserve">
El formato de necesidades se puede verificar en la página web del IDIGER</t>
    </r>
  </si>
  <si>
    <r>
      <rPr>
        <rFont val="Arial"/>
        <sz val="10.0"/>
      </rPr>
      <t xml:space="preserve">14/08-2018: El procedimientos e encuentra en  ajuste y en evaluación sobre  la funcionalidad de separar los componentes de vinculación,  permanencia y retiro de funcionarios. Continua en desarrollo.DKRP
</t>
    </r>
    <r>
      <rPr>
        <rFont val="Arial"/>
        <b/>
        <sz val="10.0"/>
      </rPr>
      <t>20 de Diciembre de 2018:</t>
    </r>
    <r>
      <rPr>
        <rFont val="Arial"/>
        <sz val="10.0"/>
      </rPr>
      <t xml:space="preserve"> Mediante el seguimiento efectuado la profesional responsable del plan de mejoramiento argumentó que el procedimiento se encuentra aun en actualización. </t>
    </r>
    <r>
      <rPr>
        <rFont val="Arial"/>
        <b/>
        <sz val="10.0"/>
      </rPr>
      <t>SANH
21-05-2019</t>
    </r>
    <r>
      <rPr>
        <rFont val="Arial"/>
        <sz val="10.0"/>
      </rPr>
      <t xml:space="preserve">: Se evidencia formato de necesidades de capacitación, el cual se encuentra en la Oficina Asesora de Planeación para su aprobación. La accion no se ha culminado. Se encuentra vencida hace 8 meses. </t>
    </r>
    <r>
      <rPr>
        <rFont val="Arial"/>
        <b/>
        <sz val="10.0"/>
      </rPr>
      <t>LCIR
18 de Julio de 2019:</t>
    </r>
    <r>
      <rPr>
        <rFont val="Arial"/>
        <sz val="10.0"/>
      </rPr>
      <t xml:space="preserve"> Se observó que con corte a 26 de julio de 2019 no se ha publicado el documento, se recomienda recordar a la OAP su publicacion en el mapa de procesos.</t>
    </r>
    <r>
      <rPr>
        <rFont val="Arial"/>
        <b/>
        <sz val="10.0"/>
      </rPr>
      <t xml:space="preserve"> SANH
10/01/2020. </t>
    </r>
    <r>
      <rPr>
        <rFont val="Arial"/>
        <sz val="10.0"/>
      </rPr>
      <t xml:space="preserve">Se evidencia Formato de Necesidades ADM-FT-158, actualizado al 30/11/2018. Link: https://www.idiger.gov.co/web/guest/motivacion. </t>
    </r>
    <r>
      <rPr>
        <rFont val="Arial"/>
        <b/>
        <sz val="10.0"/>
      </rPr>
      <t>LCIR</t>
    </r>
  </si>
  <si>
    <t>AIAMBS18-4</t>
  </si>
  <si>
    <t>Auditoria Interna -Administración y manejo de Bienes y suministros</t>
  </si>
  <si>
    <t>ISO 9001:2015, numeral 7.1.3 Infraestructura</t>
  </si>
  <si>
    <t>Institucional 1. Inadecuado espacio de almacenamiento de bienes y elementos, y de funcionamiento del Almacén</t>
  </si>
  <si>
    <t>La bodega rentada no tiene la restricción de acceso al centro de reserva desde la oficina, no contempla el sistema de detección de incendios ni líneas de vida para el trabajo seguro en alturas</t>
  </si>
  <si>
    <t>Adecuar en la bodega rentada el sistema de detección de incendios, los puntos de anclaje para el trabajo serguro en alturas y definir la restricción de acceso al centro de reserva desde la oficina</t>
  </si>
  <si>
    <t>CARLOS TORRES .
 Subdirector de Emergencias</t>
  </si>
  <si>
    <r>
      <rPr>
        <rFont val="Arial"/>
        <b/>
        <sz val="10.0"/>
      </rPr>
      <t>Mayo 21 de 2019</t>
    </r>
    <r>
      <rPr>
        <rFont val="Arial"/>
        <sz val="10.0"/>
      </rPr>
      <t xml:space="preserve">
De acuerdo con lo informado por la Subdirección de Emergencias, el IDIGER  para el año 2018, en el plan de compras tenía establecido un presupuesto de 50 millones de pesos, recursos insuficientes según la cotización presentada por la empresa  respectiva, por lo cual no se hizo la instalación del sistema contra incendios.
Es importante aclarar que la instalación del sistema de incendios es muy costosa y teniendo en cuenta que no es una sede propia del IDIGER, no se podría asumir un gasto, que podría causar detrimento patrimonial en el momento que el IDIGER no suscriba un contrato de arrendamiento de esa bodega. Adicionalmente, el dueño de la bodega no va a asumir el gasto correspondiente. Por lo anterior, esta acción no se puede cumplir.
</t>
    </r>
    <r>
      <rPr>
        <rFont val="Arial"/>
        <b/>
        <sz val="10.0"/>
      </rPr>
      <t xml:space="preserve">julio 18 de 2019
</t>
    </r>
    <r>
      <rPr>
        <rFont val="Arial"/>
        <sz val="10.0"/>
      </rPr>
      <t xml:space="preserve">La Subdirectora Corporativa y de Asuntos Disciplinarios envió el 18 de julio de 2019, correo al Subdirector de Emergencias con el fin de determinar si se va a realizar la actividad por parte de esta dependencia. Como evidencia se cuenta con el correo enviado. Se remite respuesta mediante correo en donde se informa que no se va a realizar esta acción.
OCTUBRE DE 2019. Se remitió la información que solicitaba la OCI, razón por la cual se debe cerrar esta acción .
</t>
    </r>
    <r>
      <rPr>
        <rFont val="Arial"/>
        <b/>
        <sz val="10.0"/>
      </rPr>
      <t xml:space="preserve">Diciembre de 2019
</t>
    </r>
    <r>
      <rPr>
        <rFont val="Arial"/>
        <sz val="10.0"/>
      </rPr>
      <t xml:space="preserve">Se remitió a la Dra. Diana Karina en octubre la información para el cierre de esta acción, toda vez que no se puede realizar por 2 razones: 1- la sede de Fontibón no es de la Entidad, 2- No se cuenta con los recursos suficientes para la contratación del sistema de incendios
</t>
    </r>
    <r>
      <rPr>
        <rFont val="Arial"/>
        <b/>
        <sz val="10.0"/>
      </rPr>
      <t>21 Septiembre de 2020</t>
    </r>
    <r>
      <rPr>
        <rFont val="Arial"/>
        <sz val="10.0"/>
      </rPr>
      <t xml:space="preserve">
Respecto a esta acción me permito precisar que actualmente la Entidad acogió las recomendaciones establecidas y así mismo las necesidades que se vienen suscitando respecto a la disponibilidad de un espacio de almacenamiento y operación de mayor área, por lo cual, a la fecha nos encontramos adelantando un proceso de búsqueda de una bodega que cumpla con las condiciones de espacio requeridas y que así mismo se cuente con un sistema de detección de incendios, por lo cual se anexa el requerimiento recibido por parte de la Subdirección de emergencias con la cual es claro las características y necesidades de área requeridas para la operación del centro de reserva. Por otro lado, es importante aclarar que en lo que corresponde a los puntos de anclaje para trabajo en altura, me permito informar que la Entidad realizó la compra de líneas de vida portátiles con las cuales se da respuesta a este requerimiento.
</t>
    </r>
    <r>
      <rPr>
        <rFont val="Arial"/>
        <b/>
        <sz val="10.0"/>
      </rPr>
      <t>13/10/2020</t>
    </r>
    <r>
      <rPr>
        <rFont val="Arial"/>
        <sz val="10.0"/>
      </rPr>
      <t xml:space="preserve">
Se remite correo electronico a LCI adjuntando documento con el cual se está solicitando ofertas comerciales de bodegas disponibles para el traslado del centro de reserva.
Documento con el cual se puede dar cierre al proceso.
</t>
    </r>
    <r>
      <rPr>
        <rFont val="Arial"/>
        <b/>
        <sz val="10.0"/>
      </rPr>
      <t xml:space="preserve">06/11/2020
</t>
    </r>
    <r>
      <rPr>
        <rFont val="Arial"/>
        <sz val="10.0"/>
      </rPr>
      <t xml:space="preserve">Se remite pantallazo de la gestión que esta realizando la subdirección corporativa y asuntos disciplinarios con la respectiva inmobiliaria para la consecución de la nueva bodega centro de reserva. Remitimos esta evidencia dando a conocer que la subdirección esta trabajando para que esto se de en el menor tiempo posible.
</t>
    </r>
    <r>
      <rPr>
        <rFont val="Arial"/>
        <b/>
        <sz val="10.0"/>
      </rPr>
      <t>26/03/2021</t>
    </r>
    <r>
      <rPr>
        <rFont val="Arial"/>
        <sz val="10.0"/>
      </rPr>
      <t xml:space="preserve">
Este hallazgo queda 100% cumplido puesto que ya fue arrendada una nueva bodega, la cual se llevo a cabo con la empresa Muebles Multipack MS SAS, Contrato de arrendamiento 50-2021 Objeto" contratar en calidad de arrendamiento un inmueble, para garantizar la operación del Centro Distrital de Logistica y Reserva del IDIGER asi como aquellas que se requieran para la atención y manejo de emergencias en cumplimiento de los objetivos del FONDIGER y del SDGR-CC"</t>
    </r>
  </si>
  <si>
    <r>
      <rPr>
        <rFont val="Arial, sans-serif"/>
        <sz val="10.0"/>
      </rPr>
      <t xml:space="preserve">20 de Diciembre de 2018: No se evidencia avance en esa actiivdad. SANH
21-05-2019: Se evidencia Cotización -2018- 0655 de la empresa “GENERAL FIRE CONTROL”, por un valor de $194.499.481. Se evidencia archivo “Procesos de Compra”, el cual controla el Plan de Adquisiciones Vigencia 2018. La accion esta vencida hace 8 meses. LCIR
18 de Julio de 2019: Es necesario contar con la respuesta oficial de la Subdirección de Emergencias al correo remitido por la Subdirección Corporativa para determinar el avance o cierre de esta acción SANH.
10/01/2020. La SMED manifiesta que se encuentra en gestión un contrato para instalación de líneas de vida portátiles. Se cuenta con un control de ingreso de personas, donde se conocen los funcionarios que pueden ingresar. La OCI  recomienda realizar un escenario articulado para abordar el hallazgo inicial, analizando las limitaciones (indicadas en los correos de las dependencias involucradas) frente al cual se establece un plazo máximo de marzo 15 de 2020 para su definición en atención al valor de los recursos que se encuentran almacenados y frente a los cuales deben minimizarse los riesgos detectados. LCIR
22/09/2020.  Se evidencia archivo "ESTUDIOS PREVIOS CONTRATO DE ARRENDAMIENTO CONTRATACIÓN DIRECTA"donde se acoge las recomendaciones establecidas y así mismo las necesidades que se vienen suscitando respecto a la disponibilidad de un espacio de almacenamiento y operación de mayor área. Se encuentra en la etapa de proceso de búsqueda de una bodega que cumpla con las condiciones de espacio requeridas y que así mismo se cuente con un sistema de detección de incendios, respecto a los puntos de anclaje para trabajo en altura, se informa que la Entidad realizó la compra de líneas de vida portátiles con las cuales se da respuesta a este requerimiento.
19/10/2020. Se evidencia archivo Justificación Nueva Bodega Idiger SMED, el cual manifiesta la DESCRIPCIÓN DE LA NECESIDAD QUE SE PRETENDE SATISFACER y JUSTIFICACIÓN frente al contrato de arrendamiento del Centro Distrital Logístico y de Reserva – CDLyR. Se evidencia proyecto (documento en borrador incompleto y sin suscribir) de estudio previo cuyo objeto es “Contratar a título de arrendamiento un inmueble para la operación del Centro Distrital Logístico y de Reserva del IDIGER, en el cual se establecen varias especificaciones técnicas requeridas para el espacio dentro de los que se encuentra “Sistema de detección y extinción de incendios según norma”. De acuerdo a lo observado se asigna un porcentaje de avance a la acción, no obstante, se dará cierre a la acción tan pronto se evidencie el documento precontractual oficial “Estudio Previo” completo y suscrito para dar inicio al proceso de contratación, ya que de esta forma se garantiza que efectivamente se contará con el sistema de detección y extinción de incendios en la nueva bodega.
ETAPAS:
1. Adecuar en la bodega rentada el sistema de detección de incendios: 33.33%= 33.33%
2. Los puntos de anclaje para el trabajo serguro en alturas: 33.33% = 33.33%
3. Definir la restricción de acceso al centro de reserva desde la oficina= 33.33% = 17%
3. PROYECTO DE ESTUDIO PREVIO COMPLETO = 33.33% = 17% 
ESTUDIO PREVIO SUSCRITO = 33.33%. = 0%
EVIDENCIA DEL INICIO DEL PROCESO DE CONTRATACIÓN. = 33.33% = 0%
19/11/2020. Se evidencia correo electróníco del día 28/10/2020 con los ajustes especificaciones definidas para la consecución de una bodega para el traslado y funcionamiento del Centro de Reservas de la Subdirección de Emergencias.- IDIGER - FONDIGER.
</t>
    </r>
    <r>
      <rPr>
        <rFont val="Arial, sans-serif"/>
        <b/>
        <sz val="10.0"/>
      </rPr>
      <t>26/03/2021.</t>
    </r>
    <r>
      <rPr>
        <rFont val="Arial, sans-serif"/>
        <sz val="10.0"/>
      </rPr>
      <t xml:space="preserve"> Se evidencia soporte de SECOP con el número de proceso No. FONDIGER 050-2021 Título: ARRENDAMIENTO - CONTRATACIÓN DIRECTA con el arrendamiento de una nueva bodega, la cual se llevo a cabo con la empresa Muebles Multipack MS SAS, Objeto" contratar en calidad de arrendamiento un inmueble, para garantizar la operación del Centro Distrital de Logistica y Reserva del IDIGER asi como aquellas que se requieran para la atención y manejo de emergencias en cumplimiento de los objetivos del FONDIGER y del SDGR-CC" Proceso adjudicado y celebrado. LCIR 
</t>
    </r>
  </si>
  <si>
    <t>AIAMBS18-5</t>
  </si>
  <si>
    <t>política de operación del Procedimiento: Administración, Manejo y Control de Bienes ADM-PD-06 V-2</t>
  </si>
  <si>
    <t>1. Demora y falencias en el ingreso a almacén de bienes devolutivos y de consumo: Según la anterior tabla el 18% de las entradas revisadas se encontraba conforme, en el 64% de los casos se identificó que la legalización de la entrada a almacén se realizó con mora, en promedio 11 días después de que el bien y/o elemento ingresó materialmente a la entidad; en el 14% de los casos en los soportes de la entrada a almacén no se incluyeron evidencias del ingreso material en el IDIGER de los bienes y/o elementos, por lo cual no fue posible determinar la fecha de ingreso, ahora se encontraron 4 casos adicionales representando cada uno el 5% de la muestra revisada.</t>
  </si>
  <si>
    <t>No hay una persona asignada en forma permanente por parte del almacen para que realice todos los movimientos requeridos para la legalización de bienes que están en el centro de reserva</t>
  </si>
  <si>
    <t>Revisar la estructura operativa del procedimiento de ingreso a almacén de bienes devolutivos y de consumo de los ingresos o movimientos en tiempo real y contar con una persona de Almacén en el Centro de Reserva</t>
  </si>
  <si>
    <t>CAMPO ELIAS FERNANDEZ A. Almacenista</t>
  </si>
  <si>
    <r>
      <rPr>
        <rFont val="Arial"/>
        <sz val="10.0"/>
      </rPr>
      <t xml:space="preserve">Diciembre 7 de 2018
Se está ajustando el procedimiento .
</t>
    </r>
    <r>
      <rPr>
        <rFont val="Arial"/>
        <b/>
        <sz val="10.0"/>
      </rPr>
      <t>Mayo 21 de 2019</t>
    </r>
    <r>
      <rPr>
        <rFont val="Arial"/>
        <sz val="10.0"/>
      </rPr>
      <t xml:space="preserve">
Se está actualizando el procedimiento nuevamente de acuerdo con las modificaciones que se va a realizar sobre la Resolución de la Secretaría de Hacienda 001 de 2001. Se anexa documento de nueva Resolución la modificación del procedimiento y documentos complementarios
</t>
    </r>
    <r>
      <rPr>
        <rFont val="Arial"/>
        <b/>
        <sz val="10.0"/>
      </rPr>
      <t xml:space="preserve">Julio 18 de 2019
</t>
    </r>
    <r>
      <rPr>
        <rFont val="Arial"/>
        <sz val="10.0"/>
      </rPr>
      <t xml:space="preserve">Se actualizó el procedimiento de Administración y Control de Bienes el cual se remitió a la Oficina Asesora de Planeación. Como evidencia se remite correo y procedimientos respectivos
</t>
    </r>
    <r>
      <rPr>
        <rFont val="Arial"/>
        <b/>
        <sz val="10.0"/>
      </rPr>
      <t xml:space="preserve">Diciembre de 2019
</t>
    </r>
    <r>
      <rPr>
        <rFont val="Arial"/>
        <sz val="10.0"/>
      </rPr>
      <t>Se actualizó el procedimiento y fue publicado en la página web del IDIGER, en el proceso de GESTION ADMINISTRATIVA</t>
    </r>
  </si>
  <si>
    <r>
      <rPr>
        <rFont val="Arial, sans-serif"/>
        <b/>
        <sz val="10.0"/>
      </rPr>
      <t xml:space="preserve">20 de Diciembre de 2018: </t>
    </r>
    <r>
      <rPr>
        <rFont val="Arial, sans-serif"/>
        <sz val="10.0"/>
      </rPr>
      <t xml:space="preserve">Se observó la modificación del procedimiento Administración, Manejo y Control de Bienes, 
código ADM-PD-06-V3 del 07/12/2018, en visita insitu realizada el dia 20 de diciembre de 2018, la  profesional responsable del plan de mejoramiento de la Subdirección Corporativa y de Asuntos Disciplinarios, argumentó que con la aplicación del nuevo procedimiento por parte de los servidores se busca evitar los hallazgos encontraros al respecto. No obstante la versión remitida como evidencia no es la definitiva, según lo manifestado por la profesional debido a que aun falta una revisión final, así mismo se requiere su publicación en la página web de la entidad para la consulta. </t>
    </r>
    <r>
      <rPr>
        <rFont val="Arial, sans-serif"/>
        <b/>
        <sz val="10.0"/>
      </rPr>
      <t xml:space="preserve">SANH
Seguimiento 17/05/2019
</t>
    </r>
    <r>
      <rPr>
        <rFont val="Arial, sans-serif"/>
        <sz val="10.0"/>
      </rPr>
      <t xml:space="preserve">No se encuentra evidencia de la actualización del procedimiento. En el portal web continúa la versión 2, último cambio 05/05/2015. </t>
    </r>
    <r>
      <rPr>
        <rFont val="Arial, sans-serif"/>
        <b/>
        <sz val="10.0"/>
      </rPr>
      <t xml:space="preserve">LCIR
18 de Julio de 2019: </t>
    </r>
    <r>
      <rPr>
        <rFont val="Arial, sans-serif"/>
        <sz val="10.0"/>
      </rPr>
      <t>Se observó que con corte a 26 de julio de 2019 no se ha publicado el documento, en el portal web continúa la versión 2, se recomienda recordar a la OAP su publicacion en el mapa de procesos</t>
    </r>
    <r>
      <rPr>
        <rFont val="Arial, sans-serif"/>
        <b/>
        <sz val="10.0"/>
      </rPr>
      <t>. SANH</t>
    </r>
    <r>
      <rPr>
        <rFont val="Arial, sans-serif"/>
        <sz val="10.0"/>
      </rPr>
      <t xml:space="preserve">
</t>
    </r>
    <r>
      <rPr>
        <rFont val="Arial, sans-serif"/>
        <b/>
        <sz val="10.0"/>
      </rPr>
      <t>10/01/2020</t>
    </r>
    <r>
      <rPr>
        <rFont val="Arial, sans-serif"/>
        <sz val="10.0"/>
      </rPr>
      <t xml:space="preserve">. Se evidencia Procedimiento Administración, Manejo, y Control de Bienes GA-PD-06 Versión 2, con el control de cambios V2 Fecha 20/12/2019, el cual fue modificado por “El documento requiere modificarse en aplicación de la normatividad vigente”. Se evidencia la Política de Operación, Pág 2. “Si los elementos por sus características corresponden a elementos de consumo y que por necesidades del servicio requieren ser entregados o puestos en su lugar de utilización, la recepción y legalización ante almacén será responsabilidad del Supervisor del contrato”. Link: https://www.idiger.gov.co/web/guest/administrativa. </t>
    </r>
    <r>
      <rPr>
        <rFont val="Arial, sans-serif"/>
        <b/>
        <sz val="10.0"/>
      </rPr>
      <t xml:space="preserve">LCIR
</t>
    </r>
  </si>
  <si>
    <t>AIAMBS18-18</t>
  </si>
  <si>
    <t>Recomendaciones de la Auditoria</t>
  </si>
  <si>
    <t>PROCEDIMIENTO. 1.Se sugiere ajustar procedimiento estableciendo maximo 2 cargos por responsabilidad.</t>
  </si>
  <si>
    <t>El procedimiento en la columna RESPONSABLE se establecen tres (3) cargos y no es identificable la distribucion de funciones.</t>
  </si>
  <si>
    <t>REVISION, MODIFICACION Y APROBACION procedimiento</t>
  </si>
  <si>
    <r>
      <rPr>
        <rFont val="Arial"/>
        <sz val="10.0"/>
      </rPr>
      <t xml:space="preserve">
</t>
    </r>
    <r>
      <rPr>
        <rFont val="Arial"/>
        <b/>
        <sz val="10.0"/>
      </rPr>
      <t>Diciembre 7 de 2018</t>
    </r>
    <r>
      <rPr>
        <rFont val="Arial"/>
        <sz val="10.0"/>
      </rPr>
      <t xml:space="preserve">
Se esta efectuando los ajustes al procedimiento
</t>
    </r>
    <r>
      <rPr>
        <rFont val="Arial"/>
        <b/>
        <sz val="10.0"/>
      </rPr>
      <t>Mayo 21 de 2019</t>
    </r>
    <r>
      <rPr>
        <rFont val="Arial"/>
        <sz val="10.0"/>
      </rPr>
      <t xml:space="preserve">
Se está actualizando el procedimiento nuevamente de acuerdo con las modificaciones que se va a realizar sobre la Resolución de la Secretaría de Hacienda 001 de 2001. Se anexa documento de nueva Resolución la modificación del procedimiento y documentos complementarios
</t>
    </r>
    <r>
      <rPr>
        <rFont val="Arial"/>
        <b/>
        <sz val="10.0"/>
      </rPr>
      <t xml:space="preserve">Julio 18 de 2019
</t>
    </r>
    <r>
      <rPr>
        <rFont val="Arial"/>
        <sz val="10.0"/>
      </rPr>
      <t xml:space="preserve">Se actualizó el procedimiento de Administración y Control de Bienes el cual se remitió a la Oficina Asesora de Planeación. Como evidencia se remite correo y procedimientos respectivos
</t>
    </r>
    <r>
      <rPr>
        <rFont val="Arial"/>
        <b/>
        <sz val="10.0"/>
      </rPr>
      <t xml:space="preserve">Diciembre de 2019
</t>
    </r>
    <r>
      <rPr>
        <rFont val="Arial"/>
        <sz val="10.0"/>
      </rPr>
      <t>Se actualizó el procedimiento y fue publicado en la página web del IDIGER, en el proceso de GESTION ADMINISTRATIVA</t>
    </r>
  </si>
  <si>
    <r>
      <rPr>
        <rFont val="Arial, sans-serif"/>
        <b/>
        <sz val="10.0"/>
      </rPr>
      <t xml:space="preserve">20 de Diciembre de 2018: </t>
    </r>
    <r>
      <rPr>
        <rFont val="Arial, sans-serif"/>
        <sz val="10.0"/>
      </rPr>
      <t xml:space="preserve">Se observó la modificación del procedimiento Administración, Manejo y Control de Bienes, 
código ADM-PD-06-V3 del 07/12/2018, en visita insitu realizada el dia 20 de diciembre de 2018, la  profesional responsable del plan de mejoramiento de la Subdirección Corporativa y de Asuntos Disciplinarios, argumentó que con la aplicación del nuevo procedimiento por parte de los servidores se busca evitar los hallazgos encontraros al respecto. No obstante la versión remitida como evidencia no es la definitiva, según lo manifestado por la profesional debido a que aun falta una revisión final, así mismo se requiere su publicación en la página web de la entidad para la consulta. </t>
    </r>
    <r>
      <rPr>
        <rFont val="Arial, sans-serif"/>
        <b/>
        <sz val="10.0"/>
      </rPr>
      <t>SANH
21-05-2019:</t>
    </r>
    <r>
      <rPr>
        <rFont val="Arial, sans-serif"/>
        <sz val="10.0"/>
      </rPr>
      <t xml:space="preserve"> Se evidencia Guía Técnica Para la Toma Física de Inventarios – Vigencia 2018, para aprobación. Así mismo, el Procedimiento Administración, Manejo y Control de Bienes (ADM-PD-06 -V-4), del 11/04/2019. Se evidencia Manual de Procedimientos Administrativos y Contables para el Manejo y Control de los Bienes en las entidades de Gobierno de Bogotá D.C. del 30/09/2018. V1. Para su aprobación. En la web consultada el día del seguimiento permanece el procedimiento en su V6 del 2015. </t>
    </r>
    <r>
      <rPr>
        <rFont val="Arial, sans-serif"/>
        <b/>
        <sz val="10.0"/>
      </rPr>
      <t xml:space="preserve">LCIR
18 de Julio de 2019: </t>
    </r>
    <r>
      <rPr>
        <rFont val="Arial, sans-serif"/>
        <sz val="10.0"/>
      </rPr>
      <t xml:space="preserve">Se observó que con corte a 26 de julio de 2019 no se ha publicado el documento, en el portal web continúa la versión 2, se recomienda recordar a la OAP su publicacion en el mapa de procesos. </t>
    </r>
    <r>
      <rPr>
        <rFont val="Arial, sans-serif"/>
        <b/>
        <sz val="10.0"/>
      </rPr>
      <t>SANH
10/01/2020.</t>
    </r>
    <r>
      <rPr>
        <rFont val="Arial, sans-serif"/>
        <sz val="10.0"/>
      </rPr>
      <t xml:space="preserve">Se evidencia Procedimiento Administración, Manejo, y Control de Bienes GA-PD-06 Versión 2, con el control de cambios V2 Fecha 20/12/2019, el cual fue modificado por “El documento requiere modificarse en aplicación de la normatividad vigente”. Se evidencia la elaboración del procedimiento por el Almacenista – SCAD – Administrativa, y aprobación por parte de la Subdirectora Corporativa y Asuntos Disciplinarios y Jefe Oficina Asesora de Planeación. Link: https://www.idiger.gov.co/web/guest/administrativa. </t>
    </r>
    <r>
      <rPr>
        <rFont val="Arial, sans-serif"/>
        <b/>
        <sz val="10.0"/>
      </rPr>
      <t>LCIR</t>
    </r>
  </si>
  <si>
    <t>AIAMBS18-19</t>
  </si>
  <si>
    <t>PROCEDIMIENTO. 2. Se sugiere para entrega masiva de bienes y/o elementos se utilice registro de funcionarios y contratistas.</t>
  </si>
  <si>
    <t>Se realiza salida individual en entrega masiva de bienes y/o elementos.</t>
  </si>
  <si>
    <r>
      <rPr>
        <rFont val="Arial"/>
        <sz val="10.0"/>
      </rPr>
      <t>Diciembre 7 de 2018
Se esta actualizando el procedimiento
Mayo 21 de 2019
Se está actualizando el procedimiento nuevamente de acuerdo con las modificaciones que se va a realizar sobre la Resolución de la Secretaría de Hacienda 001 de 2001. Se anexa documento de nueva Resolución la modificación del procedimiento y documentos complementarios
Julio 18 de 2019
Se actualizó el procedimiento de Administración y Control de Bienes el cual se remitió a la Oficina Asesora de Planeación. Como evidencia se remite correo y procedimientos respectivos
D</t>
    </r>
    <r>
      <rPr>
        <rFont val="Arial"/>
        <b/>
        <sz val="10.0"/>
      </rPr>
      <t xml:space="preserve">iciembre de 2019
</t>
    </r>
    <r>
      <rPr>
        <rFont val="Arial"/>
        <sz val="10.0"/>
      </rPr>
      <t>Se actualizó el procedimiento y fue publicado en la página web del IDIGER, en el proceso de GESTION ADMINISTRATIVA</t>
    </r>
  </si>
  <si>
    <r>
      <rPr>
        <rFont val="Arial, sans-serif"/>
        <b/>
        <sz val="10.0"/>
      </rPr>
      <t xml:space="preserve">20 de Diciembre de 2018: </t>
    </r>
    <r>
      <rPr>
        <rFont val="Arial, sans-serif"/>
        <sz val="10.0"/>
      </rPr>
      <t xml:space="preserve">Se observó la modificación del procedimiento Administración, Manejo y Control de Bienes, 
código ADM-PD-06-V3 del 07/12/2018, en visita insitu realizada el dia 20 de diciembre de 2018, la  profesional responsable del plan de mejoramiento de la Subdirección Corporativa y de Asuntos Disciplinarios, argumentó que con la aplicación del nuevo procedimiento por parte de los servidores se busca evitar los hallazgos encontraros al respecto. No obstante la versión remitida como evidencia no es la definitiva, según lo manifestado por la profesional debido a que aun falta una revisión final, así mismo se requiere su publicación en la página web de la entidad para la consulta. </t>
    </r>
    <r>
      <rPr>
        <rFont val="Arial, sans-serif"/>
        <b/>
        <sz val="10.0"/>
      </rPr>
      <t xml:space="preserve">SANH
21-05-2019: </t>
    </r>
    <r>
      <rPr>
        <rFont val="Arial, sans-serif"/>
        <sz val="10.0"/>
      </rPr>
      <t xml:space="preserve">Se evidencia Guía Técnica Para la Toma Física de Inventarios – Vigencia 2018, para aprobación. Así mismo, el Procedimiento Administración, Manejo y Control de Bienes (ADM-PD-06 -V-4), del 11/04/2019. Se evidencia Manual de Procedimientos Administrativos y Contables para el Manejo y Control de los Bienes en las entidades de Gobierno de Bogotá D.C. del 30/09/2018. V1. Para su aprobación. En la web consultada el día del seguimiento permanece el procedimiento en su V6 del 2015. </t>
    </r>
    <r>
      <rPr>
        <rFont val="Arial, sans-serif"/>
        <b/>
        <sz val="10.0"/>
      </rPr>
      <t>LCIR
10/01/2020.</t>
    </r>
    <r>
      <rPr>
        <rFont val="Arial, sans-serif"/>
        <sz val="10.0"/>
      </rPr>
      <t>Se evidencia Formato de Solicitud de Bienes ADM-FT-36. Link: https://www.idiger.gov.co/web/guest/administrativa.LCIR</t>
    </r>
  </si>
  <si>
    <t>IGD17-7</t>
  </si>
  <si>
    <t>Auditoría Interna - Proceso Gestión Documental</t>
  </si>
  <si>
    <t>Informe de Auditoría - Debilidades</t>
  </si>
  <si>
    <t>4. Baja efectividad en la formación para lograr la competencia necesaria en los servidores que apoyan las labores de archivo de gestión:</t>
  </si>
  <si>
    <t xml:space="preserve">
Falta de plan de capacitaciones con evaluaciones de efectividad incluyendo aplicación práctica, normatividad y procedimientos vigentes.</t>
  </si>
  <si>
    <t>Realizar un plan de capacitaciones de gestión documental enmarcado en el plan de capacitacion de la entidad, realizando evaluaciones previas y post capacitación para evaluar su efectividad</t>
  </si>
  <si>
    <t>Luz Adriana Piragauta -  Profesional
Cristian Cabra - Técnico</t>
  </si>
  <si>
    <r>
      <rPr>
        <rFont val="Arial"/>
        <b/>
        <sz val="10.0"/>
      </rPr>
      <t>14 de agosto 2018</t>
    </r>
    <r>
      <rPr>
        <rFont val="Arial"/>
        <sz val="10.0"/>
      </rPr>
      <t xml:space="preserve">
Se dio prioridad a la intervención de los expedientes de contratos teniendo en cuenta que son objeto de auditoría , razón por  la cual  la prueba piloto de organización de documentos de CDI se postergará para Junio de 2019. 
</t>
    </r>
    <r>
      <rPr>
        <rFont val="Arial"/>
        <b/>
        <sz val="10.0"/>
      </rPr>
      <t xml:space="preserve">10 de Abril de 2019
</t>
    </r>
    <r>
      <rPr>
        <rFont val="Arial"/>
        <sz val="10.0"/>
      </rPr>
      <t>Por parte del área de Gestión documental se han realizado las siguientes capacitaciones en el año 2019 a los nuevos funcionarios de la Entidad: 
1</t>
    </r>
    <r>
      <rPr>
        <rFont val="Arial"/>
        <b/>
        <sz val="10.0"/>
      </rPr>
      <t>.</t>
    </r>
    <r>
      <rPr>
        <rFont val="Arial"/>
        <sz val="10.0"/>
      </rPr>
      <t xml:space="preserve"> Organización de Archivos 
2.Instrumenos archivísticos 
3.Manejo de la correspondencia en la Entidad y manejo de CORDIs Actas de Capacitación. 
Evidencias en drive: https://drive.google.com/drive/folders/1lpwgweJj6cYj752OAhNJwOpxmF-teI3g</t>
    </r>
  </si>
  <si>
    <r>
      <rPr>
        <rFont val="Arial"/>
        <b/>
        <sz val="10.0"/>
      </rPr>
      <t>16 DE AGOSTO DE 2018:</t>
    </r>
    <r>
      <rPr>
        <rFont val="Arial"/>
        <sz val="10.0"/>
      </rPr>
      <t xml:space="preserve"> Se amplia la fecha del 31 de junio de 2018 al 30 de junio de 2019, de acuerdo a Comunicación Interna 2018IE3070, en la que la Subdirección Corporativa y de Asuntos Disciplinarios solicita dicha ampliación con la siguiente justificación: </t>
    </r>
    <r>
      <rPr>
        <rFont val="Arial"/>
        <i/>
        <sz val="10.0"/>
      </rPr>
      <t xml:space="preserve">"Se dio prioridad a la intervención de los expedientes de contratos teniendo en cuenta que son objeto de auditoria, razon por l cual la prueba piloto de organización de documentos de CDI se postergará". </t>
    </r>
    <r>
      <rPr>
        <rFont val="Arial"/>
        <b/>
        <sz val="10.0"/>
      </rPr>
      <t xml:space="preserve">TMMM
18 de Julio de 2019 : </t>
    </r>
    <r>
      <rPr>
        <rFont val="Arial"/>
        <sz val="10.0"/>
      </rPr>
      <t xml:space="preserve">Se observó la realizacion de las capacitaciones mencioandas en el seguimiento de la líder de acuerdo a las evidencias remitidas, se recomienda tener en cuenta las necesidades de los servidores que ejecutan el proceso de gestión documental para integrar actividades de este tema en el plan de capacitaciones de la vigencia 2020 para dar continudad. ". </t>
    </r>
    <r>
      <rPr>
        <rFont val="Arial"/>
        <b/>
        <sz val="10.0"/>
      </rPr>
      <t xml:space="preserve">SANH
</t>
    </r>
  </si>
  <si>
    <t>IGD17-11</t>
  </si>
  <si>
    <t>7. No se ha realizado eliminación documental respondiendo a lo establecido en los instrumentos archivísticos.</t>
  </si>
  <si>
    <t xml:space="preserve">
Falta de aplicación de instrumentos archivísticos de acuerdo a los procedimientos establecidos.</t>
  </si>
  <si>
    <t>Realizar cronograma de trabajo para la aplicación de instrumentos archivísticos a los fondos documentales de la entidad.</t>
  </si>
  <si>
    <t>Gestión Documental
Profesional del Archivo de Bogotá.</t>
  </si>
  <si>
    <r>
      <rPr>
        <rFont val="Arial"/>
        <sz val="10.0"/>
      </rPr>
      <t xml:space="preserve">9 de agosto de 2018:
Los formatos de inventario FUID se dilgenciaron en la actividad de inventario en estado natural por parte del grupo de Gestión Documental.
Se dieron las instrucciones al proveedor de archivo para el correcto diligenciamiento del FUID 
</t>
    </r>
    <r>
      <rPr>
        <rFont val="Arial"/>
        <b/>
        <sz val="10.0"/>
      </rPr>
      <t xml:space="preserve">10 de Abril de 2019
</t>
    </r>
    <r>
      <rPr>
        <rFont val="Arial"/>
        <sz val="10.0"/>
      </rPr>
      <t xml:space="preserve">Se estan aplicando PGD y PINAR, esta pendiente la aplicación de TRD teniendo en cuenta a la fecha no hay  convalidación por parte del Archivo de Bogotá, previo envio de los ajustes solicitados por este.
</t>
    </r>
    <r>
      <rPr>
        <rFont val="Arial"/>
        <b/>
        <sz val="10.0"/>
      </rPr>
      <t xml:space="preserve">Julio 18 de 2019
</t>
    </r>
    <r>
      <rPr>
        <rFont val="Arial"/>
        <sz val="10.0"/>
      </rPr>
      <t xml:space="preserve">A la fecha el archivo de Bogotá no ha remitido concepto sobre la última actualización a la TRD requerida por ellos mediante comunicación 2019EE3330 del 20 de marzo de 2019. Sin embargo, conforme al proyecto del Pinar "centralización y organización de los archivos de la Entidad", se ha venido realizando la intervención archivistica (clasificación, descripción, depuración documental, inserción de documentos, elaboración de hoja de control, actualización de inventario documental y disposición física de los expedientes), actividades que permitirán la identificación de documentos a eliminar.
</t>
    </r>
    <r>
      <rPr>
        <rFont val="Arial"/>
        <b/>
        <sz val="10.0"/>
      </rPr>
      <t xml:space="preserve">Octubre de 2019
</t>
    </r>
    <r>
      <rPr>
        <rFont val="Arial"/>
        <sz val="10.0"/>
      </rPr>
      <t xml:space="preserve">Se recibió la aprobación de las TRD por parte del Archivo Distrital  a través de comunicación radicada en el IDIGER con número 2019ER17508  del 16 de septiembre de 2019. Se solicitará prórroga teniendo en cuenta que en un mes no se pueden implementar las tablas.
</t>
    </r>
    <r>
      <rPr>
        <rFont val="Arial"/>
        <b/>
        <sz val="10.0"/>
      </rPr>
      <t xml:space="preserve">Septiembre 21 de 2020:
</t>
    </r>
    <r>
      <rPr>
        <rFont val="Arial"/>
        <sz val="10.0"/>
      </rPr>
      <t xml:space="preserve">
Se adjunta el cronograma planteado para aplicacion  de los instrummentos archivisticos, el cual se encuentra en proceso de aprobacion por el Comitè Interinstitucional de Gestion y Desempeño. 
</t>
    </r>
    <r>
      <rPr>
        <rFont val="Arial"/>
        <b/>
        <sz val="10.0"/>
      </rPr>
      <t>Octubre 28/10/2020</t>
    </r>
    <r>
      <rPr>
        <rFont val="Arial"/>
        <sz val="10.0"/>
      </rPr>
      <t xml:space="preserve">
Se adjunta comunicación interna 2020IE4277, esta se da luego de realizar reunión con los referentes de gestión documental, control interno y planeación y se llega a un acuerdo para cerrar la acción, en la comunicación interna se sustenta de forma técnica la decisión tomada.
</t>
    </r>
  </si>
  <si>
    <r>
      <rPr>
        <rFont val="Arial"/>
        <sz val="10.0"/>
      </rPr>
      <t xml:space="preserve">16 DE AGOSTO DE 2018: Se amplia la fecha del 31 de diciembre de 2018 al 30 de noviembre de 2019, de acuerdo a Comunicación Interna 2018IE3070, en la que la Subdirección Corporativa y de Asuntos Disciplinarios solicita dicha ampliación con la siguiente justificación: "Teniendo en cuenta que a la fecha no se ha han convalidado las TRD por parte del Archivo de Bogotá, no se puede avanzar en esta actividad". TMMM
21-05-2019: No evidencia avances . Fue prorrogada al 30/11/2019  LCIR
21-05-2019: Se evidencia comunicado del IDIGER 2019EE3330, del 15/03/2019, donde se remite Respuesta de Concepto de Revisión y Evaluación Radicado 2-2018-22404 a la Secretaría Técnica del Consejo Distrital de Archivos de Bogotá D.C., con el propósito de continuar con el trámite de aprobación de la propuesta de actualización de las tablas de retención documental. Se evidencia capacitación Manejo, Desarrollo y Generación de Reportes del aplicativo Cordis, de los días 03/01/2019, 18/01/2019, y 05/03/2019, con TICS y Gestión Documental. LCIR
20 de julio de 2019: Hasta tanto el Archivo de Bogotá de respuesta a la comunicación 2019EE3330, se recomienda documentar las evidencias sobre la implementacion de la actividad "Realizar cronograma de trabajo para la aplicación de instrumentos archivísticos a los fondos documentales de la entidad" y su implementación, aspi como dar cuenta de los avances en la intervención archivista como se menciona en el seguimiento diligenciado el 18 de julio de 2019, ya que con esto se podria determinar el avance en la acción. SANH
Se evidencia comunicación interna 2019ER17508 del 16/09/2019 de la Secretaría Técnica del Consejo Distrital de Archivos de Bogotá D.C., en la cual oficia al IDIGER proceder a expedir al acto administrativo que ordena la adopción e implementación de la tabla de retención documental, asi como su divulgación, publicación e inscripción en el Registro Único de Series Documentales, de conformidad con los artículos 17, 18 y 19 del Acuerdo 04 de 2019 del Archivo General de la Nación. Una vez se adopte la tabla de retención documental, se procederá a la eliminación documental. LCIR
Mediante comunicado 2019IE5106 del 23/10/2019, la Subdirección Corporativa y Asuntos Disciplinarios - Gestión Documental, solicita la ampliación de la fecha de cumplimiento hasta el 31/12/2020, sustentado en lo siguiente: "Esta Acción no se ha podido realizar toda vez que el Consejo Distrital de Archivos aprobó las TRD en agosto de 2019 e informó al IDIGER con comunicación radicada 2019ER17508 del 16 de septiembre de 2019. Con base en los anterior, no es posible eliminar la documentación toda vez que primero debemos formalizar las tablas, socializarlas e implementarlas, requiriendo de por lo menos un (1) año más para realizar el proceso de eliminación documental". Una vez verificada la información suministrada, se modifica la fecha de terminación de la acción al 31/12/2020, de acuerdo a los términos requeridos por el líder del proceso. LCIR .
06/08/2020. Actividad que se encuentra en ejecución. No se evidencia avance. LCIR
</t>
    </r>
    <r>
      <rPr>
        <rFont val="Arial"/>
        <b/>
        <sz val="10.0"/>
      </rPr>
      <t>Agosto 10 de 2020</t>
    </r>
    <r>
      <rPr>
        <rFont val="Arial"/>
        <sz val="10.0"/>
      </rPr>
      <t xml:space="preserve">. Se elaboró y aprobó el acto dministrativo No. 614 de 2019,  para aprobación y adopción de TRD por parte del IDIGER, dando cumplimiento al Acuerdo 004 de 2019. Asi mismo se elaborò un cronograma para la implementacion de TRD durante la vigencia 2020, el cual no se ha podido desarrollar por temas de COVID-19 y por cambios en el personal lider del Grupo de Gestion Documental. Se adjunta cronograma.
</t>
    </r>
    <r>
      <rPr>
        <rFont val="Arial"/>
        <b/>
        <sz val="10.0"/>
      </rPr>
      <t>22/09/2020</t>
    </r>
    <r>
      <rPr>
        <rFont val="Arial"/>
        <sz val="10.0"/>
      </rPr>
      <t xml:space="preserve">. Se evidencia archivo " IGD17-11_SOPORTE GESTION DOCUMENTAL", con el cronograma de actividades para culinar la accioón al Semana del 05 al 09 de octubre de 2020.LCIR.
</t>
    </r>
    <r>
      <rPr>
        <rFont val="Arial"/>
        <b/>
        <sz val="10.0"/>
      </rPr>
      <t>30/09/2020.</t>
    </r>
    <r>
      <rPr>
        <rFont val="Arial"/>
        <sz val="10.0"/>
      </rPr>
      <t xml:space="preserve"> Teniendo en cuenta las Tablas de Retencioón Documental del fondo documental del Idiger, se ha ido dando aplicación donde se puede determinar que los tiempos de retencion y disposicion final no alcanzan para realIzar el proceso de eliminación documental, toda vez que el fondo Idiger comienza en el 2016 y que en su mayoria las series documentales deben reposar un año en gestión y nueve años en central. Una vez pasada este tiempo se aplica la disposición final establecida en la TRD. Se evidencia aplicacion del cronograma con las áreas "CRONOGRAMA TRABAJO TRD y TRASLADOS Modificado", con el fin de verificar los tiempos de cada de una de las series documentales producidas. Se dará continuidad a la aplicación del instrumensto anualmente para identificar el momento que se pueda realizar el proceso de eliminación, en los casos que aplique. Asi mismo, se evidencia la aprobación de este nuevo cronograma por parte del Comité Institucional de Gestión y desempeño del día 24/09/2020. LCIR . 
No se subsana lo establecido en la Causa del Hallazgo. Informe Auditoria Gestión Documental. Alcance "Se evaluará lo correspondiente a resultados 2016 y gestión 2017. La auditoría aplica al proceso "Administración documental ADM-PR-01 Versión 3", específicamente a los procedimientos "Administración de comunicaciones oficinales internas y externas", "Validación e ingreso de información", "Transferencias Primarias y Eliminación Documental", "Préstamo y consulta de documentos", "Aplicación y Actualización de Tablas de Retención Documental - TRD" y "Pérdida, extravío, siniestro, deterioro y reconstrucción de expedientes"  (formatos, manuales, instructivos, tramites, servicios, sistemas de Información etc.), productos asociados, así como el reporte de informes que realiza el área."</t>
    </r>
    <r>
      <rPr>
        <rFont val="Arial"/>
        <color rgb="FFFF0000"/>
        <sz val="10.0"/>
      </rPr>
      <t xml:space="preserve">
</t>
    </r>
    <r>
      <rPr>
        <rFont val="Arial"/>
        <b/>
        <sz val="10.0"/>
      </rPr>
      <t>30/10/2020</t>
    </r>
    <r>
      <rPr>
        <rFont val="Arial"/>
        <sz val="10.0"/>
      </rPr>
      <t>.Mediante comunicado 2020IE4277 del 28/10/2020 se solito el cierre de la acción una vez realizado una reunion realizada el día 28/10/2020 con la jefe de la Oficina de Control Interno Diana Karina, referentes de la SGCAD  Dora robayo, Franklin Molina, Diana Medina, y por OAP Andrés Caballero con la siguiente justificación: ...."Actualmente el grupo de Gestión Documental cuenta con un cronograma de traslados que se está realizando sobre el instrumento archivistico denominado tablas de Retención Documental el cual se esta socialzando con cada dependencia para que puedan realizar traslados al CAD. Este instrumento establece que los documentos correspondientes al FONDO DOCUMENTAL IDIGER, deben estar en el archivo en las fases de gestión y central mínimo 10 años, Este instrumento se encuentra aprobada mediante Resolución 614 de 13/11/2019 La TRD indica que los documentos en archivo de gestión reposan por 1 año y 9 años en el archivo central , por lo cual no se puede realizar la eliminación de documentos hasta que no se cumplan con los tiempos de retención establecidos en las TRD (10 años)....".</t>
    </r>
    <r>
      <rPr>
        <rFont val="Arial"/>
        <color rgb="FFFF0000"/>
        <sz val="10.0"/>
      </rPr>
      <t xml:space="preserve">
</t>
    </r>
  </si>
  <si>
    <t>ISGSST17-1</t>
  </si>
  <si>
    <t>Auditoria Interna al SGSST</t>
  </si>
  <si>
    <t>* NTC-ISO 9001: 2008 Norma Técnica Colombiana Sistemas de Gestión de la Calidad - Requisito 4.2.3. - literal b) revisar y actualizar los documentos cuando sea necesario y aprobarlos nuevamente.
 * Decreto 1072 de 2015, Artículo 2.2.4.6.16: Evaluación inicial del sistema de gestión de la seguridad y salud en el trabajo SG-SST.
 * Resolución 1111 de 2017, Artículo 10: Fases de adecuación, transición y aplicación del Sistema de Gestión de Seguridad y Salud en el Trabajo con estándares mínimos, de junio del año 2017 a diciembre del año 2019, numeral 1: Evaluación inicial (de junio a agosto de 2017).</t>
  </si>
  <si>
    <t>DOCUMENTOS DESACTUALIZADOS PARA EL DESARROLLO DE LA EVALUACIÓN INICIAL DEL SISTEMA DE GESTIÓN DE SEGURIDAD Y SALUD EN EL TRABAJO (SGSST).
 De acuerdo al Decreto 1072 de 2015 (art. 2.2.4.6.16.), la evaluación inicial del SGSST“…deberá realizarse con el fin de identificar las prioridades en seguridad y salud en el trabajo para establecer el plan de trabajo anual o para la actualización del existente…”, “…permitiendo mantener vigentes las prioridades en seguridad y salud en el trabajo acorde con los cambios en las condiciones y procesos de trabajo de la empresa y su entorno, y acorde con las modificaciones en la normatividad del Sistema General de Riesgos Laborales en Colombia…” Para tal efecto establece ocho (8) aspectos básicos, a desarrollar durante la evaluación inicial, los cuales debían ejecutarse dentro del periodo comprendido entre junio y agosto de 2017, de acuerdo a la Resolución 1111 de 2017 (art. 10.):</t>
  </si>
  <si>
    <t>No se habia realizado una evaluación tan detallada como lo correspondiente a la Resolución 1111 de 2017 que permitiera conocer la realidad frente al tema de documentación del SGSST
 2. No se habia visualizado la importancia de documentar el SGSST.
 3. No se habia visto la importancia de actualizar los documentos existentes del SGSST, porque no se consultaban.</t>
  </si>
  <si>
    <t>Actualizar y documentar en caso de requerirse los instrumentos que conforman el sistema de gestión de la seguridad y salud en el trabajo de acuerdo con lo establecido en el Decreto 1072 de 2015</t>
  </si>
  <si>
    <t>Sandra Caycedo M
 Profesional Universitario Código 219 grado 12</t>
  </si>
  <si>
    <t>21 de Mayo de 2019
Se encuentra toda la documentación del Sistema de Seguridad y Salud en el trabajo actualizada en el normograma de la Entidad
Adicionalmente:
1. Se programó y ejecutó el Plan de Seguridad y Salud en el trabajo en el año 2018 en cumplimiento de la normatividad vigente.
2. Se esta ejecutando un Plan de Seguridad y Salud en el trabajo del año 2019 el cual se diseñó en cumplimiento de la normatividad vigente.</t>
  </si>
  <si>
    <r>
      <rPr>
        <rFont val="Arial"/>
        <b/>
        <sz val="10.0"/>
      </rPr>
      <t>21/05/2019:</t>
    </r>
    <r>
      <rPr>
        <rFont val="Arial"/>
        <sz val="10.0"/>
      </rPr>
      <t xml:space="preserve"> Se evidencia archivo Plan de Trabajo 2019 definitivo Vigencia 2019. Así mismo, soportes de las actividades que se han venido desarrollando, en cumplimiento al plan como; PON EVACUACIÓN, PON INCENDIOS, PON PRIMEROS AUXILIOS, PON SISMO, SIMULACRO FONTIBON, PON ATENTADO, SISTEMA EXTINCIÓN. </t>
    </r>
    <r>
      <rPr>
        <rFont val="Arial"/>
        <b/>
        <sz val="10.0"/>
      </rPr>
      <t>LCIR</t>
    </r>
    <r>
      <rPr>
        <rFont val="Arial"/>
        <sz val="10.0"/>
      </rPr>
      <t xml:space="preserve">  </t>
    </r>
  </si>
  <si>
    <t>ISGSST17-2</t>
  </si>
  <si>
    <t>* Decreto 1072 de 2015 "Por medio del cual se expide el Decreto Único Reglamentario del Sector Trabajo", Capitulo 6 "Sistema de Gestión de la Seguridad y Salud en el Trabajo"- ARTÍCULO 2.2.4.6.8. Obligaciones de los empleadores - 9. Participación de los Trabajadores, ARTÍCULO 2.2.4.6.10. Responsabilidades de los trabajadores - 4. Informar oportunamente al empleador o contratante acerca de los peligros y riesgos latentes en su sitio de trabajo; 5. Participar en las actividades de capacitación en seguridad y salud en el trabajo definido en el plan de capacitación del SG-SST; y 6. Participar y contribuir al cumplimiento de los objetivos del Sistema de Gestión de la Seguridad y Salud en el Trabajo SG-SST.</t>
  </si>
  <si>
    <t>DEBILIDAD 2. FALTA APROPIACIÓN DEL SISTEMA DE GESTIÓN DE SEGURIDAD Y SALUD EN EL TRABAJO
 De acuerdo al sondeo de percepción realizado a funcionarios y contratistas se logró evidenciar que existe desconocimiento y falta de interés sobre aspectos y actividades del SGSST, como se observa a continuación:</t>
  </si>
  <si>
    <t>1. Es un tema relativamente nuevo en la entidad al cual no se le ha dado la importancia que se merece
 2. No se habian desarrollado temas con respecto a la seguridad y salud en el trabajo
 3. No se habian tenido en cuenta los requisitos legales frente a la seguridad y salud en el trabajo
 4. No se habia involucrado a los servidores, contratistas ni visitantes en temas relacionados con la seguridad y salud en el trabajo.
 5. no se habia tenido en cuenta a Talento Humano cuando se realizan los cambios administrativos o locativos</t>
  </si>
  <si>
    <t>1. Realizar jornadas de inducción y reinducción a servidores, contratistas de prestación de servicios 
 2. Elaborar el plan de trabajo de seguridad y salud en el trabajo correspondiente al año 2018 y realizar seguimiento.</t>
  </si>
  <si>
    <t>Mayo 21 de 2019 
En el momento de afiliación a la ARL, el contratista diligencia el formato ADM-FT-61 en donde se evidenvia que recibió la inducción al SGSST. Esto se puede evidenciar en las carpetas que se encuentran con la profesional Sandra Caycedo. Se ejecutó el Plan de acción a diciembre de 2018, evidenciando una ejecución del 97%</t>
  </si>
  <si>
    <r>
      <rPr>
        <rFont val="Arial"/>
        <b/>
        <sz val="10.0"/>
      </rPr>
      <t xml:space="preserve">21/05/2019: </t>
    </r>
    <r>
      <rPr>
        <rFont val="Arial"/>
        <sz val="10.0"/>
      </rPr>
      <t xml:space="preserve">Se evidencia archivo Plan de Trabajo 2019 definitivo Vigencia 2019. Así mismo, soportes de las actividades que se han venido desarrollando, en cumplimiento al plan como; PON EVACUACIÓN, PON INCENDIOS, PON PRIMEROS AUXILIOS, PON SISMO, SIMULACRO FONTIBON, PON ATENTADO, SISTEMA EXTINCIÓN. Se evidenció con la funcionaria responsable del Control de la Inducción de la SGSST, las carpetas con los soportes de la inducción y reinducción en la afiliación a la ARL de funcionarios y contratistas del IDIGER. </t>
    </r>
    <r>
      <rPr>
        <rFont val="Arial"/>
        <b/>
        <sz val="10.0"/>
      </rPr>
      <t>LCIR</t>
    </r>
    <r>
      <rPr>
        <rFont val="Arial"/>
        <sz val="10.0"/>
      </rPr>
      <t xml:space="preserve">   </t>
    </r>
  </si>
  <si>
    <t>ESGI17-7</t>
  </si>
  <si>
    <t>Auditoria Sistema de Gestión. Norma Iso 14001:2004</t>
  </si>
  <si>
    <t>ISO 14001:2004 Numeral 4.4.7</t>
  </si>
  <si>
    <t>No se evidencia que la organización revise periódicamente el plan de preparación y respuesta a emergencias ambientales.</t>
  </si>
  <si>
    <t>Durante la vigencia 2016 se desarrollaron
 simulacros más enfocados al Sistema de Gestión de Seguridad y Salud en el Trabajo. El PEC del IDIGER no contempla protocolos integrados (SGA – SGSST). No existe una programación de simulacros para cada vigencia.</t>
  </si>
  <si>
    <t>Desarrollar simulacro que integre la temática ambiental.</t>
  </si>
  <si>
    <t>Sandra Caycedo
 Lider SGSST</t>
  </si>
  <si>
    <r>
      <rPr>
        <rFont val="Arial"/>
        <sz val="10.0"/>
      </rPr>
      <t xml:space="preserve">1. Formato ADM-FT-61 realizar jornada de inducción y reinducción del SGSST, identificación de peligros.
 2. Emisión de Circular 001 de 2018
 3. Importancia de encontrarse afiliado a la ARL-Positiva (Enviar correo recordatorio desde Talento Humano mensualmente)
 4. Documentar el plan anual de SGSST
 5. Realizar seguimiento al plan anual del sgsst
 6. Identificación de peligros - Resolución 144 de 2017, para contatistas de prestación de servicios.
 7. Realización de mediciones ambientales
 8.Días de P&amp;P
</t>
    </r>
    <r>
      <rPr>
        <rFont val="Arial"/>
        <b/>
        <sz val="10.0"/>
      </rPr>
      <t>10 de Agosto de 2018</t>
    </r>
    <r>
      <rPr>
        <rFont val="Arial"/>
        <sz val="10.0"/>
      </rPr>
      <t xml:space="preserve">
En el momento de afiliación a la ARL, el contratista diligencia el formato ADM-FT-61 en donde se evidenvia que recibió la inducción al SGSST.
Se elaboró el Plan anual de SGSST del IDIGER, cuyo avance a junio es de 56%  
</t>
    </r>
    <r>
      <rPr>
        <rFont val="Arial"/>
        <b/>
        <sz val="10.0"/>
      </rPr>
      <t>Mayo 21 de 2019</t>
    </r>
    <r>
      <rPr>
        <rFont val="Arial"/>
        <sz val="10.0"/>
      </rPr>
      <t xml:space="preserve">
Se actualizo el Plan de preparación y respuesta Emergencias en donde se incluyó el capítulo 15.3.1 SIMULACROS AMBIENTALES. Se crearon los Procedimientos Operativos Normalizados (PON) como complemento al Plan de emergencias.
Adicionalmente, se realizó en la sede de Fontibón un simulacro ambiental sobre derrame de líquido de gasolina, se incluye video al respecto.</t>
    </r>
  </si>
  <si>
    <r>
      <rPr>
        <rFont val="Arial"/>
        <sz val="10.0"/>
      </rPr>
      <t xml:space="preserve">14-08-2018: Se identifican las distintas comunicaciones enfatizando la importancia y obligación de afiliación a ARL, se verifica Circular 001 de 2018, se cuenta Con base de datos de afiliación por parte de la referente encargada.
Se cuenta con Plan SGSST donde la dependencia reporta un 55% de avance.
De las 7 actividades de la acción reportadas para realizar se encuentran 5  realizadas equivalente a 71%.Continua en desarrollo. DKRP
</t>
    </r>
    <r>
      <rPr>
        <rFont val="Arial"/>
        <b/>
        <sz val="10.0"/>
      </rPr>
      <t>21/05/2019</t>
    </r>
    <r>
      <rPr>
        <rFont val="Arial"/>
        <sz val="10.0"/>
      </rPr>
      <t xml:space="preserve">: Se evidencia archivo Plan de Emergencias y Contingencias 2018, Numeral 15.3.1, donde se actualizó el tema “Simulacros Ambientales”. Así mismo, soportes de las actividades que se han venido desarrollando, en cumplimiento al plan como; PON EVACUACIÓN, PON INCENDIOS, PON PRIMEROS AUXILIOS, PON SISMO, SIMULACRO FONTIBON, PON ATENTADO, SISTEMA EXTINCIÓN. Se evidencia video “Simulacro Fontibón”, como actividad de capacitación de emergencia. </t>
    </r>
    <r>
      <rPr>
        <rFont val="Arial"/>
        <b/>
        <sz val="10.0"/>
      </rPr>
      <t>LCIR</t>
    </r>
  </si>
  <si>
    <t>ISGSST18-1</t>
  </si>
  <si>
    <t>Auditoría Interna -  Seguimiento al Sistema de Gestión de la Seguridad y Salud en el trabajo SGSST</t>
  </si>
  <si>
    <t>Decreto 1072 de 2015, 
 * Resolución 1111 de 2017, Artículo 10: Fases de adecuación, transición y aplicación del Sistema de Gestión de Seguridad y Salud en el Trabajo con estándares mínimos, de junio del año 2017 a diciembre del año 2019, numeral</t>
  </si>
  <si>
    <t>Incumplimiento de los requisitos mínimos para la implementación del SGSST en el IDIGER de acuerdo a lo establecido en el Decreto 1072 de 2015 y la Resolucion 1111 de 2017</t>
  </si>
  <si>
    <t xml:space="preserve">Falta de revisión de los documentos que se publican en la intranet de la entidad relacionados con el SGSST para identificar su actualización oportuna
No se cuenta con el personal de planta suficiente para la implementación del SGSST
Falta de articulación de las dependencias para propender por la implementación del SGSST
Falta de apropiación y de interés por parte de los colaboradores (Servidores y Contratistas) del IDIGER para coayudar en la implementación del SGSST
</t>
  </si>
  <si>
    <t>Formular y ejecutar un plan de trabajo para cumplir con los requisitos mínimos del SGSST según la normatividad específica aplicable</t>
  </si>
  <si>
    <t xml:space="preserve">
Mayo 21 de 2019
Se ejecutó el Plan de acción a diciembre de 2018, evidenciando una ejecución del 97%
</t>
  </si>
  <si>
    <r>
      <rPr>
        <rFont val="Arial"/>
        <sz val="10.0"/>
      </rPr>
      <t>En los informes de los simulacros realizados (Subdirección Corporativa) se registran los resultados de las jornadas con las respectivas recomendaciones de mejora que se encuentran en curso de inclusión al PEC. (Se realizó simulacro, se identificó y se documentó, en curso adecuación de documento) Dentro de la auditoria al SGSST realizada entre septiembre y diciembre de 2017, se recomendo la actualización del documento PEC con todos sus anexos.
14-08-2018: Pendiente hasta reincorporación de vacaciones de la referente.</t>
    </r>
    <r>
      <rPr>
        <rFont val="Arial"/>
        <b/>
        <sz val="10.0"/>
      </rPr>
      <t>DKRP
21/05/2019</t>
    </r>
    <r>
      <rPr>
        <rFont val="Arial"/>
        <sz val="10.0"/>
      </rPr>
      <t xml:space="preserve">: 
Se evidencia archivo Plan de Emergencias y Contingencias 2018 del IDIGER y Plan de Trabajo 2018 con un cumplimiento del 97%.
</t>
    </r>
    <r>
      <rPr>
        <rFont val="Arial"/>
        <b/>
        <sz val="10.0"/>
      </rPr>
      <t>LCIR</t>
    </r>
  </si>
  <si>
    <t>AIGF18-1</t>
  </si>
  <si>
    <t>Auditoría Interna-Gestión Financiera</t>
  </si>
  <si>
    <t>Normas de Referencia: Normas para el Reconocimiento, Medición, Revelación. Resolución 
 533 de 2015 CGN; el Numeral 7.1.6 Conocimientos De La Organización de la ISO 
 9001.2015 y El Componente Información Y Comunicación del MECI 2017</t>
  </si>
  <si>
    <t>1. La provisión contable de procesos judiciales no es revisada periódicamente frente a los procesos y valores registrados en SIPROJ WEB</t>
  </si>
  <si>
    <t>La rotación de personal por la convocatoria 431 de 2016 generó algun desorden en la consecución de actividades relacionadas con la revisón de información de SIPROJ WEB</t>
  </si>
  <si>
    <t>Efectuar trimestralmente reunión para realizar la conciliación conjunta entre el grupo contable y la OAJ de los procesos judiciales y valores registrados en SIPROJ WEB</t>
  </si>
  <si>
    <t>Correctiva</t>
  </si>
  <si>
    <t>Subdirección Corporativa - Grupo contable</t>
  </si>
  <si>
    <t>Leticia Vasquez</t>
  </si>
  <si>
    <t xml:space="preserve">
Mayo 21 de 2019
Se realizaron reuniones con la Oficina Asesora Jurídica  y se efectuó la conciliación correspondiente para actualizar en SIPROj WEB</t>
  </si>
  <si>
    <r>
      <rPr>
        <rFont val="Arial"/>
        <b/>
        <sz val="10.0"/>
      </rPr>
      <t>21/05/2019:</t>
    </r>
    <r>
      <rPr>
        <rFont val="Arial"/>
        <sz val="10.0"/>
      </rPr>
      <t xml:space="preserve"> Se evidencia Acta de Reunión No. 1, Tema Conciliación Reporte SIPROJ, del día 11/01/2019 entre la Oficina Asesora Jurídica y el Área de Gestión Contable, donde se realizó la Conciliación Bases SIPROJ Cuarto  Trimestre 2018 (4to Contingente Judicial), con una actividad pendiente por corregir de la cédula del Sr. Rodríguez Leal Michael Alexander. Se evidencia Acta de Reunión, Tema: Seguimiento a Compromisos Revisión Cuarto Trimestre Contable, (4to Contingente Judicial) del día 04/02/2019 entre la Oficina Asesora Jurídica y el Área de Gestión Contable donde se corrige la cédula del Sr. Rodríguez Leal Michael Alexander. Se evidencia Acta de Reunión, Tema: Seguimiento a Compromisos Revisión Primer Trimestre Contable - 2019, (1er Contingente Judicial) del día 04/04/2019 entre la Oficina Asesora Jurídica y el Área de Gestión Contable donde se evidencia que tanto la información de los procesos judiciales y la información contable, coinciden.</t>
    </r>
    <r>
      <rPr>
        <rFont val="Arial"/>
        <b/>
        <sz val="10.0"/>
      </rPr>
      <t>LCIR</t>
    </r>
  </si>
  <si>
    <t>AIGF18-2</t>
  </si>
  <si>
    <t>Normas de Referencia: el numeral 5.3. Roles, responsabilidades y autoridades en la 
 organización de la ISO 9001.2015. Componente Actividades de Control</t>
  </si>
  <si>
    <t>2. La primera línea de defensa que realiza las operaciones sobre incapacidades y amortización de saldos de convenios no suministra información en tiempo real a la primera y segunda línea de defensa del procedimiento contable</t>
  </si>
  <si>
    <t>Los reportes de incapacidades presentan retrasos por la no entrega de incapacidades y la validación de estas por parte de las EPS
 Deconocimiento en la Entrega de información al área contable frente a la liquidación de convenios</t>
  </si>
  <si>
    <t>1. Realizar mesas de trabajo con las dependencias que deben entregar información de convenios
 2. Proyectar comunicación a las áreas técnicas del IDIGER sobre información que se debe entregar a Contabilidad
 3. Elaborar y aprobar procedimiento de incapacidades</t>
  </si>
  <si>
    <t xml:space="preserve">
Mayo 21 de 2019
Se realizó comunicación a los supervisores de convenios y se efectuó reunión con estos</t>
  </si>
  <si>
    <r>
      <rPr>
        <rFont val="Arial"/>
        <b/>
        <sz val="10.0"/>
      </rPr>
      <t>21/05/2019</t>
    </r>
    <r>
      <rPr>
        <rFont val="Arial"/>
        <sz val="10.0"/>
      </rPr>
      <t xml:space="preserve">: Se evidencia comunicado 2019IE1733 del 10/04/2019 de la Sub. Corporativa y Asuntos Disciplinarios, Asuntos INFORME DE CONVENIOS, donde solicita se remitan los informes financieros de ejecución de convenios con corte a 31 de marzo de 2019, para dar cumplimiento a la Res. 533 de 2015, Depuración Contable Permanente del Procedimiento para la evaluación del Control Interno Contable de la Res. 193 de 2016 y Art. 355 de la Ley 1819 de 2016. Se evidencia lista de asistencia del día 14/11/2018, Tema: Conciliación Convenios de Obra, Convenios 537 y 602, con la participación de 5 funcionarios. </t>
    </r>
    <r>
      <rPr>
        <rFont val="Arial"/>
        <b/>
        <sz val="10.0"/>
      </rPr>
      <t>LCIR</t>
    </r>
  </si>
  <si>
    <t xml:space="preserve"> Resolución No. DDC-000003 del 5 de diciembre de 2018 “por la cual se establecen lineamientos para la sostenibilidad del Sistema Contable Público Distrital” art. 7 “Plan de sostenibilidad”.
- Plan de Sostenibilidad Contable del IDIGER</t>
  </si>
  <si>
    <t>El Plan de sostenibilidad contable no cuenta con todos los criterios mínimos de acuerdo a lo  establecido en la  resolución No. DDC-000003 del 5 de diciembre de 2018 “por la cual se establecen lineamientos para la sostenibilidad del Sistema Contable Público Distrital” art. 7 “Plan de sostenibilidad”</t>
  </si>
  <si>
    <t xml:space="preserve">No se establecio dentro del Plan de Acción del área contable la revisión normativa del procedimiento GFI-PD-02. 
</t>
  </si>
  <si>
    <t xml:space="preserve">Actualizar el  procedimiento de Gestión Contable Código: GFI-PD-02 Versión 05 del 29 de diciembre de 2017. de acuerdo al formato de Plantilla Procedimiento establecido.
</t>
  </si>
  <si>
    <t>21 Septiembre de 2020
Conforme esta Accion remitimos copia del correo electronico en el cual desde el area de planeacion en el cual informan que la solicitud de publicación del procedimiento de contabilidad fue aprobado y que el documento se
encuentra disponible y publicado en el Mapa de Procesos en Gestión Financiera.</t>
  </si>
  <si>
    <r>
      <rPr>
        <rFont val="Arial"/>
        <b/>
        <sz val="10.0"/>
      </rPr>
      <t>30/04/2020.</t>
    </r>
    <r>
      <rPr>
        <rFont val="Arial"/>
        <sz val="10.0"/>
      </rPr>
      <t xml:space="preserve"> No se encuentra evidencia del avance de la acción. No hay referente por parte de la SGCAD.</t>
    </r>
    <r>
      <rPr>
        <rFont val="Arial"/>
        <b/>
        <sz val="10.0"/>
      </rPr>
      <t xml:space="preserve"> LCIR
Agosto 11 de 2020</t>
    </r>
    <r>
      <rPr>
        <rFont val="Arial"/>
        <sz val="10.0"/>
      </rPr>
      <t xml:space="preserve">. No se evidencia avance de la acción. LCIR
</t>
    </r>
    <r>
      <rPr>
        <rFont val="Arial"/>
        <b/>
        <sz val="10.0"/>
      </rPr>
      <t xml:space="preserve">
</t>
    </r>
    <r>
      <rPr>
        <rFont val="Arial"/>
        <b/>
        <color rgb="FFFF0000"/>
        <sz val="10.0"/>
      </rPr>
      <t>22/09/2020.</t>
    </r>
    <r>
      <rPr>
        <rFont val="Arial"/>
        <sz val="10.0"/>
      </rPr>
      <t>Se evidencia correo electrónico del día 17/09/2020, donde la funcionaria Maria Eugenia Tovar Rojas de la OAP informa a Contabilidad la aprobación y publicación del procedimiento en el Mapa de Procesos en gestión Financiera. Link: https://www.idiger.gov.co/web/guest/financiera</t>
    </r>
  </si>
  <si>
    <t>El Modelo Integrado de Planeación y Gestión MIPG adoptado para la ciudad de Bogotá a través del Decreto 591 de 2018, establece:
 *7ª. Dimensión: Control Interno - 7.2.1 Diseñar y mantener de manera adecuada y efectiva el MECI desarrollando las siguientes actividades para cada uno de sus componentes – Actividades de control...</t>
  </si>
  <si>
    <t>El área contable cuenta con el procedimiento de Gestión Contable Código: GFI-PD-02 Versión 05 del 29 de diciembre de 2017 ubicado en la página web link https://www.idiger.gov.co/web/guest/financiera, sin embargo se evidenció que este procedimiento no se encuentra actualizado debido a que se relaciona la resolución DDC 000001 de Julio 30 de 2010que fue derogada por la resolución DDC 000003 de Diciembre05 de 2018 con las normas vigentes.</t>
  </si>
  <si>
    <t xml:space="preserve">No se estableció en el Plan de Acción del área contable la armonización y verificación entre los procedimientos y planes contables con las actualizaciones normativas existentes </t>
  </si>
  <si>
    <t>Reformular el  Plan de Sostenibilidad, adicionando las columnas de avance (cuantitativo y cualitativo), y limitantes presentadas, solicitando las evidencias a las diferentes áreas que reportan la información</t>
  </si>
  <si>
    <t>21 Septiembre de 2020
Conforme esta Acciòn remitimos copia del Acta de reunion No.2 del comité de sostenibiidad contabledel dia 30 de Diciembre de 2020, el cual soporta en su punto no.6 la aprobacion por parte del comité tecnico de las modificaciones realizadas al plan de sostenibilidad con ocasion a la auditoria realizada.</t>
  </si>
  <si>
    <r>
      <rPr>
        <rFont val="Arial"/>
        <b/>
        <sz val="10.0"/>
      </rPr>
      <t>30/04/2020.</t>
    </r>
    <r>
      <rPr>
        <rFont val="Arial"/>
        <sz val="10.0"/>
      </rPr>
      <t xml:space="preserve"> No se encuentra evidencia del avance de la acción. No hay referente por parte de la SGCAD. </t>
    </r>
    <r>
      <rPr>
        <rFont val="Arial"/>
        <b/>
        <sz val="10.0"/>
      </rPr>
      <t>LCIR
Agosto 11 de 2020</t>
    </r>
    <r>
      <rPr>
        <rFont val="Arial"/>
        <sz val="10.0"/>
      </rPr>
      <t xml:space="preserve">. No se evidencia avance de la acción. LCIR.
</t>
    </r>
    <r>
      <rPr>
        <rFont val="Arial"/>
        <b/>
        <color rgb="FFFF0000"/>
        <sz val="10.0"/>
      </rPr>
      <t xml:space="preserve">22/09/2020. </t>
    </r>
    <r>
      <rPr>
        <rFont val="Arial"/>
        <sz val="10.0"/>
      </rPr>
      <t>Se evidencia archivo "AIGF19_4_FORMATO CHECK LIST 2020 CONSOLIDADO_PLAN_SOSTENIBILIDAD" con las modificaciones realizadas de acuerdo a la recomendaciones de la Auditoria Continua. Asi mismo se evidencia su sensibilización del día 18/09/2020, con una participación de 13 asistentes. Se aprobó su modificación mediante acta de reunión No.2 en el Comité de Sostenibilidad Contable del 30/12/2019.</t>
    </r>
  </si>
  <si>
    <t xml:space="preserve">•	Modelo Integrado de Planeación y Gestión – MIPG, Política de Fortalecimiento organizacional y simplificación de procesos, “Trabajar por procesos”: “En este punto, los aspectos mínimos que una entidad debe tener en cuenta para trabajar por procesos son los siguientes: (…)
– Definir la secuencia de cada una de las diferentes actividades del proceso, desagregándolo en procedimientos o tareas
– Definir los responsables del proceso y sus obligaciones
– Revisar y analizar permanente el conjunto de procesos institucionales, a fin de actualizarlos y racionalizarlos (recorte de pasos, tiempos, requisitos, entre otros) (…)
Los jefes de las áreas de planeación lideran y facilitan los parámetros para el trabajo por procesos de la entidad. Sin embargo, la responsabilidad de su mantenimiento y mejora recae en cada uno de los líderes de los procesos y sus grupos de trabajo.” (Negrilla y subrayado fuera de texto)
•	La Resolución 645 del 24 de octubre de 2017,  “Por medio de la cual se modifica y unifica el manual de funciones y Competencias laborales del Instituto Distrital de Gestión de Riesgos y Cambio Climático IDIGER”, establece como función en el manual de funciones del cargo 222-23, “Área funcional Oficina Asesora Jurídica”: “11. Depurar y legalizar los documentos que acreditan la titularidad de los bienes inmuebles del IDIGER, 14. Coordinar los procesos de saneamiento predial de los inmuebles adquiridos por el IDIGER en el marco de la ejecución de los diferentes programas.” 
</t>
  </si>
  <si>
    <r>
      <rPr>
        <rFont val="Arial"/>
        <b/>
        <sz val="10.0"/>
      </rPr>
      <t xml:space="preserve">14/10/2020
</t>
    </r>
    <r>
      <rPr>
        <rFont val="Arial"/>
        <sz val="10.0"/>
      </rPr>
      <t xml:space="preserve">Se envia guía de saneamiento predial elaborada por parte de la subdirección corporativa y de asuntos disciplinario a la oficina de planeación para la publicación.
</t>
    </r>
    <r>
      <rPr>
        <rFont val="Arial"/>
        <b/>
        <sz val="10.0"/>
      </rPr>
      <t>28/10/2020</t>
    </r>
    <r>
      <rPr>
        <rFont val="Arial"/>
        <sz val="10.0"/>
      </rPr>
      <t xml:space="preserve">
Se realiza la publicación de manera oficial en la pagína Web de la entidad de la Guía de saneamiento predial con esto se da alcance a la acción propuesta, en el siguiente Link se puede evidenciar:
https://www.idiger.gov.co/documents/20182/295042/GA-GU-05+Guia+para+el+tratamiento+de+los+bienes+V1.pdf/55c8202f-465e-4c0d-8356-729a9646eecd</t>
    </r>
  </si>
  <si>
    <r>
      <rPr>
        <rFont val="Arial"/>
        <b/>
        <sz val="10.0"/>
      </rPr>
      <t>30/04/2020.</t>
    </r>
    <r>
      <rPr>
        <rFont val="Arial"/>
        <sz val="10.0"/>
      </rPr>
      <t xml:space="preserve"> No se encuentra evidencia del avance de la acción. No hay referente por parte de la SGCAD. </t>
    </r>
    <r>
      <rPr>
        <rFont val="Arial"/>
        <b/>
        <sz val="10.0"/>
      </rPr>
      <t xml:space="preserve">LCIR
Agosto 11 de 2020. </t>
    </r>
    <r>
      <rPr>
        <rFont val="Arial"/>
        <sz val="10.0"/>
      </rPr>
      <t xml:space="preserve">No se evidencia avance de la acción. LCIR.
</t>
    </r>
    <r>
      <rPr>
        <rFont val="Arial"/>
        <b/>
        <sz val="10.0"/>
      </rPr>
      <t xml:space="preserve">
</t>
    </r>
    <r>
      <rPr>
        <rFont val="Arial"/>
        <sz val="10.0"/>
      </rPr>
      <t xml:space="preserve">
</t>
    </r>
    <r>
      <rPr>
        <rFont val="Arial"/>
        <b/>
        <sz val="10.0"/>
      </rPr>
      <t xml:space="preserve">14/07/2020: </t>
    </r>
    <r>
      <rPr>
        <rFont val="Arial"/>
        <sz val="10.0"/>
      </rPr>
      <t xml:space="preserve">A la fecha de revisión esta acción se encontró en estado "abierta vencida" (fecha de terminación 01/06/2020); mediante comunicación interna 2020IE2513 del 07/07/2020, la Oficina Asesora Jurídica solicitó "prorroga hasta el dia 30 de novimebre de 2020 (...)" </t>
    </r>
    <r>
      <rPr>
        <rFont val="Arial"/>
        <b/>
        <color rgb="FFFF0000"/>
        <sz val="10.0"/>
      </rPr>
      <t xml:space="preserve">por lo cual desde la Oficina de Control Interno se cambió la fecha de finalización del "01/06/2020" y se asignó nueva fecha para el </t>
    </r>
    <r>
      <rPr>
        <rFont val="Arial"/>
        <b/>
        <color rgb="FFFF0000"/>
        <sz val="12.0"/>
      </rPr>
      <t>30/11/2020</t>
    </r>
    <r>
      <rPr>
        <rFont val="Arial"/>
        <sz val="10.0"/>
      </rPr>
      <t xml:space="preserve">, pasando a estado "abierta en desarrollo". SANH
</t>
    </r>
    <r>
      <rPr>
        <rFont val="Arial"/>
        <b/>
        <sz val="10.0"/>
      </rPr>
      <t>19/10/2020.</t>
    </r>
    <r>
      <rPr>
        <rFont val="Arial"/>
        <sz val="10.0"/>
      </rPr>
      <t xml:space="preserve"> Se evidencia Guía de Saneamiento Predial en elaboración. Se evidencia solicitud de Creación, actualización, o eliminacion de documentos solicitando la creación de la Guía de Sanemaiento Predial. LCIR.
</t>
    </r>
    <r>
      <rPr>
        <rFont val="Arial"/>
        <b/>
        <sz val="10.0"/>
      </rPr>
      <t xml:space="preserve">29/10/2020.  </t>
    </r>
    <r>
      <rPr>
        <rFont val="Arial"/>
        <sz val="10.0"/>
      </rPr>
      <t>Se evidencia la GUÍA PARA EL TRATAMIENTO DE LOS BIENES DENTRO DEL NUEVO MARCO NORMATIVO GA-GU-05 Versión 1 en el portal web del Idiger, en el Mapa de procesos. 
Lin</t>
    </r>
    <r>
      <rPr>
        <rFont val="Arial"/>
        <color rgb="FF000000"/>
        <sz val="10.0"/>
      </rPr>
      <t xml:space="preserve">k: </t>
    </r>
    <r>
      <rPr>
        <rFont val="Arial"/>
        <color rgb="FF1155CC"/>
        <sz val="10.0"/>
        <u/>
      </rPr>
      <t>https://www.idiger.gov.co/documents/20182/295042/GA-GU-05+Guia+para+el+tratamiento+de+los+bienes+V1.pdf/55c8202f-465e-4c0d-8356-729a9646eecd</t>
    </r>
    <r>
      <rPr>
        <rFont val="Arial"/>
        <sz val="10.0"/>
      </rPr>
      <t xml:space="preserve"> LCIR</t>
    </r>
  </si>
  <si>
    <t>ISGSST19-1</t>
  </si>
  <si>
    <t>Seguimiento Al Sistema de Gestión de seguridad y Salud en el Trabajo</t>
  </si>
  <si>
    <t>Recomendaciones del informe 2019IE5487 del 15/11/2019</t>
  </si>
  <si>
    <t>Se solicita que la dependencia formule acciones como oportunidad de mejora en el Plan de Mejoramiento Institucional, respecto a las recomendaciones que se enuncian a continuación las cuales han sido reiteradas por la Oficina de Control Interno durante las dos anteriores vigencias:
 Se reitera la recomendación de incluir dentro de los pliegos de condiciones correspondientes a la contratación de servicios de salud para la ejecución de exámenes ocupacionales, un mecanismo estándar para la recopilación de los resultados médicos periódicos a fin de manejar una trazabilidad año a año con respecto a las mismas variables, teniendo en cuenta el reciente ingreso de personal de la entidad (a partir de octubre de la vigencia 2018), lo que permite iniciar una recopilación periódica organizada y estructurada de las condiciones de salud de los trabajadores. Esta acción permite que la entidad cuente con la evolución de las condiciones de salud históricas de cada uno de los empleados, frente a procesos legales que se puedan generar por enfermedades o accidentes laborales.
 Publicar los documentos actualizados correspondientes al SGSST, en el link dispuesto en la intranet para tal fin, garantizando que los funcionarios conozcan esta información.
Realizar la actualización de las evaluaciones de amenazas y vulnerabilidades en el Plan de Emergencias y Contingencias del IDIGER.
 Desarrollar evaluación de la efectividad de las medidas implementadas para controlar los peligros, riesgos y amenazas, verificando si en el año en curso, dichas medidas están permitiendo reducir, los índices de frecuencia y severidad por ausentismo, accidentes e incidentes de trabajo y vulnerabilidad, entre otros, conforme a lo establecido en el Decreto 1072 de 2015.
 Teniendo en cuenta la importancia de los indicadores como mecanismos de medición y control, se les debe dar un tratamiento prioritario al interior del sistema, dentro de lo cual se recomienda seguimiento y análisis y/o ajustes de ser necesario, como insumo para la implementación de medidas.</t>
  </si>
  <si>
    <t xml:space="preserve">"La profesional del area de SGSST consideró que era suficiente el análisis presentado por el proveedor.
No se revisó la página web después de la actualización que efectuó la oficina TICS </t>
  </si>
  <si>
    <t>Realizar las siguientes acciones para cumplir con las recomendaciones establecidas en el informe de seguimiento al Sistema de gestión de seguridad y salud en el trabajo.
Continuar ocn la incorporación en las obligaciones contractuales de servicios de salud de un mecanismo estandar para la recopilación de los resultados médicos periodicos
Continuar con la recopilación de la información de exámenes médicos periodicos y llevar la trazabilidad y análisis año tras año de las variables
Realizar un análisis de la evolución de las condiciones de salud históricas de cada uno de los empleados sobre enfermedades y accidentes de trabajo
Actualizar y publicar la matriz de identificación de peligros
Actualizar, publicar el PEC del IDIGER anualmente
Incluir dentro del PEC las evaluaciones de amenzas y vulnerabilidades
Desarrollar la evaluación de la efectividad de las medidas implementadas para controlar los peligros, riesgos, y amenza, verificando y realizando un análsis de estas frente a los indices de frecuencia y severidad sobre ausentismo, acidentes e incidentes de trabajo y vulnerabilidad entre otros
Realizar seguimiento y análisis de los indicadores e implementar las medidas que sean necearias sobre el resultado obtenido.</t>
  </si>
  <si>
    <t>Sandra Caycedo</t>
  </si>
  <si>
    <r>
      <rPr>
        <rFont val="Arial"/>
        <b/>
        <sz val="10.0"/>
      </rPr>
      <t xml:space="preserve">14/07/2020 </t>
    </r>
    <r>
      <rPr>
        <rFont val="Arial"/>
        <color rgb="FFFF0000"/>
        <sz val="10.0"/>
      </rPr>
      <t xml:space="preserve">Se acepta la solicitud de modificación de la acción según lo sugerido en memorando de radicado 2020IE2518 enviado por la Subdireccion Corporativa, se concertó la nueva estructura de la acción y se incluyó una nueva con el ajuste propuesto y el plazo ampliado a </t>
    </r>
    <r>
      <rPr>
        <rFont val="Arial"/>
        <b/>
        <color rgb="FFFF0000"/>
        <sz val="10.0"/>
      </rPr>
      <t>15/08/2020</t>
    </r>
    <r>
      <rPr>
        <rFont val="Arial"/>
        <sz val="10.0"/>
      </rPr>
      <t xml:space="preserve">, referenciada con el identificador ISGSST19-2, por tal motivo la OCI modifica esta acción en la fecha de su cumplimiento.
</t>
    </r>
    <r>
      <rPr>
        <rFont val="Arial"/>
        <b/>
        <sz val="10.0"/>
      </rPr>
      <t xml:space="preserve">30/04/2020. </t>
    </r>
    <r>
      <rPr>
        <rFont val="Arial"/>
        <sz val="10.0"/>
      </rPr>
      <t xml:space="preserve">No se encuentra evidencia del avance de la acción. No hay referente por parte de la SGCAD. </t>
    </r>
    <r>
      <rPr>
        <rFont val="Arial"/>
        <b/>
        <sz val="10.0"/>
      </rPr>
      <t xml:space="preserve">LCIR.
</t>
    </r>
    <r>
      <rPr>
        <rFont val="Arial"/>
        <sz val="10.0"/>
      </rPr>
      <t xml:space="preserve">
</t>
    </r>
  </si>
  <si>
    <t>AINOMSITAD-1</t>
  </si>
  <si>
    <t>Auditoría Interna procedimientos Nómina y Situaciones Administrativas</t>
  </si>
  <si>
    <t xml:space="preserve">Guía de Administración Pública - ABC de situaciones administrativas, Departamento Administrativo de la Función Pública DAFP y lo establecido en la Ley 1635 de 2013 "Por medio de la cual se establece la licencia por luto para los servidores públicos":
“La licencia por luto es una situación administrativa regulada por la Ley 1635 de 2013 en la que se busca que el servidor público cuente con un tiempo prudencial que le permita volver a retomar sus actividades laborales, entendiendo el duelo como la pena, el sufrimiento y el desamparo emocional causado por la muerte o la pérdida de un ser querido.
La licencia por luto es remunerada y se concede a los servidores públicos por cinco (5) días hábiles en caso del fallecimiento de su cónyuge, compañero (a) permanente o de un familiar hasta el segundo grado de consanguinidad (hijos, padres, hermanos, abuelos y nietos), primero de afinidad (suegros) y segundo civil (padre adoptante, hijo adoptivo, hermano adoptivo). La justificación de la ausencia del empleado deberá presentarse al Jefe de Personal o quien haga sus veces dentro de los treinta (30) días siguientes a la ocurrencia del hecho, adjuntando copia del certificado de defunción expedido por la autoridad competente, además de los siguientes documentos:
En caso de relación de parentesco por consanguinidad: copia del Certificado de Registro Civil en donde se constate la relación vinculante entre el empleado y la persona fallecida.
En caso de relación cónyuge: copia del certificado de matrimonio civil o religioso.
En caso de compañera o compañero permanente: declaración que haga el servidor público ante la autoridad, la cual se entenderá hecha bajo la gravedad del juramento, donde se manifieste la convivencia que tenían el empleado con la persona fallecida, según la normatividad vigente.
En caso de parentesco por afinidad: copia del certificado de matrimonio civil o religioso (cónyuges), o por declaración que haga el servidor público ante la autoridad, la cual se entenderá hecha bajo la gravedad del juramento (compañeros(as) permanentes) y copia del Registro Civil en la que conste la relación del cónyuge, compañero o compañera permanente con la persona fallecida.
En caso de parentesco civil: copia del Registro Civil donde conste el parentesco del empleado con la persona adoptada fallecida. La licencia por luto no interrumpe el tiempo de servicio. Esta licencia interrumpe las vacaciones, la licencia ordinaria y la licencia no remunerada para adelantar estudios, si el empleado se encuentra en estas situaciones administrativas. Una vez cumplida la misma, se reanudarán las diferentes situaciones administrativas en la que se encontraba el servidor. (Art. 2.2.5.5.16 del Decreto 1083 de 2015 modificado por el 648 de 2017)”
</t>
  </si>
  <si>
    <t>OBSERVACIÓN 1.No se observaron soportes suficientes y completos remitidos por la Subdirección Corporativa y de Asuntos Disciplinarios relacionados con la radicación de la documentación por parte de los servidores públicos del Idiger, necesaria para sustentar la situación administrativa licencia por luto en la cual se encontraron suscritos, de acuerdo a lo establecio en la ley 1653 de 2013</t>
  </si>
  <si>
    <t>Desconocimiento por parte de algunos de los servidores y contratistas del área de Talento Humano de la documentación existente en las historias laborales</t>
  </si>
  <si>
    <t>Capacitar a los servidores y contratistas en Tablas de Retención documental del área de Halento Humano</t>
  </si>
  <si>
    <t>1. Area de gestión Documental 
 2.Claudia Gómez M</t>
  </si>
  <si>
    <t>1. 01/03/2020
2. 01/03/2020</t>
  </si>
  <si>
    <t>1. 31/03/2020
2. 31/12/2020</t>
  </si>
  <si>
    <r>
      <rPr>
        <rFont val="Arial"/>
        <b/>
        <sz val="10.0"/>
      </rPr>
      <t xml:space="preserve">14/07/2020 </t>
    </r>
    <r>
      <rPr>
        <rFont val="Arial"/>
        <sz val="10.0"/>
      </rPr>
      <t xml:space="preserve">Se acepta la solicitud de modificación de la acción segun lo sugerido en memorando de radicado 2020IE2518 enviado por la Subdireccion Corporativa, se concerto la nueva estructura de la accion y se incluyo una nueva con el ajuste propuesto y el plazo ampliado a 15/08/2020, referenciada con el identificador </t>
    </r>
    <r>
      <rPr>
        <rFont val="Arial"/>
        <b/>
        <sz val="10.0"/>
      </rPr>
      <t>AINOMSITAD-5,</t>
    </r>
    <r>
      <rPr>
        <rFont val="Arial"/>
        <sz val="10.0"/>
      </rPr>
      <t xml:space="preserve"> por tal motivo la OCI cierra esta acción a fin de evitar su duplicidad.
</t>
    </r>
    <r>
      <rPr>
        <rFont val="Arial"/>
        <b/>
        <sz val="10.0"/>
      </rPr>
      <t xml:space="preserve">30/04/2020. </t>
    </r>
    <r>
      <rPr>
        <rFont val="Arial"/>
        <sz val="10.0"/>
      </rPr>
      <t xml:space="preserve">No se encuentra evidencia del avance de la acción. No hay referente por parte de la SGCAD. </t>
    </r>
    <r>
      <rPr>
        <rFont val="Arial"/>
        <b/>
        <sz val="10.0"/>
      </rPr>
      <t>LCIR</t>
    </r>
  </si>
  <si>
    <t>AINOMSITAD-2</t>
  </si>
  <si>
    <t>Criterio:
Modelo Integrado de Planeación y Gestión – MIPG, Política de Fortalecimiento organizacional y simplificación de procesos, “Trabajar por procesos”: “En este punto, los aspectos mínimos que una entidad debe tener en cuenta para trabajar por procesos son los siguientes: (…)
– Identificar los riesgos del proceso, así como establecer los controles correspondientes
– Definir los controles de medición y seguimiento correspondientes
Dimensión de Control Interno, segundo componente, “Evaluación del Riesgo” - Asegurar la gestión del riesgo en la entidad, que indica: “Referencia al ejercicio efectuado bajo el liderazgo del equipo directivo y de todos los servidores de la entidad, y permite identificar, evaluar y gestionar eventos potenciales, tanto internos como externos, que puedan afectar el logro de los objetivos institucionales”.</t>
  </si>
  <si>
    <t xml:space="preserve"> OBSERVACIÓN 2. Valoración de riesgos y controles operacionales</t>
  </si>
  <si>
    <t>Debilidades en el marco de referencia de la matriz de riesgos del IDIGER</t>
  </si>
  <si>
    <t>Analizar y actualizar la matriz de riesgos de proceso y corrupción del área de talento humano</t>
  </si>
  <si>
    <t>Claudia Gómez M
Eulin Gómez P</t>
  </si>
  <si>
    <t>25 de septiembre
Se remite:
Correo remitido el 13 de febrero de 2020 con la matriz de riesgos actualizada a la Oficina Asesora de Planeación.
Correo reenvio de la matriz actualizada a la Oficina Asesora de Planeación de fecha 7 de julio de 2020.
Mediante radicado 2020IE3353 del 31 de agosto de 2020, a la Oficina de Control Interno y a la Oficina Asesora de Planeación, las evidencias del mapa de riesgos.
El 4 de septiembre de 2020, se remitió a la Oficina Asesora de Planeación la matriz de riesgos de Talento Humano actualizada.
03/12/2020
Se remite acta de mesa de trabajo matriz de riesgo para el proceso de talento humano realizada el 27/11/2020 entre talento humano y la referentes de la oficina asesora de planeación, donde el punto principal es la capacitación de la nueva plantilla de levantamiento de riesgo la cual fue aprobada en comite, se realiza el ejercicio con los referentes de planeación de manera presencial y virtual. con esta acciones se da por entendido que dicho hallazgo puede ser cerrado. adicional se adjunat la plantilla con todos los riesgos de talento humano la cual quedara vigente a partir de enero 2021.</t>
  </si>
  <si>
    <r>
      <rPr>
        <rFont val="Arial"/>
        <b/>
        <sz val="10.0"/>
      </rPr>
      <t xml:space="preserve">14/07/2020 </t>
    </r>
    <r>
      <rPr>
        <rFont val="Arial"/>
        <sz val="10.0"/>
      </rPr>
      <t>Se concede la modificación del plazo de la  acción según lo sugerido en memorando de radicado 2020IE2518 enviado por la Subdirección Corporativa, se incluyo una nueva acción con el ajuste propuesto y el plazo ampliado a</t>
    </r>
    <r>
      <rPr>
        <rFont val="Arial"/>
        <b/>
        <sz val="10.0"/>
      </rPr>
      <t xml:space="preserve"> </t>
    </r>
    <r>
      <rPr>
        <rFont val="Arial"/>
        <b/>
        <color rgb="FFFF0000"/>
        <sz val="10.0"/>
      </rPr>
      <t>15/08/2020,</t>
    </r>
    <r>
      <rPr>
        <rFont val="Arial"/>
        <b/>
        <sz val="10.0"/>
      </rPr>
      <t xml:space="preserve"> r</t>
    </r>
    <r>
      <rPr>
        <rFont val="Arial"/>
        <sz val="10.0"/>
      </rPr>
      <t xml:space="preserve">eferenciada con el identificador AINOMSITAD-6, por tal motivo la OCI cierra esta acción a fin de evitar su duplicidad.
Agosto 11 de 2020. No se evidencia avance de la acción. LCIR </t>
    </r>
    <r>
      <rPr>
        <rFont val="Arial"/>
        <color rgb="FFFF0000"/>
        <sz val="10.0"/>
      </rPr>
      <t xml:space="preserve">Nota: Esta acción tiene cambio de fecha de terminación 15/08/2020.
</t>
    </r>
    <r>
      <rPr>
        <rFont val="Arial"/>
        <b/>
        <sz val="10.0"/>
      </rPr>
      <t>28/09/2020.</t>
    </r>
    <r>
      <rPr>
        <rFont val="Arial"/>
        <sz val="10.0"/>
      </rPr>
      <t xml:space="preserve"> Se evidencia Comunicación Interna  2020IE3353 del 31/08/2020 de la SGCAD a la OAP,  informando las evidencias del Mapa de riesgos de Corrupción y de gestión. No se encuentra la Matriz de Riesgos de Corrupción Actualizada de acuerdo al formato  DE_FT_13_MAPA DE RIESGOS INSITUCIONALES.
Se evidencia correo electrónico del día 13/02/2020 de la SGCAD a la  OAP remitiendo,la matriz de riesgos de corrupción de talento humano.
Se evidencia correo electronico del día 07/07/2020 de la SGCAD a la  OAP remitiendo nuevamente la matriz de riesgos.
Se evidencia correo electronico del día 04/09/2020 de la SGCAD a la  OAP remitiendo,la matriz ajustada. </t>
    </r>
    <r>
      <rPr>
        <rFont val="Arial"/>
        <b/>
        <sz val="10.0"/>
      </rPr>
      <t xml:space="preserve">LCIR.
04/12/2020. </t>
    </r>
    <r>
      <rPr>
        <rFont val="Arial"/>
        <sz val="10.0"/>
      </rPr>
      <t xml:space="preserve">Se evidencia Formato con la nueva Plantilla de la Matriz de Riesgos de los riesgos identificados por el ärea de Talento Humano., Proceso Talento Humano  y SGSST. Asi mismo, se evidencia acta Seción Virtual del día 27/11/2020 a las 8:30 am con el,Objetivo de Presentar a los líderes de los procesos y a los responsables de la ejecución de los procedimientos y/o actividades de a nueva herraminta del Mapa de Riesgos con el fin de explicar el diligenciamiento de la misma: para que el área posteriormente entregue el consolidado del mapa de riesgos en la nueva plantilla al final del mes de diciembre de 2020. LCIR   </t>
    </r>
  </si>
  <si>
    <t>AINOMSITAD-3</t>
  </si>
  <si>
    <t>Criterio: Reporte de autorización de horas extras, dominicales, festivos, recargo nocturno y trabajo suplementario-Código ADM-FT-156”</t>
  </si>
  <si>
    <t>OBSERVACIÓN 3. Una vez calculadas las horas extras se observó
diferencias tanto en la planilla “reporte de autorización de horas
extras, dominicales, festivos, recargo nocturno y trabajo
suplementario-código adm-ft-156” con lo reportado en la nómina de
enero de 2019 generado por el aplicativo perno</t>
  </si>
  <si>
    <t xml:space="preserve">No se tenía un servidor o contratista asignado para realizar una  verificación posterior de los factores de las nóminas generadas </t>
  </si>
  <si>
    <t>Asignar a una persona que realice la verificación de cada uno de los factores de la nómina generada mensualmente</t>
  </si>
  <si>
    <t>Clara Prada</t>
  </si>
  <si>
    <t>25 de septiembre
Teniendo en cuenta la auditoria realizada a finales del año 2019, subdirecciòn Corporativa, designo a la contratista Clara Prada, para que luego de elaborar la nòmina en TH, realizarà la revisiòn de las novedades incorporadas, entre estas las horas extras y verificara la nòmina en general, quien estuvo hasta el 28 defebrero de 2020.
Con el cambio de Administraciòn, la responsabilidad la retomo directamente el àrea de contabilidad desde marzo de 2020, la profesional responsable de Contabilidad, designo a la funcionaria Angie Rodriguez Prof Universitario de Contabilidad, para que  realizarà la funciòn de revisar toda la nòmina de conformidad a las novedades reportadas mensualmente, asì mismo la misma responsable de contabilidad (Marìa Leticia Vasquez), luego de la revisiòn efectuada por Angie Rodriguez, realiza revisiones aleatorias de la nòmina para constatar y verificar que la nòmina no presente inconsistencias y se realicen las correcciones pertinentes en el caso de presentarse.
Por lo tanto a la fecha se cuenta con el apoyo correspondiente de un funcionario de planta del àrea de contabilidad que se encarga de realizar la revisiòn de la nòmina, no solo de de las horas extras ya que no son las ùnicas novedades de nòmina. ( Se anexan evidencias de revisiòn)</t>
  </si>
  <si>
    <r>
      <rPr>
        <rFont val="Arial"/>
        <b/>
        <sz val="10.0"/>
      </rPr>
      <t xml:space="preserve">30/04/2020. </t>
    </r>
    <r>
      <rPr>
        <rFont val="Arial"/>
        <sz val="10.0"/>
      </rPr>
      <t xml:space="preserve">No se encuentra evidencia del avance de la acción. No hay referente por parte de la SGCAD. </t>
    </r>
    <r>
      <rPr>
        <rFont val="Arial"/>
        <b/>
        <sz val="10.0"/>
      </rPr>
      <t>LCIR.
Agosto 11 de 202</t>
    </r>
    <r>
      <rPr>
        <rFont val="Arial"/>
        <sz val="10.0"/>
      </rPr>
      <t xml:space="preserve">0. No se evidencia avance de la acción. LCIR.
</t>
    </r>
    <r>
      <rPr>
        <rFont val="Arial"/>
        <b/>
        <sz val="10.0"/>
      </rPr>
      <t xml:space="preserve">28/09/2020. </t>
    </r>
    <r>
      <rPr>
        <rFont val="Arial"/>
        <sz val="10.0"/>
      </rPr>
      <t xml:space="preserve">Se evidencia la asignación de un funcionario de planta del área de contabilidad, para la revision de la nómina. Asi mismo se evidencian soportes aleatorios de la revisión de nómina de vigencia 2020. </t>
    </r>
    <r>
      <rPr>
        <rFont val="Arial"/>
        <b/>
        <sz val="10.0"/>
      </rPr>
      <t>LCIR</t>
    </r>
    <r>
      <rPr>
        <rFont val="Arial"/>
        <sz val="10.0"/>
      </rPr>
      <t xml:space="preserve">
</t>
    </r>
  </si>
  <si>
    <t>AINOMSITAD-4</t>
  </si>
  <si>
    <t>CIRCULAR EXTERNA 020 del DASC: Registro de Hoja de Vida en el Sistema de Información Distrital de Empleo y Administración Publica — SIDEAP, obligaciones de las Entidades Distritales respecto al reporte de información y certificación mensual de la información.
ACTA DE COMPROMISO DE ACTUALIZACIÓN PERMANENTE DE INFORMACIÓN DE SIDEAP SUSCRITA ENTRE EL DASC Y EL IDIGER Y RADICADA BAJO COMUNICACIÓN 2019 2019EE14315:
Compromiso 4: El INSTITUTO DISTRITAL DE GESTIÓN DEL RIESGO Y CAMBIO CLIMÁTICO certificará mensualmente antes del séptimo día hábil del mes siguiente al reportado que la información de planta de personal así como la contratación cargada esa idea corresponde la totalidad de Novedades presentadas en la entidad al último día del mes en los formatos sf-002 certificado reporte talento humano cda sc FM certificado reporte contratación SIDEAP</t>
  </si>
  <si>
    <t>OBSERVACIÓN 4. Se presenta extemporaneidad en uno de los reportes de certificación de actualización del sideap, correspondiente al mes de septiembre de 2019 y reportada en octubre de 2019.</t>
  </si>
  <si>
    <t xml:space="preserve">Falta de control y seguimiento en las fechas máximas para actualización del SIDEAP </t>
  </si>
  <si>
    <t>Tener un cronograma  de las fechas máximas de actualización del SIDEAP y llevar el control y seguimiento respectivo que permita dar cumplimiento a lo establecido por el DASCD</t>
  </si>
  <si>
    <t>Claudia Gómez M
Alejandra Sabino</t>
  </si>
  <si>
    <t>25 de septiembre
Se adjunta:
1. Cronograma de actualización del Sideap. 
2. Correo cronograma de entrega de infoamación del SIDEAP del II semestre dirigido a la 3. Oficina Asesora Jurídica.
3. Radicado 2020EE147 del 8/1/2020 Remisión información SIDEAP del mes de diciembre al DASCD.
4. Correo electrónico entrega información SIDEAP el 14/01/2020 del mes de diciembre al DASCD.Radicado 2020EE2001 del 6/02/2020 Remisión información SIDEAP del mes de enero al DASCD.
5. Radicado 2020EE3330 del 4/03/2020 Remisión Información SIDEAP del mes de febrero al DASCD.
6. Correo electrónico del 13 de marzo entrega información SIDEAP del mes de fecbrero.
7. Radicado 2020EE4311 del 7/04/2020 remisión información SIDEAP del mes de marzo.
8. Correo electrónico del 7 de abril entrega información SIDEAP del mes de marzo al DASCD.
9. Correo electrónico del 8 de mayo entrega información SIDEAP del 
10. Radicado 2020EE5734 del 5/06/2020 Remisión Información SIDEAP del mes de mayo al DASCD.
11. Radicado 2020EE6341 del 7/7/2020 Remisión información SIDEAP de los meses de mayo y junio al DASCD.
12. Correo electrónico del 5/06/2020 entrega información SIDEAP del mes de mayo.
13. Correo electrónico del 7/7/2020 entrega información SIDEAP de los meses de mayo y junio.
14. Radicado 2020EE7489 del 11/08/20 Remisión información SIDEAP del mes de julio al DASCD.</t>
  </si>
  <si>
    <t xml:space="preserve">30/04/2020. No se encuentra evidencia del avance de la acción. No hay referente por parte de la SGCAD. 
LCIR
Agosto 11 de 2020. No se evidencia avance de la acción. LCIR.
28/08/2020. Se evidencian los siguientes soportes:
- CERTIFICACIÓN DE ACTUALIZACIÓN DE INFORMACIÓN SISTEMA DE INFORMACIÓN DISTRITAL DEL EMPLEO Y LA ADMINISTRACIÓN PÚBLICA - SIDEAP. Mes reportado Julio/2020.
- CERTIFICACIÓN DE ACTUALIZACIÓN DE INFORMACIÓN SISTEMA DE INFORMACIÓN DISTRITAL DEL EMPLEO Y LA ADMINISTRACIÓN PÚBLICA - SIDEAP. Mes reportado Abril/2020.
- CERTIFICACIÓN DE ACTUALIZACIÓN DE INFORMACIÓN SISTEMA DE INFORMACIÓN DISTRITAL DEL EMPLEO Y LA ADMINISTRACIÓN PÚBLICA - SIDEAP. Mes reportado Diciembre/2019, 2020EE147. Se evidencia correo electrónico del día 14/01/2020 donde se remite el informe SIDEAP a sideap_entidadessideap_entidades@serviciocivil.gov.co&gt;
- CERTIFICACIÓN DE ACTUALIZACIÓN DE INFORMACIÓN SISTEMA DE INFORMACIÓN DISTRITAL DEL EMPLEO Y LA ADMINISTRACIÓN PÚBLICA - SIDEAP. Mes reportado Enero/2020, 2020EE2001. Se evidencia correo electrónico del día 07/02/2020 donde se remite el informe SIDEAP a sideap_entidadessideap_entidades@serviciocivil.gov.co&gt;
- CERTIFICACIÓN DE ACTUALIZACIÓN DE INFORMACIÓN SISTEMA DE INFORMACIÓN DISTRITAL DEL EMPLEO Y LA ADMINISTRACIÓN PÚBLICA - SIDEAP. Mes reportado Febrero/2020, 2020EE3330.Se evidencia correo electrónico del día 13/03/2020 donde se remite el informe SIDEAP a sideap_entidadessideap_entidades@serviciocivil.gov.co&gt;
- CERTIFICACIÓN DE ACTUALIZACIÓN DE INFORMACIÓN SISTEMA DE INFORMACIÓN DISTRITAL DEL EMPLEO Y LA ADMINISTRACIÓN PÚBLICA - SIDEAP. Mes reportado Marzo/2020, 2020EE4311. 
-CERTIFICACIÓN DE ACTUALIZACIÓN DE INFORMACIÓN SISTEMA DE INFORMACIÓN DISTRITAL DEL EMPLEO Y LA ADMINISTRACIÓN PÚBLICA - SIDEAP. Mes reportado Mayo/2020, 2020EE5734.
- CERTIFICACIÓN DE ACTUALIZACIÓN DE INFORMACIÓN SISTEMA DE INFORMACIÓN DISTRITAL DEL EMPLEO Y LA ADMINISTRACIÓN PÚBLICA - SIDEAP. Mes reportado Mayo y Junio /2020, 2020EE6341.Se evidencia correo electrónico de los días 05/06/2020 y  07/07/2020 donde se remite el informe SIDEAP a sideap_entidadessideap_entidades@serviciocivil.gov.co&gt;
- CERTIFICACIÓN DE ACTUALIZACIÓN DE INFORMACIÓN SISTEMA DE INFORMACIÓN DISTRITAL DEL EMPLEO Y LA ADMINISTRACIÓN PÚBLICA - SIDEAP. Mes reportado Julio/2020, 2020EE7493.
- Se evidencia correo electronico del día 20/08/2020 con el crónograma de entrega de la información correspondiente a la SIDEAP del segundo semestre de 2020.
- Se evidencia archivo en excel del Plan de Mejoramiento -  ENTREGA - SIDEAP - DIAS HABILES - ENERO A AGOSTO DE 2020. LCIR
Nota: No se evidencia envío del mes de agosto de 2020. LCIR
</t>
  </si>
  <si>
    <t>ESCAD20-1</t>
  </si>
  <si>
    <t>Requerimiento Contaduria General de la Nación. seguimiento CHIP.</t>
  </si>
  <si>
    <t>Numeral 1-Presentación de Estados Financieros del capítulo VI-Normas para la presentación de estados financieros y revelaciones del Marco Normativo para Entidades de Gobierno; la resolución 706 de 2016 y sus modificaciones, y el numeral 2.2.3 del instructivo No. 001 del 17 de diciembre de 2019</t>
  </si>
  <si>
    <t xml:space="preserve">“…se observa un  incumplimiento en la norma que regula la presentación de estados financieros puesto que en el reporte se evidencia que se contraviene lo dispuesto en el numeral 1-Presentación de Estados Financieros del capítulo VI-Normas para la presentación de estados financieros y revelaciones del Marco Normativo para Entidades de Gobierno; la resolución 706 de 2016 y sus modificaciones, y el numeral 2.2.3 del instructivo No. 001 del 17 de diciembre de 2019, por la siguiente  deficiencia observada: No reporta estados financieros completos </t>
  </si>
  <si>
    <t>*Debilidad en los controles establecidos para la transmición de los Estados Financieros a la Plataforma Chip.</t>
  </si>
  <si>
    <t>*Implementación herramienta Check list para la transmición de la información a la Contaduría General de la Nación, a traves de la Plataforma Chip.</t>
  </si>
  <si>
    <t>MARIA LETICIA VASQUEZ V</t>
  </si>
  <si>
    <r>
      <rPr>
        <rFont val="Arial"/>
        <b/>
        <sz val="10.0"/>
      </rPr>
      <t>01 de octubre 2020</t>
    </r>
    <r>
      <rPr>
        <rFont val="Arial"/>
        <sz val="10.0"/>
      </rPr>
      <t xml:space="preserve">
Se implemento una heramienta en excel  para previamente validar la información en la elaboración  de los Estados Financieros-  adjunto formato en excel.</t>
    </r>
  </si>
  <si>
    <r>
      <rPr>
        <rFont val="Arial"/>
        <b/>
        <sz val="10.0"/>
      </rPr>
      <t xml:space="preserve">30/04/2020. </t>
    </r>
    <r>
      <rPr>
        <rFont val="Arial"/>
        <sz val="10.0"/>
      </rPr>
      <t xml:space="preserve">No se encuentra evidencia del avance de la acción. No hay referente por parte de la SGCAD. </t>
    </r>
    <r>
      <rPr>
        <rFont val="Arial"/>
        <b/>
        <sz val="10.0"/>
      </rPr>
      <t>LCIR
Agosto 11 de 2020</t>
    </r>
    <r>
      <rPr>
        <rFont val="Arial"/>
        <sz val="10.0"/>
      </rPr>
      <t xml:space="preserve">. No se evidencia avance de la acción. LCIR
</t>
    </r>
    <r>
      <rPr>
        <rFont val="Arial"/>
        <b/>
        <sz val="10.0"/>
      </rPr>
      <t xml:space="preserve">
01/10/2020</t>
    </r>
    <r>
      <rPr>
        <rFont val="Arial"/>
        <sz val="10.0"/>
      </rPr>
      <t>. Se evidencia archivo" IDENTIFICADOR - ESCAD20-1  - CHECK LIST ESTADOS FINANCIEROS" , el cual contiene como control los estándares mínimos de validación contable y lista de chequeo revisión de estados financieros presentados. LCIR. 
Total seguimientos de acuerdo a las fechas del PM =</t>
    </r>
  </si>
  <si>
    <t>SEGSOSTCONT2020-2</t>
  </si>
  <si>
    <t>INFORME SEGUIMIENTO PLAN DE SOSTENIBILIDAD CONTABLE
Corte: Diciembre de 2020</t>
  </si>
  <si>
    <t>Resolución No. DDC-000003 del 5 de diciembre de 2018 “Por la cual se establecen lineamientos para la sostenibilidad del Sistema Contable Público Distrital” art. 7 “Plan de sostenibilidad” y lo aprobado mediante comité.</t>
  </si>
  <si>
    <t>El formato del plan de sostenibilidad contable no contiene lo aprobado en el comité de Sostenibilidad contable del mes de diciembre de 2019, es decir las columnas de avance cuantitativas, avance cualitativas”, anexo de soportes”, “dificultades presentadas”, sino que realiza una columna “consolidado año 2019” donde concluye que todas las depedencias involucradas cumplieron en un 100% con el envío de la información, situación que podría llevar al incumplimiento de lo establecido en la Resolución No. DDC-000003 del 5 de diciembre de 2018 “Por la cual se establecen lineamientos para la sostenibilidad del Sistema Contable Público Distrital” art. 7 “Plan de sostenibilidad” y lo aprobado mediante comité.</t>
  </si>
  <si>
    <t xml:space="preserve">Falencia en la consolidacion del cuadro definitivo de la información recibida por las áreas funcionales. </t>
  </si>
  <si>
    <t>Actualizar el formato Sostenibilidad Contable, que sirva de instrumento de monitoreo  a  la informacion enviada por las areas funcionales, de tal forma que permita medir el avance cualitativo, avance cuantitativo y las dificulatades presentadas.</t>
  </si>
  <si>
    <r>
      <rPr>
        <rFont val="Arial"/>
        <b/>
        <sz val="10.0"/>
      </rPr>
      <t>01 de octubre 2020</t>
    </r>
    <r>
      <rPr>
        <rFont val="Arial"/>
        <sz val="10.0"/>
      </rPr>
      <t xml:space="preserve">
Acorde a la reunión de la Subdirección Corporativa donde se sensibilizo el tema de Sostenibilidad Contable, en los compromisos establecidos  quedo en que la herramienta se va a actualizar en enero 2021, y en estos dos trimestres restantes se va hacer acompañamiento a cada area al finalizar el trimestre y monitoreos  mensuales, a fin de fortalecer la cultura y afinar el optimo diligenciamiento de la herramienta Check list.
</t>
    </r>
    <r>
      <rPr>
        <rFont val="Arial"/>
        <b/>
        <sz val="10.0"/>
      </rPr>
      <t xml:space="preserve">27/10/2020
</t>
    </r>
    <r>
      <rPr>
        <rFont val="Arial"/>
        <sz val="10.0"/>
      </rPr>
      <t xml:space="preserve"> El formato se encuentra corregido con los ajuste propuestos. Se han realizado reuniones de sensibilizacion, capacitacion y acompañamiento sobre el diligenciamiento del formato y se esta a la espera por parte de la oficina asesora de palneación para la formalización de dicho formato.
</t>
    </r>
    <r>
      <rPr>
        <rFont val="Arial"/>
        <b/>
        <sz val="10.0"/>
      </rPr>
      <t xml:space="preserve">03/12/2020
</t>
    </r>
    <r>
      <rPr>
        <rFont val="Arial"/>
        <sz val="10.0"/>
      </rPr>
      <t xml:space="preserve"> Se remite el formato de Plan de sostenibilidad contable, se encuentra adoptado y publicado en la pagina de IDIGER, adicional se envia acta donde se socializa el formato, lo cual con esto se esta dando alcance a la acción planteada y poder cerrar el hallazgo. El formato ya se encuentra publicado en la pagina Web de la entidad CODIGO GF-FT-33</t>
    </r>
  </si>
  <si>
    <r>
      <rPr>
        <rFont val="Arial"/>
        <b/>
        <sz val="10.0"/>
      </rPr>
      <t xml:space="preserve">Agosto 11 de 2020. </t>
    </r>
    <r>
      <rPr>
        <rFont val="Arial"/>
        <sz val="10.0"/>
      </rPr>
      <t xml:space="preserve">No se evidencia avance de la acción. LCIR.
</t>
    </r>
    <r>
      <rPr>
        <rFont val="Arial"/>
        <b/>
        <sz val="10.0"/>
      </rPr>
      <t>Agosto 16 de 2020.</t>
    </r>
    <r>
      <rPr>
        <rFont val="Arial"/>
        <sz val="10.0"/>
      </rPr>
      <t xml:space="preserve"> Se observó que el formato del plan de sostenibilidad contable contiene en la mayor parte del formato, lo aprobado en el comité de  Sostenibilidad Contable del mes de diciembre de 2019, es decir las columnas de avance cuantitativas, avance cualitativas”, anexo de soportes”, “dificultades presentadas .Sin Embargo se recomienda que el áreas de gestión incluyan el avance cuantitativas, avance cualitativas”, anexo de soportes”, “dificultades presentadas en el formato establecido. con un procentaje del 50%. MLB.
</t>
    </r>
    <r>
      <rPr>
        <rFont val="Arial"/>
        <b/>
        <sz val="10.0"/>
      </rPr>
      <t xml:space="preserve">27/10/2020. </t>
    </r>
    <r>
      <rPr>
        <rFont val="Arial"/>
        <sz val="10.0"/>
      </rPr>
      <t xml:space="preserve">Se evidencia archivo en excel con el check list 2020. Con los ajustes de avance cuantitativo y cualitativos del Plan de Sostenibilidad Contable. Se evidencia el seguimiento al segundo trimestre de 2020. LCIR.
</t>
    </r>
    <r>
      <rPr>
        <rFont val="Arial"/>
        <b/>
        <sz val="10.0"/>
      </rPr>
      <t xml:space="preserve">04/12/2020. </t>
    </r>
    <r>
      <rPr>
        <rFont val="Arial"/>
        <sz val="10.0"/>
      </rPr>
      <t>Se evidencia archivo SEGUIMIENTO PLAN DE SOSTENIBILIDAD CONTABLE con 106 actividades. El archivo contiene el seguimiento con corte al cuarto trimestre de 2020.  Se evidencia acta de reunión 10/2020 Virtual con el tema Sensibilización Plan de Sostenibilidad Contable, Proceso de diligenciamiento de matriz de sostenibilidad contable y cargue de la información. Con la asistencia de 8 funcionarios de TH, Almacen, OAP, Gestión Contable, Almacén. 
Fue aprobado el  formato de seguimiento al plan de sostenilidad contable con el Código GF-FT-33 y se encuentra en el mapa de procesos de la entidad. 
Li</t>
    </r>
    <r>
      <rPr>
        <rFont val="Arial"/>
        <color rgb="FF000000"/>
        <sz val="10.0"/>
      </rPr>
      <t xml:space="preserve">nk: </t>
    </r>
    <r>
      <rPr>
        <rFont val="Arial"/>
        <color rgb="FF1155CC"/>
        <sz val="10.0"/>
        <u/>
      </rPr>
      <t>https://www.idiger.gov.co/web/guest/financiera.</t>
    </r>
    <r>
      <rPr>
        <rFont val="Arial"/>
        <sz val="10.0"/>
      </rPr>
      <t xml:space="preserve"> LCIR</t>
    </r>
  </si>
  <si>
    <t>SEGSOSTCONT2020-3</t>
  </si>
  <si>
    <t>Resolución No. DDC-000003 del 5 de diciembre de 2018 “Por la cual se establecen lineamientos para la sostenibilidad del Sistema Contable Público
Distrital” art. 7 “Plan de sostenibilidad” y lo aprobado mediante comité</t>
  </si>
  <si>
    <t xml:space="preserve">Tres (3 )de las áreas generadoras de hechos económicos (Oficina Asesora de Planeación, Subdirección Corporativa y de Asuntos Disciplinarios y TICS) no registran el envío y archivo de los soportes al área contable en el cuarto trimestre de 2019 en la carpeta establecida correspondiente al 79%. Por lo anterior, se recomienda fortalecer los controles para que las áreas responsables anexen la información permitiendo la trazabilidad de la información que alimenta la información contable de esta manera se garantiza la razonabilidad de la información suministrada por las demás áreas y la presentación oportuna de información financiera contable. En cuanto a la modificación en la estructura del formato “Plan de Sostenibilidad Contable” las áreas generadoras de hechos económicos, cuatro(4) de las catorce (14) cuenta con el formato del plan de sostenibilidad contable modificado y diligenciado de acuerdo con lo estabelcido en el comité las demás o no cuentan con el formato o no esta diligenciado en su totalidad. Por lo anterior se recomienda que el área contable fortalezca los lineamientos para el diligenciamiento del formato “Plan de Sostenibilidad contable” a las áreas
responsables de generar hechos económicos, de esta manera contar con un mecanismo que permita al área contable un mejor seguimiento en términos de toma
de decisiones en tiempo real y garantizando la confiabilidad y oportunidad de la información.
Esta situación contrasta con el 100% de cumplimiento reportado en la matriz que consolida el seguimiento de todas las dependencias, aun encontrandose faltantes
en los soportes que estas aportan en las carpetas establecidas. Esta situación tambien podría llevar al incumplimiento de lo establecido en la Resolución No. DDC000003 del 5 de diciembre de 2018 “Por la cual se establecen lineamientos para la sostenibilidad del Sistema Contable Público Distrital” art. 7 “Plan de sostenibilidad”
y lo aprobado mediante comité.
</t>
  </si>
  <si>
    <t xml:space="preserve">Debilidad  en el control de seguimiento mensual de la informacion puesta en la carpeta compartida correspondiente a los insumos que alimentan el flujo financiero y contable.
</t>
  </si>
  <si>
    <t xml:space="preserve">Implementar una herramienta de seguimiento de cumplimiento, realizable dentro los 10 primeros dias  de cada mes, de tal forma que se coteje la informacion enviada por las areas que alimentan el flujo financiero y contable </t>
  </si>
  <si>
    <r>
      <rPr>
        <rFont val="Arial"/>
        <b/>
        <sz val="10.0"/>
      </rPr>
      <t>01 de octubre 2020</t>
    </r>
    <r>
      <rPr>
        <rFont val="Arial"/>
        <sz val="10.0"/>
      </rPr>
      <t xml:space="preserve">
Dentro del compromiso establecido en la reunion de sensibilizacion del tema de sostenibilidad Contable, se acordo que cada vez Contabilidad va a monitoriar las carpetas de las areas y le enviara las alertas a cada responsable del proceso para que se ponga al día con la rendición de los dctos en las carpetas publicas.
</t>
    </r>
    <r>
      <rPr>
        <rFont val="Arial"/>
        <b/>
        <sz val="10.0"/>
      </rPr>
      <t xml:space="preserve">27/10/2020
</t>
    </r>
    <r>
      <rPr>
        <rFont val="Arial"/>
        <sz val="10.0"/>
      </rPr>
      <t xml:space="preserve"> Se diseño y socializo mediante correo electronico, el formato de seguimiento para verificar el cumplimiento de las areas de gestion, el cual se explico en forma individual a los responsables del area, se adjunta formato y actas.
</t>
    </r>
    <r>
      <rPr>
        <rFont val="Arial"/>
        <b/>
        <sz val="10.0"/>
      </rPr>
      <t xml:space="preserve">03/12/2020
</t>
    </r>
    <r>
      <rPr>
        <rFont val="Arial"/>
        <sz val="10.0"/>
      </rPr>
      <t xml:space="preserve">
Se remite el formato con el cual se realiza seguimiento a las areas para comprobar el diligenciamiento de la herramienta PLAN DE SOSTENIBILIDAD CONTABLE y consolidar el trimestre., con esto acción se esta dando alcance al hallazgo, adicional se remite acta donde se socializa el formato. El formato ya se encuentra publicado en la pagina Web de la entidad CODIGO GF-FT-34</t>
    </r>
  </si>
  <si>
    <r>
      <rPr>
        <rFont val="Arial"/>
        <sz val="10.0"/>
      </rPr>
      <t xml:space="preserve">Agosto 11 de 2020. No se evidencia avance de la acción. LCIR .
27/10/2020. 1. Se evidencia archivo Acta de reunion del día 10/2020 con el Tema a Tratar "Sensibilizacion Plan Sostenibilidad Contable", con la participación de dos asistentes SANDRA MILENA MORA (TICS) y NYDIA AGUILAR TENJO (Contratista SGCAD).
2. Se evidencia archivo Acta de reunion del día 10/2020 con el Tema a Tratar "Dar a conocer el manejo de la herramienta de Sostenibilidad Contable ", con la participación de cuatro asistentes SANDRA MILENA MORA (TICS),  NYDIA AGUILAR TENJO (Contratista SGCAD), MILTON H. BUITRAGO CASTILLO (TH) y ADRIANA BAUTISTA ( ALMACEN).
3. Se evidencia archivo de excel con la MATRIZ DE SEGUIMIENTO GESTION CONTABLE, con el seguimiento de Agosto y Septiembre de 2020.
TOTAL SEGUIMIENTOS DE ACUERDO AL PM SUSCRITO = 9
 TOTAL SEGUIMIENTOS =2. LCIR
</t>
    </r>
    <r>
      <rPr>
        <rFont val="Arial"/>
        <b/>
        <sz val="10.0"/>
      </rPr>
      <t>04/12/2020.</t>
    </r>
    <r>
      <rPr>
        <rFont val="Arial"/>
        <sz val="10.0"/>
      </rPr>
      <t xml:space="preserve"> Se evidencia archivo  SEGUIMIENTO DE INFORMACIÓN CONTABLE con las áreas responsables, objetivos y rubros. Con el Código GF-FT-34 y se encuentra en el mapa de procesos de la entidad. Se evidencia acta de reunión 10/2020 Virtual con el tema Sensibilización Plan de Sostenibilidad Contable, Proceso de diligenciamiento de matriz de sostenibilidad contable y cargue de la información. Con la asistencia de 8 funcionarios de TH, Almacen, OAP, Gestión Contable, Almacén.
Link: https://www.idiger.gov.co/web/guest/financiera. LCIR.
</t>
    </r>
  </si>
  <si>
    <t>SEGSOSTCONT2020-4</t>
  </si>
  <si>
    <t>El establecido por el Departamento Administrativo de La Función Pública –DAFP- en
la que el control debe ejecutarse de manera consistente por parte de la primera línea de defensa permitiendo evidenciar las desviaciones oportunamente de tal forma que
se pueda mitigar el riesgo</t>
  </si>
  <si>
    <t>Se identifica falta uniformidad en el diligenciamiento por parte de las dependencias en el instrumento establecido para el reporte de avances y soportes sobre las actividades designadas en el plan de sostenibilidad contable, contraviniendo con lo establecido por el Departamento Administrativo de La Función Pública –DAFP- en la que el control debe ejecutarse de manera consistente por parte de la primera línea de defensa permitiendo evidenciar las desviaciones oportunamente de tal forma que
se pueda mitigar el riesgo. No existe estandarización en el diligenciamiento del instrumento por área ni en el aporte de evidencias, encontrándose campos sin diligenciar y faltantes de soportes o sin referencia a los mismos, de acuerdo a las actividades designadas</t>
  </si>
  <si>
    <t xml:space="preserve">Debilidad en  la estandarizacion  para las instrucciones impartidas para el diligenciamiento del formato establecido de Sosteniblidad Contable diligenciado por las areas funacionales.
</t>
  </si>
  <si>
    <t>Programar  capacitaciones a las areas funcionales  cada seis meses tendientes a suministrar ilustracion sufienten y estandar en el diligenciamiento para darle una optima aplicabilidad al formato prestablecido.</t>
  </si>
  <si>
    <r>
      <rPr>
        <rFont val="Arial"/>
        <b/>
        <sz val="10.0"/>
      </rPr>
      <t>01 de octubre 2020</t>
    </r>
    <r>
      <rPr>
        <rFont val="Arial"/>
        <sz val="10.0"/>
      </rPr>
      <t xml:space="preserve">
Dentro el compromiso establecido en la reunión de sensibilización del tema de sostenibilidad Contable, se acordo que cada vez Contabilidad va a monitorear las carpetas de las areas y le enviara las alertas a cada responsable del proceso para que se ponga al día con la rendición de los dctos en las carpetas publicas.
Se realizo reunión con referentes de las areas para temas de sensibilización sostenibilidad contable el 18/09/2020.
</t>
    </r>
    <r>
      <rPr>
        <rFont val="Arial"/>
        <b/>
        <sz val="10.0"/>
      </rPr>
      <t>27/10/2020</t>
    </r>
    <r>
      <rPr>
        <rFont val="Arial"/>
        <sz val="10.0"/>
      </rPr>
      <t xml:space="preserve"> Con las areas que han dado respuesta a la invitaciòn de acompañamiento se reviso el plan de sostenibilidad y el formato de cumplimiento. Según se evidencia en las actas, se adjuntan acta.
</t>
    </r>
    <r>
      <rPr>
        <rFont val="Arial"/>
        <b/>
        <sz val="10.0"/>
      </rPr>
      <t xml:space="preserve">03/12/2020
</t>
    </r>
    <r>
      <rPr>
        <rFont val="Arial"/>
        <sz val="10.0"/>
      </rPr>
      <t xml:space="preserve">
Se remite acta realizada el 27 de septiembre con la subdirección de redución dando aclaración al plan de sostenibilidad contable.</t>
    </r>
  </si>
  <si>
    <r>
      <rPr>
        <rFont val="Arial"/>
        <b/>
        <sz val="10.0"/>
      </rPr>
      <t xml:space="preserve">27/10/2020. </t>
    </r>
    <r>
      <rPr>
        <rFont val="Arial"/>
        <b val="0"/>
        <sz val="10.0"/>
      </rPr>
      <t xml:space="preserve">Se evidencia archivo Acta de reunion del día 18/09/2020 con el Tema a Tratar "Dar a conocer el manejo de la herramienta de Sostenibilidad Contable ", con la participación de trece asistentes a la reunión. LCIR.
</t>
    </r>
    <r>
      <rPr>
        <rFont val="Arial"/>
        <b/>
        <sz val="10.0"/>
      </rPr>
      <t xml:space="preserve">TOTAL CAPACITACIONES  DE ACUERDO AL PM SUSCRITO = 2 SEMESTRALES
 TOTAL SEGUIMIENTOS 2/1=50%. LCIR
04/12/2020. </t>
    </r>
    <r>
      <rPr>
        <rFont val="Arial"/>
        <b val="0"/>
        <sz val="10.0"/>
      </rPr>
      <t xml:space="preserve"> Se evidencia acta de reunion del día 29/09/2020 reunion virtual con el tema Invitación informes Finanieros Subdirección de Reducción , Area Gestión Contable. Objetivo Aclaracion reporte Informes Plan Sostenibilidad Subdireccion Reduccion y la importancia de su rendicion. Con una participación de 12 participantes.
</t>
    </r>
    <r>
      <rPr>
        <rFont val="Arial"/>
        <b/>
        <sz val="10.0"/>
      </rPr>
      <t>TOTAL CAPACITACIONES  DE ACUERDO AL PM SUSCRITO = 2 SEMESTRALES
 TOTAL SEGUIMIENTOS 2/2=100%. LCIR</t>
    </r>
  </si>
  <si>
    <t>ISGSST19-2</t>
  </si>
  <si>
    <t>Se solicita que la dependencia formule acciones como oportunidad de mejora en el Plan de Mejoramiento Institucional, respecto a las recomendaciones que se enuncian a continuación las cuales han sido reiteradas por la Oficina de Control Interno durante las dos anteriores vigencias:
 · Se reitera la recomendación de incluir dentro de los pliegos de condiciones correspondientes a la contratación de servicios de salud para la ejecución de exámenes ocupacionales, un mecanismo estándar para la recopilación de los resultados médicos periódicos a fin de manejar una trazabilidad año a año con respecto a las mismas variables, teniendo en cuenta el reciente ingreso de personal de la entidad (a partir de octubre de la vigencia 2018), lo que permite iniciar una recopilación periódica organizada y estructurada de las condiciones de salud de los trabajadores. Esta acción permite que la entidad cuente con la evolución de las condiciones de salud históricas de cada uno de los empleados, frente a procesos legales que se puedan generar por enfermedades o accidentes laborales.
 · Publicar los documentos actualizados correspondientes al SGSST, en el link dispuesto en la intranet para tal fin, garantizando que los funcionarios conozcan esta información.
 Realizar la actualización de las evaluaciones de amenazas y vulnerabilidades en el Plan de Emergencias y Contingencias del IDIGER.
 · Desarrollar evaluación de la efectividad de las medidas implementadas para controlar los peligros, riesgos y amenazas, verificando si en el año en curso, dichas medidas están permitiendo reducir, los índices de frecuencia y severidad por ausentismo, accidentes e incidentes de trabajo y vulnerabilidad, entre otros, conforme a lo establecido en el Decreto 1072 de 2015.
 · Teniendo en cuenta la importancia de los indicadores como mecanismos de medición y control, se les debe dar un tratamiento prioritario al interior del sistema, dentro de lo cual se recomienda seguimiento y análisis y/o ajustes de ser necesario, como insumo para la implementación de medidas.</t>
  </si>
  <si>
    <t>"La profesional del area de SGSST consideró que era suficiente el análisis presentado por el proveedor.
 No se revisó la página web después de la actualización que efectuó la oficina TICS</t>
  </si>
  <si>
    <t>Desarrollar un plan de trabajo tendiente a subsanar lo observado en el informe de Seguimiento Al Sistema de Gestión de seguridad y Salud en el Trabajo, agrupando acciones especificas para cada observación:
Acción observación 1:Incorporar en las obligaciones contractuales de servicios de salud para la ejecución de exámenes ocupacionales un informe de la evolución histórica del estado de salud para cada funcionario que permita evidencias de la presencia de alguna enfermedad laboral
Acciones observación 2: 
-Creación de un link espécifico para el sistema de gestión de salud y seguridad del trabajo
-Pubicación de los documentos que hacen parte del sistema de de gestión de salud y seguridad del trabajo y actualizarlos permanentemente.
-Actualizar y publicar el plan de emergencias y contingencias del IDIGER de conformidad con las mesas de trabajo que se desarrolen conjuntamente con la subdirección de manejo de emergencias y desastres.
Acciones observación 3: 
Actualizar y publicar anualmente la matriz de identificación de reisgos y peligros de la entidad, de conformidad con el Decreto 1072 de 2015.
Acciones observación 4: Realizar seguimiento periodico a los indicadores como insumo del sistema de gestión de salud y seguridad del trabajo y realizar el respectivo análisis.</t>
  </si>
  <si>
    <r>
      <rPr>
        <rFont val="Arial"/>
        <b/>
        <sz val="10.0"/>
      </rPr>
      <t xml:space="preserve">2/10/2020
</t>
    </r>
    <r>
      <rPr>
        <rFont val="Arial"/>
        <b val="0"/>
        <sz val="10.0"/>
      </rPr>
      <t>Se remite las evidencias de las acciones por parte de talento humano a la oficina de control inteno.</t>
    </r>
  </si>
  <si>
    <r>
      <rPr>
        <rFont val="Arial"/>
        <sz val="10.0"/>
      </rPr>
      <t xml:space="preserve">Agosto 11 de 2020. No se evidencia avance de la acción. LCIR
14/07/2020: Esta acción se creó de acuerdo a la solicitud 2020IE2518 enviado por la Subdirección Corporativa, incluyendo las nuevas acciones propuestas por esta dependencia, las cuales habían sido mal formuladas en la acción ISGSST19-1, la cual se cerró para dar paso a esta acción con los ajustes propuestos referenciada con el identificador ISGSST19-2.
</t>
    </r>
    <r>
      <rPr>
        <rFont val="Arial"/>
        <b/>
        <sz val="10.0"/>
      </rPr>
      <t>07/10/2020. Observación1.</t>
    </r>
    <r>
      <rPr>
        <rFont val="Arial"/>
        <sz val="10.0"/>
      </rPr>
      <t xml:space="preserve">Se evidencia archivo "Evidencia acción 1 Estudios Previos  Examenes 2020" ESTUDIOS PREVIOS MODALIDAD DE SELECCIÓN ABREVIADA DE MENOR CUANTÍA  Proyecto 3-1-2-02-02-08 Salud Ocupacional ,Numeral: 2.2.7 Informe de los exámenes médicos ocupacionales donde se evidencia la solicitud " Así como un informe de la evolución histórica del estado de salud para cada funcionario que permita evidenciar la presencia de alguna enfermedad Laboral".  Se evidencia memorando interno 2020IE3096 del 11/08/2020, donde la SGCAD remite a la oaj, la solicitud de las condiciones técnicas de Proceso Exámenes Médicos.
</t>
    </r>
    <r>
      <rPr>
        <rFont val="Arial"/>
        <b/>
        <sz val="10.0"/>
      </rPr>
      <t xml:space="preserve">Observación 2. </t>
    </r>
    <r>
      <rPr>
        <rFont val="Arial"/>
        <sz val="10.0"/>
      </rPr>
      <t xml:space="preserve">Acciones observación 2: 
-Creación de un link espécifico para el sistema de gestión de salud y seguridad del trabajo. Se evidencia pdf donde se muestra link en la intranet  "Sistema de  de gestión de seguridad y salud en el trabajo". 
</t>
    </r>
    <r>
      <rPr>
        <rFont val="Arial"/>
        <b/>
        <sz val="10.0"/>
      </rPr>
      <t xml:space="preserve">Observación 3: </t>
    </r>
    <r>
      <rPr>
        <rFont val="Arial"/>
        <sz val="10.0"/>
      </rPr>
      <t xml:space="preserve">
Actualizar y publicar anualmente la matriz de identificación de reisgos y peligros de la entidad, de conformidad con el Decreto 1072 de 2015
 Se evidencia archivo en excel "Evidencia acción 3  MAC IDIGER SPMED 19-12-18", con la Matriz de Identificación de Peligros.
Se evidencia archivo en excel " Evidencia acción 3 MAC SEDE PRINCIPAL 19-12-18" Se evidencia archivo con los últimos cambios a la Matriz de Identificación de Peligros. 
</t>
    </r>
    <r>
      <rPr>
        <rFont val="Arial"/>
        <b/>
        <sz val="10.0"/>
      </rPr>
      <t>Observación 4:</t>
    </r>
    <r>
      <rPr>
        <rFont val="Arial"/>
        <sz val="10.0"/>
      </rPr>
      <t xml:space="preserve"> Realizar seguimiento periodico a los indicadores como insumo del sistema de gestión de salud y seguridad del trabajo y realizar el respectivo análisis.Se evidencia archivo "Evidencia acción 4 INDICADORES AT 2019 IDIGER AT TOTAL" con el seguimiento de indicador de accidentalidad. 
Archivo "Evidencia acción 4 Indicadores EST-PROC-RES 2020" donde se realiza control a INDICADORES DE ESTRUCTURA DEL SGSST y archivo "Evidencia acción 4 Indicadores Objetivos, Metas 2020 (1)" con el control a los INDICADORES DE CUMPLIMIENTO DE LA POLÍTICA Y OBJETIVOS DEL SGSST. LCIR
</t>
    </r>
  </si>
  <si>
    <t>AINOMSITAD-5</t>
  </si>
  <si>
    <t>Guía de Administración Pública - ABC de situaciones administrativas, Departamento Administrativo de la Función Pública DAFP y lo establecido en la Ley 1635 de 2013 "Por medio de la cual se establece la licencia por luto para los servidores públicos":
 “La licencia por luto es una situación administrativa regulada por la Ley 1635 de 2013 en la que se busca que el servidor público cuente con un tiempo prudencial que le permita volver a retomar sus actividades laborales, entendiendo el duelo como la pena, el sufrimiento y el desamparo emocional causado por la muerte o la pérdida de un ser querido.
 La licencia por luto es remunerada y se concede a los servidores públicos por cinco (5) días hábiles en caso del fallecimiento de su cónyuge, compañero (a) permanente o de un familiar hasta el segundo grado de consanguinidad (hijos, padres, hermanos, abuelos y nietos), primero de afinidad (suegros) y segundo civil (padre adoptante, hijo adoptivo, hermano adoptivo). La justificación de la ausencia del empleado deberá presentarse al Jefe de Personal o quien haga sus veces dentro de los treinta (30) días siguientes a la ocurrencia del hecho, adjuntando copia del certificado de defunción expedido por la autoridad competente, además de los siguientes documentos:
 En caso de relación de parentesco por consanguinidad: copia del Certificado de Registro Civil en donde se constate la relación vinculante entre el empleado y la persona fallecida.
 En caso de relación cónyuge: copia del certificado de matrimonio civil o religioso.
 En caso de compañera o compañero permanente: declaración que haga el servidor público ante la autoridad, la cual se entenderá hecha bajo la gravedad del juramento, donde se manifieste la convivencia que tenían el empleado con la persona fallecida, según la normatividad vigente.
 En caso de parentesco por afinidad: copia del certificado de matrimonio civil o religioso (cónyuges), o por declaración que haga el servidor público ante la autoridad, la cual se entenderá hecha bajo la gravedad del juramento (compañeros(as) permanentes) y copia del Registro Civil en la que conste la relación del cónyuge, compañero o compañera permanente con la persona fallecida.
 En caso de parentesco civil: copia del Registro Civil donde conste el parentesco del empleado con la persona adoptada fallecida. La licencia por luto no interrumpe el tiempo de servicio. Esta licencia interrumpe las vacaciones, la licencia ordinaria y la licencia no remunerada para adelantar estudios, si el empleado se encuentra en estas situaciones administrativas. Una vez cumplida la misma, se reanudarán las diferentes situaciones administrativas en la que se encontraba el servidor. (Art. 2.2.5.5.16 del Decreto 1083 de 2015 modificado por el 648 de 2017)”</t>
  </si>
  <si>
    <t>Socializar mediante comunicación interna y mesa de trabajo al interior del área de Gestion del Talento Humano para explicar la gestión de las situaciones administrativas, los soportes de las mismas y las personas responsables de la gestión al interior del área.</t>
  </si>
  <si>
    <t>1. Area de gestión Documental 
  2.Claudia Gómez M</t>
  </si>
  <si>
    <t>25 de septiembre
Se remite:
Radicado 2020IE3161 del 13 de agosto de 2020, donde se le informa al equipo de talento humano las situaciones administrativas establecidas por el Decreto 1083 de 2015, el medio por el cual se tramitan y su forma de consulta.
Invitación reunión 14 de agosto de 2020 Situaciones Administrativas.
Pantallazo reunión 14 de agosto de 2020 con el equipo de talento humano.</t>
  </si>
  <si>
    <r>
      <rPr>
        <rFont val="Arial"/>
        <b/>
        <sz val="10.0"/>
      </rPr>
      <t xml:space="preserve">Agosto 11 de 2020. </t>
    </r>
    <r>
      <rPr>
        <rFont val="Arial"/>
        <sz val="10.0"/>
      </rPr>
      <t xml:space="preserve">No se evidencia avance de la acción. LCIR
</t>
    </r>
    <r>
      <rPr>
        <rFont val="Arial"/>
        <b/>
        <sz val="10.0"/>
      </rPr>
      <t xml:space="preserve">28/08/2020. </t>
    </r>
    <r>
      <rPr>
        <rFont val="Arial"/>
        <sz val="10.0"/>
      </rPr>
      <t xml:space="preserve">Se evidencia comunicación interna 2020IE3161 del 13/08/2020 de la Profesional Especializda Grado 23 de talento Humano, el cual esta socializando al interior de Talento Humano las Situaciones Administrativas. 
- Se evidencia convocatoria reunión del día 14/08/2020, con asunto: reunión Situaciones Administrativas con invitacion a nueve funcionarios. LCIR </t>
    </r>
  </si>
  <si>
    <t>SEGAUSTERIDADII2020-5</t>
  </si>
  <si>
    <t>Seguimiento al cumplimiento de las medidas de Austeridad en el Gasto II Trimestre 2020</t>
  </si>
  <si>
    <t>Decreto 492 de 2019: "Por el cual se expiden lineamientos generales sobre austeridad y transparencia del gasto público en las entidades y organismos del orden distrital y se dictan otras disposiciones.</t>
  </si>
  <si>
    <t>Con corte al 30 de junio de 2020, no se observó la aprobación del Plan de Austeridad en el Gasto y Gestión Ambiental 2020.</t>
  </si>
  <si>
    <t>No se habia efectuado comité de gestión y desempeño</t>
  </si>
  <si>
    <t>Realizar comité de gestión y desempeño para presentar el plan de austeridad del gasto con el fin de que sea aprobado y publicar en la pag web de la institución.</t>
  </si>
  <si>
    <t xml:space="preserve">JOHANNA PARRA </t>
  </si>
  <si>
    <t>04/11/2020
Se remite acta de reunion con fecha 03/09/2020           
Objetivo de la reunión; Aprobación del Plan de Austeridad del Gasto 2020, el cual fue enviado por la Subdirección
Corporativa y Asuntos Disciplinarios, el pasado 1 de septiembre del 2020
En concordancia con la resolución No 141 del 13 de marzo de 2019 "Por el cual se crea e integra
el Comité Institucional de Gestión y Desempeño del IDIGER" se da apertura al comité a las 3:30
pm, por parte de la Secretaria Técnica, enviando correo a los miembros del comité.</t>
  </si>
  <si>
    <r>
      <rPr>
        <rFont val="Arial"/>
        <b/>
        <sz val="10.0"/>
      </rPr>
      <t xml:space="preserve">04/11/2020. </t>
    </r>
    <r>
      <rPr>
        <rFont val="Arial"/>
        <sz val="10.0"/>
      </rPr>
      <t xml:space="preserve">Frente a la revisión de la implementación del DECRETO 492 DE 2019 “Por el cual se expiden lineamientos generales sobre austeridad y transparencia del gasto público en las entidades y organismos del orden distrital y se dictan otras disposiciones”, se evidencia Acta del 3 de septiembre de 2020 de las 3:30 pm donde el Comité Institucional de Gestión y Desempeño del IDIGER aprueba el Plan de Austeridad del Gasto 2020.
Se evidenció que mediante acta del día 3 de septiembre de 2020, el Comité Institucional de Gestión y Desempeño aprobó el Plan de Austeridad del Gasto y Gestión Ambiental del IDIGER año 2020 que contiene los rubros del gasto priorizados y su correspondiente Indicador de Austeridad, de acuerdo a las recomendaciones realizadas en los informes previos por la Oficina de Control Inerno.
Así mismo, dentro de los soportes allegados se observó el correspondiente seguimiento realizado al primer semestre de 2020 del Plan de Austeridad del Gasto. LCIR
</t>
    </r>
  </si>
  <si>
    <t>AIIGF2020-6</t>
  </si>
  <si>
    <t xml:space="preserve">Auditoria Interna Gestión Financiera </t>
  </si>
  <si>
    <t>Principios de Contabilidad Pública numeral 117</t>
  </si>
  <si>
    <t>CONTABILIZACIÓN DE PAGO CON FECHA POSTERIOR AL
SOPORTE DE PAGO DE LA CUENTA 1-9-08-01-02 IDEAM CONVENIO 456 - 2017</t>
  </si>
  <si>
    <t>El aplicativo de Opget  Fondiger no  permite registrar operaciones sin situación de Fondos, tales como reintegros, notas crediro por rendimientos, nota debito etc. Asi las cosas cuando se presenta un hecho de este tipo no se esta  elaborando el respectivo documento  para  enviarlo a contabilidad para reconocimiento contable</t>
  </si>
  <si>
    <t>Implementar para registro  de un hecho economico en el aplicativo OPGET  un  un documento suscrito por el responsable de pagos  para que Contabilidad pueda registrar y reconocer el hecho.</t>
  </si>
  <si>
    <t xml:space="preserve">Profesional Especializado Código 222 Grado 23..Líder de Pagos
</t>
  </si>
  <si>
    <r>
      <rPr>
        <rFont val="Arial"/>
        <sz val="11.0"/>
      </rPr>
      <t xml:space="preserve">24/12/2020
Se trabajo en la identificación de funcionalidades de Opget tesorería que permiten realizar ingresos desde tesorería sin afectar el módulo de presupuesto y llevando la información de la transacción al módulo contable Limay , se inició el trabajo con el área TIC en la parametrización  de tipos de operación, cuentas contables, conceptos tesorales, formas de pago, entre otros.
18/02/2021
Se trabaja entre Contabilidad, pagos y TICs en la parametrización de conceptos contables y conceptos de tesoreria.
</t>
    </r>
    <r>
      <rPr>
        <rFont val="Arial"/>
        <b/>
        <sz val="11.0"/>
      </rPr>
      <t>10/05/2021</t>
    </r>
    <r>
      <rPr>
        <rFont val="Arial"/>
        <sz val="11.0"/>
      </rPr>
      <t xml:space="preserve">
Se trabajó en las ventanas Ingreso en el módulo de  OPGET TESORERÍA, para realizar ingresos sin afectar el módulo de presupuesto y llevando la información de la transacción al módulo contable Limay, se trabajó con el área de Contabilidad  en la parametrización de las cuentas contables que afectan los diferentes tipos de ingresos,  porcentaje de avance 80%. Fecha de Reporte 31/03/2021
Se anexa documento de reporte de la ingeniera Sandra Mora aclarando que ella terminó su contrato en la primera semana de abril 2021 y a la fecha sigue sin contrato.
</t>
    </r>
    <r>
      <rPr>
        <rFont val="Arial"/>
        <b/>
        <sz val="11.0"/>
      </rPr>
      <t>07/07/2021</t>
    </r>
    <r>
      <rPr>
        <rFont val="Arial"/>
        <sz val="11.0"/>
      </rPr>
      <t xml:space="preserve">
Para cumplir con la oportunidad de mejora "Fondiger no permite registrar operaciones sin situacion de fondos, tales como reintegros,notas credito por rendimientos, nota debito" se desarrollo e implemento en el módulo Sisfondiger, la funcionalidad para registrar los ingresos avalados mediante junta directiva al presupuesto de Fondiger y en el modulo de tesoreria se desarrollo la funcionalidad para registrar los ingresos por ventanilla, reintegros o ingresos sin situación de fondos, con esto se da por cerrado la oportunidad de mejora.</t>
    </r>
  </si>
  <si>
    <r>
      <rPr>
        <rFont val="Arial"/>
        <b/>
        <sz val="10.0"/>
      </rPr>
      <t xml:space="preserve">24/12/2020. </t>
    </r>
    <r>
      <rPr>
        <rFont val="Arial"/>
        <sz val="10.0"/>
      </rPr>
      <t xml:space="preserve">Se evidencia soporte del aplicativo OPGET , TESORERIA INGRESOSO, el cual despliega otras ventanas Documento. Aun se encuentra en desarrollo el aplicativo. LCIR. 
</t>
    </r>
    <r>
      <rPr>
        <rFont val="Arial"/>
        <b/>
        <sz val="10.0"/>
      </rPr>
      <t>22/02/2021.</t>
    </r>
    <r>
      <rPr>
        <rFont val="Arial"/>
        <sz val="10.0"/>
      </rPr>
      <t xml:space="preserve"> Se evidencia archivo de TICS  del día 10/02/2021 donde relaciona el archivo de excel el listtado de concepto activos y ceuntas contables parametrizadas actualmente,con conceptos contables y conceptos de tesoreria. Actividad en desarrollo. 
</t>
    </r>
    <r>
      <rPr>
        <rFont val="Arial"/>
        <b/>
        <sz val="10.0"/>
      </rPr>
      <t>20/04/2021</t>
    </r>
    <r>
      <rPr>
        <rFont val="Arial"/>
        <sz val="10.0"/>
      </rPr>
      <t xml:space="preserve">: No  se registra  seguimiento por parte del proceso , ni  se remiten soportes  para demostrar  avance, por lo tanto  se evidencia incumplimiento de la acción.La acción se encuentra en estado vencida.
</t>
    </r>
    <r>
      <rPr>
        <rFont val="Arial"/>
        <b/>
        <sz val="10.0"/>
      </rPr>
      <t xml:space="preserve">19/05/2021 </t>
    </r>
    <r>
      <rPr>
        <rFont val="Arial"/>
        <sz val="10.0"/>
      </rPr>
      <t xml:space="preserve">Se evidencia soportes de avance en el aplicativo  OPGET TESORERÍA, para realizar ingresos sin afectar el módulo de presupuesto y llevando la información de la transacción al módulo contable Limay, se trabajó con el área de Contabilidad  en la parametrización de las cuentas contables que afectan los diferentes tipos de ingresos, Parametrización Tipo de Operación Ingresos, Registro de Ingreso por Ventanilla, Ingresos por Inversión, Acta de legalización
</t>
    </r>
    <r>
      <rPr>
        <rFont val="Arial"/>
        <b/>
        <sz val="10.0"/>
      </rPr>
      <t>12/07/2021</t>
    </r>
    <r>
      <rPr>
        <rFont val="Arial"/>
        <sz val="10.0"/>
      </rPr>
      <t xml:space="preserve">
Se evidencia soporte del Módulo OPGETD del desarrollo en el aplicativo Sisfondiger la funcionalidad para registrar los ingresos avalados mediante junta directiva al presupuesto de Fondiger y en el modulo de tesoreria. Ejecución, Ejecución de Ingresos  se desarrollo la funcionalidad para registrar los ingresos por ventanilla, reintegros o ingresos sin situación de fondos. Se evidencia en el módulo de Tesorería se desarrolló la funcionalidad  para ingresar mediante un recibo de caja, un acta de legalización los ingresos, reintegros ocasionales. De igual forma se ajustó la ventana de parametrización para permitir la parametrización contable  de estos ingresos. Se da por cerrada la acción. LCIR</t>
    </r>
  </si>
  <si>
    <t>AIIGF2020-7</t>
  </si>
  <si>
    <t>ART. 3 RESOLUCIÓN 261 DE 2019</t>
  </si>
  <si>
    <t>INCUMPLIMIENTO DEL ART. 3
DE LA RESOLUCIÓN DEL 261
DEL 20 DE MAYO DE 2019 “EL
COMITÉ SESIONARÁ
ORDINARIAMENTE CADA MES
Y EXTRAORDINARIAMENTE
CUANDO EL/LA
SUBDIRECTOR(A)
CORPORATIVO (A) LO
CONVOQUE O POR INICIATIVA
DE UNO DE SUS MIEMBROS”.</t>
  </si>
  <si>
    <t>La Resolución 261 de 2019 fue emitida con base en la Resolución 73 de 2018, que fue derogada por la Resolución SDH 315 de 2019</t>
  </si>
  <si>
    <t>Actualizar la Resolución 261 de 2019 con base en la Resolución SDH 315 de 2019</t>
  </si>
  <si>
    <r>
      <rPr>
        <rFont val="Arial"/>
        <sz val="11.0"/>
      </rPr>
      <t xml:space="preserve">24/12/2020
Se realizó comité de seguimiento financiero el 30-11-2020, informe presentado a Dirección general y se espera realizar el comité financiero el proximo 28 de diciembre de 2020. 
Nos encontramos trabajando en la actualización de la Resolución 261 de 2020 de creación del comité financiero, teniendo en cuenta que la Resolución 073 de 2018 fue reemplazada por la resolución 315 de 2019.
18/02/2021
Se realizó comité de seguimiento financiero el 29-12-2020 y el 29-01-2021, informes presentados a Dirección general y se espera realizar el comité financiero el proximo 24 de febrero de 2021. 
Nos encontramos trabajando en la actualización de la Resolución 261 de 2020 de creación del comité financiero, teniendo en cuenta que la Resolución 073 de 2018 fue reemplazada por la resolución 315 de 2019.
</t>
    </r>
    <r>
      <rPr>
        <rFont val="Arial"/>
        <b/>
        <sz val="11.0"/>
      </rPr>
      <t>07/05/2021</t>
    </r>
    <r>
      <rPr>
        <rFont val="Arial"/>
        <sz val="11.0"/>
      </rPr>
      <t xml:space="preserve">
Se ha realizado comite financiero mensual, los días 29-01, 26-02, 31-03 y 30-04 de 2021, con los respectivos informes de comite, Dirección General y SDH así como las respectivas actas. 
En trámite actualización de la Resolución 261 de 2020 de creación del comité financiero, teniendo en cuenta que la Resolución 073 de 2018 fue reemplazada por la Resolución 315 de 2019. A las últimas tres actas les falta la firma de los (as) 3 jefes (as) de la Oficina de planeación que ha tenido la entidad en el mismo periodo.
</t>
    </r>
    <r>
      <rPr>
        <rFont val="Arial"/>
        <b/>
        <sz val="11.0"/>
      </rPr>
      <t xml:space="preserve">30/08/2021
</t>
    </r>
    <r>
      <rPr>
        <rFont val="Arial"/>
        <sz val="11.0"/>
      </rPr>
      <t>Se adjunta la resolución 221 del 27/08/2021 y con esto se cumple con el 100% del hallazgo y se da por cerrado.</t>
    </r>
  </si>
  <si>
    <r>
      <rPr>
        <rFont val="Arial"/>
        <b/>
        <sz val="10.0"/>
      </rPr>
      <t xml:space="preserve">24/12/2020. </t>
    </r>
    <r>
      <rPr>
        <rFont val="Arial"/>
        <b val="0"/>
        <sz val="10.0"/>
      </rPr>
      <t xml:space="preserve">Se evidencia acta de reunion del día 30/22/2020, con el objetivo de realizar seguimiento y control financiero de IDIGER - FONDIGER de los meses septiembre y octubre de 2020. Participantes, reponsable de los procesos presupuesto, pagos  y contabilidad, jefe de la OAP y la subdirecrora de SGCAD. Se evidencia memorando interno 2020IE4814 del 01/1272020 con el asunto Reporte Resolucion SHD 315 DE 2019 corte octubre de 2020.
Se evidencia Reporte del Comite de Seguimiento y Control Financiero IDIGER - FONDIGER del 30 de septiembre de 2020. LCIR.
</t>
    </r>
    <r>
      <rPr>
        <rFont val="Arial"/>
        <b/>
        <sz val="10.0"/>
      </rPr>
      <t xml:space="preserve">22/02/2021. </t>
    </r>
    <r>
      <rPr>
        <rFont val="Arial"/>
        <b val="0"/>
        <sz val="10.0"/>
      </rPr>
      <t xml:space="preserve">Se evidencia Comunicación Interna 2020IE5278 del 31 de diciembre de 2020 donde se comunica el seguimiento a la concentración de recursos FONDIGER - IDIGER a noviembre de 2020 dando cumplimiento a la resolución SHD 315 de 2019.
Se evidencia acta de reunión del 30 de diciembre de 2020, conexión virtual con el objetivo de realizar el comité de seguimiento y control financiero IDIGER-FONDIGER del mes de noviembre de 2020. Participación seis asistentes.
Se evidencia informe al Comité de la Concentración  de Recursos de IDIGER- FONDIGER Noviembre de 2020. Res. 315 de 2019
</t>
    </r>
    <r>
      <rPr>
        <rFont val="Arial"/>
        <b/>
        <sz val="10.0"/>
      </rPr>
      <t>22/02/2021</t>
    </r>
    <r>
      <rPr>
        <rFont val="Arial"/>
        <b val="0"/>
        <sz val="10.0"/>
      </rPr>
      <t xml:space="preserve">. Se evidencia Comunicación Interna 2020IE425 del 02 de febrero de 2021 donde se comunica el seguimiento a la concentración de recursos FONDIGER - IDIGER a diciembre de 2020 dando cumplimiento a la resolución SHD 315 de 2019.
Se evidencia acta de reunión del 29 de enero de 2021, conexión virtual con el objetivo de realizar el comité de seguimiento y control financiero IDIGER-FONDIGER del mes de diciembre de 2020. Participación seis asistentes.
Se evidencia informe al Comité de la Concentración  de Recursos de IDIGER- FONDIGER Diciembre de 2020. Res. 315 de 2019
</t>
    </r>
    <r>
      <rPr>
        <rFont val="Arial"/>
        <b/>
        <sz val="10.0"/>
      </rPr>
      <t>20/04/2021</t>
    </r>
    <r>
      <rPr>
        <rFont val="Arial"/>
        <b val="0"/>
        <sz val="10.0"/>
      </rPr>
      <t xml:space="preserve">: No  se registra  seguimiento por parte del proceso , ni  se remiten soportes  para demostrar  avance, por lo tanto  se evidencia incumplimiento de la acción.La acción se encuentra en estado vencida
</t>
    </r>
    <r>
      <rPr>
        <rFont val="Arial"/>
        <b/>
        <sz val="10.0"/>
      </rPr>
      <t xml:space="preserve">19/05/2021: </t>
    </r>
    <r>
      <rPr>
        <rFont val="Arial"/>
        <b val="0"/>
        <sz val="10.0"/>
      </rPr>
      <t xml:space="preserve">Se evidencian reuniones del Comité Financiero mensual, los días 29-01, 26-02, 31-03 y 30-04 de 2021, con los respectivos informes de comite, Dirección General y SDH así como las respectivas actas, en cumplimiento a la Resolución 315 de 2019. 
No se evidencia la actualización de la Resolución 261 de 2020 de creación del comité financiero, teniendo en cuenta que la Resolución 073 de 2018 fue reemplazada por la resolución 315 de 2019. A las últimas tres actas les falta la firma de los (as) 3 jefes (as) de la Oficina de planeación que ha tenido la entidad en el mismo periodo.
</t>
    </r>
    <r>
      <rPr>
        <rFont val="Arial"/>
        <b/>
        <sz val="10.0"/>
      </rPr>
      <t xml:space="preserve">30/08/2021: </t>
    </r>
    <r>
      <rPr>
        <rFont val="Arial"/>
        <b val="0"/>
        <sz val="10.0"/>
      </rPr>
      <t xml:space="preserve">Se adjunta la Resolución 221 del 27/08/2021, mediante la cual modifica la Resolución 261 del 20 de mayo de 2019, modificando artículo primero y cuarto de la Resolución 261. </t>
    </r>
  </si>
  <si>
    <t>AUDCONT2020-2</t>
  </si>
  <si>
    <t>AUDITORÍA CONTINUA PARA LA VERIFICACIÓN DE LAS ACCIONES
DESARROLLADAS POR EL IDIGER DESDE SUS FUNCIONES Y COMPETENCIAS
FRENTE A LA DECLARATORIA DE CALAMIDAD PÚBLICA Y DECRETOS
REGLAMENTARIOS ASOCIADOS.</t>
  </si>
  <si>
    <t>Circular 011 de 2020 IDIGER “Lineamientos para garantizar la continuidad de las funciones relacionadas con las PQRS, en el marco del estado de Emergencia Económica, social y ecológica generado por el COVID -19”.
Decreto 491 de 2020 “Por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</si>
  <si>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OBSERVACIÓN 2. INCUMPLIMIENTO DE LOS TÉRMINOS DE RESPUESTA A LOS DERECHOS DE PETICION RELACIONADOS CON DONACIONES</t>
  </si>
  <si>
    <t>En el periodo descrito para el hallazgo se presento una situacion que desbordo la capacidad de respuesta teniendo en cuenta que esta situación de donacion masiva no tiene precedentes y que no se tenía un link para descargar los certificados de donación.</t>
  </si>
  <si>
    <t>Efectuar seguimiento a la actualización de las bases de datos de la aplicación que suministran  a los  ciudadanos el certificado de donación una vez incorporados los recursos de donaciones al presupuesto Fondiger.</t>
  </si>
  <si>
    <t>ELKIN BUITRAGO</t>
  </si>
  <si>
    <r>
      <rPr>
        <rFont val="Arial"/>
        <sz val="11.0"/>
      </rPr>
      <t xml:space="preserve">24/12/2020
Estamos a la espera que nos sea comunicado por Oficina Asesora de Planeación y Dirección General el Acuerdo, producto de la última reunión de junta directiva de FONDIGER realizada en el mes de diciembre de 2020 que incorpora los recursos de donación de Bogotá Solidaria en Casa, en este momento se debe actualizar nuevamente la base de datos que genera los certificados de donación en la aplicación web.
18/02/2021
Fue emitido Acuerdo 08 del 28 de diciembre de 2020. Se evidencia la incorporación al presupuesto del FONDIGER de recursos de donación Bogotá Solidaria en Casa, por tanto se procede a remitir a TICS las bases de datos con corte a 31 de diciembre de 2020 de los Bancos Davivienda y Bancolombia de la DDT para actualizar la base de datos que permite a los donantes descargar sus certificados de donación. En la vigencia 2021 no se han incorporado al presupuesto FONDIGER recursos de Donación.
</t>
    </r>
    <r>
      <rPr>
        <rFont val="Arial"/>
        <b/>
        <sz val="11.0"/>
      </rPr>
      <t>30/04/2021</t>
    </r>
    <r>
      <rPr>
        <rFont val="Arial"/>
        <sz val="11.0"/>
      </rPr>
      <t xml:space="preserve">
Se recibe semanalmente información de donaciones desde la DDT, se remite mensualmente a equipo asesor FONDIGER la información de donaciones para que sea incorporada en la reunión programada de Junta Directiva FONDIGER. Se entrego el informe correspondiente al mes de marzo de 2021, se ha recibido Acuerdo 002 de 8 de Marzo de 2021, se solicita a TICS actuañización de base de datos de certificados y estamos a la espera del Acuerdo de la última reunión para actualizar base de datos de donaciones de marzo y abril 2021. Se trabaja en estandarización del procedimiento de certificados de donación.</t>
    </r>
  </si>
  <si>
    <r>
      <rPr>
        <rFont val="Arial"/>
        <b/>
        <sz val="10.0"/>
      </rPr>
      <t xml:space="preserve">24/12/2020. </t>
    </r>
    <r>
      <rPr>
        <rFont val="Arial"/>
        <b val="0"/>
        <sz val="10.0"/>
      </rPr>
      <t xml:space="preserve">Se evidencia presentación en Power Point Donaciones Bogotá en Casa - FONDIGER con corte del 24 de julio de 2020 al 2 de diciembre de 2020. LCIR.
</t>
    </r>
    <r>
      <rPr>
        <rFont val="Arial"/>
        <b/>
        <sz val="10.0"/>
      </rPr>
      <t>22/02/2021.</t>
    </r>
    <r>
      <rPr>
        <rFont val="Arial"/>
        <b val="0"/>
        <sz val="10.0"/>
      </rPr>
      <t xml:space="preserve"> Se evidencia Acuerdo 08 de diciembre 28 de 2020... "Por medio del cual se aprueba e incorpora el Presupuesto de Rentas e Ingresoso y Gastos e Inversiones de Fondo Distrital para la gestión de Riesgos y Cambio Climático de Bogotá FONDIGER, 2021, se destribuyen y asignan los recursos y se realiza una reducción presupuestal" ..de incorporación al presupuesto FONDIGER de donaciones Bogotá Solidaria en Casa, que da paso a la actualización de la base de datos de certificados de donaciones.
</t>
    </r>
    <r>
      <rPr>
        <rFont val="Arial"/>
        <b/>
        <sz val="10.0"/>
      </rPr>
      <t xml:space="preserve">20/04/2021: </t>
    </r>
    <r>
      <rPr>
        <rFont val="Arial"/>
        <b val="0"/>
        <sz val="10.0"/>
      </rPr>
      <t xml:space="preserve">No  se registra  seguimiento por parte del proceso , ni  se remiten soportes  para demostrar  avance, por lo tanto  se evidencia incumplimiento de la acción 
La acción se encuentra en estado vencida.
</t>
    </r>
    <r>
      <rPr>
        <rFont val="Arial"/>
        <b/>
        <sz val="10.0"/>
      </rPr>
      <t xml:space="preserve">19/05/2021. </t>
    </r>
    <r>
      <rPr>
        <rFont val="Arial"/>
        <b val="0"/>
        <sz val="10.0"/>
      </rPr>
      <t>Se evidencia bases de traslados No. 36,37,37,39,40, con datos traslados bancolombia y davivienda. Se evidencia acuerdo 002 de 08/03/2021 "Por medio del cual se aprueba la incorporación, se distribuyen y asignan recursos de donaciones y rendimientos financieros y se realiza una redistribución y reasignación de Recursos en el Presupuesto de Rentas e ingresos y gastos e Inversiones de FONDIGER 2021"</t>
    </r>
  </si>
  <si>
    <t>AUDCONT2020-3</t>
  </si>
  <si>
    <t xml:space="preserve">Realizar seguimiento semanal a las PQR para garantizar el cumplimiento de los términos de ley. </t>
  </si>
  <si>
    <r>
      <rPr>
        <rFont val="Arial"/>
        <sz val="11.0"/>
      </rPr>
      <t xml:space="preserve">24/12/2020
Semanalmente se hace seguimiento, al inicio y al final de la semana, al semáforo de CORDIS, para identificar y dar prioridad a los documentos que requieran pronta respuesta antes de su vencimiento.
18/02/2021
Semanalmente se hace seguimiento, al inicio y al final de la semana, al semáforo de CORDIS, para identificar y dar prioridad a los documentos que requieran pronta respuesta antes de su vencimiento.
</t>
    </r>
    <r>
      <rPr>
        <rFont val="Arial"/>
        <b/>
        <sz val="11.0"/>
      </rPr>
      <t>30/03/2021</t>
    </r>
    <r>
      <rPr>
        <rFont val="Arial"/>
        <sz val="11.0"/>
      </rPr>
      <t xml:space="preserve">
Semanalmente se hace seguimiento, al inicio y al final de la semana, al semáforo de CORDIS, para identificar y dar prioridad a los documentos que requieran pronta respuesta antes de su vencimiento.
</t>
    </r>
    <r>
      <rPr>
        <rFont val="Arial"/>
        <b/>
        <sz val="11.0"/>
      </rPr>
      <t>30/04/2021</t>
    </r>
    <r>
      <rPr>
        <rFont val="Arial"/>
        <sz val="11.0"/>
      </rPr>
      <t xml:space="preserve">
Semanalmente se hace seguimiento, al inicio y al final de la semana, al semáforo de CORDIS, para identificar y dar prioridad a los documentos que requieran pronta respuesta antes de su vencimiento. Se complementa los días viernes con el correo de seguimiento desde Gestión Documental.</t>
    </r>
  </si>
  <si>
    <r>
      <rPr>
        <rFont val="Arial"/>
        <b/>
        <sz val="10.0"/>
      </rPr>
      <t xml:space="preserve">24/12/2020. </t>
    </r>
    <r>
      <rPr>
        <rFont val="Arial"/>
        <sz val="10.0"/>
      </rPr>
      <t xml:space="preserve">Se evidencia semaforos de cordis del área de pagos del 07/12/2020, 09/12/2020, 11/12/2020, 14/12/2020, 18/12/2020 y 21/12/2020. 
Meta: Realizar seguimiento semanal a las PQR para garantizar el cumplimiento de los términos de ley.
17 semanas hasta el 31/03/2021
6 seguimientos / 17 informes semanales= 35%
</t>
    </r>
    <r>
      <rPr>
        <rFont val="Arial"/>
        <b/>
        <sz val="10.0"/>
      </rPr>
      <t xml:space="preserve">22/02/2021. </t>
    </r>
    <r>
      <rPr>
        <rFont val="Arial"/>
        <sz val="10.0"/>
      </rPr>
      <t xml:space="preserve">Se evidencia reporte aplicativo Cordis - SEMAFORO de los dias Semaforo 02-02-2021, 05-01-2021, 07-12-2020, 08-02-2021, 09-12-2020, 11-12-2020, 12/01/2021, 12-02-2021, 14/12/2020, 15/01/2021, 15/02/2021, 18/12/2020, 20/01/2021, 21/12/2020. 25/01/2021, 28/12/2020.
</t>
    </r>
    <r>
      <rPr>
        <rFont val="Arial"/>
        <b/>
        <sz val="10.0"/>
      </rPr>
      <t>20/04/2021</t>
    </r>
    <r>
      <rPr>
        <rFont val="Arial"/>
        <sz val="10.0"/>
      </rPr>
      <t xml:space="preserve">: No  se registra  seguimiento por parte del proceso , ni  se remiten soportes  para demostrar  avance, por lo tanto  se evidencia incumplimiento de la acción 
6 + 10 + 8 seguimientos / 17 informes semanales= 94%
</t>
    </r>
    <r>
      <rPr>
        <rFont val="Arial"/>
        <b/>
        <sz val="10.0"/>
      </rPr>
      <t xml:space="preserve">19/05/2021.  </t>
    </r>
    <r>
      <rPr>
        <rFont val="Arial"/>
        <sz val="10.0"/>
      </rPr>
      <t xml:space="preserve">Se evidencian 3 seguimientos realizados del área atencion al ciudadano realizando seguimientos a las PQRS Subd. Corporativa y Asuntos Disciplinarios a, PAGOS. Asi mismo, ocho informes en el mes de marzo de radicados - PQRS, al área de pagos para su debido trámite. </t>
    </r>
  </si>
  <si>
    <t>04/05/2021
EL 30/03/2021 se realizo mesa de trabajo entre la Oficina Asesora Jurídica y la Subdirección Corporativa – Proceso Gestión Financiera  con el fin de validar cuales documentos y en qué casos se requieren, para la mejora del procedimiento de pago y revisar el "INSTRUCTIVO PARA TRÁMITE DE PAGOS GFI-IN-01" de acuerdo con lo definido en la mesa de trabajo, con esta reunión se cumple con la acción propuesta por ende se solicita cerrar dicho hallazgo.
04/10/2021
Se realiza mesa de trabajo con la todos los referentes de Gestión Financiera, la OAP y la Subdirectora Corporativa donde se llega a un consenso de la publicación del documento (instructivo de pagos) el próximo año esto con el fin de evitar retraso en los pagos en lo que queda del año, dicho documento se actualizó en su totalidad. Por lo anterior se solicita levantar el hallazgo porque con esto se estaría cumpliendo con la acción planteada (se adjunto el documento final)</t>
  </si>
  <si>
    <r>
      <rPr>
        <rFont val="Arial"/>
        <b/>
        <color rgb="FFFF0000"/>
        <sz val="10.0"/>
      </rPr>
      <t>20/04/2021</t>
    </r>
    <r>
      <rPr>
        <rFont val="Arial"/>
        <color rgb="FFFF0000"/>
        <sz val="10.0"/>
      </rPr>
      <t xml:space="preserve">:  No se reporta avance por parte del proceso  a 31 de marzo de 2021. En atención a su cierre próximo,  se debe dar prioridad su realización.
</t>
    </r>
    <r>
      <rPr>
        <rFont val="Arial"/>
        <b/>
        <color rgb="FFFF0000"/>
        <sz val="10.0"/>
      </rPr>
      <t xml:space="preserve">04/05/2021. </t>
    </r>
    <r>
      <rPr>
        <rFont val="Arial"/>
        <color rgb="FFFF0000"/>
        <sz val="10.0"/>
      </rPr>
      <t xml:space="preserve">Se evidencia Acta de Reunión Google Met del día 30/03/2021 de 8.30 am a 9.30 am con el objetivo de Realizar mesa de trabajo entre la Oficina Asesora Jurídica y la Subdirección Corporativa – Proceso Gestión Financiera  con el fin de validar cuales documentos y en qué casos se requieren, para la mejora del procedimiento de pago y revisar el "INSTRUCTIVO PARA TRÁMITE DE PAGOS GFI-IN-01" de acuerdo con lo definido en la mesa de trabajo. Participacion 5 asistentes, jefe OAP, funcionarios pagos y Funcionarios Jefe OAJ.
No se evidencia el ajuste del INSTRUCTIVO PARA TRÁMITE DE PAGOS GFI-IN-01" de acuerdo con lo definido en la mesa de trabajo. LCIR
</t>
    </r>
    <r>
      <rPr>
        <rFont val="Arial"/>
        <b/>
        <color rgb="FFFF0000"/>
        <sz val="10.0"/>
      </rPr>
      <t xml:space="preserve">05/10/2021. </t>
    </r>
    <r>
      <rPr>
        <rFont val="Arial"/>
        <color rgb="FFFF0000"/>
        <sz val="10.0"/>
      </rPr>
      <t>Se evidencia acta de reunión del día 30/09/2021 donde se reunieron la Subdiretora de Asuntos Disciplinarios, la jefe de la Oficina Asesora de Planeación y  líder de pagos donde se trató el tema "realizar ajustes al instructivo de pagos GF-IN-01", donde se actualiza todo lo concerniente al instructivo. Se llega a un acuerdo que se solicitará publicación del documento en la vigencia 2022, para evitar traumastismos en los pagos durante los 3 meses que quedan de la vigencia 2021.  Se evidencia la actualización del "Instructivo Trámite para Pago", Código GF-IN-01, Versión 8. Fecha 01/02/2022. LCIR</t>
    </r>
  </si>
  <si>
    <t>AUDESP2020-06</t>
  </si>
  <si>
    <t>Resolución 109 de junio de 2020 “Por la cual se adiciona un formulario de reporte en los términos del artículo 7° de la Resolución No. 706 de diciembre 16 de 2016 (modificada por las resoluciones No. 043 de febrero 8 de 2017, 097 de marzo 15 de 2017 y 441 de diciembre 26 de 2019), para la presentación y reporte de la información financiera específica, correspondiente a los periodos abril – junio de 2020 y siguientes hasta que duren los impactos generados por el COVID-19”.
● Resolución No. 706 de diciembre 16 de 2016 y sus modificaciones; CGN2015_002_OPERACIONES_RECIPROCAS_ CONVERGENCIA
● Manual De Políticas Operativas y de Depuración Contable Del IDIGER</t>
  </si>
  <si>
    <t>OBSERVACIÓN 4: Falencias en el
proceso de reconocimiento contable de
las operaciones recíprocas entre el
IDIGER y las entidades públicas
receptoras de los elementos adquiridos
para la atención de la emergencia
sanitaria mediante actos de ratificación
88, 109,115,118 de 2020.</t>
  </si>
  <si>
    <t>Los formatos de cliente interno del procedimiento Aprovisionamiento, servicios de logística y entrega de ayudas humanitarias no pecuniarias del Centro Distrital Logístico y de Reserva - CDLyR no contienen la información requerida para el proceso de reconocimiento contable de las operaciones recíprocas</t>
  </si>
  <si>
    <t>Revisión y actualización del procedimiento "Aprovisionamiento, servicios de logística y entrega de ayudas no pecuniarias del Centro Distrital Logístico y de Reserva"  y del  formato  Cliente Interno, ajustados a los requerimientos para el reconocimiento  contable de  las operaciones recíprocas</t>
  </si>
  <si>
    <t>OLGA LUCIA TIBADUIZA/
MARIA LETICIA VASQUEZ</t>
  </si>
  <si>
    <r>
      <rPr>
        <rFont val="Arial"/>
        <sz val="11.0"/>
      </rPr>
      <t xml:space="preserve">1/02/2021
Se anexa correo enviado a la Oficina de TIC's mediante el cual se solicita la modificación del formato en el software logístico, incluyendo valor unitario y valor total de los elementos que son entregados mediante acta de cliente interno del Centro Distrital Logístico y de Reserva.
15/03/2021
Con respecto a la modificación del acta de cliente interno, se anexa los pantallazos de los avances que ha realizado TIC's en el software logístico, para poder incluir los precios de los elementos en la misma.
</t>
    </r>
    <r>
      <rPr>
        <rFont val="Arial"/>
        <b/>
        <sz val="11.0"/>
      </rPr>
      <t>03/05/2021</t>
    </r>
    <r>
      <rPr>
        <rFont val="Arial"/>
        <sz val="11.0"/>
      </rPr>
      <t xml:space="preserve">
En el siguiente Link se puede verificar la actualización del procedimiento mencionado en la acción con esto se cierra el hallazgo: </t>
    </r>
    <r>
      <rPr>
        <rFont val="Arial"/>
        <color rgb="FF1155CC"/>
        <sz val="11.0"/>
        <u/>
      </rPr>
      <t>https://www.idiger.gov.co/documents/20182/981513/ME-PD-</t>
    </r>
  </si>
  <si>
    <r>
      <rPr>
        <rFont val="Arial"/>
        <color rgb="FF000000"/>
        <sz val="10.0"/>
      </rPr>
      <t xml:space="preserve">Se evidencia correo electronico  del día 28 de enero de 2021 donde la Coordonadora de Servicios de Logistica -Subdirección Para el Manejo de Emergencias y Desasttres, informa que el "ACTA DE CLIENTE
INTERNO debe tener unas modificaciones adicionales.
Anexo el formato ajustado.
En el nuevo formato es importante que revisemos el tema de las devoluciones parciales, las cuales se propone que queden registradas
al respaldo (en observaciones de entrada) y en la casilla 17 se vaya consolidando dichas entradas". Actividad en desarrollo.
</t>
    </r>
    <r>
      <rPr>
        <rFont val="Arial"/>
        <b/>
        <color rgb="FF000000"/>
        <sz val="10.0"/>
      </rPr>
      <t xml:space="preserve">17/03/2021
</t>
    </r>
    <r>
      <rPr>
        <rFont val="Arial"/>
        <color rgb="FF000000"/>
        <sz val="10.0"/>
      </rPr>
      <t xml:space="preserve">Se evidencia pantallazos de los avances que ha realizado TIC's en el software logístico, para poder incluir los precios de los elementos en la misma. Aplicativo en prueba
</t>
    </r>
    <r>
      <rPr>
        <rFont val="Arial"/>
        <b/>
        <color rgb="FF000000"/>
        <sz val="10.0"/>
      </rPr>
      <t>20/04/2021</t>
    </r>
    <r>
      <rPr>
        <rFont val="Arial"/>
        <color rgb="FF000000"/>
        <sz val="10.0"/>
      </rPr>
      <t xml:space="preserve">: No  se registra  seguimiento por parte del proceso , ni  se remiten soportes  para demostrar  avance, por lo tanto  se evidencia incumplimiento de la acción.La acción se encuentra en estado vencida.
</t>
    </r>
    <r>
      <rPr>
        <rFont val="Arial"/>
        <b/>
        <color rgb="FF000000"/>
        <sz val="10.0"/>
      </rPr>
      <t xml:space="preserve">
04/05/2021.</t>
    </r>
    <r>
      <rPr>
        <rFont val="Arial"/>
        <color rgb="FF000000"/>
        <sz val="10.0"/>
      </rPr>
      <t xml:space="preserve"> Se evidencia Procedimiento Cód ME-PD-03 Versión 8 Pag. 1-17 Vigente 27/04/2021. "Aprovisionamiento, servicios de logística y entrega
de ayudas no pecuniarias del Centro Distrital
Logístico y de Reserva" Publicado en el Mapa de Procesos, 
Link:https://www.google.com/url?q=https://www.idiger.gov.co/documents/20182/981513/ME-PD-03%2BAprovisionamiento%2BServicios%2Bde%2BLog%25C3%25ADstica.pdf/7c42940d-5442-4dcf-ac41-a09722a2b25d&amp;sa=D&amp;source=hangouts&amp;ust=1620251145666000&amp;usg=AFQjCNHXbzAURJBGB0b6X8bM7R5LpdFz4w. LCIR.
De igual forma se evidencia cumplimiento de la accion por parte de la SMED: Nota en la actividad 28, de igual forma se verificó la modificación del acta de cliente interno,
 de acuerdo a lo planificado en la acción y se encuentra en uso desde el 29 de Julio, permitiendo una identificación detallada de valores unitarios y totales lo que facilita la entrega a las entidades solcitantes y su control. por tanto se cierra la acción LCIR</t>
    </r>
  </si>
  <si>
    <t>ISGST20 -8</t>
  </si>
  <si>
    <t>Sistema de Gestión de Seguridad y Salud en el Trabajo SG-SST</t>
  </si>
  <si>
    <t>Decreto 1072 de 2015. Art. 2.2.4.6.12 Documentación Resolución 0312 de 2019. 2.7.1 2.2.4.6.12. Documentación. El empleador debe mantener disponibles y debidamente actualizados entre otros, los siguientes documentos en relación con el Sistema de Gestión de la Seguridad y Salud en el Trabajo SG-SST: La matriz legal actualizada que contemple las normas del Sistema General de Riesgos Laborales que le aplican a la empresa.</t>
  </si>
  <si>
    <t>Al realizar la revisión de la matriz legal, junto con el profesional de seguridad y salud en el trabajo, no se encuentra actualizada la matriz legal. Basados en lo descrito en el numeral 24 del artículo 2.2.4.6.2 del Decreto 1072 de 2015; La matriz legal de la entidad no se encuentra actualizada, ya que no contempla algunas normas que le aplican, para este caso la Resolución 2346 emitida en el año 2007.</t>
  </si>
  <si>
    <t>La revisión se realizó de manera rápida
 Conocimiento y manejo del tema 
 Exceso de confianza</t>
  </si>
  <si>
    <t>Actualizar de la matriz legal con la Resolución 2346 emitida en el año 2007</t>
  </si>
  <si>
    <t>1. Sandra Caycedo
 Profesional Universitario 219-12
 2. Hanna Páez
 3. Olga Lucia Cardona</t>
  </si>
  <si>
    <t>18/02/2021
1.Evidencia:  Matriz legal con la Resolución 2346 de 2007.
2. Correo electronico de Febrero 16 de 2021, enviado a la OAP donde se solicita la publicación de la mariz legal con esta acción se cumple para levantar el hallazgo.</t>
  </si>
  <si>
    <r>
      <rPr>
        <rFont val="Arial"/>
        <b/>
        <sz val="10.0"/>
      </rPr>
      <t>19/02/2021.</t>
    </r>
    <r>
      <rPr>
        <rFont val="Arial"/>
        <sz val="10.0"/>
      </rPr>
      <t xml:space="preserve"> Se evidencia correo electronico del día 17/02/2021 donde la funcionaria responsable de SG-SST, solicita a la OAP la publicación en la página web del IDIGER de los siguientes documentos:
- Matriz Legal: Transparencia, Item 4. Normatividad, Matriz de SG-SST.
- Matriz de Identificación de Peligros y la Matriz Legal : Mapa de Procesos , Talento Humano SST.
Se evidencia archivo en excel con la Matriz de Identificación y Evaluación 
de Requisitos Legales Del SG-SSTdel IDIGER y Matriz de Identificación y Evaluación de Requisitos Legales
del IDIGER Por Emergencia Sanitaria COVID-19. LCIR</t>
    </r>
  </si>
  <si>
    <t>ISGST20 -9</t>
  </si>
  <si>
    <t>Decreto 1072 de 2015 Artículo 2.2.4.6.13. Conservación de los documentos. El empleador debe conservar los registros y documentos que soportan el Sistema de Gestión de la Seguridad y Salud en el Trabajo SGSST de manera controlada, garantizando que sean legibles, fácilmente identificables y accesibles, protegidos contra daño, deterioro o pérdida. ……Los siguientes documentos y registros, deben ser conservados por un periodo mínimo de veinte (20) años, contados a partir del momento en que cese la relación laboral del trabajador con la empresa.
 Registros de las actividades de capacitación, formación y entrenamiento en seguridad y salud en el trabajo; y, Registro del suministro de elementos y equipos de protección personal.
 Para los demás documentos y registros, el empleador deberá elaborar y cumplir con un sistema de archivo o retención documental, según aplique, acorde con la normatividad vigente y las políticas de la empresa</t>
  </si>
  <si>
    <t>No es evidente el cumplimiento del requisito de la norma en el artículo 2.2.4.6.13 conservación del documento 20 años posterior a la salida del trabajador. En el documento tabla de retención documental, no se especifica que los documentos expresados en el artículo 2.2.4.6.13 del decreto 1072 de 2015, tengan un tiempo de retención de 20 años posterior a la salida del empleado. Se observa el documento Hoja de control Historias laborales versión 1 del 9 de junio de 2018 donde se observan 106 ítems donde el ultimo corresponde a temas de desvinculación del funcionario y en ninguno de los anteriores sé observa que se tenga en cuenta el registro de capacitaciones de SGSST ni entrega de Elementos de protección personal.</t>
  </si>
  <si>
    <t>Cuando se levantaron las Tablas de Retención Documental - TRD el procedimiento no exisitía.</t>
  </si>
  <si>
    <t>Actualizar las TRD con la serie y subserie correspondiente a EPP y capacitaciones de SGSST y documentos según el decreto 1072 de 2015 (20 años) -</t>
  </si>
  <si>
    <t>Sandra Caycedo
 Lider Gestión Documental
 Subdirección Corporativa 
 y Asuntos Disicplinarios</t>
  </si>
  <si>
    <r>
      <rPr>
        <rFont val="Arial"/>
        <b/>
        <sz val="11.0"/>
      </rPr>
      <t>18/02/2021</t>
    </r>
    <r>
      <rPr>
        <rFont val="Arial"/>
        <sz val="11.0"/>
      </rPr>
      <t xml:space="preserve">
Esta actividad se tiene programada para empezar a revisarse en el segundo semestre del 2021 dado que actualmente no se cuenta con el personal suficiente.
</t>
    </r>
    <r>
      <rPr>
        <rFont val="Arial"/>
        <b/>
        <sz val="11.0"/>
      </rPr>
      <t>19/07/2021</t>
    </r>
    <r>
      <rPr>
        <rFont val="Arial"/>
        <sz val="11.0"/>
      </rPr>
      <t xml:space="preserve"> 
Se tiene un preliminar del procedimiento para la actualizacion de las TRD, se deben realizar unas correciones para presentar a Planeación.
PROCEDIMIENTO PARA LA ACTUALIZACION TRD - Z:\Archivo Central\10. ESTRUCTURA DOCUMENTAL\DOCUMENTOS SIG VERSION 2021
</t>
    </r>
    <r>
      <rPr>
        <rFont val="Arial"/>
        <b/>
        <sz val="11.0"/>
      </rPr>
      <t xml:space="preserve">10/11/2021 </t>
    </r>
    <r>
      <rPr>
        <rFont val="Arial"/>
        <sz val="11.0"/>
      </rPr>
      <t xml:space="preserve">
Se envió el procedimiento para revisión y aprobación de la Oficina Asesora de Planeación para su publicación en el mapa de procesos.
</t>
    </r>
    <r>
      <rPr>
        <rFont val="Arial"/>
        <b/>
        <sz val="11.0"/>
      </rPr>
      <t>09/12/2021</t>
    </r>
    <r>
      <rPr>
        <rFont val="Arial"/>
        <sz val="11.0"/>
      </rPr>
      <t xml:space="preserve">
Se aprobó y publicó en el mapa de procesos, el PROCEDIMIENTO PARA LA ACTUALIZACIÓN TRD https://www.idiger.gov.co/documents/20182/980337/GD-PD-09+Procedimiento+actualizaci%C3%B3n+tablas+de+retenci%C3%B3n+documental+V1.pdf/a2e1dd9f-0339-46d8-9f08-499dcd9d7109</t>
    </r>
  </si>
  <si>
    <r>
      <rPr>
        <rFont val="Arial"/>
        <b/>
        <sz val="10.0"/>
      </rPr>
      <t>20/04/2021</t>
    </r>
    <r>
      <rPr>
        <rFont val="Arial"/>
        <sz val="10.0"/>
      </rPr>
      <t xml:space="preserve">:No se reporta avance por parte del proceso  a 31 de marzo de 2021.Por lo anterior se recomienda al proceso,  registrar en el instrumento de google drive el avance correspondiente de esta manera es fácil controlar su seguimiento y ejecución.
</t>
    </r>
    <r>
      <rPr>
        <rFont val="Arial"/>
        <b/>
        <sz val="10.0"/>
      </rPr>
      <t>29/07/2021</t>
    </r>
    <r>
      <rPr>
        <rFont val="Arial"/>
        <sz val="10.0"/>
      </rPr>
      <t xml:space="preserve"> 
Se evidencia preliminar "Procedimiento para la Actualización Tablas de Retención Documental V1" , el cual se encuentra en elaboracion y aprobación por la segunda línea de defensa. Actividad en desarrollo. LCIR
</t>
    </r>
    <r>
      <rPr>
        <rFont val="Arial"/>
        <b/>
        <sz val="10.0"/>
      </rPr>
      <t xml:space="preserve">01/12/2021
</t>
    </r>
    <r>
      <rPr>
        <rFont val="Arial"/>
        <sz val="10.0"/>
      </rPr>
      <t>Se evidencia correo electrónico del día 9/11/2021 de la SGCAD a la OAP, donde se remite los documentos PROTOCOLO (Inventario Fondo Documental, FORMATO (Registro Prestamos Documentales) PROCEDIMIENTO (Préstamos Documentales) y un INSTRUCTIVO, para la verificación y aprobación del área.</t>
    </r>
    <r>
      <rPr>
        <rFont val="Arial"/>
        <b/>
        <sz val="10.0"/>
      </rPr>
      <t xml:space="preserve">
</t>
    </r>
    <r>
      <rPr>
        <rFont val="Arial"/>
        <sz val="10.0"/>
      </rPr>
      <t xml:space="preserve">
</t>
    </r>
    <r>
      <rPr>
        <rFont val="Arial"/>
        <b/>
        <sz val="10.0"/>
      </rPr>
      <t xml:space="preserve">09/12/2021. </t>
    </r>
    <r>
      <rPr>
        <rFont val="Arial"/>
        <sz val="10.0"/>
      </rPr>
      <t>Se evidencia en el mapa de procesos del IDIGER el procedimiento Actualización Tablas de Retención Documental "</t>
    </r>
    <r>
      <rPr>
        <rFont val="Arial"/>
        <color rgb="FF1155CC"/>
        <sz val="10.0"/>
        <u/>
      </rPr>
      <t>https://www.idiger.gov.co/documents/20182/980337/GD-PD-09+Procedimiento+actualizaci%C3%B3n+tablas+de+retenci%C3%B3n+documental+V1.pdf/a2e1dd9f-0339-46d8-9f08-499dcd9d7109</t>
    </r>
    <r>
      <rPr>
        <rFont val="Arial"/>
        <sz val="10.0"/>
      </rPr>
      <t xml:space="preserve">"
</t>
    </r>
  </si>
  <si>
    <t>ISGST20 -10</t>
  </si>
  <si>
    <t>Decreto 1072 de 2015. Art 2.2.4.6.24, Resolución 1409 de 2012 y Resolución 0312 de 2019 Núm. 4.2.1 4. Controles Administrativos: Medidas que tienen como fin reducir el tiempo de exposición al peligro, tales como la rotación de personal, cambios en la duración o tipo de la jornada de trabajo. Incluyen también la señalización, advertencia, demarcación de zonas de riesgo, implementación de sistemas de alarma, diseño e implementación de procedimientos y trabajos seguros, controles de acceso a áreas de riesgo, permisos de trabajo, entre otros.</t>
  </si>
  <si>
    <t>La entidad no asegura que se implementen las medidas de prevención y control para el riesgo de trabajo en alturas establecidas en la Resolución 1409 de 2012 Artículos 3, 8, 10 y 16. Al realizar el recorrido por las instalaciones de la sede principal, se observa que el personal de almacén realiza trabajo en alturas, sin contar con algún tipo de capacitación o certificado para realizar este tipo de trabajo. El área de almacén cuenta con una escalera de extensión para acopiar o retirar objetos que se encuentran en custodia del mismo. El trabajador manifiesta que asciende a la escalera para realizar esta actividad sin acompañamiento de alguna persona de SST. Manifiesta no contar con curso de formación en trabajo en alturas, ni con algún tipo de capacitación. De igual manera, no se diligencian permisos de trabajo para esta actividad, ni se identifican pre – operacionales del uso de la escalera. Se evidencia en el Programa de Trabajo Seguro en Alturas, que hace parte del plan estratégico de Talento Humano 2020, no se contempla la actividad de alturas realizada por el almacén. No se cuenta con coordinador de trabajo en alturas en la bodega del centro Distrital Logístico y de Reserva ubicado en Fontibón que realice la revisión y verificación de permisos requeridos para el trabajo seguro en alturas. No se implementa o llevan a cabo los permisos de trabajo para las actividades que implican trabajo en alturas en la bodega del centro Distrital Logístico y de Reserva.
 No se encuentra aprobado y publicado en la página web de IDIGER el procedimiento de trabajo seguro en alturas, se evidencian 2 comunicaciones de fecha 26/10/2020 y 24/11/2020 emitida por el subdirector para el manejo de emergencias y desastres haciendo esta solicitud a la Subdirección corporativa y asuntos disciplinarios.</t>
  </si>
  <si>
    <t>No se tienen documentados todos los procedimientos de trabajo en alturas en las Áreas de Servicios de Logística, gestión administrativa y mantenimiento y monitoreo de redes - Of. Tic., de acuerdo con la Resolución 1409 de 2012
 No se cuentan con todos los EPP y EPCC de acuerdo con la resolución 1409 de 2012
 No se han socializado los documentos publicados en la pagina web de la entidad relacionados con trabajo seguro en alturas 
 No se cuentan con los cursos de trabajo seguro en alturas debido a la normatividad vigente que contempla la declaratoria de pandemia en el país.
 Algunos servidores no participáron del rentremaniento en nivel avanzado programado para el año 2019.</t>
  </si>
  <si>
    <t>Desarrollar un plan de trabajo tendiente a subsanar la NO CONFORMIDAD ISGST20 -10  observado en la auditoria del Sistema de Gestión de Seguridad y Salud en el Trabajo vigencia 2020 en lo relacionado al cumplimiento de los requisitos para el trabajo en alturas, agrupando acciones especificas:
1 Continuar documentando los procedimientos de trabajo seguro en alturas para las áreas funcionales de mantenimiento y monitoreo de redes - Oficina TICS, Gestión Administrativa y Servicios de Logística. (Es importante establecer un formato de permiso para trabajo en alturas)
 2.  "Solicitar el certificado del curso avanzado en alturas o reentrenamiento y exámen médico ocupacional de aptitud en trabajo en alturas a los contratistas por prestación de servicios de las áreas de servicios de Logística, Monitoreo y Mantenimiento de Redes"
 3, Capacitar a los servidores públicos en el curso de trabajo en alturas en los niveles avanzado, reentrenamiento avanzado y coordinador. 
 4. Realizar la compra de equipos de protección contra caídas (tics, logística, gestión administrativa).
 5. Realizar inspección planeada al area destinada para el almacen, ubicado en el primer piso de la B-7 . 
 6.. Convocar a los servidores a examen médico ocupacional de alturas y al curso de trabajo seguro en alturas mediante comunicación interna con copia a la historia laboral
  Resulta conveniente realizar nuevamente el reentrenamiento donde se asegure la participación de todos los funcionarios y contratistas relacionados con el trabajo en alturas</t>
  </si>
  <si>
    <t>1. Olga Tibaduiza Profesional Especializado 222 grado 29
 2. Johanna Parra Profesional Especializado 222 grado 29 
 3.Ivan Bautista Profesional Universitario 219-08
 4. Sandra Caycedo M
 Profesional Universitaio 219-12
 COPASST</t>
  </si>
  <si>
    <r>
      <rPr>
        <rFont val="Arial"/>
        <sz val="11.0"/>
      </rPr>
      <t xml:space="preserve">18/02/2021
1. Se revisó y actualizo el Procedimiento de Trabajo de Alturas del CDLyR, pendiente actualizar al formato exigido por la OAJ.
3.Mes de enero de 2021 capacitación en trabajo en alturas
Nivel avanzado:  Melba E Mora Rey y Jorge Vargas R,
Reentrenamiento nivel avanzado Jose Luis Baquero, Ivan Bautista Combita y Sandra Caycedo M
Mes de febrero de 2021, Nivel coordinador Jose L Baquero.
6 Correos electronico de diciembre 2020, convocando a EMO y al curso de TSA
</t>
    </r>
    <r>
      <rPr>
        <rFont val="Arial"/>
        <b/>
        <sz val="11.0"/>
      </rPr>
      <t>10/06/2021</t>
    </r>
    <r>
      <rPr>
        <rFont val="Arial"/>
        <sz val="11.0"/>
      </rPr>
      <t xml:space="preserve">
7. Se solicita mediante comunicación interna 202IE1622 Solicitud Certificado Trabajo en Alturas y Exámenes Médicos Ocupacionales en Altura. A las Oficina de Tecnología de la Información y las Comunicaciones y Subdirección de Emergencias y Desastres
 </t>
    </r>
    <r>
      <rPr>
        <rFont val="Arial"/>
        <b/>
        <sz val="11.0"/>
      </rPr>
      <t>12/10/2021</t>
    </r>
    <r>
      <rPr>
        <rFont val="Arial"/>
        <sz val="11.0"/>
      </rPr>
      <t xml:space="preserve">
</t>
    </r>
    <r>
      <rPr>
        <rFont val="Arial"/>
        <color rgb="FFFF0000"/>
        <sz val="11.0"/>
      </rPr>
      <t xml:space="preserve">Se solicita unificar las actividades 2, 7 y 8 toda vez que son una sola actividad y se evidencia que son repetidas, se sugiere "Solicitar el certificado del curso avanzado en alturas o reentrenamiento y examen médico ocupacional de aptitud en trabajo en alturas a los contratistas por prestación de servicios de las áreas de servicios de Logística, Monitoreo y Mantenimiento de Redes" .
</t>
    </r>
    <r>
      <rPr>
        <rFont val="Arial"/>
        <sz val="11.0"/>
      </rPr>
      <t xml:space="preserve">Esta solicitud ya fue realizada mediante comunicación interna 202IE1622 con la solicitud Certificado Trabajo en Alturas y Exámenes Médicos Ocupacionales en Altura. A las Oficina de Tecnología de la Información y las Comunicaciones y Subdirección de Emergencias y Desastres.
Realizar inspección planeada al área destinada para el almacén, ubicado en el primer piso de la B-7 .
De acuerdo al traslado del área de almacén, se elimina el riesgo de trabajo en alturas, por lo que se da por finalizado el riesgo y el hallazgo encontrado (se adjunta nuevamente registro fotográfico de verificación).
Con las anteriores modificaciones de las actividades y evidencias se cumpliria con el 100% de esta NO CONFORMIDAD. </t>
    </r>
  </si>
  <si>
    <r>
      <rPr>
        <rFont val="Arial"/>
        <b/>
        <sz val="10.0"/>
      </rPr>
      <t>19/02/2021.</t>
    </r>
    <r>
      <rPr>
        <rFont val="Arial"/>
        <sz val="10.0"/>
      </rPr>
      <t xml:space="preserve"> Se evidencian las siguientes actividades: 
</t>
    </r>
    <r>
      <rPr>
        <rFont val="Arial"/>
        <b/>
        <sz val="10.0"/>
      </rPr>
      <t xml:space="preserve">1. </t>
    </r>
    <r>
      <rPr>
        <rFont val="Arial"/>
        <sz val="10.0"/>
      </rPr>
      <t xml:space="preserve">EVIDENCIA ISGST20 -10 - PUNTO 1 PROCEDIMIENTO TRABAJO EN ALTURAS:  Archivo en PDF con el PROCEDIMIENTO DE TRABAJO SEGURO EN ALTURAS PARA EL CENTRO DISTRITAL DE LOGISTICA Y DE RESERVA.
</t>
    </r>
    <r>
      <rPr>
        <rFont val="Arial"/>
        <b/>
        <sz val="10.0"/>
      </rPr>
      <t xml:space="preserve">2. y 3. </t>
    </r>
    <r>
      <rPr>
        <rFont val="Arial"/>
        <sz val="10.0"/>
      </rPr>
      <t xml:space="preserve">Certificaciones de Capacitación y entrenamiento para TSA.
 -CERTIFICADO CTSA JOSE LUIS BAQUERO AVENDAÃ_O. 
- EVIDENCA ISGST20 -10 PUNTO 2 CERTIFICADO CTSA JORGE LUIS VARGAS ROBAYO.
- EVIDENCIA ISGST20 -10 PUNTO 2 CERTIFICADO CTSA MELBA ESPERANZA MORA REY. 
EVIDENCIA ISGST20 -10 PUNTO 2 CERTIFICADO CTSA SANDRA CAYCEDO MOYANO.
</t>
    </r>
    <r>
      <rPr>
        <rFont val="Arial"/>
        <b/>
        <sz val="10.0"/>
      </rPr>
      <t>6.</t>
    </r>
    <r>
      <rPr>
        <rFont val="Arial"/>
        <sz val="10.0"/>
      </rPr>
      <t xml:space="preserve"> Dos Correos electrónicos del día 24/12/2020 remitodo por la funcionaria del SG-SST a los contratistas socializando el Cursos trabajo en altura nivel avanzado y reentrenamiento en nivel avanzada re.
Se evidencia correos electrónicos remitidos por la funcionaria del SG-SST,  donde convoca para que asista a la evaluación de aptitud en trabajo de alturas - Examen de Aptitud para Trabajo en Alturas:
- EVIDENCIA ISGST20 -10 PUNTO 6 EMO TSA ARNOL MOYA.
- EVIDENCIA ISGST20 -10 PUNTO 6 EMO TSA GERARDO ESCOBAR 2020-12-28.
- EVIDENCIA ISGST20 -10 PUNTO 6 EMO TSA IVAN BAUTISTA C 2020-12-28.
- EVIDENCIA ISGST20 -10 PUNTO 6 EMO TSA JORGE VARGAS R 2020-12-28.
- EVIDENCIA ISGST20 -10 PUNTO 6 EMO TSA JOSE BAQUERO A 2020-12-28.
- EVIDENCIA ISGST20 -10 PUNTO 6 EMO TSA MELBA MORA R 2020-12-28.
- EVIDENCIA ISGST20 -10 PUNTO 6 EMO TSA SANDRA CAYCEDO M 2020-12-28.
- EEVIDENCIA ISGST20 -10PUNTO 6 EMO TSA ERNESTO GARCIA G 2020-12-28
- EVIDENCIA ISGST20-10 PUNTO 6 EMO ERNESTO GARCIA.
</t>
    </r>
    <r>
      <rPr>
        <rFont val="Arial"/>
        <b/>
        <sz val="10.0"/>
      </rPr>
      <t>20/04/2021</t>
    </r>
    <r>
      <rPr>
        <rFont val="Arial"/>
        <sz val="10.0"/>
      </rPr>
      <t xml:space="preserve">:No se reporta avance por parte del proceso  a 31 de marzo de 2021. Por lo anterior se recomienda al proceso, registrar en el instrumento de google drive el avance correspondiente de esta manera es fácil controlar su seguimiento y ejecución.
TOTAL ACTIVIDADES REALIZADAS= 4/TOTAL ACTIVIDADES POR REALIZAR=8= 50% LCIR
</t>
    </r>
    <r>
      <rPr>
        <rFont val="Arial"/>
        <b/>
        <sz val="10.0"/>
      </rPr>
      <t xml:space="preserve">
10/06/2021</t>
    </r>
    <r>
      <rPr>
        <rFont val="Arial"/>
        <sz val="10.0"/>
      </rPr>
      <t xml:space="preserve">
7. Se evidencia comunicación interna 202IE1622 con la solicitud Certificado Trabajo en Alturas y Exámenes Médicos Ocupacionales en Altura. A las Oficina de Tecnología de la Información y las Comunicaciones y Subdirección de Emergencias y Desastres.
TOTAL ACTIVIDADES REALIZADAS= 5/TOTAL ACTIVIDADES POR REALIZAR=8= 50% LCIR
</t>
    </r>
    <r>
      <rPr>
        <rFont val="Arial"/>
        <b/>
        <sz val="10.0"/>
      </rPr>
      <t>14/12/2021</t>
    </r>
    <r>
      <rPr>
        <rFont val="Arial"/>
        <sz val="10.0"/>
      </rPr>
      <t xml:space="preserve">. Se evidencia comunicación interna 202IE1622 con la solicitud Certificado Trabajo en Alturas y Exámenes Médicos Ocupacionales en Altura, a las Oficina de Tecnología de la Información y las Comunicaciones y la Subdirección de Emergencias y Desastres solicitando la documentación certificado en alturas, examen medico ocupacional y documento contractual para ser validados por el área de seguridad.
Por el traslado del área de almacén a la bodega de Fontibón - Bodega del Centro Distrital de Logistica y Reserva-, se elimina el hallazgo evaluado y se elimina el riesgo de trabajo en alturas. Se evidencia registro fotográfico de verificación.
</t>
    </r>
    <r>
      <rPr>
        <rFont val="Arial"/>
        <b/>
        <sz val="10.0"/>
      </rPr>
      <t xml:space="preserve">
</t>
    </r>
  </si>
  <si>
    <t>ISGST20 -11</t>
  </si>
  <si>
    <t>La entidad no asegura que se implementen las medidas de prevención y control para el riesgo biológico para mitigar el riesgo de contagio por COVID -19. En el recorrido por la sede principal de IDIGER se evidencia que los servidores públicos y/o contratistas: a) No conservan la distancia mínima de dos (2) m. entre los trabajadores b) consumen alimentos en los puestos de trabajo, ejemplo manzanas, bebidas y otros c) Se evidencia que trabajadores y contratistas no se aseguran el uso permanente del tapabocas y que este elemento se mantenga sujeto o ubicado siempre sobre la nariz, tocan con alguna frecuencia el tapabocas para ajustarlo mientras hablan, especialmente cuando los tapabocas no son desechables.</t>
  </si>
  <si>
    <t>Exceso de confianza
 Olvido
 Hacen caso omiso de las indicaciiones</t>
  </si>
  <si>
    <t>1 Llamados de atención por el incumplimiento del protocolo establecido por la entidad 
 2, Socializar nuevamente por medio de correo electrónico masivo el protocolo de prevención COVID-19
 3. Realizar inspecciones a fin de verificar el cumplimiento del protocolo de bioseguridad.</t>
  </si>
  <si>
    <t>1. Sandra Caycedo Profesional Universitario 219-12
 2. Hanna Páez
 3. Olga Lucia Cardona
 4. Presidente del COPASST</t>
  </si>
  <si>
    <r>
      <rPr>
        <rFont val="Arial"/>
        <b/>
        <sz val="11.0"/>
      </rPr>
      <t>12/04/2021</t>
    </r>
    <r>
      <rPr>
        <rFont val="Arial"/>
        <sz val="11.0"/>
      </rPr>
      <t xml:space="preserve">
1- Llamado de atención 09/04/2021, Medidas de autocuidado como prevención ante el virus COVID-19
2- 03/03/2021 y 31/03/2021
Socialización actualización protocolo de bioseguridad de conformidad a las modificaciones realizadas, de acuerdo a LA Resolución 223 de 2021 en la cual se retira el uso de tapete sanitizante y se fortalecen las medidas de distaciamiento y ventilación de las áreas de trabajo.
3- Inspección por parte de la asesora de la ARL los días 20 y 27 de enero y 04 y 26 de marzo de 2021
por parte de Olga Lucia Cardona con acompañamiento por parte de la Asesora de la ARL el día 29 de marzo de 2021.
</t>
    </r>
    <r>
      <rPr>
        <rFont val="Arial"/>
        <b/>
        <sz val="11.0"/>
      </rPr>
      <t>10/06/2021</t>
    </r>
    <r>
      <rPr>
        <rFont val="Arial"/>
        <sz val="11.0"/>
      </rPr>
      <t xml:space="preserve">
4. Inspecciones de bioseguridad semanales y toma de temperatura aleatoria, se diseña formulario reporte diario de condiciones de salud en cumplimiento al protocolo de bioseguridad. </t>
    </r>
  </si>
  <si>
    <r>
      <rPr>
        <rFont val="Arial"/>
        <b/>
        <sz val="10.0"/>
      </rPr>
      <t>20/04/2021</t>
    </r>
    <r>
      <rPr>
        <rFont val="Arial"/>
        <sz val="10.0"/>
      </rPr>
      <t xml:space="preserve">:  a corte 31 de marzo. 
*Se evidencia correo electrónico del 31 de marzo de 2021 se socializa el nuevo protocolo de bioseguridad, de acuerdo con las medidas adoptadas por el Gobierno.
*Se evidenció inspecciones y socialización protocolo
* el 3 de marzo de 2021 se socializa el nuevo protocolo de bioseguridad, de acuerdo con las medidas adoptadas por el
Gobierno.
*Se evidencia correo del 9 de abril se socializa la comunicación interna 2021IE1425 "LLamado de atención - Medidas de Autocuidado Como Prevención de Contagio Ante el Virus - COVID-19."
</t>
    </r>
    <r>
      <rPr>
        <rFont val="Arial"/>
        <b/>
        <sz val="10.0"/>
      </rPr>
      <t>10/06/2021</t>
    </r>
    <r>
      <rPr>
        <rFont val="Arial"/>
        <sz val="10.0"/>
      </rPr>
      <t xml:space="preserve">
Se evidencian Inspecciones de bioseguridad semanales y toma de temperatura aleatoria, de los días 03/05/201, 10/05/2021, 13/05/2021, 24/05/2021, 27/05/2021, se diseña formulario reporte diario de condiciones de salud en cumplimiento al protocolo de bioseguridad. </t>
    </r>
  </si>
  <si>
    <t>ISGST20 -12</t>
  </si>
  <si>
    <t>Decreto 1072 de 2015. Art 2.2.4.6.24, Resolución 1409 de 2012 y Resolución 0312 de 2019 Núm. 4.2.1 4. Controles administrativos: Medidas que tienen como fin reducir el tiempo de exposición al peligro, tales como la rotación de personal, cambios en la duración o tipo de la jornada de trabajo. Incluyen también la señalización, advertencia, demarcación de zonas de riesgo, implementación de sistemas de alarma, diseño e implementación de procedimientos y trabajos seguros, controles de acceso a áreas de riesgo, permisos de trabajo, entre otros; y</t>
  </si>
  <si>
    <t>La organización no logra evidenciar cómo realizan el cubrimiento de los turnos de la noche en términos de plan de emergencias y brigadistas. El Centro Distrital Logístico y de Reserva ubicado en Fontibón opera en tres turnos de trabajo y cuenta con 2 brigadistas en el turno diurno.</t>
  </si>
  <si>
    <t>No les gusta formar parte de la brigada de emergcencia
 No tienen tiempo
 No pueden participar de las capacitaciones porque se encuentran en turno</t>
  </si>
  <si>
    <t>1. Identificar los brigadistas del CDLyR
 2, Capacitar a los servidores del centro distrital logístico como brigadistas de emergencias.</t>
  </si>
  <si>
    <t>1. Oplga Tibaduiza Profesional Especializado 222-23
 2. Sandra Caycedo M Profesional Universitario 219-12</t>
  </si>
  <si>
    <r>
      <rPr>
        <rFont val="Arial"/>
        <b/>
        <sz val="11.0"/>
      </rPr>
      <t>10/06/2021</t>
    </r>
    <r>
      <rPr>
        <rFont val="Arial"/>
        <sz val="11.0"/>
      </rPr>
      <t xml:space="preserve">
1. Se diseña y remite formulario de inscripción a los brigadistas que hacian parte de la Brigada de Emergencias, con el fin de verificar y actualizar datos de sus miembros. 
</t>
    </r>
    <r>
      <rPr>
        <rFont val="Arial"/>
        <b/>
        <sz val="11.0"/>
      </rPr>
      <t xml:space="preserve">12/10/2021
</t>
    </r>
    <r>
      <rPr>
        <rFont val="Arial"/>
        <sz val="11.0"/>
      </rPr>
      <t>Se realizan capacitaciones y se adjuntan evidencias, se solicta cerrar el hallazgo porque se cumple al 100% con la acción planteada.</t>
    </r>
  </si>
  <si>
    <r>
      <rPr>
        <rFont val="Arial"/>
        <b/>
        <sz val="10.0"/>
      </rPr>
      <t>20/04/2021</t>
    </r>
    <r>
      <rPr>
        <rFont val="Arial"/>
        <sz val="10.0"/>
      </rPr>
      <t xml:space="preserve">:No se reporta avance por parte del proceso  a 31 de marzo de 2021.Por lo anterior se recomienda al proceso,  registrar en el instrumento de google drive el avance correspondiente de esta manera es fácil controlar su seguimiento y ejecución.
</t>
    </r>
    <r>
      <rPr>
        <rFont val="Arial"/>
        <b/>
        <sz val="10.0"/>
      </rPr>
      <t xml:space="preserve">10/06/2021. </t>
    </r>
    <r>
      <rPr>
        <rFont val="Arial"/>
        <sz val="10.0"/>
      </rPr>
      <t xml:space="preserve">Se evidencia formulario de inscripción a los brigadistas que hacian parte de la Brigada de Emergencias, con el fin de verificar y actualizar datos de sus miembros. Se evidencia la inscrpción de seis brigadistas de emergencia.
(1 actividad / 2 actividades)=100%
</t>
    </r>
    <r>
      <rPr>
        <rFont val="Arial"/>
        <b/>
        <sz val="10.0"/>
      </rPr>
      <t xml:space="preserve">12/10/2021: </t>
    </r>
    <r>
      <rPr>
        <rFont val="Arial"/>
        <sz val="10.0"/>
      </rPr>
      <t xml:space="preserve">Se evidencia lista de asistencia a la capacitación Brigadista del día 22 de septiembre de 202, con la participación de nueve (9) asistentes. 
(2 actividad / 2 actividades)=100%
</t>
    </r>
  </si>
  <si>
    <t>ISGST20 -13</t>
  </si>
  <si>
    <t>Decreto 1072 de 2015. Art 2.2.4.6.24, Resolución 0312 Núm. 4.2.1 y Resolución 666 Medidas de prevención y control. Las medidas de prevención y control deben adoptarse con base en el análisis de pertinencia, teniendo en cuenta el siguiente esquema de jerarquización 4. Controles Administrativos: Medidas que tienen como fin reducir el tiempo de exposición al peligro, tales como la rotación de personal, cambios en la duración o tipo de la jornada de trabajo. Incluyen también la señalización, advertencia, demarcación de zonas de riesgo, implementación de sistemas de alarma, diseño e implementación de procedimientos y trabajos seguros, controles de acceso a áreas de riesgo, permisos de trabajo, entre otros.</t>
  </si>
  <si>
    <t>No se evidencia que la política fue revisada y/o actualizada como mínimo una vez al año no es claro que la Política de SST incluye lo descrito en el literal 1 del Artículo 2.2.4.6.7. Se tiene la política de SST está fechada y firmada con Resolución 770 de noviembre 2017, no es evidente actualización desde esa fecha. No es claro como la organización en la política contempla los compromisos que expresa el Artículo 2.2.4.6.7. Objetivos de la política de seguridad y salud en el trabajo (SST)</t>
  </si>
  <si>
    <t>Se realizó la revisión de la política frente al Decreto 1072 de 2015 con el COPASST
 No se vio la necesidad de solictar un cambio de la politica del SIG
 La política cumplia con lo establecido en el decreto 1072 de 2015</t>
  </si>
  <si>
    <t>1, Elaborar dos documentos preliminares de actualización de la política y objetivos del SG-SST por parte de Talento Humano y el COPASSTy presentarlos ante la alta Dirección, durante la reunión de la revisión por la dirección para su aprobación y posterior socialización al COPASST y colaboradores de la Entidad</t>
  </si>
  <si>
    <r>
      <rPr>
        <rFont val="Arial"/>
        <b/>
        <sz val="11.0"/>
      </rPr>
      <t xml:space="preserve">12/04/2021
</t>
    </r>
    <r>
      <rPr>
        <rFont val="Arial"/>
        <sz val="11.0"/>
      </rPr>
      <t xml:space="preserve">Proyección politica y objetivos del Sistema de Gestión de Seguridad y Salud en el Trabajo de conformidad a los requerimientos del Decreto 1072 de 2015.
Es remitida a la profesional especializada de Talento Humano Claudia Gomez y a la Subdirectora Corporativa y Asuntos Disciplinarios Dra Diana Milena Rojas para una primera revisión por parte de los responsables del Sistema.  
</t>
    </r>
    <r>
      <rPr>
        <rFont val="Arial"/>
        <b/>
        <sz val="11.0"/>
      </rPr>
      <t>10/06/2021</t>
    </r>
    <r>
      <rPr>
        <rFont val="Arial"/>
        <sz val="11.0"/>
      </rPr>
      <t xml:space="preserve">
1. Proyección politica y objetivos SG-SST, remitidos al Comité Paritario de Seguridad y Salud en el Trabajo para su aprobación.
2. Solicitud formato de publicación y aprobación Oficina Asesora de Planeación. 
</t>
    </r>
    <r>
      <rPr>
        <rFont val="Arial"/>
        <b/>
        <sz val="11.0"/>
      </rPr>
      <t xml:space="preserve">12/10/2021
</t>
    </r>
    <r>
      <rPr>
        <rFont val="Arial"/>
        <sz val="11.0"/>
      </rPr>
      <t>1. Política y objetivos firmados.
2. Política y objetivos publicados . 
Dichos documentos fueron publicados en la pag Web, se adjunta acta donde se evidencia la realización de la mesa de trabajo para el objetivo y politicas y la respectiva socialización, se solicita cerrar el hallazgo ya que se cumple con la acción al 100%</t>
    </r>
  </si>
  <si>
    <r>
      <rPr>
        <rFont val="Arial"/>
        <b/>
        <sz val="10.0"/>
      </rPr>
      <t>20/04/2021</t>
    </r>
    <r>
      <rPr>
        <rFont val="Arial"/>
        <sz val="10.0"/>
      </rPr>
      <t xml:space="preserve">:  Se evidencia correo electronico del 31 de marzo de 2021, donde se remite la  la propuesta de la política y objetivos del Sistema de Seguridad y Salud en el Trabajo, a Subdirección corporativa y talento Humano  lo  para
su revisión y aprobación 
</t>
    </r>
    <r>
      <rPr>
        <rFont val="Arial"/>
        <b/>
        <sz val="10.0"/>
      </rPr>
      <t xml:space="preserve">10/06/2021 </t>
    </r>
    <r>
      <rPr>
        <rFont val="Arial"/>
        <sz val="10.0"/>
      </rPr>
      <t xml:space="preserve">Se evidencia Proyecto de la Politica y objetivos SG-SST, remitidos al Comité Paritario de Seguridad y Salud en el Trabajo para su aprobación.
</t>
    </r>
    <r>
      <rPr>
        <rFont val="Arial"/>
        <b/>
        <sz val="10.0"/>
      </rPr>
      <t xml:space="preserve">12/10/2021: </t>
    </r>
    <r>
      <rPr>
        <rFont val="Arial"/>
        <sz val="10.0"/>
      </rPr>
      <t xml:space="preserve">Se evidencia la Política del Sistema de Gestión de la Seguridad y Salud en el Trabajo SG-SST, firmada por el Director Guillermo Escobar Castro. Se encuentra publicada en el Link: https://www.idiger.gov.co/documents/20182/1258144/POLITICA+Y+OBJETIVOS+SST.pdf/4b03933c-fd27-4d94-8f76-c15c8d45c352
Se evidencia acta de reunión Lugar: Reunión virtual Google meet del día 03/05/2021 cuyo objetivo fué:Realizar la sesión del Comité Paritario de Seguridad y Salud en el Trabajo COPASST del mes de mayo del
presente año, con el objetivo de presentar y aprobar la Política y Objetivos del Sistema de Gestión Seguridad
y Salud en el Trabajo, mediante la cual se socializa la actualización de la política. </t>
    </r>
  </si>
  <si>
    <t>ISGST20 -14</t>
  </si>
  <si>
    <t>Decreto 1072 de 2015. Art 2.2.4.6.25 y Resolución 0312 de 2019 Núm. 5.1.2 La entidad contratante debe asegurar que se implementen y mantengan las disposiciones necesarias en materia de prevención, preparación y respuesta ante emergencias, con cobertura a todos los centros y turnos de trabajo y todos los trabajadores, independiente de su forma de contratación o vinculación, incluidos contratistas y subcontratistas, así como proveedores y visitantes.</t>
  </si>
  <si>
    <t>No se evidencia que se hubiese realizado entrega de información sobre EPP a todos los empleados. Se han realizado charlas de capacitación, en el uso de EPP sin embargo se observa que los señores Guevara Fabian Ricardo; James Carrillo Cristian, Lindón Palacios Lozada, no asisten, son personas clasificadas en riesgo 5.</t>
  </si>
  <si>
    <t>En las charlas de sensibilización se observa una participación inferior del 50% de los colaboradores de la entidad.
 Los colaboradores se encuentran en campo
 Las charlas no se realizan en campo</t>
  </si>
  <si>
    <t>1, Comprar de elementos de protección personal
 2 .Capacitar a los servidores citados en el hallazgo en el uso de EPP
 3, Realizar capacitacion de uso de EPP durante la entrega de estos elementos y en campo 
 4. Capacitar en comportamiento seguro</t>
  </si>
  <si>
    <t>1. Sandra Caycedo Profesional Universitario 219-12
 2. Hanna Páez
 3. Olga Lucia Cardona</t>
  </si>
  <si>
    <r>
      <rPr>
        <rFont val="Arial"/>
        <b/>
        <sz val="11.0"/>
      </rPr>
      <t xml:space="preserve">12/10/2021
</t>
    </r>
    <r>
      <rPr>
        <rFont val="Arial"/>
        <sz val="11.0"/>
      </rPr>
      <t xml:space="preserve">1.Se realizó compra de elementos de bioseguridad para todos los colaboradores del IDIGER.                 
Los elementos son adquiridos mediante instrumento de agregación de demanda bajo las órdenes de compra 75236, 74328, 74329, los elementos adquiridos son tapabocas, careta y guantes. </t>
    </r>
  </si>
  <si>
    <r>
      <rPr>
        <rFont val="Arial"/>
        <b/>
        <sz val="10.0"/>
      </rPr>
      <t>20/04/2021:</t>
    </r>
    <r>
      <rPr>
        <rFont val="Arial"/>
        <sz val="10.0"/>
      </rPr>
      <t xml:space="preserve">No se reporta avance por parte del proceso  a 31 de marzo de 2021.Por lo anterior se recomienda al proceso,  registrar en el instrumento de google drive el avance correspondiente de esta manera es fácil controlar su seguimiento y ejecución.
</t>
    </r>
    <r>
      <rPr>
        <rFont val="Arial"/>
        <b/>
        <sz val="10.0"/>
      </rPr>
      <t>02/12/2021.</t>
    </r>
    <r>
      <rPr>
        <rFont val="Arial"/>
        <sz val="10.0"/>
      </rPr>
      <t xml:space="preserve"> Se evidencia la Orden de Compra No. 75236 con SPARKLEAN S.A.S, contrato AECovid19-118 con 999 unidades de alcohol – frasco y su distribución.  Se evidencia la Orden de Compra No. 74329 con INDUHOTEL S.A.S, contrato AECovid19-33 con 33 careta con visor intercambiable, 500 tapabocas desechables, y su distribución. Se evidencia la Orden de Compra No. 74328 con GLOBALK COLOMBIA S.A.S., contrato AECovid19-550 con 25 guantes de nitrilo y su distribución. 
</t>
    </r>
  </si>
  <si>
    <t>ISGST20 -15</t>
  </si>
  <si>
    <t>Decreto 1072 de 2015 Artículo 2.2.4.6.6. Requisitos de la política de seguridad y salud en el trabajo (SST). La Política de SST de la empresa debe entre otros, cumplir con los siguientes requisitos:
 5. Ser revisada como mínimo una vez al año y de requerirse, actualizada acorde con los cambios tanto en materia de Seguridad y Salud en el Trabajo (SST), como en la empresa.
 Artículo 2.2.4.6.7. Objetivos de la política de seguridad y salud en el trabajo (SST).
 La Política de SST de la empresa debe incluir como mínimo los siguientes objetivos sobre los cuales la organización expresa su compromiso:
 1. Identificar los peligros, evaluar y valorar los riesgos y establecer los respectivos controles.</t>
  </si>
  <si>
    <t>No es evidente que algunos de los empleados conozcan las responsabilidades en relación con el SG-SST. No fue evidente que Yazmin Nieto Mejía del área de atención al ciudadano conociera las responsabilidades frente al sistema de gestión de seguridad y salud en el trabajo expresadas en el artículo 2.2.4.6.10 del Decreto 1072 de 2015.</t>
  </si>
  <si>
    <t>Olvido 
 Falta de concientización
 Falta de cultura
 Falta por interiorizar la importancia de la seguridad y salud en el trabajo</t>
  </si>
  <si>
    <t>1. Enviar correo masivo de socialización de las responsabilidad del SG-SST en los diferentes cargos, incluyendo a la señora Yasmin Nieto.
 2. Realizar charlas dirigidas a los servidores sobre las responsabilidades del SG-SST en los diferentes cargos</t>
  </si>
  <si>
    <r>
      <rPr>
        <rFont val="Arial"/>
        <b/>
        <sz val="11.0"/>
      </rPr>
      <t>05/11/2021</t>
    </r>
    <r>
      <rPr>
        <rFont val="Arial"/>
        <sz val="11.0"/>
      </rPr>
      <t xml:space="preserve">
1. Mediante Boletín Interno en la sección de Seguridad y Salud en el Trabajo del día 22 de octubre se envía a todos los funcionarios y contratistas las responsabilidades que tenemos dentro del Sistema de Gestión de Seguridad y Salud en el Trabajo. 
La contratista Yasmin Nieto no tuvo contrato en la entidad para la presente vigencia
</t>
    </r>
    <r>
      <rPr>
        <rFont val="Arial"/>
        <b/>
        <sz val="11.0"/>
      </rPr>
      <t>12/10/2021</t>
    </r>
    <r>
      <rPr>
        <rFont val="Arial"/>
        <sz val="11.0"/>
      </rPr>
      <t xml:space="preserve">
2. Se realiza socialización de las responsabilidades dentro del Sistema de Gestión de Seguridad y Salud en el Trabajo mediante la Inducción y Reinducción del Sistema de Gestión de Seguridad y Salud en el Trabajo realizada mediante la plataforma classroom, en la cual se establece como estudio asincrónico las responsabilidades y una actividad de evaluación 
(Se adjunta pantallazos de evidencia curso y tarea)
Con esta evidencia, se daría un avance del 100% de esta NO CONFORMIDAD </t>
    </r>
  </si>
  <si>
    <r>
      <rPr>
        <rFont val="Arial"/>
        <b/>
        <sz val="10.0"/>
      </rPr>
      <t>20/04/2021</t>
    </r>
    <r>
      <rPr>
        <rFont val="Arial"/>
        <sz val="10.0"/>
      </rPr>
      <t xml:space="preserve">:No se reporta avance por parte del proceso  a 31 de marzo de 2021.Por lo anterior se recomienda al proceso,  registrar en el instrumento de google drive el avance correspondiente de esta manera es fácil controlar su seguimiento y ejecución.
</t>
    </r>
    <r>
      <rPr>
        <rFont val="Arial"/>
        <b/>
        <sz val="10.0"/>
      </rPr>
      <t>08/11/2021.</t>
    </r>
    <r>
      <rPr>
        <rFont val="Arial"/>
        <sz val="10.0"/>
      </rPr>
      <t xml:space="preserve"> Se evidencia en el Boletín Interno del IDIGER del día 22 de octubre de 2021 en la página 8 "Semana de la Salud en el IDIGER" las tematica Te recordamos las responsabilidades que tenemos como trabajadores dentro del Sistema General de Seguridad y Saluden el Trabajo SG-SST. Se recomienda continuar con las actividades de socialización de las responsabilidades por parte de los funcionarios y colaboradores.
</t>
    </r>
    <r>
      <rPr>
        <rFont val="Arial"/>
        <b/>
        <sz val="10.0"/>
      </rPr>
      <t>10/12/2021</t>
    </r>
    <r>
      <rPr>
        <rFont val="Arial"/>
        <sz val="10.0"/>
      </rPr>
      <t>. Se evidencia soporte de la Plataforma Classrom “Inducción Sistema Gestión Seguridad y Salud en el Trabajo – SST, con las siguientes temas: -Generalidades, Identificación de accidentes, Accidente de Trabajo, Pausas Activas, Plan de Seguridad, Copasst, Comité de Convivencia, Elementos de Protección, Procedimientos, Afiliación ARL, Curso Primer Respondiente, Covid 19.</t>
    </r>
  </si>
  <si>
    <t>ISGST20 -16</t>
  </si>
  <si>
    <t>Decreto 1072 de 2015 Artículo está fechada 2.2.4.6.12. Documentación.
 El empleador debe mantener disponibles y debidamente actualizados entre otros, los siguientes documentos en relación con el Sistema de Gestión de la Seguridad y Salud en el Trabajo SG-SST: 9. Registro de entrega de los protocolos de seguridad, de las fichas técnicas cuando aplique y demás instructivos internos de seguridad y salud en el trabajo;</t>
  </si>
  <si>
    <t>Se evidencia que a través de la Resolución 038 de 2020, se realiza la revisión por la alta dirección; en este documento no hacen el detalle de los 24 numerales que solicita el decreto 1072 de 2015 artículo 2.2.4.6.31 revisión por la dirección. En la resolución mencionada, no se evidencia claridad, ni registro de la eficacia de las estrategias que se han llevado a cabo para dar cumplimiento al SGSST. De igual manera, no se evidencia la eficacia de las medidas de seguimiento a revisiones anteriores por la alta dirección (Numeral 1y 6. Art. 2.2.4.6.31). Por otro lado, se desconoce si los recursos que son asignados son suficientes para la implementación del SGSST, y a su vez si la capacidad del SGSST, abarca todas las necesidades de la entidad. (Numeral 3 y 4 Art. 2.2.4.6.31). En otra instancia, no se evidencia registro de información de la eficacia de las medidas de prevención y control de peligros con los que cuenta la entidad (Numeral 9 Art. 2.2.4.6.31)</t>
  </si>
  <si>
    <t>Falta implementar los indicadores de gestión
 No se vio la importancia de implementar los indicadores de gestión frente al tema de revisión de la alta dirección</t>
  </si>
  <si>
    <t>Desarrollar un plan de trabajo tendiente a subsanar la OPORTUNIDAD DE MEJORA ISGST20 -16  observado en la auditoria del Sistema de Gestión de Seguridad y Salud en el Trabajo vigencia 2020 en lo relacionado a la implementación de indicadores que permita evaluar la eficacia del Sistema de Gestión de Seguridad y Salud en el Trabajo, agrupando acciones especificas:
1. Implementar indicadores de eficacia que permitan evaluar la implementación del SGSST y el desarrollo de medidas de prevención y control de peligros al interior de la Entidad.
 2. Implementar mecanismos de revisión por parte de la Alta Dirección al SGSST.
 3. Especificar en los Informes de Gestión, si los recursos asignados a SST fueron suficientes para la implementación del sistema.</t>
  </si>
  <si>
    <t>1. Sandra Caycedo Profesional Universitario 219-12</t>
  </si>
  <si>
    <r>
      <rPr>
        <rFont val="Arial"/>
        <b/>
        <sz val="11.0"/>
      </rPr>
      <t>10/06/2021</t>
    </r>
    <r>
      <rPr>
        <rFont val="Arial"/>
        <sz val="11.0"/>
      </rPr>
      <t xml:space="preserve">
1. Revisión indicadores SG-SST, mediante el SIDEAP modulo SST, en el cual mediante la herramienta de seguimiento se actualiza e implementan los indicadores del SGSST. Se adjunta matriz de indicadores generados por SIDEAP herramienta diseñada por el Departamento Administrativo del Servicio Civil Distrital.
</t>
    </r>
    <r>
      <rPr>
        <rFont val="Arial"/>
        <b/>
        <sz val="11.0"/>
      </rPr>
      <t>05/11/2021</t>
    </r>
    <r>
      <rPr>
        <rFont val="Arial"/>
        <sz val="11.0"/>
      </rPr>
      <t xml:space="preserve">
2. Se realiza revisión por la Dirección del SGSST de la vigencia 2020, se realiza bajo los 24 items solicitados en el Decreto 1072 de 2015, se adjunta correos electronicos de envío información documental por parte de la Dirección General. 
3. Informe Revisión por la Dirección en el cual se especifica y se relaciona los recursos requeridos y utilizados para la ejecución del SG-SST durante la vigencia 2020. 
</t>
    </r>
    <r>
      <rPr>
        <rFont val="Arial"/>
        <b/>
        <sz val="11.0"/>
      </rPr>
      <t xml:space="preserve">10/12/2021
</t>
    </r>
    <r>
      <rPr>
        <rFont val="Arial"/>
        <color rgb="FFFF0000"/>
        <sz val="11.0"/>
      </rPr>
      <t xml:space="preserve">Se solicita unificar las actividades 1 y 4, toda vez que se encuentran repetidas y tienen un mismo objetivo, sugiero dejar la siguiente actividad "Implementar indicadores de eficacia que permitan evaluar la implementación del SGSST y el desarrollo de medidas de prevención y control de peligros al interior de la Entidad".
</t>
    </r>
    <r>
      <rPr>
        <rFont val="Arial"/>
        <sz val="11.0"/>
      </rPr>
      <t xml:space="preserve">
Esta evidencia se cumple con el reporte de indicadores de eficacia mediante la plataforma de SIDEAP, reporte remitido y avalado por parte de Control Interno. 
Se remite como evidencia el informe de gestión de la entidad en el cual en el aspecto de Seguridad y Salud en el Trabajo se incluye la información sobre los recursos asignados al SG-SST.
3. Se incluye dentro del informe de gestión la información relacionada a los recursos asignados al SGSST. (Se adjunta informe de gestión)
Con las anteriores modificaciones de las actividades y evidencias entregadas se cumpliría al 100% de esta OPORTUNIDAD DE MEJORA 
</t>
    </r>
  </si>
  <si>
    <r>
      <rPr>
        <rFont val="Arial"/>
        <b/>
        <sz val="10.0"/>
      </rPr>
      <t>20/04/2021</t>
    </r>
    <r>
      <rPr>
        <rFont val="Arial"/>
        <sz val="10.0"/>
      </rPr>
      <t xml:space="preserve">:No se reporta avance por parte del proceso  a 31 de marzo de 2021.Por lo anterior se recomienda al proceso,  registrar en el instrumento de google drive el avance correspondiente de esta manera es fácil controlar su seguimiento y ejecución.
</t>
    </r>
    <r>
      <rPr>
        <rFont val="Arial"/>
        <b/>
        <sz val="10.0"/>
      </rPr>
      <t xml:space="preserve">10/06/2021. 
1. </t>
    </r>
    <r>
      <rPr>
        <rFont val="Arial"/>
        <sz val="10.0"/>
      </rPr>
      <t xml:space="preserve">Se evidencia matirz SIDEAP modulo SST, con los indicadores del SGSST con meta, tendencia, y resultados. Herramienta diseñada por el Departamento Administrativo del Servicio Civil Distrital.
(1 actividad / 4 actividades)=100%
</t>
    </r>
    <r>
      <rPr>
        <rFont val="Arial"/>
        <b/>
        <sz val="10.0"/>
      </rPr>
      <t>08/11/2021. 
2.</t>
    </r>
    <r>
      <rPr>
        <rFont val="Arial"/>
        <sz val="10.0"/>
      </rPr>
      <t xml:space="preserve"> Se evidencia como Mecanismo de Revisión por parte de la Alta Dirección al SGSST, se evidencia informe "SISTEMA DE GESTIÓN DE SEGURIDAD Y SALUD EN EL TRABAJO - SG-SST - "Revisión por la Alta Dirección" de fecha Julio de 2021, con los comentarios de la alta dirección, el plan de acción y el responsable. No se identifica fecha de realización. Se evidencian las 24 acciones a desarrollar.
(2 actividades / 3 actividades)=100%
</t>
    </r>
    <r>
      <rPr>
        <rFont val="Arial"/>
        <b/>
        <sz val="10.0"/>
      </rPr>
      <t>14/12/2021</t>
    </r>
    <r>
      <rPr>
        <rFont val="Arial"/>
        <sz val="10.0"/>
      </rPr>
      <t xml:space="preserve">
3.  Se evidencia Informe de Gestión – IDIGER, con corte del 30/06/2021, en el cual se informa los recursos asignados básicos para su diseño, ejecución y evaluación del Sistema de Gestión de Seguridad y Salud en el Trabajo pág 15
(3 actividades / 3 actividades)=100%
</t>
    </r>
  </si>
  <si>
    <t>ISGST20 -17</t>
  </si>
  <si>
    <t>Decreto 1072 de 2015 Artículo 2.2.4.6.10. Responsabilidades de los trabajadores. Los trabajadores, de conformidad con la normatividad vigente tendrán entre otras, las siguientes responsabilidades:</t>
  </si>
  <si>
    <t>Según la muestra evaluada Alexandra Ramírez, Claudia Elizabeth Rodríguez; Edwin Edison Gómez; Jeidy Janeth Patarroyo, María Constanza Ardila. los empleados no conocen los resultados de accidentalidad de la organización. Se observa el reporte de accidentalidad de 2019 febrero 7 de 2020. Sin embargo, las personas del área no conocen el reporte de accidentalidad del año 2020.Se observa la estadística de accidentalidad de la organización y se encuentra que hay 5 accidentes hasta el momento, con 18 días de incapacidad. se observa que se llevan los indicadores de accidentalidad, índice de frecuencia, índice de severidad, mortalidad, prevalencia, incidencia y ausentismo por ATEL, se hace análisis de cada uno de los elementos sin embargo los empleados no los conocen.</t>
  </si>
  <si>
    <t>No hay buean lectura de la información enviada mediante dorreo electrónico
 Falta de tiempo para la lectura del informe 
 El informe es largo en su contenido</t>
  </si>
  <si>
    <t>1. Enviar un correo masivo de los reportes de accidentalidad.
 2. Colocar el reporte de accidentalidad como fondo de pantalla</t>
  </si>
  <si>
    <t>1 Sandra Caycedo
 Profesional Universitario 
 2.Hanna Páez
 3. Olga Lucia Cardona</t>
  </si>
  <si>
    <r>
      <rPr>
        <rFont val="Arial"/>
        <b/>
        <sz val="11.0"/>
      </rPr>
      <t>10/12/2021</t>
    </r>
    <r>
      <rPr>
        <rFont val="Arial"/>
        <sz val="11.0"/>
      </rPr>
      <t xml:space="preserve">
Se solicita a Comunicaciones el diseño de pieza comunicativa con la información de los accidentes de trabajo ocurridos durante la presente vigencia, para ser instalada como fondo de pantalla , el fondo de pantalla es instalado por 20 días.
Con la anterior evidencia se daría un avance del 50% de esta OPORTUNIDAD DE MEJORA. 
</t>
    </r>
    <r>
      <rPr>
        <rFont val="Arial"/>
        <b/>
        <sz val="11.0"/>
      </rPr>
      <t>13/12/2021</t>
    </r>
    <r>
      <rPr>
        <rFont val="Arial"/>
        <sz val="11.0"/>
      </rPr>
      <t xml:space="preserve">
Se remite correo masivo mediante boletín interno sección Seguridad y Salud en el Trabajo la socialización de los accidentes de trabajo ocurridos durante la presente vigencia. 
Con esta evidencia se cumpliría el 100% de esta OPORTUNIDAD DE MEJORA, dejando al 100% las acciones del plan de mejoramiento de la presente vigencia. </t>
    </r>
    <r>
      <rPr>
        <rFont val="Arial"/>
        <b/>
        <sz val="11.0"/>
      </rPr>
      <t xml:space="preserve">
</t>
    </r>
  </si>
  <si>
    <r>
      <rPr>
        <rFont val="Arial"/>
        <b/>
        <sz val="10.0"/>
      </rPr>
      <t>20/04/2021</t>
    </r>
    <r>
      <rPr>
        <rFont val="Arial"/>
        <sz val="10.0"/>
      </rPr>
      <t xml:space="preserve">:No se reporta avance por parte del proceso  a 31 de marzo de 2021.Por lo anterior se recomienda al proceso,  registrar en el instrumento de google drive el avance correspondiente de esta manera es fácil controlar su seguimiento y ejecución.
</t>
    </r>
    <r>
      <rPr>
        <rFont val="Arial"/>
        <b/>
        <sz val="10.0"/>
      </rPr>
      <t>10/12/2021</t>
    </r>
    <r>
      <rPr>
        <rFont val="Arial"/>
        <sz val="10.0"/>
      </rPr>
      <t xml:space="preserve">- Se evidencia pieza comunicativa con la información de los accidentes de trabajo ocurridos durante la presente vigencia como fondo de pantalla de los funcionarios y contratistas de la entidad.
</t>
    </r>
    <r>
      <rPr>
        <rFont val="Arial"/>
        <b/>
        <sz val="10.0"/>
      </rPr>
      <t>13/12/2021: -</t>
    </r>
    <r>
      <rPr>
        <rFont val="Arial"/>
        <sz val="10.0"/>
      </rPr>
      <t xml:space="preserve">Se evidencia dentro del Boletin del 10 de diciembre el cual fué socializado mediante el correo electrónico comunicacioninterna@idiger.gov.co a idigerinterno@idiger.gov.co el reporte semanal  de la situación de los casos COVID - 19 en la entidad y el reporte de accidentes los cuales a diciembre de 2021 se han reportado 3 accidentes de trabajo. LCIR
</t>
    </r>
  </si>
  <si>
    <t>ISGST20 -18</t>
  </si>
  <si>
    <t>Decreto 1072.2015. Art. 2.2.4.6.31
 1. Revisar las estrategias implementadas y determinar si han sido eficaces para alcanzar los objetivos, metas y resultados esperados del Sistema de Gestión de la Seguridad y Salud en el Trabajo; 
 3. Analizar la suficiencia de los recursos asignados para la implementación del Sistema de Gestión de la Seguridad y Salud en el Trabajo y el cumplimiento de los resultados esperados; 
 4. Revisar la capacidad del Sistema de Gestión de la Seguridad y Salud en el Trabajo (SG-SST), para satisfacer las necesidades globales de la empresa en materia de seguridad y salud en el trabajo;
 6. Evaluar la eficacia de las medidas de seguimiento con base en las revisiones anteriores de la alta dirección y realizar los ajustes necesarios;
 21. Identificar ausentismo laboral por causas asociadas con seguridad y salud en el trabajo;
 22. Identificar pérdidas como daños a la propiedad, máquinas y equipos entre otros, relacionados con seguridad y salud en el trabajo;
 23. Identificar deficiencias en la gestión de la seguridad y salud en el trabajo;
 24. Identificar la efectividad de los programas de rehabilitación de la salud de los trabajadores.</t>
  </si>
  <si>
    <t>La apropiación del conocimiento de funcionarios y contratistas del Área de Talento Humano en los temas de inducción y reinducción SGSST, no es claro. En el desarrollo de las entrevistas realizadas durante la auditoria y aunque el equipo de trabajo asegura haber participado en los procesos de inducción y reinducción en SG-SST, se evidencian debilidades y/o vacíos al momento de dar a conocer al equipo auditor la(s) política(s) y, objetivos del SG-SST, así como también en la identificación de peligros y control de los riesgos presentes en el trabajo, la prevención de accidentes de trabajo y enfermedades laborales diferentes a la prevención de Covid 19. Por lo tanto, es necesario reforzar la apropiación de conocimiento de representantes de los diferentes comités y en general de los trabajadores, independientemente de su forma de vinculación y/o contratación.</t>
  </si>
  <si>
    <t>No se observa la inmportancia del tema
 No se presta atención cuando se divulgan
 No se reconocen las obligaciones relacionadas con el SG-SST
 No estan documentadas en el contrato</t>
  </si>
  <si>
    <t>1. Realizar capacitaciones y charlas sobre identificación de peligros, control de riesgos, prevención de accidentes de trabajo y enfermedades laborales, prevención del Covid, políticas y objetivos del sistema de gestión.</t>
  </si>
  <si>
    <r>
      <rPr>
        <rFont val="Arial"/>
        <b/>
        <sz val="11.0"/>
      </rPr>
      <t xml:space="preserve">12/10/2021
</t>
    </r>
    <r>
      <rPr>
        <rFont val="Arial"/>
        <sz val="11.0"/>
      </rPr>
      <t>1. Se realiza identificacion de peligros en conjunto con los colaboradores de las áreas, charlas del medico de la ARL sobre prevencion del Covid-19, se adjuntan evidencias y se solicita cerrar el hallazgo ya que se cumple con el 100% de la acción planteada.</t>
    </r>
  </si>
  <si>
    <r>
      <rPr>
        <rFont val="Arial"/>
        <b/>
        <sz val="10.0"/>
      </rPr>
      <t>20/04/2021</t>
    </r>
    <r>
      <rPr>
        <rFont val="Arial"/>
        <sz val="10.0"/>
      </rPr>
      <t xml:space="preserve">:No se reporta avance por parte del proceso  a 31 de marzo de 2021.Por lo anterior se recomienda al proceso,  registrar en el instrumento de google drive el avance correspondiente de esta manera es fácil controlar su seguimiento y ejecución.
</t>
    </r>
    <r>
      <rPr>
        <rFont val="Arial"/>
        <b/>
        <sz val="10.0"/>
      </rPr>
      <t xml:space="preserve">12/10/2021: </t>
    </r>
    <r>
      <rPr>
        <rFont val="Arial"/>
        <sz val="10.0"/>
      </rPr>
      <t xml:space="preserve">Se evidencia lista de asistencia con el tema Identificación de Peligros: 
- Se evidencia lista de participación a la </t>
    </r>
    <r>
      <rPr>
        <rFont val="Arial"/>
        <b/>
        <sz val="10.0"/>
      </rPr>
      <t>Charla de Generalidades COVID - 19</t>
    </r>
    <r>
      <rPr>
        <rFont val="Arial"/>
        <sz val="10.0"/>
      </rPr>
      <t>, en la cual se realizó la siguiente pregunta ¿Qué tipos de charlas y sensibilizaciones le gustaría recibir sobre Seguridad y Salud en el Trabajo?. Se evidencia la participación de los días 16/04/2021, 25/05/2021, 02/08/2021, donde los asistentes opinaron. Total de participantes: 20 asistentes.
- Junio de 2021: Ind. CPP, uso correcto de mantenimiento, con la participación de tres (3) asistentes.
- 21/09/2021: Se evidecia lista de asistencia con el tema: Plan de Emergencias, Identificación de Peligros, CDLYR, con la participación de cuatro(4) asistentes. LCIR</t>
    </r>
  </si>
  <si>
    <t>AUDCALAMIDAD2020-19</t>
  </si>
  <si>
    <t>Evaluar el diseño y ejecución de los controles del Procedimiento Aprovisionamiento servicios de logística y entrega de ayudas no pecuniarias del Centro Distrital Logístico y de reserva GE-PD-03 versión 7 del 29/09/2020</t>
  </si>
  <si>
    <t>HALLAZGO 2: No se encontró soporte
 funcional o procedimental (acuerdo 007 de
 2016 - procedimiento "administración,
 manejo y control de bienes ga-pd-06 versión
 2 del 20 de diciembre de 2019"), que
 sustente, la entrega directa de elementos por
 parte del almacén del IDIGER, adquiridos en
 el marco del contrato 326 de 2020 por valor
 de $1.168.322.254 al hospital de Engativá
 mediante comprobante de egreso número
 626 del 26 de agosto de 2020, así como la
 entrega de los elementos adquiridos en el
 marco del contrato 087 de 2020 por valor de
 $90.129.000 a las siguientes entidades:
 unidad administrativa especial cuerpo oficial
 de bomberos de Bogotá, cruz roja
 colombiana seccional Cundinamarca, unidad
 nacional para la gestión del riesgo, secretaria distrital de seguridad convivencia y secretaria distrital de salud, mediante comprobantes
 215, 216, 217, 218, y 219 del 28/04/2020
 respectivamente, incumpliendo lo
 establecido en el acuerdo 007 de 2016,
 artículos 9 numeral 4 y 10 numeral 3, así
 como el procedimiento "aprovisionamiento
 servicios de logística y entrega de ayudas no
 pecuniarias del centro distrital logístico y de
 reserva GE-PD-03 versión 7 del
 29/09/2020.", actividad 36 y procedimiento
 "administración, manejo y control de bienes
 GA-PD-06 versión 2 del 20 de diciembre de
 2019".</t>
  </si>
  <si>
    <t>Los procedimiento de "Administración,
 manejo y control de bienes ga-pd-06 versión
 2 del 20 de diciembre de 2019" y "Aprovisionamiento
 servicios de logística y entrega de ayudas no
 pecuniarias del centro distrital logístico y de
 reserva GE-PD-03 versión 7 del
 29/09/2020" generan reprocesos para el Almacen, el Centro Logistico y de Reserva y el área Contable al momento de recibir y entregar biebes eb estados de calamidad y/o emergencia.</t>
  </si>
  <si>
    <t>Ajustar los procedimiento de "Administración,
 manejo y control de bienes ga-pd-06 versión
 2 del 20 de diciembre de 2019" y "Aprovisionamiento
 servicios de logística y entrega de ayudas no
 pecuniarias del centro distrital logístico y de
 reserva GE-PD-03 versión 7 del
 29/09/2020", para incluir la política de operación, con el fin de definir responsabilidades de las áreas de acuerdo a su competencia y dar claridad a los lineamientos de entrega y recibo de elementos y así evitar reprocesos.</t>
  </si>
  <si>
    <r>
      <rPr>
        <rFont val="Arial"/>
        <b/>
        <color rgb="FF000000"/>
        <sz val="10.0"/>
      </rPr>
      <t>15/03/2021</t>
    </r>
    <r>
      <rPr>
        <rFont val="Arial"/>
        <color rgb="FF000000"/>
        <sz val="10.0"/>
      </rPr>
      <t xml:space="preserve">
Se adjunta acta donde se evidencia la reunión sostenida por personal del area de almacén de la Subdirección Corporativa y personal del centro de reserva, para difinir los puntos a actualizar de los dos procedimientos mencionados en el hallazgo.
</t>
    </r>
    <r>
      <rPr>
        <rFont val="Arial"/>
        <b/>
        <color rgb="FF000000"/>
        <sz val="10.0"/>
      </rPr>
      <t>20/04/2021</t>
    </r>
    <r>
      <rPr>
        <rFont val="Arial"/>
        <color rgb="FF000000"/>
        <sz val="10.0"/>
      </rPr>
      <t xml:space="preserve">
Se envia MANUAL MANEJO Y CONTROL ADMINISTRATIVO DE LOS BIENES PROPIEDAD DEL IDIGER a la oficina de Planeación para su revisión, este documento reemplaza el procedimiento mencionado en el hallazgo por lo tanto cumple con lo requerido.
</t>
    </r>
    <r>
      <rPr>
        <rFont val="Arial"/>
        <b/>
        <color rgb="FF000000"/>
        <sz val="10.0"/>
      </rPr>
      <t>28/05/2021</t>
    </r>
    <r>
      <rPr>
        <rFont val="Arial"/>
        <color rgb="FF000000"/>
        <sz val="10.0"/>
      </rPr>
      <t xml:space="preserve">
el documento quedo publicado en la pag Web de la entidad y se puede verificar en el siguiente link; https://www.idiger.gov.co/documents/20182/1036449/MANUAL+MANEJO+Y+CONTROL+ADMINISTRATIVO+DE+LOS+BIENES+PROPIEDAD+DEL+IDIGER.pdf/bad49c45-460b-4d81-b8e6-cab8fb4fa28a  , con esta publicación se da por cerrado el hallazgo.</t>
    </r>
  </si>
  <si>
    <r>
      <rPr>
        <rFont val="Arial"/>
        <b/>
        <color rgb="FF000000"/>
        <sz val="10.0"/>
      </rPr>
      <t>17/03/2021</t>
    </r>
    <r>
      <rPr>
        <rFont val="Arial"/>
        <color rgb="FFFF0000"/>
        <sz val="10.0"/>
      </rPr>
      <t xml:space="preserve">
</t>
    </r>
    <r>
      <rPr>
        <rFont val="Arial"/>
        <color rgb="FF000000"/>
        <sz val="10.0"/>
      </rPr>
      <t xml:space="preserve">Se evidencia acta de reunión del dia 11/03/2021, Lugar Centro Logístico con el objetivo de ajustar los procedimientos de "Administración, manejo y control de de bienes" y "Aprovisionamiento servicios de logística y entrega de ayudas no pecuniarias del centro distrital de logística y de reserva". reunión sostenida por personal del area de almacén de la Subdirección Corporativa y personal del centro de reserva, para difinir los puntos a actualizar de los dos procedimientos mencionados en el hallazgo.LCIR
</t>
    </r>
    <r>
      <rPr>
        <rFont val="Arial"/>
        <b/>
        <color rgb="FF000000"/>
        <sz val="10.0"/>
      </rPr>
      <t>20/04/2021:</t>
    </r>
    <r>
      <rPr>
        <rFont val="Arial"/>
        <color rgb="FF000000"/>
        <sz val="10.0"/>
      </rPr>
      <t xml:space="preserve"> Se  evidencia envió de correo electrónico  el 19 de abril  a la Oficina Asesora de Planeación el  MANUAL MANEJO Y CONTROL ADMINISTRATIVO DE LOS BIENES PROPIEDAD DEL IDIGER  para su revisión. Sin embargo en atención a su cierre próximo,  se debe dar prioridad a su realización en el sentido de su formalización en el mapa de procesos para el mes de abril. MLBC.
</t>
    </r>
    <r>
      <rPr>
        <rFont val="Arial"/>
        <b/>
        <color rgb="FF000000"/>
        <sz val="10.0"/>
      </rPr>
      <t xml:space="preserve">04/05/2021. </t>
    </r>
    <r>
      <rPr>
        <rFont val="Arial"/>
        <color rgb="FF000000"/>
        <sz val="10.0"/>
      </rPr>
      <t xml:space="preserve">Se evidencia el "MANUAL PARA EL MANEJO Y CONTROL ADMINISTRATIVO DE LOS BIENES DE PROPIEDAD DEL IDIGER", Gestión Administrativa - Almacén del 04/04/2021. V1.
Se evidenica correo electrónico del día 19/04/2021, donde la SGCAD remite a la OAP el manual para su respectiva revisión. Pendiente su aprobación y publicación. LCIR.
</t>
    </r>
    <r>
      <rPr>
        <rFont val="Arial"/>
        <b/>
        <color rgb="FF000000"/>
        <sz val="10.0"/>
      </rPr>
      <t>31/05/2021</t>
    </r>
    <r>
      <rPr>
        <rFont val="Arial"/>
        <color rgb="FF000000"/>
        <sz val="10.0"/>
      </rPr>
      <t xml:space="preserve">. Se evidencia MANUAL PARA EL MANEJO Y CONTROL ADMINISTRATIVO DE LOS BIENES PROPIEDAD DEL IDIGER BIENES. Código GE-MN-05 Versión 1. Pág 25 Vigente desde 19/04/2021. Link de Publicación: </t>
    </r>
    <r>
      <rPr>
        <rFont val="Arial"/>
        <color rgb="FF1155CC"/>
        <sz val="10.0"/>
        <u/>
      </rPr>
      <t>https://www.idiger.gov.co/documents/20182/1036449/MANUAL+MANEJO+Y+CONTROL+ADMINISTRATIVO+DE+LOS+BIENES+PROPIEDAD+DEL+IDIGER.pdf/bad49c45-460b-4d81-b8e6-cab8fb4fa28a</t>
    </r>
  </si>
  <si>
    <t>AUDCALAMIDAD2020-20</t>
  </si>
  <si>
    <t>Evaluar si el diseño y ejecución de controles establecidos en la ejecución los pagos relacionados en los Actos de Ratificación y Convenios Interadministrativos de la muestra seleccionada, responden a los requisitos exigidos por la normatividad vigente para realizar el trámite de Gestión de Pagos de las unidades ejecutoras 01- IDIGER y 02-FONDIGER del INSTITUTO DISTRITAL DE GESTION DE RIESGOS Y CAMBIO CLIMÁTICO – IDIGER.</t>
  </si>
  <si>
    <t>OBSERVACIÓN 5: No se observó la totalidad de los documentos requeridos para efectuar el trámite de pago del contrato 087 ASIA TRADING GROUP de acuerdo a lo establecido en el “Instructivo para trámite de pagos GFI-IN-01 versión 7”.</t>
  </si>
  <si>
    <t>Si bien algunos documentos se pueden verificar por otros medios, diferentes a que sean entregados por el contratista, como la resolución de facturación que puede ser consultada en la DIAN, el instructivo indica que debe ser solicitados al proveedor directamente en el primer pago</t>
  </si>
  <si>
    <t>Actualizar la caracterización del proceso Gestión Financiera, procedimiento Gestión Pagos e Instructivo Trámite de Pagos.</t>
  </si>
  <si>
    <r>
      <rPr>
        <rFont val="Arial"/>
        <b/>
        <sz val="11.0"/>
      </rPr>
      <t>26/04/2021</t>
    </r>
    <r>
      <rPr>
        <rFont val="Arial"/>
        <sz val="11.0"/>
      </rPr>
      <t xml:space="preserve">
La actualización de la caracterización ya fue realizada y se puede evidenciar en la pag Web en el siguiente LINK; </t>
    </r>
    <r>
      <rPr>
        <rFont val="Arial"/>
        <color rgb="FF1155CC"/>
        <sz val="11.0"/>
        <u/>
      </rPr>
      <t>https://www.idiger.gov.co/documents/20182/1012294/GF-CR-01+Caracterizacion+Gestion+Financiera+.pdf/896bb305-9a74-49a3-bd09-493a2d780304</t>
    </r>
  </si>
  <si>
    <r>
      <rPr>
        <rFont val="Arial"/>
        <b/>
        <sz val="10.0"/>
      </rPr>
      <t>20/04/2021</t>
    </r>
    <r>
      <rPr>
        <rFont val="Arial"/>
        <sz val="10.0"/>
      </rPr>
      <t xml:space="preserve">:  No se reporta avance por parte del proceso  a 31 de marzo de 2021. En atención a su cierre próximo,  se debe dar prioridad su realización.
</t>
    </r>
    <r>
      <rPr>
        <rFont val="Arial"/>
        <b/>
        <sz val="10.0"/>
      </rPr>
      <t xml:space="preserve">27/04/2021. </t>
    </r>
    <r>
      <rPr>
        <rFont val="Arial"/>
        <sz val="10.0"/>
      </rPr>
      <t>Se evidencia actualización de la Cararcterización del Proceso de Gestión Financiera Código: GF– CR - 01, con fecha 22/03/2021 en el Mapa de Procesos del Idiger. Link:</t>
    </r>
    <r>
      <rPr>
        <rFont val="Arial"/>
        <color rgb="FF000000"/>
        <sz val="10.0"/>
      </rPr>
      <t xml:space="preserve"> </t>
    </r>
    <r>
      <rPr>
        <rFont val="Arial"/>
        <color rgb="FF1155CC"/>
        <sz val="10.0"/>
        <u/>
      </rPr>
      <t>https://www.idiger.gov.co/documents/20182/1012294/GF-CR-01+Caracterizacion+Gestion+Financiera+.pdf/896bb305-9a74-49a3-bd09-493a2d780304.</t>
    </r>
    <r>
      <rPr>
        <rFont val="Arial"/>
        <sz val="10.0"/>
      </rPr>
      <t xml:space="preserve"> LCIR</t>
    </r>
  </si>
  <si>
    <t>SEGAUSTERIDAD2021-1</t>
  </si>
  <si>
    <t xml:space="preserve">
INFORME DE LEY Y/O SEGUIMIENTO:
INFORME DE AUSTERIDAD DEL GASTO PÚBLICO
I TRIMESTRE DE 2021</t>
  </si>
  <si>
    <t xml:space="preserve">Concepto 74771 de 2016 del Departamento Administrativo de la Función Pública
Políticas de prevención del daño antijurídico IDIGER 
Decreto 492 de 2019 Artículo 14. </t>
  </si>
  <si>
    <t>OBSERVACIÓN 1: Asignación de equipos móviles a personal con vinculación de Orden de Prestación de
Servicios</t>
  </si>
  <si>
    <t>Solicitudes de las diferentes áreas de la Entidad y en el marco del cumplimiento del objetivo del área que es el suminisitro y provisión de bienes y servicios, se entregaron celulares para suplir las necesidades de comunicación inmediata y ágil</t>
  </si>
  <si>
    <t>Solicitar concepto sobre el Art 14 del Decreto 492 de 2019 a la Secretaría General para definir la viabilidad de entregar celulares a personal de orden de prestación de servicios, así mismo mientras llega el concepto se solicitará la devolución de los telefonos celulares asignados a contratistas.</t>
  </si>
  <si>
    <t>JOHANNA PARRA SÁNCHEZ
PROFESIONAL ESPECIALIZADA 222-23</t>
  </si>
  <si>
    <r>
      <rPr>
        <rFont val="Arial"/>
        <b/>
        <sz val="11.0"/>
      </rPr>
      <t xml:space="preserve">17/06/2021
</t>
    </r>
    <r>
      <rPr>
        <rFont val="Arial"/>
        <sz val="11.0"/>
      </rPr>
      <t xml:space="preserve">Se solicitó concepto sobre el punto 14 del Decrero 492 de 2019 "Austeridad en el gasto"  frente a lo relacionado con la asignación de equipos móviles a algunos contratistas de la Entidad, en este sentido mediante radicado 2021EE5490 de fecha 27 de Mayo se realizó solicitud de concepto jurídico y mediante radicado 2021ER8528 de fecha 16 de Junio de 2021 desde la Dirección Distrital de Doctrina y Asuntos Normativos indicaron que la solicitud de respuesta se traslada por competencia a la Oficina Asesora Jurídica del IDIGER (adjuntamos documentación), por lo cual se puede dar por cerrado el hallazgo.
</t>
    </r>
    <r>
      <rPr>
        <rFont val="Arial"/>
        <b/>
        <sz val="11.0"/>
      </rPr>
      <t>22/07/2021</t>
    </r>
    <r>
      <rPr>
        <rFont val="Arial"/>
        <sz val="11.0"/>
      </rPr>
      <t xml:space="preserve">
Mediante el comunicado interno 2021IE2610 dirigido a los Subdirectores y jefes de Areas se solicita el traslado de aquellas lineas que estan asignadas a los contratistas para que sean asignadas a los funcionarios de cada area o departamento. Suspension de 10 lineas que no estaban siendo usadas y seguimiento mensual de uso de lineas activas. Se solicita cerrar el hallazgo puesto que se han realizado todas las acciones pertinentes.</t>
    </r>
  </si>
  <si>
    <r>
      <rPr>
        <rFont val="Arial"/>
        <b/>
        <sz val="10.0"/>
      </rPr>
      <t>17/06/2021</t>
    </r>
    <r>
      <rPr>
        <rFont val="Arial"/>
        <sz val="10.0"/>
      </rPr>
      <t xml:space="preserve">
Se evidencia radicado 2021EE5490 de fecha 27/05/2021 mediante el cual el IDIGER solicita concepto jurídico a la Secretaria Juridica Distrital - y mediante radicado 2021ER8528 de fecha 16/06/2021 desde la Dirección Distrital de Doctrina y Asuntos Normativos indicaron que la solicitud de respuesta se traslada por competencia a la Oficina Asesora Jurídica del IDIGER (adjuntamos documentación), por lo cual se puede dar por cerrado el hallazgo. LCIR
</t>
    </r>
    <r>
      <rPr>
        <rFont val="Arial"/>
        <b/>
        <sz val="10.0"/>
      </rPr>
      <t>29/07/2021</t>
    </r>
    <r>
      <rPr>
        <rFont val="Arial"/>
        <sz val="10.0"/>
      </rPr>
      <t xml:space="preserve">
se evidencia comunicacion interna 2021IE2610 de la Subdirectra de Gestion Corporativa dirigida a los Subdirectores y jefes de Areas donde solicita el reintegro de aquellas lineas que estan asignadas a los contratistas para que sean asignadas a los funcionarios de cada área o departamento. Traspaso de 10 lineas que se encuentran en contrtistas. Se da por cerrada la acción. LCIR</t>
    </r>
  </si>
  <si>
    <t>AUDCALAMIDAD2021-5</t>
  </si>
  <si>
    <t>Circular 011 de 2020 IDIGER “Lineamientos para garantizar la continuidad de las funciones relacionadas con las PQRS, en el marco del estado de Emergencia Económica, social y ecológica generado por el COVID -19”.
Decreto 491 de 2020 “Por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</si>
  <si>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HALLAZGO 1: Incumplimiento de los términos de respuesta a los derechos de petición relacionados con donaciones incumpliendo lo establecido en el Decreto 491 de 2020 y Circular 011 de 2020 IDIGER.</t>
  </si>
  <si>
    <t>Para el periodo auditado, se presentó gran volumen de solicitudes de certificados de donaciones, relacionadas con la obligación y calendario de presentación de declaración de renta de la vigencia 2020, superando la capacidad de respuesta del área de pagos.</t>
  </si>
  <si>
    <t>Seguimiento semanal y uso de la nueva herramienta de Gestión Documental de semáforo.
 Se enviará mensualmente los reporte semanales filtrados por responsable "Pagos", en sus tres estados: Verde, amarillo y rojo.</t>
  </si>
  <si>
    <t>Profesional Pagos (Jorge Elkin Buitrago)</t>
  </si>
  <si>
    <r>
      <rPr>
        <rFont val="Arial"/>
        <sz val="11.0"/>
      </rPr>
      <t xml:space="preserve">Semanalmente se recibe correos de Seguimiento a Correspondencia General con archivo anexo en excel que contiene hojas marcadas como Rojo, Amarillo o Verde según la prioridad de respuesta que corresponde al radicado, a su vez estas se filtran en la columna "Área que Responde" y se procede a dar respuesta en ese mismo orden de prioridades. Adicionalmente se consulta en la aplicación CORDIS el "SEMAFORO" de la aplicación para también priorizar y verificar el seguimiento enviado por gestión Documental. Se adopta de manera permanente la herramienta de seguimiento. Se anexa evidencia de seguimiento semanal a los semáforos de gestión documental y CORDIS de los meses de octubre y noviembre de 2021, por lo tanto, se da cumplimiento a la acción al 100% y se solicita el cierre de la misma.
</t>
    </r>
    <r>
      <rPr>
        <rFont val="Arial"/>
        <b/>
        <sz val="11.0"/>
      </rPr>
      <t>27/12/2021</t>
    </r>
    <r>
      <rPr>
        <rFont val="Arial"/>
        <sz val="11.0"/>
      </rPr>
      <t xml:space="preserve">
Se adjunta las evidencias correspondientes al mes de diciembre y con esto se cumple con el 100% de la acción se solicita el cierre de la misma.</t>
    </r>
  </si>
  <si>
    <r>
      <rPr>
        <rFont val="Arial"/>
        <b/>
        <sz val="10.0"/>
      </rPr>
      <t>03/12/2021</t>
    </r>
    <r>
      <rPr>
        <rFont val="Arial"/>
        <sz val="10.0"/>
      </rPr>
      <t>. Se evidencian correos electrónicos de seguimientos por parte del área de servicio a la ciudadanía a la SGCAD de los meses de octubre y noviembre de 2021, Así mismo, archivos en Excel “SEMAFORO” mediante los cuales la SGCAD puede filtrar su área y realizar seguimiento a los radicados pendientes y se clasifican en verde, amarillo y rojo. Se insta a continuar permanentemente el seguimiento a los radicados y evitar futuros incumplimientos de respuesta. 
Indicador = 8 seguimientos realizados semanales /12 semanas = 67%
LCIR
27/12/2021. Se evidencian correos electrónicos de seguimientos por parte del área de servicio a la ciudadanía a la SGCAD del mes de diciembre 2021, Así mismo, archivos en Excel “SEMAFORO” mediante los cuales la SGCAD puede filtrar su área y realizar seguimiento a los radicados pendientes y se clasifican en verde, amarillo y rojo. Se insta a continuar permanentemente el seguimiento a los radicados y evitar futuros incumplimientos de respuesta. 
Indicador = 12 seguimientos realizados semanales /12 semanas = 100% . LCIR</t>
    </r>
  </si>
  <si>
    <t>Debilidad en el seguimiento a los acuerdos y convenios interadministrativos.</t>
  </si>
  <si>
    <t xml:space="preserve">Publicar la carpeta en el link de sostenibilidad contable del Acuerdo de Servicio 002 de 2021, con los soportes emitidos por SDH de los rendimientos financieros efectivamente causados y transferidos.
</t>
  </si>
  <si>
    <t>Profesional Pago (Elkin Buitrago)
 SCAD (Jhonn Bahos)</t>
  </si>
  <si>
    <t>21/12/2021
En la carpeta de sostenibilidad contable se encuentra publicado la información requerida, se puede evidenciar el el siguiente link ; W:\4.CONVENIOS\AÑO 2021\2.SUBDIRECCIÓN EMERGENCIA\ACUERDO DE SERVICIOS 002 DE 2021 SDH.</t>
  </si>
  <si>
    <t xml:space="preserve">24/12/2021. Se evidencian 28 soportes entre ellos informes Consolidado de Rendimientos Financieros, Extractos Bancarios del Banco Sudameris, Libro auxiliar Banco GNB Sudameris Resoluciones 019, 012, y 022 de 2021, PROGRAMA MONEDERO, en la carpeta de sostenibilidad contable ubicada en el link ; W:\4.CONVENIOS\AÑO 2021\2.SUBDIRECCIÓN EMERGENCIA\ACUERDO DE SERVICIOS 002 DE 2021 SDH, que reposa en el área responsable. </t>
  </si>
  <si>
    <t>Mesas de trabajo continuas personalizadas con los supervisores de cada proceso (Actas), con seguimiento y apoyo a supervisores mediante contrato 127 de 2021 cuyo objeto es: "PRESTAR SERVICIOS PROFESIONALES ESPECIALIZADOS PARA REALIZAR ACTIVIDADES ASOCIADAS AL SEGUIMIENTO Y
CONTROL DE LOS INFORMES DE AVANCE A LA EJECUCIÓN FINANCIERA DE LOS CONVENIOS INTERADMINISTRATIVOS NECESARIOS PARA EL FORTALECIMIENTO DE CONOCIMIENTO DEL RIESGO"
Y EL CUMPLIMIENTO DEL PLAN DISTRITAL DE GESTIÓN DEL RIESGO DE DESASTRES Y DEL CAMBIO CLIMÁTICO"</t>
  </si>
  <si>
    <t>29/12/2021
Se adjuntan # correspondientes a lo expuesto en la acción para dar por finalizado el hallazgo, se solicita el cierre del mismo.</t>
  </si>
  <si>
    <t>29/12/2021. Se evidencia once (11) actas de reunión con distintos referentes de los convenios SHD, Jardín Botánico, Secretaría Distrital de Salud, Secretaría de Habitat, Idipron, Cruz Roja Colombiana, Caja de Vivienda Popular.</t>
  </si>
  <si>
    <t>SEGAUSTERIDAD2021-7</t>
  </si>
  <si>
    <t>Seguimiento al cumplimiento de las medidas de Austeridad en el Gasto II Trimestre 2021</t>
  </si>
  <si>
    <t>CRITERIO:
• Resolución 193 de 2016 Procedimiento para la Evaluación del Control Interno Contable
• Resolución 525 de 2016 "Por la cual se incorpora, en el Régimen de Contabilidad Pública, la Norma de Proceso
Contable y Sistema Documental Contable."
• Manual de Políticas Contables del IDIGER
• Articulo 2 Ley 87 de 1993 literal e
• Procedimiento de Gestión Contable GF – PD -02 V6 de fecha 17 de septiembre de 2020</t>
  </si>
  <si>
    <t xml:space="preserve">OBSERVACIÓN 1: Diferencias entre los saldos contables frente a los reportes de la Subdirección
Corporativa y de Asuntos Disciplinarios, del consumo de servicios públicos, energía eléctrica, acueducto
y alcantarillado y aseo. </t>
  </si>
  <si>
    <t xml:space="preserve"> Registro del pago de las facturas de energia de Fontibon para las cuales se solicitaban anticipos con el fin de evitar la suspension del servicio y cobro de intereses o cargos de reconexion dado que las fechas de pago eran despues del cierre de presupuesto y pagos y no quedaban legalizadas en el mismo mes.</t>
  </si>
  <si>
    <t>Conciliación  mensual de los soportes,  documentos fuente que produce Gestión Administrava con  los libros auxiliares de contabilidad de servicios publicos, e implementar en Gestión Administrativa  formato de conciliacion de servicios publicos.</t>
  </si>
  <si>
    <t>PAOLA RODRIGUEZ CUERVO
Profesional Universitario de la Subdirección Corporativa y Asuntos Disciplinario
Gestion Administrativa</t>
  </si>
  <si>
    <r>
      <rPr>
        <rFont val="Arial"/>
        <b/>
        <sz val="11.0"/>
      </rPr>
      <t xml:space="preserve">30/08/2021
</t>
    </r>
    <r>
      <rPr>
        <rFont val="Arial"/>
        <sz val="11.0"/>
      </rPr>
      <t>Desde el inicio de la acción de mejora se ha efectuado reunión con el área contable y se llegó al acuerdo de que mensualmente enviaran los auxiliares de servicios públicos para que gestión administrativa realice la conciliación.
En la primera semana de Septiembre se efectuará la conciliación de los servicios públicos de la Entidad frente a la información reportada por contabilidad.</t>
    </r>
  </si>
  <si>
    <t>12/10/2021. No se evidencia avance. Actividad por comenzar.</t>
  </si>
  <si>
    <t>ARCHIVOBTA2021-1</t>
  </si>
  <si>
    <t>INFORME DE VISITA DE SEGUIMIENTO AL CUMPLIMIENTO DE LA NORMATIVIDAD ARCHIVÍSTICA Consejo Distrital de Archivos - CDA Dirección Distrital Archivo de Bogotá</t>
  </si>
  <si>
    <t>El Informe de visita de seguimiento al cumplimiento de la normativa archivística al Instituto Distrital de Gestión de Riesgos y Cambio Climático –– en adelante IDIGER - se desarrolla en atención a las facultades otorgadas al Consejo Distrital de Archivos por el Decreto 1080 de 2015, artículo 2.8.2.1.9 numeral 2 y por el numeral b) artículo 3 del Decreto Distrital 329 de 2013 “Funciones de los Consejos Departamentales y Distritales de Archivos” de “Hacer seguimiento al cumplimiento de las políticas y normas archivísticas”</t>
  </si>
  <si>
    <r>
      <rPr>
        <rFont val="Arial"/>
        <sz val="10.0"/>
      </rPr>
      <t xml:space="preserve">A partir de la visita de seguimiento realizada el 11 de mayo de 2021, la Direccion Distrital de Archivo de Bogota, registro unas observaciones frente al cumplimiento de requisitos y la normatividad achivistica, los cuales se describen en el informe de seguiminento a la normatividad archivistica. Las observaciones descritas se agrupan en cuatro componentes 
</t>
    </r>
    <r>
      <rPr>
        <rFont val="Arial"/>
        <b/>
        <sz val="10.0"/>
      </rPr>
      <t>Aplicación de TRD = 10%
Transferencias Primarias y Secundarias = 10%
Actualización de Inventario = 10%
Formulación de PINAR = 10%
Formulación de Instrumentos Archivisticos =10%
Ejecución PINAR = 50%</t>
    </r>
  </si>
  <si>
    <t>A partir del año 2020, el area de gestion documental presento una disminucion del 40% respecto a la planta de personal, lo cual ha ocasionado la postergacion de diferentes actividades dentro de las que se encuentra la actualizacion y formulacion de instrumentos archivísticos, al igual que la ejecucion de actividades definidas en el PGD y PINAR. Esta reduccion de personal ocasiono que el personal tecnico del area asumiera actividades operativas de radicacion de entradas y salidas, al igual que actividades administrativas, que son prioritarias para el desarrollo de la mision de la entidad.</t>
  </si>
  <si>
    <t>A partir de los programas descritos en el PINAR y sus actualizaciones, definir las actividades criticas para alcanzar en el mediano plazo un cumplimiento aceptable de los requisitos y normatividad archivistica, que permitan subsanar las observaciones descritas en la visita del Archivo de Bogota. Formulando un plan de trabajo que permita realizar de forma coherente y sistematica las actividades definidas en cada uno de los programas.
 Centralizacion de los Archivos de Gestion
 Restructuracion del proceso de gestion documental
 Organizacion del Archivo Centarl
 Sistema Integrado de Conservacion
 Sistema de Gestion de Documentos Electronicos de Archivo</t>
  </si>
  <si>
    <t>Profesional Universitario Gestión Documental- Juan Carlos Gallego</t>
  </si>
  <si>
    <r>
      <rPr>
        <rFont val="Arial"/>
        <b/>
        <sz val="11.0"/>
      </rPr>
      <t xml:space="preserve">13/10/2021
</t>
    </r>
    <r>
      <rPr>
        <rFont val="Arial"/>
        <sz val="11.0"/>
      </rPr>
      <t xml:space="preserve">
Aplicacion TRD 10%, Acumulado 9%
Proyecto de centralizacion de archivos, el 30 de septiembre de 2021 se elaboro el acta de cierre del traslado vigencia 2020, el cual se cumplio en un 95%, dentro de este proyecto se llevaron a cabo capacitaciones realacionadas con la aplicacion de la TRD y organizacion de archivos .
Se realizo la identificacion de nuevas tipologias documentales durante el traslado de la vigencia 2020, igualmente se elaboro el procedimiento para la actualizacion de TRD.
Formulación de PINAR = 10%, Acumulado 4%
Se dió inicio a la actualización del documentos PINAR a su version 4, el cual se proyecta para las vigencias 2022 - 2024
Proyecto Reestrucuración del Proceso de Gestión, se realizó la revisión de los procedimientos, formatos e instructivos publicados en el mapa de procesos, a la fecha se tiene un avance del 80%.
Implementacion Plan Transferencias Primarias y Secundarias = 10%, Acumulado 8%
Se elaboró y aprobó el plan de transferencias primarias y secundarias
Actualización de Inventario = 10%, No hay avances
Formulación de Instrumentos Archivisticos =10%, No hay avances
Ejecución PINAR = 50%, No hay Avances
</t>
    </r>
    <r>
      <rPr>
        <rFont val="Arial"/>
        <b/>
        <sz val="11.0"/>
      </rPr>
      <t>10/11/2021</t>
    </r>
    <r>
      <rPr>
        <rFont val="Arial"/>
        <sz val="11.0"/>
      </rPr>
      <t xml:space="preserve">
Aplicacion TRD 10%, Acumulado 9%
Proyecto de centralización de archivos, el 30 de septiembre de 2021 se elaboró el acta de cierre del traslado vigencia 2020, el cual se cumplio en un 95%, dentro de este proyecto se llevaron a cabo capacitaciones realacionadas con la aplicacion de la TRD y organización de archivos .
Se realizó la identificación de nuevas tipologias documentales durante el traslado de la vigencia 2020, igualmente se elaboró el procedimiento para la actualización de TRD.
Formulación de PINAR = 10%, Acumulado 4%
Se dió inició a la actualización del documentos PINAR a su versión 4, el cual se proyecta para las vigencias 2022 - 2024
Proyecto Reestructuración del Proceso de Gestión, se realizó la revisión de los procedimientos, formatos e instructivos publicados en el mapa de procesos, a la fecha se tiene un avance del 80%.
Implementacion Plan Transferencias Primarias y Secundarias = 10%, Acumulado 8%
Se elaboró y aprobó el plan de transferencias primarias y secundarias
Actualización de Inventario = 10%, No hay avances
Formulación de Instrumentos Archivisticos =10%, No hay avances
Ejecución PINAR 2022-2024 = 50%, No hay Avances
</t>
    </r>
    <r>
      <rPr>
        <rFont val="Arial"/>
        <b/>
        <sz val="11.0"/>
      </rPr>
      <t>06/12/2021</t>
    </r>
    <r>
      <rPr>
        <rFont val="Arial"/>
        <sz val="11.0"/>
      </rPr>
      <t xml:space="preserve">
</t>
    </r>
    <r>
      <rPr>
        <rFont val="Arial"/>
        <b/>
        <sz val="11.0"/>
      </rPr>
      <t>*Aplicación TRD 10%,</t>
    </r>
    <r>
      <rPr>
        <rFont val="Arial"/>
        <sz val="11.0"/>
      </rPr>
      <t xml:space="preserve"> Acumulado 10%  -Proyecto de centralización de archivos, el 30 de septiembre de 2021 se elaboró el acta de cierre del traslado vigencia 2020, el cual se cumplió en un 100%, dentro de este proyecto se llevaron a cabo capacitaciones relacionadas con la aplicación de la TRD y organización de archivos . 
-Se realizó la identificación de nuevas tipologías documentales durante el traslado de la vigencia 2020, igualmente se elaboró, aprobó y publicó el procedimiento para la actualización de TRD. 
</t>
    </r>
    <r>
      <rPr>
        <rFont val="Arial"/>
        <b/>
        <sz val="11.0"/>
      </rPr>
      <t>*Formulación de PINAR</t>
    </r>
    <r>
      <rPr>
        <rFont val="Arial"/>
        <sz val="11.0"/>
      </rPr>
      <t xml:space="preserve"> = 10%, Acumulado 10% -Se concluyó con la elaboración del instrumento PINAR a su versión 4, el cual se proyecta para las vigencias 2022 - 2024, se debe presentar al comité institucional para su aprobación. Z:\Archivo Central\14. PINAR\VERSION 4 
-Proyecto Reestructuración del Proceso de Gestión, se realizó la revisión de los procedimientos, formatos e instructivos publicados en el mapa de procesos, a la fecha se tiene un avance del 100%. 
*</t>
    </r>
    <r>
      <rPr>
        <rFont val="Arial"/>
        <b/>
        <sz val="11.0"/>
      </rPr>
      <t>Implementacion Plan Transferencias Primarias y Secundarias =</t>
    </r>
    <r>
      <rPr>
        <rFont val="Arial"/>
        <sz val="11.0"/>
      </rPr>
      <t xml:space="preserve"> 10%, Acumulado 10%
-Se aprobó y publicó el plan de transferencias primarias y secundarias
</t>
    </r>
    <r>
      <rPr>
        <rFont val="Arial"/>
        <b/>
        <sz val="11.0"/>
      </rPr>
      <t xml:space="preserve">*Actualización de Inventario </t>
    </r>
    <r>
      <rPr>
        <rFont val="Arial"/>
        <sz val="11.0"/>
      </rPr>
      <t xml:space="preserve">= 10%, Acumulado 3%
-El 11/11/2021 se inicio con la verificación y actualización del inventario de los documentos en custodia del CAD, Avance 15%
-El 12/11/2021 se inicio con la verificación y actualización del inventario de los documentos en custodia externa (Contrato 158-2021), Avance 50%
</t>
    </r>
    <r>
      <rPr>
        <rFont val="Arial"/>
        <b/>
        <sz val="11.0"/>
      </rPr>
      <t>*Formulación de Instrumentos Archivisticos</t>
    </r>
    <r>
      <rPr>
        <rFont val="Arial"/>
        <sz val="11.0"/>
      </rPr>
      <t xml:space="preserve"> =10%, No hay avances
</t>
    </r>
    <r>
      <rPr>
        <rFont val="Arial"/>
        <b/>
        <sz val="11.0"/>
      </rPr>
      <t>*Ejecución PINAR 2022-2024</t>
    </r>
    <r>
      <rPr>
        <rFont val="Arial"/>
        <sz val="11.0"/>
      </rPr>
      <t xml:space="preserve"> = 50%, No hay Avances</t>
    </r>
  </si>
  <si>
    <r>
      <rPr>
        <rFont val="Arial"/>
        <sz val="10.0"/>
      </rPr>
      <t>01/12/2021. -</t>
    </r>
    <r>
      <rPr>
        <rFont val="Arial"/>
        <b/>
        <sz val="10.0"/>
      </rPr>
      <t xml:space="preserve"> Aplicación TRD</t>
    </r>
    <r>
      <rPr>
        <rFont val="Arial"/>
        <sz val="10.0"/>
      </rPr>
      <t xml:space="preserve">. Se evidencian 9 actas de las mesas realizadas con las áreas, cuyo objetivo fué; Capacitar a las áreas sobre el proceso de Organización Documental, con el fin de suministrar los insumos necesarios para la conformación de expedientes conforme a las series de las Tablas de Retención Documental. De igual manera, informar los parámetros de traslado de los expedientes vigencia 2020 y/o anteriores al Centro de Administración Documental – CAD. Así mismo, ACTA CIERRE TRASLADO VIGENCIA 2020 y CRONOGRAMA DE TRASLADOS Y CAPACITACION ORG. = 9%
- </t>
    </r>
    <r>
      <rPr>
        <rFont val="Arial"/>
        <b/>
        <sz val="10.0"/>
      </rPr>
      <t>Formulación de PINAR</t>
    </r>
    <r>
      <rPr>
        <rFont val="Arial"/>
        <sz val="10.0"/>
      </rPr>
      <t xml:space="preserve">: Se evidencia archivo Listado maestro SGD_V2 y archivo METODOLOGIA PINAR V4 con su respectivo seguimiento y proyección del 2022 al 2024. = 4%
</t>
    </r>
    <r>
      <rPr>
        <rFont val="Arial"/>
        <b/>
        <sz val="10.0"/>
      </rPr>
      <t xml:space="preserve">- Implementación Plan Transferencias Primarias y Secundarias. </t>
    </r>
    <r>
      <rPr>
        <rFont val="Arial"/>
        <sz val="10.0"/>
      </rPr>
      <t xml:space="preserve">Se evidencia Plan de transaferencias Cód GD-PD-07,  Vigencia 07/09/2021. GD-PD-07- PLAN DE TRANSFERENCIA Y DISPOSICIÓN FINAL =8%
</t>
    </r>
    <r>
      <rPr>
        <rFont val="Arial"/>
        <b/>
        <sz val="10.0"/>
      </rPr>
      <t>-Actualización de Inventario</t>
    </r>
    <r>
      <rPr>
        <rFont val="Arial"/>
        <sz val="10.0"/>
      </rPr>
      <t xml:space="preserve"> =0%
</t>
    </r>
    <r>
      <rPr>
        <rFont val="Arial"/>
        <b/>
        <sz val="10.0"/>
      </rPr>
      <t>-Formulación de Instrumentos Archivisticos</t>
    </r>
    <r>
      <rPr>
        <rFont val="Arial"/>
        <sz val="10.0"/>
      </rPr>
      <t xml:space="preserve"> = 0%
</t>
    </r>
    <r>
      <rPr>
        <rFont val="Arial"/>
        <b/>
        <sz val="10.0"/>
      </rPr>
      <t>Ejecución PINAR 2022-2024</t>
    </r>
    <r>
      <rPr>
        <rFont val="Arial"/>
        <sz val="10.0"/>
      </rPr>
      <t xml:space="preserve">  =0%
</t>
    </r>
    <r>
      <rPr>
        <rFont val="Arial"/>
        <b/>
        <sz val="10.0"/>
      </rPr>
      <t>07/12/2021.</t>
    </r>
    <r>
      <rPr>
        <rFont val="Arial"/>
        <sz val="10.0"/>
      </rPr>
      <t xml:space="preserve"> - </t>
    </r>
    <r>
      <rPr>
        <rFont val="Arial"/>
        <b/>
        <sz val="10.0"/>
      </rPr>
      <t>Aplicación TRD</t>
    </r>
    <r>
      <rPr>
        <rFont val="Arial"/>
        <sz val="10.0"/>
      </rPr>
      <t xml:space="preserve">. Se evidencia acta del 04/10/2021cuyo objetivo fue el cierre Traslado Documentos Vigencia 2020 de las áreas del CAD, actividad realizada por los funcionarios de Gestión Documental. Los inventarios se encuentran almacenadas en la carpeta NAS ruta: Z:\Archivo Central\4. CENTRO DE ADMINISTRACIÓN DOCUMENTAL TRASLADOS\TRASLADO VIGENCIA 2020. Así mismo, se encuentra el archivo CRONOGRAMA DE TRASLADOS Y CAPACITACION ORG, con su respectivo seguimiento. El acta se encuentra firmada por los técnicos del área.
</t>
    </r>
    <r>
      <rPr>
        <rFont val="Arial"/>
        <b/>
        <sz val="10.0"/>
      </rPr>
      <t xml:space="preserve">= 10%  </t>
    </r>
    <r>
      <rPr>
        <rFont val="Arial"/>
        <sz val="10.0"/>
      </rPr>
      <t xml:space="preserve">
</t>
    </r>
    <r>
      <rPr>
        <rFont val="Arial"/>
        <b/>
        <sz val="10.0"/>
      </rPr>
      <t xml:space="preserve">Formulación de PINAR: </t>
    </r>
    <r>
      <rPr>
        <rFont val="Arial"/>
        <sz val="10.0"/>
      </rPr>
      <t xml:space="preserve">=  Se evidencia cronograma general PINAR, así mismo el Plan Institucional de Archivos PINAR, Gestión Documental 15/12/2021, Versión 4, para ser aprobado en el Comité de Gestión Institucional = 10%
</t>
    </r>
    <r>
      <rPr>
        <rFont val="Arial"/>
        <b/>
        <sz val="10.0"/>
      </rPr>
      <t>Implementación Plan Transferencias Primarias y Secundarias</t>
    </r>
    <r>
      <rPr>
        <rFont val="Arial"/>
        <sz val="10.0"/>
      </rPr>
      <t xml:space="preserve">. </t>
    </r>
    <r>
      <rPr>
        <rFont val="Arial"/>
        <b/>
        <sz val="10.0"/>
      </rPr>
      <t>=10%</t>
    </r>
    <r>
      <rPr>
        <rFont val="Arial"/>
        <sz val="10.0"/>
      </rPr>
      <t xml:space="preserve"> -Se aprobó y publicó el plan de transferencias primarias y secundarias.
Se evidencia Procedimiento Transferencias Primarias Cód: GD-IN-18, Versión 1, Vigente desde el 07/09/2021. Se evidencia Procedimiento Transferencias Secundarias  Cód: GD-IN-19, Versión 1, Vigente desde el 07/09/2021. Se evidencia Instrumento “Eliminación Técnica de Documentos de Archivo Cód: GD-IN-20, Versión 1, vigente desde 06/09/2021.Se evidencia el Plan de Transferencias y Disposición Final GD-PL-01, Versión 1, vigente desde el 20/10/2021. </t>
    </r>
    <r>
      <rPr>
        <rFont val="Arial"/>
        <b/>
        <sz val="10.0"/>
      </rPr>
      <t>= 10%</t>
    </r>
    <r>
      <rPr>
        <rFont val="Arial"/>
        <sz val="10.0"/>
      </rPr>
      <t xml:space="preserve">
</t>
    </r>
    <r>
      <rPr>
        <rFont val="Arial"/>
        <b/>
        <sz val="10.0"/>
      </rPr>
      <t xml:space="preserve">-Actualización de Inventario Acumulado 3% </t>
    </r>
    <r>
      <rPr>
        <rFont val="Arial"/>
        <sz val="10.0"/>
      </rPr>
      <t>- Se evidencia archivo en Excel con la verificación y actualización del inventario de los documentos en custodia del CAD. Se inicio con la verificación y actualización del inventario de los documentos en custodia externa (Contrato 158-2021), =</t>
    </r>
    <r>
      <rPr>
        <rFont val="Arial"/>
        <b/>
        <sz val="10.0"/>
      </rPr>
      <t xml:space="preserve"> 3%</t>
    </r>
    <r>
      <rPr>
        <rFont val="Arial"/>
        <sz val="10.0"/>
      </rPr>
      <t xml:space="preserve">
-</t>
    </r>
    <r>
      <rPr>
        <rFont val="Arial"/>
        <b/>
        <sz val="10.0"/>
      </rPr>
      <t>Formulación de Instrumentos Archivisticos =10</t>
    </r>
    <r>
      <rPr>
        <rFont val="Arial"/>
        <sz val="10.0"/>
      </rPr>
      <t xml:space="preserve">%, No hay avances
</t>
    </r>
    <r>
      <rPr>
        <rFont val="Arial"/>
        <b/>
        <sz val="10.0"/>
      </rPr>
      <t xml:space="preserve">-Ejecución PINAR 2022-2024 </t>
    </r>
    <r>
      <rPr>
        <rFont val="Arial"/>
        <sz val="10.0"/>
      </rPr>
      <t>=</t>
    </r>
    <r>
      <rPr>
        <rFont val="Arial"/>
        <b/>
        <sz val="10.0"/>
      </rPr>
      <t>50%</t>
    </r>
    <r>
      <rPr>
        <rFont val="Arial"/>
        <sz val="10.0"/>
      </rPr>
      <t xml:space="preserve">, No hay avances
</t>
    </r>
  </si>
  <si>
    <t>SIDEAP2021-1</t>
  </si>
  <si>
    <t>Seguimiento a la actualización periódica de
 información del personal de planta del IDIGER ante el Sistema de Información Distrital del Empleo y la Administración Pública - SIDEAP</t>
  </si>
  <si>
    <t>De acuerdo con lo estipulado en la circular 020 de 2017, Proferida por el Departamento Administrativo de Servicio Civil-DASCD, que establece: “Es preciso recordar a las entidades y organismos distritales que esta información debe ser reportada al Departamento Administrativo del Servicio Civil Distrital -DASCD, dentro de los
cinco (5) primeros días hábiles de cada mes”.
De acuerdo con lo dispuesto en las circulares 34 de 2014 y 020 de 2017, emitidas por el Departamento Administrativo de Servicio Civil, así como lo previsto en el literal f) del artículo 15 de la Ley 909 de 2004, es imperativo que la información reportada, refleje fielmente la realidad de la entidad, con relación a las situaciones propias del recurso humano.</t>
  </si>
  <si>
    <t>OBSERVACIÓN:1 Se presentan
incumplimientos en los requisitos
del reporte de la información a
través de los certificados de
actualización de información SIDEAP Circular 020 de 2017.</t>
  </si>
  <si>
    <t>La certificación del reporte del SIDEAP fue remitida en los tiempos estipulados por Gestión de Talento Humano a la Oficina asesora Juridica, no obstante dicho reporte se paso de fecha en esta oficina incumpliendo con los tiempos estipulados para dicha actividad una vez remitido por juridica se realizo el respectivo tramite en fechas extemporaneas.</t>
  </si>
  <si>
    <t>Realizar cronograma de trabajo donde se estipulen tiempos para la realización del reporte al SIDEAP, teniendo en cuenta que el  Departamento Administrativo de Servicio Civil Distrital – DASCD implemento  el formato Código: E-GCO-FM-002 Certificación Reporte Talento Humano Sistema De Información Distrital Del Empleo Y La Administración Pública – SIDEAP, para reportar  la información de la planta de persona, en este nuevo instrumento no se reporta  la información correspondiente a comisión de personal ni el sindicato.</t>
  </si>
  <si>
    <t>ALEJANDRA SABINO
PROFESIONAL UNIVERSITARIO</t>
  </si>
  <si>
    <r>
      <rPr>
        <rFont val="Arial"/>
        <b/>
        <sz val="11.0"/>
      </rPr>
      <t>03/11/2021</t>
    </r>
    <r>
      <rPr>
        <rFont val="Arial"/>
        <sz val="11.0"/>
      </rPr>
      <t xml:space="preserve">
Se adjunta cronograma de trabajo donde estipulan los tiempos para la realización del reporte al SIDEAP correspondiente  a la planta de personal del IDIGER.
Se adjunta nuevo formato Código: E-GCO-FM-002 Certificación Reporte Talento Humano Sistema De Información Distrital Del Empleo Y La Administración Pública – SIDEAP, donde ya no es necesario incluir la información relacionada con la comision de personal ni el sindicato, con estas evidencias se solicita cerrar la observación.</t>
    </r>
  </si>
  <si>
    <t>12/10/2021. No se evidencia avance. Actividad por comenzar.
04/11/2021. Se evidencia  Cronograma de Entrega de Información, mediante el cual el responsable del proceso realizará el reporte de entrega de información en los tiempos establecidos por la DASCD, de recibo y entrega - SIDEAP , días hábiles de los meses de octubre, noviembre, diciembre 2021, enero 2022.</t>
  </si>
  <si>
    <t>ATENCIÓNCIUDADANO2021-1</t>
  </si>
  <si>
    <t xml:space="preserve">Auditoria Proceso de Atención al Ciudadano </t>
  </si>
  <si>
    <t>Ley 1755 de 2015</t>
  </si>
  <si>
    <t>OBSERVACION 1: Se observan errores de registro en el aplicativo CORDIS en los radicados 2021ER4154 y 2021ER2455, dado que se tipificaron como PQRS en la plataforma y al tener esta tipificación requieren respuesta asociada en el aplicativo.</t>
  </si>
  <si>
    <t>* Falta de revisión oportuna de la clasificación que se le asignó a la comunicación.
'Desconocimiento de los terminos y lineamientos establecidos para la gestión de PQRSD
* Inadecuada clasificación de los tipos documentales por falta de implementación en el IDIGER de las actualizaciones trabajadas y revisadas con el grupo de gestión documental  frente a la tabla temática.
* Debido al alto número de correspondencia que tiene el grupo de Conceptos para Proyectos Públicos - CPP, en ocasiones desborda la capacidad de respuesta de los profesionales grupo. Para la fecha de respuesta se encontraba sin líder funcional el grupo de CPP por el fallecimiento del mismo, situación que causo retrasos en la revisión de las respuestas emitidas por el grupo, sumándose a lo anterior el cambio en la subdirección igualmente tuvo impacto en el flujo de salida de los documentos.</t>
  </si>
  <si>
    <t xml:space="preserve">Implementar y  colocar en marcha la nueva tabla tematíca con los dos niveles de clasificación en el sistema de correspondencia CORDIS.
</t>
  </si>
  <si>
    <t>Profesional Atención al Ciudadano/TICS/Gestión documental Y Dependencias de la entidad.</t>
  </si>
  <si>
    <t xml:space="preserve"> Las dependencias que identifiquen una inadecuada clasificación de los tipos documentales, deben solicitar por Aranda a Gestión Documental la reclasificación de la misma comunicación.
</t>
  </si>
  <si>
    <t xml:space="preserve">Capacitar a los colaboradores de la Entidad los lineamientos sobre el adecuado manejo de las PQRSD.   (a solicitud de las dependencias o por demanda) </t>
  </si>
  <si>
    <t>Solicitar a la Oficina de Tecnologia de la Información y las Comunicaciones, la elaboración de un reporte de transacciones anuladas y uno de transacciones aprobadas en el modulo SAI del aplicativo SICAPITAL o mediante la herramienta que la oficina TIC considere mas viable técnicamente, con el fin de tener un mayor control y verificación por separado de cada uno de estos tipos de transacciones.</t>
  </si>
  <si>
    <t>GESTIÓN FINANCIERA Y DIRECCIONAMIENTO ESTRATÉGICO (ADRIANA BAUTISTA QUIROGA)</t>
  </si>
  <si>
    <t>El día 10 de noviembre del año en curso se realizó reunión virtual con la Ingeniera Nancy Gómez con el fin de exponer la solicitud de los reportes de las transacciones aprobadas y anuladas por separado (Se adjunta acta de la reunión). Por otra parte la ingeniera procede a crear el requerimiento en formato ADM-FT-16, con el fin de iniciar las acciones pertinentes para crear estos reportes en el sistema SICAPITAL (Requerimiento que se adjunta). Posteriormente el pasado 29 de noviembre la ingeniera Nancy Gómez informa que se configuró en el aplicativo SICAPITAL la funcionalidad para que se generen reportes de transacciones anuladas y aprobadas por separado ( Se adjunta pantallazo del correo electrónico). Con el cierre del área de almacén del mes de noviembre se procedió a generar los reportes, de transacciones aprobadas y anuladas, evidenciando que las mismas están acorde a lo que el área de almacén requería en pro de optimizar sus funciones y con el fin de cerrar la acción de mejora (Se adjunta pantallazo del aplicativo SICAPITAL modulo SAI donde se discriminaron estas pestañas para la generación de los reportes. Por otra parte, se adjuntan los dos reportes que con la configuración que realizo la Ingeniera Nancy Gómez se evidencia que las transacciones aprobadas salen separado de las transacciones anuladas. Por lo anterior, se da por terminada y cerrada la acción de mejora.</t>
  </si>
  <si>
    <r>
      <rPr>
        <rFont val="Arial"/>
        <b/>
        <sz val="10.0"/>
      </rPr>
      <t>02/12/2021</t>
    </r>
    <r>
      <rPr>
        <rFont val="Arial"/>
        <sz val="10.0"/>
      </rPr>
      <t xml:space="preserve">. Se evidencia acta de reunión del día 10/11/2021con el objetivo “Definir alcance requerimiento acción de mejora modulo SAI SICAPITAL” y se describe “Por parte del almacén se solicita el desarrollo de dos reportes en archivo plano, uno para anulaciones y otro para aprobados de transacciones de los movimientos registrados en los módulos SAE y SAI, se definen los campos requeridos estado, número de comprobante, elemento, valor, fecha de comprobante”. Asistentes profesional almacén y TICS.
Se evidencia correo electrónico del día 29/11/2021 de TICS a almacén, mediante el cual se informa que en el módulo SAI se configuró funcionalidad para generar reporte archivo plano de transacciones de los movimientos registrados anulados en los módulos SAE y SAI con los campos requeridos. Así mismo se evidencia desarrollo en el aplicativo ORACLE el desarrollo de las transacciones anuladas y aprobadas. Se evidencia archivo de reporte en Excel de ingresos y egresos. LCIR
</t>
    </r>
  </si>
  <si>
    <t>AUDFINANCIERA2021-1</t>
  </si>
  <si>
    <t>INFORME DE AUDITORIA FINAL GESTIÓN FINANCIERA</t>
  </si>
  <si>
    <t xml:space="preserve"> Incumplimiento de lo descrito en la Resolución DDC-000003 de 2018 Articulo 1
Objeto : “ establecer los lineamientos para la sostenibilidad del Sistema Contable Público
Distrital y para la evaluación y depuración permanente de las cifras y demás datos 
INFORME DE AUDITORÍA FINAL
AUDITORÍA GESTIÓN FINANCIERA
Código: EI-FT-09
Versión: 6
Página: 49 de 61
Vigente desde:
16/03/2021
49
contenidos en los Estados Financieros, informes y reportes contables emitidos por la
Entidad Contable Pública, en cumplimiento de lo indicado en el Procedimiento para la
Evaluación del Control Interno Contable Resolución No. 193 de 2016”.
y Artículo 7° Plan de Sostenibilidad Contable que reza … “ Determinar que los Entes
Públicos Distritales elaboren un Plan de Sostenibilidad Contable, el cual se concibe como
el marco general de acciones a ejecutar por las áreas de gestión para optimizar sus
procesos y procedimientos, que debe incluir como mínimo; las actividades, fechas de
cumplimiento, áreas involucradas, los responsables del logro de las metas propuestas, las
limitantes presentadas y los avances obtenidos medidos en forma cuantitativa y
cualitativa.”</t>
  </si>
  <si>
    <t>OBSERVACIÓN 1: Debilidades en el reporte
 de información del plan de sostenibilidad
 contable I trimestre y II trimestre de 2021
 por parte de Supervisores de Convenios y
 Contratos Interadministrativos, Oficina
 Asesora Planeación, Oficina Asesora
 Jurídica, Gestión Predial, TICS, Talento
 Humano, Correspondencia, Subdirección
 de Manejo de Emergencias y Desastres y
 Subdirección de Reducción.</t>
  </si>
  <si>
    <t>Falta de cultura en la publicación de informes financieros por parte de los supervisores o responsables en los tiempos estipulados.</t>
  </si>
  <si>
    <t>Reuniones de sensibilización con todos los procesos de la Entidad ( trimestral).</t>
  </si>
  <si>
    <t>Profesional Area de Contabilidad (Maria Leticia Vazquez)
 SCAD (Jhonn Bahos)</t>
  </si>
  <si>
    <t xml:space="preserve"> Incumplimiento de lo descrito en la Resolución DDC-000003 de 2018 Articulo 1
Objeto : “ establecer los lineamientos para la sostenibilidad del Sistema Contable Público
Distrital y para la evaluación y depuración permanente de las cifras y demás datos 
INFORME DE AUDITORÍA FINAL
AUDITORÍA GESTIÓN FINANCIERA
Código: EI-FT-09
Versión: 6
Página: 49 de 61
Vigente desde:
16/03/2021
49
contenidos en los Estados Financieros, informes y reportes contables emitidos por la
Entidad Contable Pública, en cumplimiento de lo indicado en el Procedimiento para la
Evaluación del Control Interno Contable Resolución No. 193 de 2016”.
y Artículo 7° Plan de Sostenibilidad Contable que reza … “ Determinar que los Entes
Públicos Distritales elaboren un Plan de Sostenibilidad Contable, el cual se concibe como
el marco general de acciones a ejecutar por las áreas de gestión para optimizar sus
procesos y procedimientos, que debe incluir como mínimo; las actividades, fechas de
cumplimiento, áreas involucradas, los responsables del logro de las metas propuestas, las
limitantes presentadas y los avances obtenidos medidos en forma cuantitativa y
cualitativa.”</t>
  </si>
  <si>
    <t>Mesas de trabajo personalizadas con los supervisores de cada proceso (Actas).</t>
  </si>
  <si>
    <t>Remitir correos mensuales solicitando la informacion pertinentes.</t>
  </si>
  <si>
    <t>ISAE16-10</t>
  </si>
  <si>
    <t>Auditoria Interna - Servicio de Administración de la Emergencia.</t>
  </si>
  <si>
    <t>NTCGP 1000:2009 - Requisito 7.5.3 Identificación y trazabilidad
  NTCGP 1000:2009 - Requisito 8.2.4 Seguimiento y medición del producto y/o servicio</t>
  </si>
  <si>
    <t>FALTA DE SEGUIMIENTO AL REGISTRO DE LA INFORMACIÓN DE EMERGENCIAS EN LA BITACORA DEL APLICATIVO SIRE</t>
  </si>
  <si>
    <t>No todos los eventos y/o incidentes que ingresan a la bitácora del SIRE, requieren del despliegue de todos los servicios y funciones de respuesta por las características particulares del mismo; así mismo es necesario validar las tipificaciones de los eventos con el NUSE.</t>
  </si>
  <si>
    <t xml:space="preserve">1. Generar una plantilla para dentro de un proceso de autocontrol, permita
realizar un monitoreo y control a los datos consignados en la bitácora de
emergencias para los diferentes eventos de emergencias que se manejan
desde la CITEL (de manera aleatoria).
2. Presentar los correspondientes informes de seguimiento y control (mes
vencido) de los resultados evaluados, en cuanto a la calidad de la
información, pertinencia, oportunidad, entre otros. </t>
  </si>
  <si>
    <t>Mateo Cabrera
  Tulio Villamil</t>
  </si>
  <si>
    <t>31/06/2021</t>
  </si>
  <si>
    <t>16-06-2017: Se han realizado reuniones con NUSE, de acuerdo al nuevo código de policía se realizó la retipificación de varios incidentes, sin embargo eso no altera la tipificación del los eventos del SIRE. 
  Se realizará reunión con el área de TIC´s y las áreas que requieran modificaciones en la tipificación en el SIRE en las cuales se evaluarán las modificaciones y se retipificarán los eventos de ser necesario.
  15-12-2017: Se realizaron reuniones con el personal del NUSE, UAECOB y el área de Servicios de Respuesta, en las cuales e verificó la tipificación de los eventos de Incendios forestales, quemas forestales, quemas y conatos, se realizará reunión con Claudia Guerra de la oficina Tic´s para realizar las respectivas modificaciones en el SIRE. Lo anterior con el objetivo de revisar la tipificación de los eventos más comunes y terminar con los menos específicos. Se solicita ampliar la fecha de terminación de la acción.
  13-06-2018: 13-06-18: El día 1 de Junio de 2018 se adelantó reunión con Rubert Diaz, Coordinador del NUSE, en la cual se revisaron las 29 tipificaciones que por ser competencia del IDIGER migran a la BITACORA del SIRE. Se realizó una comparcación de las 155 tipificaciones que maneja IDIGER con las del NUSE, a la fecha se realiza una propuesta para revisión con el Subdirector de Manejo de Emerencias y Desastres y la oficina de TIC´S.
  27-11-2018: Se continuan realizando reuniones de sensibilización sobre las necesidades o requerimientos de información reflejada en la herramienta desarrollada el 29 de octubre de 2018, de igual manera, se están adelantando revisiones de la matriz de necesidades de la Bitácora versión 7 por parte de la oficina TIC’s, con el desarrollador, con el fin de presentar un borrador dinámico de algunos ajustes propuestos por los usuarios de las áreas que aportaron inquietudes, para ser presentado a más tardar la segunda semana del mes de diciembre al Subdirector para el Manejo de Emergencias. Se solicita ampliar la fecha de terminación de la acción con el objetivo de culminar las actividades señaladas.
 12-04-2019: La Subdirección para el Manejo de Emergencias y Desastres mediante oficio del 05 de Marzo de 2018, remitió la revisión, el análisis a la tipificación de los eventos del PROCAD y propuso documento para redefinir dicha tipificación. Lo anterior conforme a las reuniones realizadas con las entidades previamente. 
 Así mismo el día 4 de enero de 2019, se realizó reunión en las instalaciones del C4, con el fin de revisar las tipificaciones actuales que a través del NUSE, ingresan por PROCAD a la bitácora del IDIGER (29), frente a los eventos (155) que se aperturan en la bitácora de emergencias, con el fin de armonizar dichos eventos, con una mirada de ciudad y en relación a sus causas, daños o consecuencias. Participaron en dicha reunión 15 servidores, entre radioperadores, coordinadores de PMU, SAC, asistencia técnica y oficina TICs.
 Una vez consolidada la información de la reunión realizada el día 4 de enero de 2019, se adelantó una segunda reunión el día 10 de enero de 2019, con el mismo equipo de trabajo, para revisar la propuesta de ajuste a los eventos que podrían ser cargados a la bitácora de emergencias y que estén enmarcados de manera general por escenarios de riesgo o por fenómenos generadores.
 29-7-2019:Se adelantó reunión el día 14 de junio de 2019, donde se realizó la presentación por parte de la oficina TICs – Desarrollador, de una primera arquitectura para el manejo de la nueva Bitácora. Se realizaron observaciones a la misma y se programará para el mes de agosto de 2019, una nueva reunión.
 23-10-2019: Se han sostenido reuniones con el NUSE, donde se han definido nuevas necesidades de concentrar las tipificaciones actuales de la “Guía de Tipificación”, bajo el esquema de hechos notorios y en el entendido de agrupar por factores generadores (Naturales, Socionaturales, Tecnológicos, Humanos, Biológicos, Actos contra el ambiente y Daños en redes de servicios públicos); fruto de este trabajo, se remitió el día 4 de octubre de 2019, a través de correo electrónico al responsable de aprovisionamiento en el nuevo sistema (Premierone), las necesidades finales de eventos a tipificar. Así mismo teniendo en cuenta la entrada en funcionamiento del Premierone, programada para el mes de noviembre del presente año; se está trabajando con la oficina TIC´s, en los ajustes finales, posterior a las pruebas de puesta en marcha de la nueva plataforma informática. 
 06_07_2020:Diciembre de 2019 : Se identifica con el NUSE, para elaboración de “Guía de Tipificación”, donde la dependencia manifiesta que se está construyendo bajo el esquema de hechos notorios y en el entendido de agrupar por factores generadores (Naturales, Socionaturales, Tecnológicos, Humanos, Biológicos, Actos contra el ambiente y Daños en redes de servicios públicos); fruto de este trabajo, se remitió el día 4 de octubre de 2019, a través de correo electrónico al responsable de aprovisionamiento en el nuevo sistema (Premierone), las necesidades finales de eventos a tipificar. Así mismo teniendo en cuenta la entrada en funcionamiento del Premierone, programada para el mes de noviembre del presente año; se está trabajando con la oficina TIC´s, en los ajustes finales, posterior a las pruebas de puesta en marcha de la nueva plataforma informática. 
 Abril 2020: En atención a la Declaratoria de Calamidad Publica por COVID se encuentra aun en gestión la acción. Se recomienda articular esta acción con el contexto actual para verificar si tienen incidencia en lo avanzado hasta el momento y si debe integrarse en ella directrices de la declaratoria que pueda incidir en la tipificación. Se valora en 60% que dando restante etapas de validación y formalización y socialización del documento. Continua vencida. DKRP
 Evidencias del cumplimiento por parte del responsable de la acción
  • Redefinir y validar nueva tipificación de eventos con el NUSE
 A la fecha, desde la SMEYD se procedió a redefinir y validar nueva tipificación de eventos con el NUSE: En sesión del Comité Operativo de C4, la agrupación de las tipificaciones por hechos notorios y factores generadores como eventos naturales, socionaturales, tecnológicos, biológicos, humanos, de daños en redes de servicios públicos con el fin de optimizar la notificaciones hacia las entidades que hacen parte del Sistema Distrital de Gestión de riesgo y Cambio Climático.
  Soportes: 
 - Oficio Soporte Enviada por la Comisión y Acta de Comité, Correos electrónicos.
 - Reporte TICS 
 - Acta de Reunión 
  • Ajustar el SIRE a partir de la nueva tipificación
 En la vigencia 2019, se continuo el trabajo de reformulación de la arquitectura en la Bitácora de emergencias que hace parte del SIRE, la cual quedó en un 80% de su desarrollo, donde se contaba con 151 tipificaciones, de la cuales se espera contar con 88, luego de la armonización entre PREMIER ONE y SIRE
 • Socializar y capacitar a las entidades que conforman el SDGR la nueva tipificación
 Una vez culminado el ajuste de las etapas anteriores, se hará la socialización correspondiente con las entidades del SDGR.
 En atención a la Declaratoria de Calamidad Pública por COVID, la nueva clasificación planteada por IDIGER en PREMIER ONE permite incluir en uno de los hechos notorios denominado biológico su atención de acuerdo a las tipificaciones actuales incluidas en la bitácora de emergencia ( avance del 80%, el restante corresponde a la generación de reportes con un 20%), y de igual manera al concluir el actual desarrollo en la arquitectura de la bitácora de emergencias se contemplará el tema de pandemia entre otros.
 Octubre 30 – 2020 – Gestión realizada 
 • Se genera propuesta por parte del Líder del área de respuesta, en donde se señala el alcance de la nueva acción, adjuntando cronograma con las fechas de cumplimiento de las actividades propuestas.
  o Se anexa la propuesta presentada.
 Noviembre 30-2020
 Se ajusta la propuesta presentada en el mes de octubre la cual se adjunta.
Marzo 31 2021:  1. De acuerdo a lo establecido en el cronograma de trabajo para el equipo SAC, se determinó que, para el mes de noviembre de 2020, se presentaría la "Plantilla para monitoreo y control de datos consignados en la bitácora". La misma fue remitida por el líder del equipo SAC, el día 26-11-2020, junto con su metodología, para su aprobación.  Esta fue aprobada finalmente el día 21 de enero de 2021, mediante correo electrónico.
2. A partir de su aprobación, el primer informe semanal se presentó el día 16 de febrero de 2021; 24/02/21; 3/03/2021; 11/03/2021; 16/03/2021; 25/03/2021 y 9/04/2021. (se adjunta reporte de abril de 2021)
Junio 30 2021: Para el periodo de reporte se cuenta con el seuimiento a corte a mayo de 2021 (teniendo en cuenta que el análisis y seguimiento se realiza posterior a la finalización del mes), desde el equipo SAC, se genera el siguiente reporte en el avance a los compromisos establecidos en el cronograma de trabajo, así: Se adjuntan los soportes correspondientes en dos carpetas: 1. Matrices de revisión de eventos de los meses de febrero a junio
2. Reportes de la revisión de los meses de febrero y marzo de manera semanal (de acuerdo a las limitantes en número de integrantes del equipo SAC), abril y mayo de forma mensual.</t>
  </si>
  <si>
    <t>22 DE SEPTIEMBRE DE 2017: De acuerdo a las observaciones de cumplimiento realizadas por la SMED, se registra un avance del 20%. TMMM 26 DE DICIEMBRE DE 2017: La Subdirección de Emergencias ha desarrollado reuniones para concertar la tipificación con las entidades que conforman el sistema, no obstante la acción ya se encuentra vencida y no se ha concretado el resultado final. Por lo tanto, la Oficina de Control Interno solicita la priorización de esta acción con el fin de finalizarla durante el primer seguimiento de 2018. TMMM 29/08/2018: Se evidencian actividades de gestión con relación a la tipificación de los eventos de emergencia, pero aun no se da cumplimiento total a la acción propuesta. DICIEMBRE 03 DE 2018: Se evidencian documentos de trabajo (matriz de detección de necesidades) asi como acta de reunión del 29 de octubre de 2018, en la cual participo personal del grupo de emegencias. La SMED solicta ampliación del plazo, para lo cual se recomienda se envie correo de solicitud a la Jefe de la Oficina de Control Interno, con la justificación pertinente atendiendo las politicas de operación del procedimiento de Plan de Mejoramiento. TMMM
 MAYO 08 DE 2019: Se evidencian soportes en los que la SMED gestiona la depuración y revisión de la tipificación eventos en la bitacora del SIRE, adicionalmente se evidencian listados de asistencia del grupo de emergencia de reuniones durante el ems de enero cuyo proposito ha sido el ajuste de las tipificaciones en la bitacora del SIRE. No obstante se dara cierre a la acción una vez cumplidas las siguientes actividades (formuladas en la acción):
 1) Redefinir y validar nueva tipificación de eventos con el NUSE 
  2) Socializar y capacitar a las entidades que conforman el SDGR la nueva tipificación 
  3) Ajustar el SIRE a partir de la nueva tipificación
 Diciembre de 2019 : Se dientifica con el NUSE, para elaboración de “Guía de Tipificación”, donde la dependencia manifiesta que se esta construyendo bajo el esquema de hechos notorios y en el entendido de agrupar por factores generadores (Naturales, Socionaturales, Tecnológicos, Humanos, Biológicos, Actos contra el ambiente y Daños en redes de servicios públicos); fruto de este trabajo, se remitió el día 4 de octubre de 2019, a través de correo electrónico al responsable de aprovisionamiento en el nuevo sistema (Premierone), las necesidades finales de eventos a tipificar. Así mismo teniendo en cuenta la entrada en funcionamiento del Premierone, programada para el mes de noviembre del presente año; se está trabajando con la oficina TIC´s, en los ajustes finales, posterior a las pruebas de puesta en marcha de la nueva plataforma informática. 
 Abril 2020: En atención a la Declaratoria de Calamidad Publica por COVID se encuentra aun en gestión la acción. Se recomienda articular esta acción con el contexto actual para verificar si tienen incidencia en lo avanzado hasta el momento y si debe integrarse en ella direcftrices de la declaratoria que puedad incidir en la tipificación. Se valora en 60% que dando restante etapas de validación y formalización y socialziación del documento. Continua vencida. DKRP
 Julio de 2020: Se requiere reportar lo enviado bajo comunicación: 2020IE2497 con los soportes enviados asociados a la nueva clasificación planteada por el IDIGER en premier ONE, que permite la inclusión de hechos biológicos de acuerdo con tipificaciones actuales incluidas en la bitácora de emergencias. En esta se contempla el ajuste de su estructura donde se incluye tema de Pandemia. Se incrementa avance a lo mencionado por la depndencia (80%), para próximo seguimiento debe dinamizarse su cierre en atenci´pn a lo antiguo de su hallazgo. Continúa abierta vencida DKRP
 Septiembre de 2020: A través de correo electrónico del 18 de septiembre de 2020 por parte del referente de plan de mejoramiento (Iván Cadena), se expone lo siguiente: "Al respecto me permito indicador, que desde la coordinación de servicios de respuesta de la Subdirección de Manejo de Emergencias, se cuenta con el seguimiento periódico y oportuno de la información registrada en la Bitácora del Sistema de Información para la Gestión de Riesgos- SIRE del IDIGER, la cual es analizada y se constituye en fuente para evaluación y control, como se muestra en los informes adjuntos.
 Anexos: Seis (6) Informes de seguimiento para el periodo enero-junio. Por lo anterior de manera atenta solicito el cierre del hallazgo."
 Dado lo anterior se informa que dicha observación no constituye evidencia para el cumplimiento de las acciones propuesta por la SMED: i) Redefinir y validar nueva tipificación de eventos con el NUSE, ii) Socializar y capacitar a las entidades que conforman el SDGR la nueva tipificación, iii) Ajustar el SIRE a partir de la nueva tipificación. Adicionalmente la dependencia a presentado avances al respecto, por lo cual se solicita dar continuidad a los seguimientos que ya se han hecho por la misma SMED y la OCI. La acción continúa abierta vencida.
 Octubre de 2020: La dependencia remite documento con el objetivo de modificar la ación, una vez revisado por la OCI se responde lo siguiente: 
 Por parte de la Oficina de Control Interno se realizó lectura de la propuesta remitida por la Subdirección de Emergencias, para modificación de la acción ISAE16-10: *Redefinir y validar nueva tipificación de eventos con el NUSE, *Socializar y capacitar a las entidades que conforman el SDGR la nueva tipificación y Ajustar el SIRE a partir de la nueva tipificación. 
 En atención al contenido de la comunicación, se solicita remitir la acción concreta que la dependencia requiere se cargue en el Plan de Mejoramiento, así como la justificación de porque no se pueden desarrollar las acciones inicialmente propuestas.
 22/12/2020: La dependencia remite comunicación interna en la cual solicita modificación de la acción de tal modo que la entidad logre dar cumplimiento a la misma, en este sentido remite plan de trabajo el cual inició en el mes de noviembre de 2020 y finalizara en el mes de junio de 2021. Teniendo en cuenta la justificación remitida por el lider del proceso se procede a realizar la respectiva modificación
19/04/2021: La SMED remitió evidencia de la implementación de la metodología para el seguimiento y calidad de la información que se reporta en el SIRE respecto a los eventos de emergencia que se presentan, con corte a marzo de 2021, en los informes mensuales se observa la información relevante de los eventos registrados en el SIRE y las recomendaciones del grupo SAC en cuanto a la calidad de la información para que sea corregida, dado que la acción tiene programada su finalización para el mes de junio de 2021 se esperará esta fecha para seguir evaluando el cumplimient de la acción SANH
12/07/2021: La SMED remitió evidencia de la implementación de la metodología para el seguimiento y calidad de la información que se reporta en el SIRE respecto a los eventos de emergencia que se presentan, con corte a mayo de 2021, en los informes mensuales se observa la información relevante de los eventos registrados en el SIRE y las recomendaciones del grupo SAC en cuanto a la calidad de la información para que sea corregida, la informacion ha sido consistente y se considera que se puede cerrar la accion SANH</t>
  </si>
  <si>
    <t>ISAE16-5</t>
  </si>
  <si>
    <t>*NTCGP 1000:2009 – Requisito 7.5.1 Control de la producción y de la prestación del servicio, literales a) la disponibilidad de información que describa las características del producto y/o servicio, b) la disponibilidad de instrucciones de trabajo, cuando sea necesario.
  *MECI 2014 – 1.2.1 Planes, Programas y Proyectos.
  *Acuerdo 002 de 2015 – Título IV. Estrategia Distrital de Respuesta.
  * Resolución 603 de 2015 – Estrategia Institucional de Respuesta IDIGER.</t>
  </si>
  <si>
    <t>DEBILIDAD 3. NO SE ENCUENTRA IMPLEMENTADA LA ESTRATEGIA INSTITUCIONAL DE RESPUESTA DEL IDIGER.
  Para la implementación de la Estrategia Institucional de Respuesta del IDIGER debe encontrarse aprobado y socializado el Marco de Actuación del Distrito, dado que éste proporciona las directrices para la prestación de los servicios de respuesta y las funciones que le competen a cada Entidad del Sistema Distrital de Gestión de Riesgos y Cambio Climático – SDGR-CC, las cuales deberán verse reflejadas en las EIR. La falta de implementación de la EIR del IDIGER incumple lo definido en los manuales de funciones y los requisitos mencionados.</t>
  </si>
  <si>
    <t>La falta del Marco de Actuación aprobado retrasó la nueva conceptualización de la EIR.</t>
  </si>
  <si>
    <t>2. Actualizar la EIR del IDIGER de acuerdo a la nueva conceptualización.</t>
  </si>
  <si>
    <t>Jorge Suarez, Profesional Especializado
  Faride Solano, Profesional Especializado</t>
  </si>
  <si>
    <t>05-06-2017: La EIR se encuentra avanzada en un 23% conforme al plan de acción planteado para el desarrollo de esta, se anexa documentos soporte. Se solicita de manera comedida ampliar la fecha de terminación al 31-12-2017 para ejecutar todas las actividades del plan de acción formulado para implementar la EIR.
  15-12-2017: La Guía para la Elaboración de la Estrategia Institucional de Respuesta – EIR, se encuentra en revisión por parte de la Dirección de la entidad, requisito previo para iniciar el proceso de socialización a las entidades que hacen parte del SDGR-CC. Es necesario mencionar que el punto de partida para la formulación, revisión y aprobación de la Guía, es el Marco de Actuación, el cual fue validado por el CDGR-CC, el pasado 25 de octubre. Anexo: Guia_EIR(v1.13)20171117. Se solicita ampliar la fecha de terminación de al 31 de Marzo de 2018
  15-06-2018: De acuerdo al lineamiento de Dirección, se elaboró la EIR de la Secretaria Distrital de Integración Social, la cual será un documento tipo para la elaboración de las EIR de las entidades responsables señaladas en el Marco de Actuación, se prevee para finales de junio del presente año contar con dicho documento aprobado, sobre el cual se basará la EIR del IDIGER. Se adjunta versión preliminar EIR-SDIS
  27-11-2018: Se estructuró la EIR de la Subdirección Distrital de Integración Social, la cual es un documento tipo o modelo de estructura y metodología para asesorar el desarrollo de las EIR de otras entidades interesadas, la cual fue socializada en la 3ra sesión de la mesa de trabajo para el Manejo de Emergencias y Desastres. Adjunto estructura de EIR, y acta de Mesa de Manejo donde se socializó el método de asesoría para su desarrollo. Conforme a lo desarrollado en este documento, se esta elaborando la EIR del IDIGER, se adjunta versión preliminar, la cual se espera presentar con los respectivos ajustes en la Mesa de Manejo de Emergencias antes de finalizar la actual vigencia.
 12-04-2019: El pasado 1 de febrero se socializó la Estrategia Institucional de Respuesta- EIR del IDIGER, con el equipo directivo y los profesionales de apoyo que intervienen en su ejecución, se adjunta como evidencia la EIR elaborada y listados de asistencia a la sesión se socialización. Teniendo en cuenta lo anterior se solicita de manera cordial se cierre al hallazgo, puesto que se dio cumplimiento a la meta, el indicador y la acción planteada.
 18_09_2020: Al respecto me permito indicador, que desde la coordinación de servicios de respuesta de la Subdirección de Manejo de Emergencias, se cuenta con el seguimiento periódico y oportuno de la información registrada en la Bitácora del Sistema de Información para la Gestión de Riesgos- SIRE del IDIGER, la cual es analizada y se constituye en fuente para evaluación y control, como se muestra en los informes adjuntos.
 Anexos:
 Seis (6) Informes de seguimiento para el periodo enero-junio.
 Por lo anterior de manera atenta solicito el cierre del hallazgo.</t>
  </si>
  <si>
    <t>22 DE SEPTIEMBRE DE 2017: Se verifica evidencia de acuerdo a lo reportado por la SMED, se observa documento correspondiente a la EIR, iniciado. Se amplia plazo de acuerdo a la solicitud realizada por la SMED.
  26 DE DICIEMBRE DE 2017: La OCI, envió comunicación solictando el cumplimiento del Plan de Acción propuesto. (Ver comunicación de seguimiento a la EIR 2018 2017IE4514)...."la oficina de Control Interno se permite realizar las siguientes recomendaciones para que se ejecuten de manera prioritaria: • Culminar el Plan de Acción (Gantt) definido para la Estrategia Institucional del Respuesta que actualmente tiene un avance del 24% según lo reportado por la Subdirección, pero se evidencia un atraso aproximado del 25%, lo que significa que para el mes de noviembre de 2017 debería tener una ejecución del 56%. • Generar y socializar la Metodología EIR, con las entidades que conforman el SDGR, de manera prioritaria. • Formular la EIR del IDIGER y posterior socializar y/o capacitar a los servidores con relación a dicha estrategia, así como la respectiva articulación con el Plan de Emergencias y Contingencias en los puntos que se requiera, de manera prioritaria."TMMM Se amplia el plazo de ejecución de acuerdo a lo establecido en el Plan de acción propuesto. 29 DE AGOSTO DE 2018: Se evidencia docuemnto preliminar EIR, corresponidente a la SDIS, el cual de acuerdo a lo manifestado por la SMED, corresponderia al documento tipo de las EIR, pero aun no se formaliza la metodologia. TMMM DICIEMBRE 03 DE 2018: Dando continuidad a las evidencias presentadas en el seguimiento anterior, la SMED remite documento finalizado correspondiente a la EIR de Secretraia de Integarción Social SDIS, el cual de acuerdo a lo manifestado por esta Subdirección, es el documento de referencia para la elaboración de las EIR, adicionalmente se evidencia documento EIR del IDIGER, en proceso de desarrollo. Teniendo en cuenta que la acción corresponde a la actualización de la EIR del IDIGER se dara cierre a la acción una vez se presente el documento finalizado. TMMM
 07 DE MAYO DE 2019: Se evidencia EIR de la entidad publicada así como soportes de socialización de la misma.</t>
  </si>
  <si>
    <t>ISAE16-2</t>
  </si>
  <si>
    <t>NTCGP 1000:2009 - Requisito 7.5.1 Control de la producción y de la prestación del servicio. Literal g) los riesgos de mayor probabilidad e impacto.</t>
  </si>
  <si>
    <t>NO EXISTE UN PLAN DE CONTINUIDAD DEL NEGOCIO DOCUMENTADO.
  La entidad no ha implementado medidas para afrontar situaciones de emergencia, calamidad y/o desastres que afecten al personal estratégico para la coordinación de la respuesta y a la infraestructura misma de la entidad.
  Respecto a lo anterior es importante considerar las siguientes situaciones: i) Ausencia de personal del grupo funcional de respuesta principalmente, ii) Afectaciones o destrucción de infraestructura clave para la atención de emergencias (Central de Información y Telecomunicaciones CITEL, CER) iii) Caída de las plataformas tecnológicas necesarias para coordinación y seguimiento de los eventos de emergencia. La no existencia de un plan de continuidad para coordinar la respuesta a la emergencia, por parte del IDIGER, puede generar efectos adversos sobre la ciudad de Bogotá, dificultando el proceso de recuperación.</t>
  </si>
  <si>
    <t>Se cuenta con la Estrategia Institucional de Respuesta para darle continuidad al personal que atiende las emergencias y el que debe continuar con las actividades normales pero no se ha documentado su actualización y por tanto no hay un lineamiento específico sobre la necesidad de contar con un plan de continuidad del negocio para el IDIGER.</t>
  </si>
  <si>
    <t>1. Actualizar y documentar la Estrategia Institucional de Respuesta del IDIGER de acuerdo con los lineamientos actuales y en la misma vía del Marco de Actuación, definiendo un plan de continuidad del negocio frente a los servicios que presta la Subdirección para el Manejo de Emergencias y Desastres.</t>
  </si>
  <si>
    <t>05-06-2017: Se formuló el plan de acción para actualizar y documentar la EIR, al momento se ha ejecutado el 60% del total de las actividades, conforme al documento (anexo 1). La Guía EIR (anexo 2) plantea la manera como está organizada la entidad para velar por la prestación continua de servicios y funciones de respuesta. Se solicita ampliar la fecha de terminación de al 31 de Marzo de 2018
  20-06-2018: Se remitió comunicación interna IE2389 en la cual se solicita a la Oficina de control interno se reasigne el responsable principal del hallazgo puesto que se considera que la formulación del plan de continuidad del negocio debe ser adelantado por otra área y asi mismo es una debilidad institucional y no exclusiva de la Subdirección para el manejo de emergencias y desastres.
 12-04-2019: 
 La Estrategia Institucional Respuesta - EIR del IDIGER se encuentra actualizada, documentada y disponible para consulta del público en www.idiger.gov.co/eiridiger . En su contenido, se contempla acciones que aportan a fortalecer la continuidad en la prestación de servicios de la entidad, como puede evidenciarse en el capitulo 5 "Continuidad de servicio misional del IDIGER en emergencias". Muy comedidamente se solicita cerrar la acción puesto que se cumple con la meta e indicador propuesto.</t>
  </si>
  <si>
    <t>22 DE SEPTIEMBRE DE 2017: De acuerdo al plan de acción formulado y la solicitud de la SMED, se amplia fecha para la culminación de la acción, y se registra un avance del 20%.
  26 DE DICIEMBRE DE 2017: La OCI, envió comunicación solictando el cumplimiento del Plan de Acción propuesto. (Ver comunicación de seguimiento a la EIR 2018 2017IE4514)...."la oficina de Control Interno se permite realizar las siguientes recomendaciones para que se ejecuten de manera prioritaria: • Culminar el Plan de Acción (Gantt) definido para la Estrategia Institucional del Respuesta que actualmente tiene un avance del 24% según lo reportado por la Subdirección, pero se evidencia un atraso aproximado del 25%, lo que significa que para el mes de noviembre de 2017 debería tener una ejecución del 56%. • Generar y socializar la Metodología EIR, con las entidades que conforman el SDGR, de manera prioritaria. • Formular la EIR del IDIGER y posterior socializar y/o capacitar a los servidores con relación a dicha estrategia, así como la respectiva articulación con el Plan de Emergencias y Contingencias en los puntos que se requiera, de manera prioritaria."TMMM Se amplia el plazo de ejecución de acuerdo a lo establecido en el Plan de acción propuesto. 29/08/2018: Se recomienda a la SMED, evaluar la acción propuesta en articulación con la SCAD. TMMM 03/12/2018: No se presenta evidencia de avance. Es importante gestionar reunión con la SCAD para determinar las actividades a desarrollar o modificación de la acción si asi se requiere. TMMM
 07 DE MAYO E 2019: Una vez verificada la acción se procede a dar cierre a la acción: Documento publicado oficialmente con lineamientos para dar continuidad a las operaciones de la entidad.</t>
  </si>
  <si>
    <t>ISAE16-8</t>
  </si>
  <si>
    <t>NTCGP 1000:2009 - Requisito 4.2.3 Control de Documentos, literales c) asegurarse de que se identifican los cambios y el estado de versión vigente de los documentos, d) asegurarse de que las versiones vigentes y pertinentes de los documentos aplicables se encuentran disponibles en los puntos de uso, g) prevenir el uso no intencionado de documentos obsoletos, y aplicarles una identificación.</t>
  </si>
  <si>
    <t>FORMATOS Y PROCEDIMIENTOS DESACTUALIZADOS.</t>
  </si>
  <si>
    <t>Se evidencio que los formatos que hacen parte del procedimiento de Servicios de respuesta, se encuentran desactualizados.</t>
  </si>
  <si>
    <t>Actualización de los formatos que hacen parte del procedimiento de Servicios de Respuesta</t>
  </si>
  <si>
    <t>Lider grupo funcional de Emergencias</t>
  </si>
  <si>
    <t>11.04.2017. En el Proyecto 1178 correspondiente a la Meta: Atender al 100% de la población afectada por emergencias y desastres con respuesta integral y coordinada del SDGR-CC, se contratará un profesional que realice la actualización del procedimiento de respuesta a emergencias.
  22-06-2017: Se contrató al profesional para realizar la actualización del procedimiento de respuesta a emergencias, contrato 246 de 2017, cuyo objeto es: "Prestar servicios profesionales para realizar la estandarización e implementación de la documentación procedimental necesaria para el registro y análisis de la información relacionada con coordinación de la respuesta a emergencias a cargo de la SMEyD del IDIGER". La contratista a la fecha se encuentra levantando la información necesaria con el área de respuesta a emergencias. Se anexa contrato 246 de 2017.
  15-12-2017: Los formatos se actualizaran conforme a lo dispuesto en el procedimiento aprobado y el Marco de Actuación. Se solicita ampliar la fecha terminación de la acción.
  13-06-2018: Se programa reunión el día 3 de julio del presente año, en la cual se realizará revisión de los formatos establecidos en el marco de actuación y la propuesta del nuevo procedimiento del área servicios de Respuesta, acorde a la estructura organizacional.
  27-11-2018: Se estan realizando los ajustes pertinentes por parte del coordinador del área de Servicios de Respuesta, se cuenta con una versión preliminar del procedimiento, a la espera de los respectivo ajustes requeridos e inclusión de los formatos conforme al Marco de Actuación. Se adjunta versión preliminar.
 12-4-2019: Se adelantan reuniones para la validación del procedimiento y los formatos , teniendo en cuenta que se realizan tres guias en relacion a las funciones de radioperador, COP sala y COP terreno.
 29-7-2019: Se evaluó la demanda de servicios para modificar los turnos de los radioperadores y COP´s, con base en ello se esta realizando la actualización de los instrumentos. A la fecha se cuenta con los borradores de los instructivos:
 Borrador del procedimiento de "coordinación de servicios de respuesta a emergencias"
 Borrador del flujo para la actualización del procedimiento de "coordinación de servicios de respuesta a emergencias"
 Matriz de procedimiento
 Borrador procedimiento reporte 5 8
 Borrador procedimiento radares PROCAD-SIRE
 Flujo Instructivo COP Sala
 Flujo Instructivo COP Campo
 Borrador Instructivos COP Campo y Sala 
 23-10-2019: El día 18 de octubre de 2019, se realizó en las instalaciones del C4, la reunión de socialización del instructivo y diagrama de flujo propuestos para los Radioperadores de la CITEL. En dicha reunión, se realizaron algunas observaciones por parte de los radares y el equipo COP, las cuales permitirán estandarizar dicho instructivo y su esquema general. De allí se continuará con la presentación posterior, de los instructivos para COP Sala y COP Terreno, con el fin de concluir en el procedimiento general. Se adjunta presentacióny acta de socialización
 06_07_2020:En mapa de procesos IDIGER ya se encuentran los siguientes procedimientos actualizados en el último bimestre de 2019: 
 GE-PD-5 Procedimiento Coordinación de Servicios de Respuesta Emergencias y Desastres
 GE-IN-1 Respuesta a emergencia - Radioperador
 GE-FT-43 Reporte en turno y disponibilidad
 GE-FT-42 Entrega de turno
 Al presente comunicado se adjuntan los instructivos 
 GE-IN-2 Respuesta a Emergencias COP sala 
 GE-IN-3 Instructivo COP campo 
 Respecto a la declaratoria de calamidad pública, y los posibles eventos asociados de emergencias a la misma, se atienden a través de lo establecido en el marco de actuación para las entidades de SDGR-CC
 18_09_2020: Se realiza actualización y publicación en la pagina WEB de: https://www.idiger.gov.co/web/guest/emergencias
 o GE-PD-5 Procedimiento Coordinación SREyD
 o GE-IN-01 Instructivo Respuesta a Emergencias – Radioperador
 o GE-IN-02 Instructivo Gestión de Comunicaciones Oficiales
 o GE-IN-3 Instructivo Respuesta a Emergencias -COP CAMPO
 Por lo anterior de manera atenta solicito el cierre del hallazgo.
 .</t>
  </si>
  <si>
    <t>22 DE SEPTIEMBRE DE 2017: Se encuentra contratada profesional para actualización del procedimiento. TMMM 26 DE DICIEMBRE DE 2017: No se presentan evidencias de cumplimiento. La OCI, solicta priorizar esta acción, toda vez que se encuentra vencida. .TMMM 29/08/2018: Se evidencia contratación de una profesional a cargo del levantamiento y generación de la infotmación correspondeinte al CITEl , en lo que respecta a procedimientos y formatos, no obstante se presenta un borrador del procedimeinto de emergencias. Teniendo en cuenta la contratación de esta profesional durante la vigencia 2017 y 2018, la acción ya debio haberse subsanado. Se requiere culminación de este proceso de Caracter urgente dado el vencimiento de la acción y la inversión presupuestal realizada para ta fin. TMMM 03/12/2018: La SMED, remite documentos preliminares, pendientes de ajustes y aprobación. Se debe priorizar la acción dada la antiguedad de dicha auditoria y asi mismo los cambios de personal (concurso de merito), para la correcta ejecución de actividades. TMMM
 07 DE MAYO DE 2019: Aun no se remiten procedimientos y formatos oficializados. La acción debe culminarse de caracter urgente teniendo en cuenta la antiguedad de la misma.
 Seguimiento OCT 2019: Se registra procedimiento y documentación asociada en elaboración en el marco de actualización de documentacion del SIGD . Se recomienda dinamizar su aprobación en atención al estado de la acción.
  DIC 2019: Se identifica en página web los siguientes procedimientos actuyalizados en el último bimestre de 2019: GE-PD-5 Procedimiento Coordinación de Servicios de Respuesta Emergencias y Desastres
 GE-IN-1 Respuesta a emergencia - Radioperador
 GE-FT-43 Reporte en turno y disponibilidad
 GE-FT-42 Entrega de turno
 Se encuentran pendientes 2 instructivos : COP SALA , COP CAMPO. Se asigna 80% hasta su definición, se recomienda dar celeridad a su formalización de acuerdo al estado de la acción.
 Diciembre de 2019: Se identificaa reunión de socialización del instructivo y diagrama de flujo propuestos para los Radioperadores de la CITEL. qquedando pendiente presentación posterior, de los instructivos para COP Sala y COP Terreno, con el fin de concluir en el procedimiento general. 
 Abril 2020: En atencióna actividades prioritarias de la SMED en atencióna declaratoria de calamidad esta acción continua pendiente. Se recomienda valorar la incidencia de la Declaratoria en los documentos a aprobar. Continua vencida. DKRP
 Julio 2020: Se recomienda registrar lo anunciado en la comunicción 2020IE2497. Los soportes anunciados no se encuentran publicados en su totalidad en página web por lo que no puede verificarse su actualización en el proceso de los siguientes: GE-IN -2 RTA A EMERGENCIAS COP SALA Versión 1 , GE-IN-3 Versión 1 RTA A EMERGENCIAS - COP CAMPO. Adelantar de manera prioritaria montaje en página web o adecuación a nueva plantilla acorde a lineamientos de OAP. Continua Vencida. DKRP. 
 Septiembre de 2020: A través de correo electrónico del 18 de septiembre de 2020 por parte del referente de plan de mejoramiento (Iván Cadena), se expone lo siguiente:"Se realiza actualización y publicación en la pagina WEB de: https://www.idiger.gov.co/web/guest/emergencias GE-PD-5 Procedimiento Coordinación SREyD, GE-IN-01 Instructivo Respuesta a Emergencias – Radioperador, GE-IN-02 Instructivo Gestión de Comunicaciones Oficiales y GE-IN-3 Instructivo Respuesta a Emergencias -COP CAMPO" Por parte de la OCI, se procede a revisar el mapa de procesos del IDIGER, publciado en pagina web, en los cuales se evidencia dicha publicación. Se da cierre a la acción.</t>
  </si>
  <si>
    <t>ISAE16-7</t>
  </si>
  <si>
    <t>MECI 2014 - Requisito 1.2.3 Estructura Organizacional
  NTCGP 1000:2009 - Requisito 4.2.3 Control de Documentos, literales c) asegurarse de que se identifican los cambios y el estado de versión vigente de los documentos, d) asegurarse de que las versiones vigentes y pertinentes de los documentos aplicables se encuentran disponibles en los puntos de uso, g) prevenir el uso no intencionado de documentos obsoletos, y aplicarles una identificación.</t>
  </si>
  <si>
    <t>ESTRUCTURA ORGANIZACIONAL DE RESPUESTA A EMERGENCIAS NO FORMALIZADA EN EL SGI.</t>
  </si>
  <si>
    <t>El grupo de respuesta tiene una estructura organizacional funcional, en la que se identifican niveles de responsabilidad y autoridad, y a partir de la cual se generan procesos de interrelación con otros grupos funcionales con el fin de atender de manera integral los incidentes, emergencias y desastres, la cual no se encuentra documentada en un procedimiento.</t>
  </si>
  <si>
    <t>Actualización del Procedimiento de Servicios de Respuesta acorde a la estructura funcional de Respuesta a Emergencias establecida</t>
  </si>
  <si>
    <t>Tulio Villamil</t>
  </si>
  <si>
    <t>11.04.2017. En el Proyecto 1178 correspondiente a la Meta: Atender al 100% de la población afectada por emergencias y desastres con respuesta integral y coordinada del SDGR-CC, se contratará un profesional que realice la actualización del procedimiento de respuesta a emergencias. Se solicita reprogramar la finalización para el 31 de Diciembre de 2017.
  22-06-2017: Se contrató al profesional para realizar la actualización del procedimiento de respuesta a emergencias, contrato 246 de 2017, cuyo objeto es: "Prestar servicios profesionales para realizar la estandarización e implementación de la documentación procedimental necesaria para el registro y análisis de la información relacionada con coordinación de la respuesta a emergencias a cargo de la SMEyD del IDIGER". La contratista a la fecha se encuentra levantando la información necesaria con el área de respuesta a emergencias. Se anexa contrato 246 de 2017
  05-12-2017: Se elaboró una propuesta del procedimiento "Coordinación de Servicios de Respuesta Emergencias y Desastres", por parte del coordinador del área Tulio Villamil, el cual fue enviado para la validación a el subdirector para el manejo de emergencias y desastres el día 6 de Diciembre. Anexo correo electrónico y propuesta de procedimiento. Se solicita ampliar la fecha terminación de la acción. 13-06-2018: Se programa reunión el día 3 de julio del presente año, en la cual se realizará presentación, revisión y ajuste al procedimiento del área Servicios de Respuesta, acorde a la estructura organizacional. 27-11-2018: Se estan realizando los ajustes pertinentes por parte del coordinador del área de Servicios de Respuesta, se cuenta con una versión preliminar del procedimiento, a la espera de los respectivo ajustes requeridos e inclusión de los formatos conforme a los establecidoen en el Marco de Actuación. Se adjunta versión preliminar.
 12-4-2019: Se adelantan reuniones para la validación del procedimiento y los formatos , teniendo en cuenta que se realizan tres guias en relacion a las funciones de radioperador, COP sala y COP terreno.
 29-7-2019: Se actualizó el formato de Plan de Acción, el cual se utilizaesde marzo de este año. Cada uno de los formatos diligenciados se esta incluyendo en la documentación del SIRE.
 23-10-2019: El día 18 de octubre de 2019, se realizó en las instalaciones del C4, la reunión de socialización del instructivo y diagrama de flujo propuestos para los Radioperadores de la CITEL. En dicha reunión, se realizaron algunas observaciones por parte de los radares y el equipo COP, las cuales permitirán estandarizar dicho instructivo y su esquema general. De allí se continuará con la presentación posterior, de los instructivos para COP Sala y COP Terreno, con el fin de concluir en el procedimiento general. Se adjunta presentacióny acta de socialización</t>
  </si>
  <si>
    <t>22 DE SEPTIEMBRE DE 2017: Se encuentra contratada profesional para actualización del procedimiento. TMMM 26 DE DICIEMBRE DE 2017: No se presentan evidencias de cumplimiento. La OCI, solicta priorizar esta acción, toda vez que se encuentra vencida. .TMMM 29/08/2018: Se evidencia contratación de una profesional a cargo del levantamiento y generación de la infotmación correspondeinte al CITEl , en lo que respecta a procedimientos y formatos, no obstante se presenta un borrador del procedimeinto de emergencias. Teniendo en cuenta la contratación de esta profesional durante la vigencia 2017 y 2018, la acción ya debio haberse subsanado. Se requiere culminación de este proceso de Caracter urgente dado el vencimiento de la acción y la inversión presupuestal realizada para ta fin. TMMM 03/12/2018: La SMED, remite documentos preliminares, pendientes de ajustes y aprobación. Se debe priorizar la acción dada la antiguedad de dicha auditoria y asi mismo los cambios de personal (concurso de merito), para la correcta ejecución de actividades. TMMM
 07 DE MAYO DE 2019: Aun no se remiten procedimientos y formatos oficializados. La acción debe culminarse de caracter urgente teniendo en cuenta la antiguedad de la misma.
 Seguimiento OCT 2019: Se registra procedimiento y documentación asociada en elaboración en el marco de actualización de documentacion del SIGD . Se recomienda dinamizar su aprobación en atención al estado de la acción.
  DIC 2019: Se identifica en página web el siguiente procedimiento actuyalizados en el último bimestre de 2019: GE-PD-5 Procedimiento Coordinación de Servicios de Respuesta Emergencias y Desastres. Se recomienda asociar los documentos como instructivos y demás gestión dopcumental a medida que vaya realizandose al procedimiento que los contiene Se cierra acción</t>
  </si>
  <si>
    <t>ISAE16-3</t>
  </si>
  <si>
    <t>Gestiones no documentadas para infraestructuras que pudieran ser alternativas de espacios clave.</t>
  </si>
  <si>
    <t>2. Hacer gestiones que permitan tener preestablecidos espacios físicos estratégicos donde funcionar en caso de perder los actuales.</t>
  </si>
  <si>
    <t>05-06-2017: La SMEyD ha planteado como estrategia establecer convenios y comodatos con entidades operativas con el objetivo de descentralizar las actividades que se desarrollan en el Centro Distrital Logístico y de Reserva. Es así como el 29 de Marzo se firmó el convenio 199-2017 Defensa Civil Colombiana (carpeta disponible en la Oficina Jurídica), convenio que contempla el préstamo de equipos para la atención de emergencias.
  Para los próximos meses se plantean arreglos similares con Ejército y UAECOB. 
  Se establecerán acuerdos con otras áreas de la entidad para disponer de espacios administrativos alternos.
  15-12-2017: Se establecido acuerdos para la entrega de elementos y equipos del Centro Distrital Logístico y de Reserva a diferentes entidades (Defensa Civil Colombiana, Cruz Roja Colombiana, Unidad Administrativa Especial Cuerpo Oficial de Bomberos, Ejercito Nacional, Cuerpo de Bomberos Voluntarios de Bogotá) con el fin de mantener recursos distribuidos en locaciones alternas en diversas partes de la ciudad.
  Actas de entrega de elementos disponibles en las carpetas de los siguientes: Convenio 579 de 2016 , Convenio 199 de 2017, Comodato 012 de 2014, comodato 292 de 2017, comodato 302 de 2017, comodato y convenio 330 de 2017.
  20-06-2018: Se remitió comunicación interna IE2389 en la cual se solicita a la Oficina de control interno se reasigne el responsable principal del hallazgo puesto que se considera que la formulación del plan de continuidad del negocio debe ser adelantado por otras áreas y asi mismo es una debilidad institucional y no exclusiva de la Subdirección para el manejo de emergencias y desastres.
 12-04-2019: 
 La Estrategia Institucional Respuesta - EIR del IDIGER se encuentra actualizada, documentada y disponible para consulta del público en www.idiger.gov.co/eiridiger . En su contenido, se contempla acciones que aportan a fortalecer la continuidad en la prestación de servicios de la entidad, como puede evidenciarse en el capitulo 5 "Continuidad de servicio misional del IDIGER en emergencias". Muy comedidamente se solicita cerrar la acción puesto que se cumple con la meta e indicador propuesto.</t>
  </si>
  <si>
    <t>22 DE SEPTIEMBRE DE 2017: De acuerdo a lo reportado por la SMED, actualmente se estan llevando a cabo procesos de gestión a traves de convenios con otras entidades. TMMM 26 DE DICIEMBRE DE 2017: Se evidencian acuerdos para la distribución de elementos y equipos a entidades que conforman el SDGRCC. No obstante la acción se encuentra vencidad y aun no se evidencian espacios fisico preestablecidos. La Oficina de Control Interno solicita la priorización de esta acción con el fin de finalizarla durante el primer seguimiento de 2018. TMMM 29/08/2018: Se recomienda a la SMED, evaluar la acción propuesta en articulación con la SCAD. TMMM 03/12/2018: No se presenta evidencia de avance. Es importante gestionar reunión con la SCAD para determinar las actividades a desarrollar o modificación de la acción si asi se requiere. TMMM
 07 DE MAYO E 2019: Una vez verificada la acción se procede a dar cierre a la acción: Documento publicado oficialmente con lineamientos para dar continuidad a las operaciones de la entidad.</t>
  </si>
  <si>
    <t>ISAE16-11</t>
  </si>
  <si>
    <t>NTCGP 1000:2009 - Requisito 6.3. Infraestructura, literales b) equipos para los procesos (tanto hardware como software y c) servicios de apoyo (sistemas de información).
  NTCGP 1000:2009 - Requisito 7.2.3 Comunicación con el Cliente.
  MECI 2014 - Requisito 3. Eje transversal información y comunicación, información y comunicación Interna (Los datos se constituyen como insumos primarios de los Sistemas de Información; para ello se deben identificar las fuentes para su obtención, los objetivos de difusión, los medios de captura y resulta de gran importancia su validación antes, durante y después de la captura y/o divulgación, para cumplir con los requisitos mínimos de calidad, cantidad, oportunidad y forma de presentación).
  Ley 1712 de 2014 - Principio de la calidad de la información.</t>
  </si>
  <si>
    <t>INFORMACIÓN INCONSISTENTE EN LOS MODULOS DE EMERGENCIA.</t>
  </si>
  <si>
    <t>Al verificar y contrastar la información disponible en los módulos de emergencia del aplicativo SIRE, se evidencio desarticulación e inconsistencia entre la información que se consulta internamente y la que se encuentra disponible para consulta externa.</t>
  </si>
  <si>
    <t>Realizar una reunión con personal de TIC's, para verificar los módulos del SIRE, cliente externo y cliente Interno.</t>
  </si>
  <si>
    <t>Claudia Guerra
  Tulio Villamil</t>
  </si>
  <si>
    <t>20.06.2017: Se realiza reunión con la oficina Tecnologías de la Información y las Comunicaciones el día 4 de Julio, se solicita información sobre las inconsistencias encontradas en el hallazgo, mediante correo electrónico anexo el área manifiesta a la subdirección que como acción se esta desarrollando un módulo de consulta de emergencias (consultas externas) mediante el cual se pretende no se presenten las inconsistencias señaladas en el hallazgo. De acuerdo con lo anterior se considera las acciones y evidencias de cumplimiento de este hallazgo deber ser reportados por la Oficina de Tecnologías de la Información y las Comunicaciones, se solicita ajustar el responsable.
  15-12-2017: Se realizó reunión en el mes de Noviembre con el área de Tic´s, con el profesional Juan Camilo Jiménez y otros de los desarrolladores de la entidad, donde se verifico la información del modulo Cliente Externo, se verificaron los ajustes realizados por el área de TIC´s en el link Parámetros de Consulta: http://www.sire.gov.co/web/guest/emergencias. A la espera de los demás ajustes que se requieran, lo cuales deben ser realizados por el equipo de desarrolladores de la oficina Tic´s.
  13-06-2018: Se programo reunión el 18 de junio de 2018 con la oficina de TICS, para revisar los ajustes realizados al módulo y su aplicabilidad.
  28-11-2018: Se adelantó la reunión con la oficina TiC´s el día 29 de octubre de 2018, en la cual se analizó el proceso de toma de información y las variaciones que se presentan, para de esta forma determinar donde se presentan las inconsistencias, y las posibles acciones correctivas. Se reprogramará reunión para el mes de diciembre, para determinar donde se presentan las inconsistencia, sus causas y el origen de las variaciones.
 12-04-2019: En la vigencia 2018 se adelantaron diversas reuniones con la oficina TIC´s con el objetivo de verificar los módulos del SIRE. El día 29 de octubre de 2018, se realizó reunión con la participación de personal de la oficina TICs y de servicios de respuesta, con el fin de articular acciones de seguimiento y mejora, relacionadas con los tipos de reportes que genera la bitácora de emergencias, datos recibidos y fuentes externas de ingreso de información. Se adjunta acta.
 Así mismo continuando con las acciones planteadas en las reuniones, el día 10 de diciembre de 2018, se realizó reunión con los profesionales de análisis de información SAC, con el objeto de articular acciones que mejoren el análisis de la información de manera integral para los servicios de respuesta. 
 Teniendo en cuenta lo anterior se solicita de manera cordial se cierre al hallazgo, puesto que se dio cumplimiento a la meta, el indicador y la acción planteada.</t>
  </si>
  <si>
    <t>22 DE SEPTIEMBRE DE 2017: La acción continua a cargo de las SMED y TICS, toda vez que es un tema misional con apoyo de TICS. Se registra un avance del 20% con relación a las reuniones de gestión. TMMM 26 DE DICIEMBRE DE 2017: Aunque se presentan avances la acción ya se encuentra vencida y no se ha concretado el resultado final. Por lo tanto, la Oficina de Control Interno solicita la priorización de esta acción con el fin de finalizarla durante el primer seguimiento de 2018. TMMM 29/08/2018: Se evidencia documento de revisión de la tipificación de eventos. TMMM 03/12/2018: Se evidencian documentos de trabajo (acta y formato de tipificación), no obstante no es visible la gestiíon realizada para verificar tanto cliente interno como externo, actividad planteada en la acción. TMMM
 MAYO 07 DE 2019: Los sopotes remitidos por la dependencia permiten evidenciar acciones de gestión entre el Grupo de Emergencias y TICS, para verificación de los modulos del SIRE. De acuerdo a los soportes remitidos por la dependencia se procede a dar cierre a la acción.</t>
  </si>
  <si>
    <t>ITV17-6</t>
  </si>
  <si>
    <t>Auditoria interna-Sistemas de transporte vertical</t>
  </si>
  <si>
    <t>NTCGP 1000:2009 Requisito 7.5.1 Control de la producción y de la prestación del servicio</t>
  </si>
  <si>
    <t>3.2.2. Debilidades propias del proceso:
  6. En el Mapa de Riesgos Institucional publicado en la página web y en la intranet no se tienen identificados riesgos asociados al procedimiento: El mapa de riesgos vigente del proceso “MANEJO DE EMERGENCIAS, CALAMIDADES Y/O DESASTRES” no contempla ningún riesgo asociado al procedimiento "Realización de visitas de verificación general anual a los sistemas de transporte vertical en edificaciones y puertas eléctricas en el Distrito Capital”, dicha situación incumple lo establecido en la NTCGP 1000:2009 en su numeral 7.5.1 Control de la producción y de la prestación del servicio, el cual establece que la entidad debe planificar y llevar a cabo la producción y la prestación del servicio bajo condiciones controladas. Las condiciones controladas deben incluir, cuando sea aplicable, específicamente el literal g) los riesgos de mayor probabilidad e impacto.</t>
  </si>
  <si>
    <t>Antes del año 2016 el área de transporte vertical de Subdirección para el manejo de emergencias y desastres, era parte del área de aglomeraciones, por lo cual no se habían identificado los riesgos del área independientemente.</t>
  </si>
  <si>
    <t>Elaborar y socializar el mapa de riesgos del área de Transporte vertical.</t>
  </si>
  <si>
    <t>Yuli Andrea Sánchez Alonso- Coordinadora del Area de Transporte Vertical.</t>
  </si>
  <si>
    <t>15-12-2017: El mapa de riesgos del área fuea actualizado y socializado en el equipo de trabajo, se remitió a la Oficina asesora de Planeación para la respectiva publicación, aún no ha sido publicado puesto que se encuentra a la espera de las actualizaciones de otras áreas. Se adjunta evidencia mapa de riesgos. Muy comedidamente, se solicita cerrar la acción, teniendo en cuenta que se da cumplimiento con el indicador y meta establecida. 
  07-06-2018: Se actualiza la matriz de riesgos del área de transporte vertical conforme a lo establecido en el hallazgo, la cual es enviada a la Oficina Asesora de Planeación-OAP para la respectiva revisión y publicación. Se anexa matriz actualizada y correo de envío de la misma a la OAP. Muy comedidamente, se solicita cerrar la acción, teniendo en cuenta que se da cumplimiento con el indicador y meta establecida, el mapa de riesgos fue actualizado y enviado a la OAP.
  28-11-2018: Se esta actualizando la política de riesgos de la entidad, a la espera de un lineamiento conforme a lo establecido por el DAFP, la matriz de riesgos del área de transporte vertical fue enviada a la Oficina Asesora de Planeación-OAP en el año 2017 sin embargo se deben realizar ajustes conforme a los lineamientos mencionados. Se solicita ampliar la fecha de terminación de acción para hacer los ajustes a la matriz de riesgos del área de transporte vertical conforme al lineamiento de OAP.
 12-04-2019: Conforme al lineamiento dado por la Oficina Asesora de Planeación, se actualizó y ajustó la matriz de riesgos del área de Transporte Vertical. La matriz actualizada, fue socializada y enviada a la OAP. Se adjunta matriz actualizada, soportes de envió y socialización. 
 Conforme a lo anterior se solicita de manera cordial se cierre el hallazgo, puesto que se cumplió con lo dispuesto en la meta, el indicador y la acción planteada.
 23-10-2019: La matriz de riesgos de la entidad fue actualizada y publicada en el mes de septiembre, en la cual se encuentran los riesgos indentificados para el procedimiento realizado en las visitas de transporte vertical. Disponible en: https://www.idiger.gov.co/politicas-lineamientos-manuales. Teniendo en cuenta lo anterior se solicita de manera cordial se cierre al hallazgo, puesto que se dio cumplimiento a la meta, el indicador y la acción planteada.</t>
  </si>
  <si>
    <t>26 DE DICIEMBRE: El grupo de Transporte Vertical presenta actualización de sus actividades en el mapa de riesgos institucional, no obstante el mapa actualizado no ha sido publicado. Se dara cierre tan pronto se publiquen las actualizaciones. TMMM DICIEMBRE 03 DE 2018: Se dara cierre a la acción una vez sea formalizado el mapa de riesgos por parte de la Oficina Asesora de Planeación. La SMED solicta ampliación del plazo, para lo cual se recomienda se envie correo de solicitud a la Jefe de la Oficina de Control Interno, con la justificación pertinente atendiendo las politicas de operación del procedimiento de Plan de Mejoramiento. TMMM
 MAYO 08 DE 2019: La Oficina de Control Interno solicita a traves de correo electronico del 08 de mayo de 2019, la publicación de la matriz de riesgos de la SMED para proceder a dar cierre a la acción.
 OCT 2019: Se identifica versión de mapa de riesgos con el planteado de trnasporte vertical.
 DIC 2019: Se identifica la última actualización en versión 6 en el siguiente link: https://www.idiger.gov.co/documents/20182/386496/SEC+-FT-+13+GESTION+DE+RIESGOS+CORRUPCION+Y+PROCESOS+V6_final..xlsm/28a98dce-374e-46c2-baac-f55f4d38d2db. se cierra acción.</t>
  </si>
  <si>
    <t>ISIG17-12</t>
  </si>
  <si>
    <t>ISO14001:2023</t>
  </si>
  <si>
    <t>Se evidencian necesidades en bodega de logística para garantizar controles operacionales ambientales frente a prevención y control de derrames: bandejas de contención, piso por impermeabilizar en zona de almacenamiento de combustibles, bidones de aceite (identificación y sistema de contención), así como la implementación de las fichas técnicas de RESPEL según corresponda.</t>
  </si>
  <si>
    <t>No se cuenta con los elementos para el control de derrames porque no se ha autorizado el proceso de compra
  La bodega es arrendada y por eso no se realizan grandes inversiones por ejemplo la impermeabilización de piso.
  Se desconocía que desde el área logística se debían tener las fichas técnicas de REPSEL, ya que quien almacena los residuos peligrosos es el área de almacén</t>
  </si>
  <si>
    <t>Enviar nuevamente la solicitud para que se adelante el proceso de adquisición de los elementos para control de derrames
  Gestionar la impermeabilización del piso de la bodega.
  Elaborar las fichas técnicas para el manejo de Residuos o Desechos Peligrosos</t>
  </si>
  <si>
    <t>OLGA LUCÍA TIBADUIZA-Coordinadora de servicios de Logística
  RAFAEL JOJOA- Profesional de servicios de Logística</t>
  </si>
  <si>
    <t>20-04-2018: Se elaboró el estudio de mercado y estudios previos para la adquisición de los elementos necesarios para la contención de derrames en el Centro Distrital Logístico y de Reserva-CDLyR.
  Se está tramitando con la Inmobiliaria que arrendó la bodega la impermeabilización del piso de la bodega.
  Se realiza marcación de las canecas dispuestas para los residuos peligrosos que se generan en el CDLyR antes de su entrega a Almacén.
  28-11-2018: Se adelanta el proceso de contratación para la adquisición de elementos para el manejo de elementos peligrosos durante la operación del CDLyR, en el cual se incluye la adquisición de kits antiderrames. El proceso identificado en el secop como IDIGER-SA-MC-005-2018, fue declarado desierto, por lo cual se estan iniciando el proceso de contratación nuevamente.
  Se solicito al arrendatario de la bodega fontibon la impermeabilización del piso, se adjunta acta del 19 de noviembre de 2018 donde se reitera la solictud al arrendatario.
  Se realizó la marcancion de la canecas dipusas para los residuos peligrosos que se generan el el CDLyR, antes de su entrega al almacen, quien se encarga de su disposición final.
 12-04-2019: Se adelanta el proceso de contratación para la adquisición de elementos necesarios para el manejo de elementos peligrosos durante la operación del CDLyR, en el cual se incluye la adquisición de kits antiderrames. 
 Se realizó la marcación de las canecas dispuestas para los residuos peligrosos que se generan el CDLyR, antes de su entrega al almacén, quien se encarga de su disposición final.
 25-07-2019:
 1. Respecto a la adquisición de los elementos para control de derrames: Se ha adelantado el proceso de “ADQUISICIÓN DE ELEMENTOS PARA EL MANEJO DE MATERIALES PELIGROSOS DURANTE LA OPERACIÓN EN EL CENTRO DISTRITAL LOGÍSTICO Y DE RESERVA.” En la pagina del SECOP II en tres oportunidades, mediante los procesos IDIGER-SA-MC-005-2018, IDGER-SA-MC-011-2018 e IDIGER-SA-MC-003-2019, procesos que se han declarado desiertos porque no se han presentado oferentes, a pesar que en todos estos procesos 3 o más oferentes han manifestado interés en participar. A la fecha se están actualizando los estudios previos y el estudio de mercado cotizando nuevamente con los posibles oferentes para radicar nuevamente el proceso en la oficina Asesora Jurídica de la Entidad.
 2. Para la impermeabilización de la bodega se solicitó al arrendador de la bodega, sin respuesta a la fecha.
 3. Las fichas para el manejo de residuos peligrosos están a cargo de Almacén
 23-10-2019: 
 1. Se adelanta el proceso deAdquisición de elementos para el manejo de materiales peligrosos durante la operación en el Centro Distrital Logístico y de Reserva, el cual se encuentra publicado y en proceso de adjudicación, numero del proceso: SA-MC-019-2019.
 2. Se adelantó reunión con el propietario de la bodega donde funciona el CDLYR, y se definió que dado que el arrendatario no asume los costos de la impermeabilización, este proporcionará los materiales y se realizará dicho proceso con el apoyo del personal logistico de la entidad. Se adjunta acta.
 06_07_2020: Gestionar la impermeabilización del piso de la bodega.
 Teniendo en cuenta que no fue posible que el propietario de la bodega impermeabilizara la zona de la bodega donde se realizan los mantenimientos de los equipos, se adquirieron tanques flexibles para contención de derrames, mediante contrato 493 de 2019.
 Estos elementos fueron recibidos el día 19 de junio de 2020 y están en proceso de ingreso a Almacén para iniciar su utilización.
 Soporte: Copia Acta de recibo a satisfacción, expedida con fecha 19 de junio 2020.
 18_09_2020: Se realizo adquisición de 10 tanques flexibles para contención de derrames, mediante contrato 493 de 2019. Se anexa acta de recibo a satisfacción.
 Igualmente se realizó la marcación de las canecas que se tienen para la disposición de residuos peligrosos (se incluye ficha técnica del producto que se dispone en la caneca), mientras se hace el envío a Almacén, Área encargada del almacenamiento y disposición final de residuos peligrosos
 Se anexa documento de acciones realizadas y acta de recibo a satisfacción.
 Por lo anterior, de manera atenta solicito el cierre de la oportunidad de mejora.
 Octubre 30 – 2020 – Gestión realizada 
 Actualmente se adelanta por parte de la dirección corporativa la consecución de una bodega para el traslado del Centro Distrital Logístico y de Reserva, en los estudios previos, en el componentes de especificaciones técnicas del bien o servicio - Espacios requeridos- se señala que se debe contar en la nueva bodega con un piso impermeabilizado cumplimiento las normas ambientales, y se especifica que la bodega deberá contar con un área mínima de 700 metros de piso impermeabilizado (en zona de mantenimiento y almacenamiento).</t>
  </si>
  <si>
    <t>Se evidencian estudios previos y de mercado para la adquisición de elementos para la contención de derrames .
  Se evidencia acta con compromsiso para mantenimientos de la bodega con la participación de representante de la inmobiliaria
  La dependencia informa sobre la realización de marcación de canecas, se requiere la elaboración de las fichas técnicas
  DICIEMBRE 03 DE 2018: La SMED, ha gestionado el tema de impermeabilzación asi como la contratción, actividades planteadas en la acción. Aun no se materializa ninguna de las actividades. TMMM
 MAYO 08 DE 2019: Se procedera a dar cierre a la acción una vez se de cumplimiento a todas las actividades formuladas en la acción. Se recomienda priorizar estas actividades teniendo en cuenta que la acción se encuentra vencida desde el 30 de septiembre de 2018.
 DICIEMBRE DE 2019: De acuerdo a lo comunicado por la dependencia queda pendiente lo relacionado con la impermeabilización de la bodega, por lo que se asigna 80% hasta su resolucion.Se recimienda priorizar en atención a estado de la acción.
 Abril 2020: En atención a declaratoria de calamidad, esta acción continúa pendiente. DKRP
 Julio de 2020: Se debe registrar lo anunciado en comunicación 2020IE2497, y no se identifican las fichas técnicas para el manejo de residuos y desechos pelligrosos. Continua vencida. DKRP. 
 Septiembre de 2020: A través de correo electrónico del 18 de septiembre de 2020 por parte del referente de plan de mejoramiento (Iván Cadena), se expone lo siguiente:"Se realizo adquisición de 10 tanques flexibles para contención de derrames, mediante contrato 493 de 2019. Se anexa acta de recibo a satisfacción.Igualmente se realizó la marcación de las canecas que se tienen para la disposición de residuos peligrosos (se incluye ficha técnica del producto que se dispone en la caneca), mientras se hace el envío a Almacén, Área encargada del almacenamiento y disposición final de residuos peligrosos. Se anexa documento de acciones realizadas y acta de recibo a satisfacción."
 Por parte de la OCI, se evidencian los soportes correspondientes a lo enunciado cumpliendose dos de las tres actividades propuestas en la acción, encontrandose pendiente la actividad de impemeabilización de piso. Se recomienda escalar esta situación al nivel directivo, dado que la impermeabilización de pisos obedece a criterios tecnicos para el almacenamiento de sustancias quimicas. La acción continua abierta vencida.
 28/10/2020: Se evidencia proyecto (documento en borrador incompleto y sin suscribir) de estudio previo cuyo objeto es “Contratar a título de arrendamiento un inmueble para la operación del Centro Distrital Logístico y de Reserva del IDIGER, en el cual se establecen varias especificaciones técnicas requeridas para el espacio dentro de los que se encuentra “impermeabilización de pisos según norma”. 
 22/12/2020: La SMED remite comunicación interna 2020IE4753 dirigida a la SCAD, en la cual como gestión para la impermeabilziación del piso se señalan los requisitos técnicos y espacios requeridos. Dado que la acción hace referencia a gestión, se observa que la SMED ha realizado la gestión que se encuentra a su alcance para esta contratación, por lo cual se da cierre a la acción. No obstante, se realizaran seguimientos posteriores para verificar la instalación del piso impermeabilziado.</t>
  </si>
  <si>
    <t>Auditoría Especial sobre la formulación
y ejecución de los contratos 109 de
2020, 118 de 2020, 115 de 2020 y 088
de 2020.</t>
  </si>
  <si>
    <t>OBSERVACIÓN 4: Falencias en el
proceso de reconocimiento contable de
las operaciones recíprocas entre el
IDIGER y las entidades públicas
receptoras de los elementos adquiridos
para la atención de la emergencia
sanitaria mediante actos de ratificación
88, 109,115,118 de 2020.</t>
  </si>
  <si>
    <t>OLGA LUCIA TIBADUIZA/
MARIA LETICIA VASQUEZ</t>
  </si>
  <si>
    <r>
      <rPr>
        <rFont val="Arial"/>
        <sz val="11.0"/>
      </rPr>
      <t xml:space="preserve">Marzo 2021
1. Realización de la mesa de trabajo del 11 de marzo de 2021, con la Subdirección corporativa - Almacén, en la que se revisaron los dos procedimientos con el fin de establecer los ajustes para delimitar las funciones del centro distrital de logística y de reserva y del área de almacén.
El procedimiento "Aprovisionamiento, servicios de logística y entrega de ayudas no pecuniarias del Centro Distrital Logístico y de Reserva" se encuentra en proceso de ajustes a partir de lo establecido en la mesa de trabajo, para realizar su formalización de la versión ante la Oficina Asesora de Planeación.
2. Realización de la solicitud a la Oficina TIC mediante correo electrónico el 28 de enero de 2021, para la modificación del GITLAB IDIGER EMERGENCIAS - SLCR - CENTROS DE RESERVA, al Acta de cliente interno, con el fin de incluir los campos de los valores de las ayudas. A la fecha del presente seguimiento, la Oficina TIC no ha adelantado la modificación al aplicativo y no ha dado respuesta oficial al retraso, situación que se va a reiterar desde la Subdirección de manejo de emergencias y desastres para que se priorice el respectivo ajuste y dar cumplimiento a las acciones establecidas.
Junio 30 de 2021
Actualización procedimiento: Aprovisionamiento, servicios de logística y entrega de ayudas no pecuniarias del Centro Distrital Logístico y de Reserva, código ME-PD-03, versión 8 del 27 de abril del 2021, el cual se encuentra publicado en la página web de la entidad en la sección pama de procesos en el siguiente link: https://www.idiger.gov.co/documents/20182/981513/ME-PD-03+Aprovisionamiento+Servicios+de+Log%C3%ADstica.pdf/7c42940d-5442-4dcf-ac41-a09722a2b25d ; Documento en el que se realizaron las mejoras indentificadas para corregir las desviaciones presentadas
</t>
    </r>
    <r>
      <rPr>
        <rFont val="Arial"/>
        <b/>
        <sz val="11.0"/>
      </rPr>
      <t xml:space="preserve">
De igual forma, teniendo encuenta que el ajuste del formato de cliente interno se encuentra parametrizado en el aplicativo, se realizó mediante comunicación interna 2021IE2261 a la Oficina Asesora TIC, para que se pronunciaran el estado del desarrollo de la modificación  obteniendo respesta de esta área mediante comunicación 2021IE2559 que se encuentra en proceso de realizar pruebas y ajustes al desarrollo para presentarlo a la SMED
</t>
    </r>
    <r>
      <rPr>
        <rFont val="Arial"/>
        <sz val="11.0"/>
      </rPr>
      <t>Septiembre
Ajuste en el software logístico al formato de acta de cliente interno con los valores, el cual está a partir del 29 de julio de la actual vigencia quedó en funcionamiento la modificación del formato en el software con el valor de la entrega.</t>
    </r>
  </si>
  <si>
    <r>
      <rPr>
        <rFont val="Arial"/>
        <sz val="10.0"/>
      </rPr>
      <t xml:space="preserve">19/04/2021:Se observó que el procedimiento Aprovisionamiento, servicios de logística y entrega de ayudas no pecuniarias del Centro Distrital Logístico y de Reserva, fue actualizado de la versión CAE-PD-OE Versión 6 del 27/08/2018 a la versión GE – PD – 03 del 29/09/2020, en términos de forma de acuerdo al nuevo formato designado por la OAP, no obstante, la Oficina de Control Interno comparó el contenido de las dos versiones evidenciando que no tienen cambios sustanciales, continua con el mismo contenido de la versión del 2018 y no se observaron actividades o políticas de operación que den línea o cuenta para propender por la modificación o mejora de las situaciones de los hallazgos internos y externos y sus causas raiz, relacionados con:
 Las falencias en el procedimiento contable de operaciones reciprocas, o el incumplimiento del acuerdo 007 de 2016, artículos 9 numeral 4 y 10 numeral 3, así como el procedimiento "aprovisionamiento servicios de logística y entrega de ayudas no pecuniarias del centro distrital logístico y de reserva GE-PD-03 versión 7 del 29/09/2020.",actividad 36 y procedimiento "administración, manejo y control de bienes GA-PD-06 versión 2 del 20 de diciembre de 2019" </t>
    </r>
    <r>
      <rPr>
        <rFont val="Arial"/>
        <b/>
        <sz val="10.0"/>
      </rPr>
      <t xml:space="preserve">(auditoria interna Auditoría continua para la verificación de las acciones desarrolladas por el IDIGER desde sus funciones y competencias frente a la declaración de calamidad pública y decretos reglamentarios asociados, observacion 4 y hallazgo 2) </t>
    </r>
    <r>
      <rPr>
        <rFont val="Arial"/>
        <sz val="10.0"/>
      </rPr>
      <t xml:space="preserve">
Actualizar el  procedimiento de aprovisionamiento y servicios de logística. aclarando que no puede variarse la destinación por la cual fueron adquiridos los bienes</t>
    </r>
    <r>
      <rPr>
        <rFont val="Arial"/>
        <b/>
        <sz val="10.0"/>
      </rPr>
      <t xml:space="preserve"> (auditoria de regularidad 2020 hallazgo 3.1.3.9) </t>
    </r>
    <r>
      <rPr>
        <rFont val="Arial"/>
        <sz val="10.0"/>
      </rPr>
      <t xml:space="preserve"> </t>
    </r>
    <r>
      <rPr>
        <rFont val="Arial"/>
        <b/>
        <sz val="10.0"/>
      </rPr>
      <t xml:space="preserve">SANH
</t>
    </r>
    <r>
      <rPr>
        <rFont val="Arial"/>
        <sz val="10.0"/>
      </rPr>
      <t xml:space="preserve">
</t>
    </r>
    <r>
      <rPr>
        <rFont val="Arial"/>
        <b/>
        <sz val="10.0"/>
      </rPr>
      <t xml:space="preserve">12/07/2021: </t>
    </r>
    <r>
      <rPr>
        <rFont val="Arial"/>
        <sz val="10.0"/>
      </rPr>
      <t xml:space="preserve">Se observó que el procedimiento Aprovisionamiento, servicios de logística y entrega de ayudas no pecuniarias del Centro Distrital Logístico y de Reserva, fue actualizado de la versión GE – PD – 03 del 29/09/2020 a la ME-PD-03 versión 8 del  27-abril-2021, en el control de cambios se observó que se mencionaron los siguientes ajustes: 
Ajuste de la política de operación 4.1, ajuste de la actividad 15 en
articulación con el Almacén, ajuste de la actividad 36 de la versión 7 (35-
V8) incluyendo el valor y unidad del suministro entregado. Inclusión de la
Nota en la actividad 28.
Dado que la actualización del procedimiento es la actividad relacioanda para las acciones AUDESP2020-06 y AUDCALAMIDAD2020-19 del plan de mejoramiento interno, y la accion 3.1.3.9 del plan de mejoraiento de contraloria, la oficina de control interno observa que en efecto se realizó la actualizacion pero se realizan las siguientes salvedades:
Frente al hallazgo de la acción AUDESP2020-06, no se encuentra en el contenido del procedimeinto acciones o politicas de operación que esten encamidadas a modificar o prevenir la OBSERVACIÓN 4: Falencias en el
proceso de reconocimiento contable de
las operaciones recíprocas entre el
IDIGER y las entidades públicas
receptoras de los elementos adquiridos
para la atención de la emergencia
sanitaria mediante actos de ratificación
88, 109,115,118 de 2020.
Igualmente frente a la acción AUDCALAMIDAD2020-19, la politica de opereración 4.1 y la actividad 15 dan a entender que en efecto es el centro distrital logistico y de reserva la única dependencia del IDIGER encargada de adminsitrar y entregar a las dependencias del SDGRCC los elementos que requieran, atendiendo al hallazgo dado que no es posible que se entregen elementos directamente por parte del almacén de la entidad. no obstante se recomienda dejar esto explicito en alguna politica de operación.
Por ultimo frente a la acción 3.1.3.9 del plan de mejoramiento de contraloría de Bogotá, no se observó en la actualización del procedimiento mencion a las actividades necesarias para prevenir  lo establecido "aclarando que no puede variarse la destinación por la cual fueron adquiridos los bienes" 
Por otra parte, tanto para las acciones internas se necesitará realizar una muestra de elementos adquiridos y evidenciar la eliminacion de lo descrito en ambos hallazgos para determinar que no se volvio a presentar lo evidenciado y que la actualizacion del documento repercutio en la gestion efectiva.
</t>
    </r>
    <r>
      <rPr>
        <rFont val="Arial"/>
        <b/>
        <sz val="10.0"/>
      </rPr>
      <t>SANH
14/10/2021</t>
    </r>
    <r>
      <rPr>
        <rFont val="Arial"/>
        <sz val="10.0"/>
      </rPr>
      <t>: de acuerdo a la revisión efectuada por la OCI, se identifica en el procedimiento código ME-PD-03 VERSIÓN 08 :denominado "</t>
    </r>
    <r>
      <rPr>
        <rFont val="Arial"/>
        <i/>
        <sz val="10.0"/>
      </rPr>
      <t>Aprovisionamiento, servicios de logística y entrega
de ayudas no pecuniarias del Centro Distrital
Logístico y de Reserva"</t>
    </r>
    <r>
      <rPr>
        <rFont val="Arial"/>
        <sz val="10.0"/>
      </rPr>
      <t xml:space="preserve"> , la modificación y Ajuste de la política de operación 4.1, ajuste de la actividad 15 en
articulación con el Almacén, Ajuste de la actividad 36 de la versión 7 (35-
V8) incluyendo el valor y unidad del suministro entregado. Inclusión de la
Nota en la actividad 28, de igual forma se verificó la modificación del acta de cliente interno,
 de acuerdo a lo planificado en la acción y se encuentra en uso desde el 29 de Julio, permitiendo una identificación detallada de valores unitarios y totales lo que facilita la entrega a las entidades solcitantes y su control. por tanto se cierra la acción. </t>
    </r>
    <r>
      <rPr>
        <rFont val="Arial"/>
        <b/>
        <sz val="10.0"/>
      </rPr>
      <t>LLAM</t>
    </r>
  </si>
  <si>
    <t>Marzo 31 de 2021
1. Realización de la mesa de trabajo del 11 de marzo de 2021, con la Subdirección corporativa - Almacén, en la que se revisaron los dos procedimientos con el fin de establecer los ajustes para delimitar las funciones del centro distrital de logística y de reserva y del área de almacén.
El procedimiento "Aprovisionamiento, servicios de logística y entrega de ayudas no pecuniarias del Centro Distrital Logístico y de Reserva" se encuentra en proceso de ajustes a partir de lo establecido en la mesa de trabajo, para realizar su formalización de la versión ante la Oficina Asesora de Planeación.
2. Realización de la solicitud a la Oficina TIC mediante correo electrónico el 28 de enero de 2021, para la modificación del GITLAB IDIGER EMERGENCIAS - SLCR - CENTROS DE RESERVA, al Acta de cliente interno, con el fin de incluir los campos de los valores de las ayudas. A la fecha del presente seguimiento, la Oficina TIC no ha adelantado la modificación al aplicativo y no ha dado respuesta oficial al retraso, situación que se va a reiterar desde la Subdirección de manejo de emergencias y desastres para que se priorice el respectivo ajuste y dar cumplimiento a las acciones establecidas.
Junio 30 de 2021
Actualización procedimiento: Aprovisionamiento, servicios de logística y entrega de ayudas no pecuniarias del Centro Distrital Logístico y de Reserva, código ME-PD-03, versión 8 del 27 de abril del 2021, el cual se encuentra publicado en la página web de la entidad en la sección pama de procesos en el siguiente link: https://www.idiger.gov.co/documents/20182/981513/ME-PD-03+Aprovisionamiento+Servicios+de+Log%C3%ADstica.pdf/7c42940d-5442-4dcf-ac41-a09722a2b25d ; Documento en el que se realizaron las mejoras indentificadas para corregir las desviaciones presentadas</t>
  </si>
  <si>
    <r>
      <rPr>
        <rFont val="Arial"/>
        <sz val="10.0"/>
      </rPr>
      <t>19/04/2021:Se observó que el procedimiento Aprovisionamiento, servicios de logística y entrega de ayudas no pecuniarias del Centro Distrital Logístico y de Reserva, fue actualizado de la versión CAE-PD-OE Versión 6 del 27/08/2018 a la versión GE – PD – 03 del 29/09/2020, en términos de forma de acuerdo al nuevo formato designado por la OAP, no obstante, la Oficina de Control Interno comparó el contenido de las dos versiones evidenciando que no tienen cambios sustanciales, continua con el mismo contenido de la versión del 2018 y no se observaron actividades o políticas de operación que den línea o cuenta para propender por la modificación o mejora de las situaciones de los hallazgos internos y externos y sus causas raiz, relacionados con:
 Las falencias en el procedimiento contable de operaciones reciprocas, o el incumplimiento del acuerdo 007 de 2016, artículos 9 numeral 4 y 10 numeral 3, así como el procedimiento "aprovisionamiento servicios de logística y entrega de ayudas no pecuniarias del centro distrital logístico y de reserva GE-PD-03 versión 7 del 29/09/2020.",actividad 36 y procedimiento "administración, manejo y control de bienes GA-PD-06 versión 2 del 20 de diciembre de 2019"</t>
    </r>
    <r>
      <rPr>
        <rFont val="Arial"/>
        <b/>
        <sz val="10.0"/>
      </rPr>
      <t xml:space="preserve"> (auditoria interna Auditoría continua para la verificación de las acciones desarrolladas por el IDIGER desde sus funciones y competencias frente a la declaración de calamidad pública y decretos reglamentarios asociados, observacion 4 y hallazgo 2) </t>
    </r>
    <r>
      <rPr>
        <rFont val="Arial"/>
        <sz val="10.0"/>
      </rPr>
      <t xml:space="preserve">
Actualizar el  procedimiento de aprovisionamiento y servicios de logística. aclarando que no puede variarse la destinación por la cual fueron adquiridos los bienes </t>
    </r>
    <r>
      <rPr>
        <rFont val="Arial"/>
        <b/>
        <sz val="10.0"/>
      </rPr>
      <t xml:space="preserve">(auditoria de regularidad 2020 hallazgo 3.1.3.9)  SANH
12/07/2021: </t>
    </r>
    <r>
      <rPr>
        <rFont val="Arial"/>
        <sz val="10.0"/>
      </rPr>
      <t xml:space="preserve">Se observó que el procedimiento Aprovisionamiento, servicios de logística y entrega de ayudas no pecuniarias del Centro Distrital Logístico y de Reserva, fue actualizado de la versión GE – PD – 03 del 29/09/2020 a la ME-PD-03 versión 8 del  27-abril-2021, en el control de cambios se observó que se mencionaron los siguientes ajustes: 
Ajuste de la política de operación 4.1, ajuste de la actividad 15 en
articulación con el Almacén, Ajuste de la actividad 36 de la versión 7 (35-
V8) incluyendo el valor y unidad del suministro entregado. Inclusión de la
Nota en la actividad 28.
Dado que la actualización del procedimiento es la actividad relacioanda para las acciones AUDESP2020-06 y AUDCALAMIDAD2020-19 del plan de mejoramiento interno, y la accion 3.1.3.9 del plan de mejoraiento de contraloria, la oficina de control interno observa que en efecto se realizó la actualizacion pero se realizan las siguientes salvedades:
Frente al hallazgo de la acción AUDESP2020-06, no se encuentra en el contenido del procedimeinto acciones o politicas de operación que esten encamidadas a modificar o prevenir la </t>
    </r>
    <r>
      <rPr>
        <rFont val="Arial"/>
        <i/>
        <sz val="10.0"/>
      </rPr>
      <t xml:space="preserve">OBSERVACIÓN 4: Falencias en el
proceso de reconocimiento contable de
las operaciones recíprocas entre el
IDIGER y las entidades públicas
receptoras de los elementos adquiridos
para la atención de la emergencia
sanitaria mediante actos de ratificación
88, 109,115,118 de 2020.
</t>
    </r>
    <r>
      <rPr>
        <rFont val="Arial"/>
        <b/>
        <i/>
        <sz val="10.0"/>
      </rPr>
      <t xml:space="preserve">
</t>
    </r>
    <r>
      <rPr>
        <rFont val="Arial"/>
        <b/>
        <sz val="10.0"/>
      </rPr>
      <t>Igualmente frente a la acción AUDCALAMIDAD2020-19, la politica de opereración 4.1 y la actividad 15 dan a entender que en efecto es el centro distrital logistico y de reserva la única dependencia del IDIGER encargada de adminsitrar y entregar a las ENTIDADES del SDGRCC los elementos que requieran, atendiendo al hallazgo dado que no es posible que se entregen elementos directamente por parte del almacén de la entidad, no obstante se recomienda dejar esto explicito en alguna politica de operación.</t>
    </r>
    <r>
      <rPr>
        <rFont val="Arial"/>
        <sz val="10.0"/>
      </rPr>
      <t xml:space="preserve">
Por ultimo frente a la acción 3.1.3.9 del plan de mejoramiento de contraloría de Bogotá, no se observó en la actualización del procedimiento mencion a las actividades necesarias para prevenir  lo establecido "aclarando que no puede variarse la destinación por la cual fueron adquiridos los bienes" 
Por otra parte, tanto para las acciones internas se necesitará realizar una muestra de elementos adquiridos y evidenciar la eliminacion de lo descrito en ambos hallazgos para determinar que no se volvio a presentar lo evidenciado y que la actualizacion del documento repercutio en la gestion efectiva.
</t>
    </r>
    <r>
      <rPr>
        <rFont val="Arial"/>
        <b/>
        <sz val="10.0"/>
      </rPr>
      <t>SANH</t>
    </r>
  </si>
  <si>
    <t>AUDCALAMIDAD2021-7</t>
  </si>
  <si>
    <t>Decreto 172 de 2014 "Por el cual se reglamenta el Acuerdo 546 de 2013, se organizan las instancias de coordinación y orientación del Sistema Distrital de Gestión de Riesgos y Cambio Climático SDGR-CC y se definen lineamientos para su funcionamiento" Articulo 27, numeral 4.
Decreto 173 de 2014 "Por medio del cual se dictan disposiciones en relación con el Instituto Distrital de Gestión de Riesgos y Cambio Climático IDIGER, su naturaleza, funciones, órganos de dirección y administración" Articulo 3, numerales 4.10 y 9.4.</t>
  </si>
  <si>
    <t>OBSERVACIÓN 6: No se observó el registro de la información relaciona con la afectación humana en la bitácora del evento SIRE 5364466 nueva condición de "Apertura económica - nueva realidad" basada en el Decreto Distrital 192 de 2020 y el Decreto Nacional 1168 de 2020, una vez finalizada la situación de calamidad pública, incumpliendo lo establecido en los Decretos 172 de 2014 "Por el cual se reglamenta el Acuerdo 546 de 2013, se organizan las instancias de coordinación y orientación del Sistema Distrital de Gestión de Riesgos y Cambio Climático SDGR-CC y se definen lineamientos para su funcionamiento" Articulo 27, numeral 4 y Decreto 173 de 2014 "Por medio del cual se dictan disposiciones en relación con el Instituto Distrital de Gestión de Riesgos y Cambio Climático - IDIGER, su naturaleza, funciones, órganos de dirección y administración" Articulo 3, numerales 4.10 y 9.4</t>
  </si>
  <si>
    <t>Debilidades en la plataforma SIRE lo que ocasiona la apertura de varios eventos, quedando cargada la población afectada con la carga de archivos adjuntos con la información de cada situacional generado en el PMU</t>
  </si>
  <si>
    <t>Registro de la población afectada en el caso SIRE, una vez finalizó el evento a partir del informe situacional  acumuladogenerado en el PMU</t>
  </si>
  <si>
    <t>Jorge Andrés Fierro</t>
  </si>
  <si>
    <t>Imagen de Caso SIRE con población registrada
Imagen carga situacionales</t>
  </si>
  <si>
    <t>31/12/2021: Se observan los pantallazos correspondientes ed registro poblacional. Se cierra la corrección. DKRP</t>
  </si>
  <si>
    <t>si</t>
  </si>
  <si>
    <t>ISAB17-5</t>
  </si>
  <si>
    <t>Auditoría a los procedimientos de Análisis de Información de las Redes de Monitoreo y Sistema de Alerta Temprana</t>
  </si>
  <si>
    <t>Procedimiento Organización, Administración y Activación del Sistema de Alerta Temprana - SAT GAR-PD-03 Versión 2 de 2015.
 NTC-GP 1000:2009 7. REALIZACIÓN DEL PRODUCTO O PRESTACIÓN DEL SERVICIO
 7.2 PROCESOS RELACIONADOS CON EL CLIENTE
 7.2.3 Comunicación con el cliente d) Mecanismos de participación ciudadana, según sea aplicable. 
 Ley 1523 de 2012 artículo 3.5 Principio participativo</t>
  </si>
  <si>
    <t>Debilidad 5: No se evidencia la integración del componente comunitario dentro del Sistema de Alerta Temprana de Bogotá.</t>
  </si>
  <si>
    <t>La nueva estructura propuesta para el Sistema de Alerta de Bogotá (SAB), actualmente en operación, define unas responsabilidades diferenciadas para el desarrollo de los diferentes componentes del SAB.</t>
  </si>
  <si>
    <t>Gestionar ante la Subdirección de Manejo de Emergencias y Desastres el desarrollo e integración del componente de Decisiones previas para la respuesta dentro del Sistema de Alerta de Bogotá</t>
  </si>
  <si>
    <t>Mario Leal. Profesional Especializado 222-29
 Grupo Monitoreo de Riesgos</t>
  </si>
  <si>
    <r>
      <rPr>
        <rFont val="Calibri, sans-serif"/>
      </rPr>
      <t xml:space="preserve">Diciembre 26 de 2017: Las acciones para la integración de los componentes a cargo de la Subdirección de Análisis de Riesgos y la Subdirección de Manejo de Emergencias y Desastres dentro del SAB se desarrollarán durante el primer semestre de 2018. Junio 15 de 2018: Durante el primer semestre de 2018 se han realizado reuniones con la Profesional Constanza Ardila, responsable de la temática SAB por parte de la Subdirección de Manejo, con el fin de coordinar acciones relacionadas con el integración del componente comunitario dentro del Sistema de Alerta Temprana de Bogotá. Se anexan actas de las reuniones realizadas con la Profesional Constanza Ardila. Noviembre 26 de 2018: Están en proceso de empalme, ya estableció plan de trabajo. Se remiten actas de Noviembre 21 y 23 de 2018.
</t>
    </r>
    <r>
      <rPr>
        <rFont val="Calibri, sans-serif"/>
        <b/>
      </rPr>
      <t xml:space="preserve">Enero 24 de 2019 :  </t>
    </r>
    <r>
      <rPr>
        <rFont val="Calibri, sans-serif"/>
      </rPr>
      <t xml:space="preserve">Se realizó reunión para revisar el componente 4 del SAB,  en esta reunion se discutió varios puntos para adelantar el subcomponente comunitario entre ellos: revisar el POT, avance en los estudios reasentamiento para identificar los puntos en los cuales se puede implementar procesos organizativos comunitarios, identificar un punto pilotaje por avenida torrencial.
También se determinó que dentro de los planes de contingencia se debe incluir información de monitoreo para la toma de decisiones previas para la respuesta, y es así que se aportó información de monitoreo para la construcción del plan de contingencia para la primera temporada de lluvias y Plan Distrital de Contingencia frente al fenómeno El Niño - Primera temporada seca.
En la mesa de manejo de emergencias se debe presentar el SAB, particularmente en el plan de contingencia temporada de lluvias e identificar la informacion pertinente para ser tenida en cuenta para la toma de decisiones.
</t>
    </r>
  </si>
  <si>
    <r>
      <rPr>
        <rFont val="Calibri, sans-serif"/>
        <sz val="11.0"/>
      </rPr>
      <t xml:space="preserve">Julio 11 de 2018: Se evidencian actas de reunión entre profesionales de la Subdirección de Manejo de Emergencias y la Subdirección de Análisis, en donde se aborda la manera en que debe incluirse el componente comunitario dentro del Sistema de Alerta de Bogotá, de acuerdo a criterios técnicos (las actas se presentan con fecha 09 de mayo, 21 de mayo y 18 de junio), concluyendo en la reunión del 21 de mayo: La posibilidad de implementar el componente comunitario del SAB, sobre el río Fucha teniendo en cuenta la posible afectación por avenida torrencial sobre las viviendas que se encuentran ubicadas sobre el cauce del rio y por otra parte que la entidad no cuenta con redes de monitoreo en este cuerpo de agua; en la reunión del 18 de junio: Se programan actividades de verificación técnica en puntos susceptibles a remoción en masa por temporada de lluvias afín de proponer puntos para la implementación del componente comunitario. A partir de las actividades desarrolladas, se observa un avance en la acción, no obstante la acción aun no es efectiva toda vez que no se ha logrado iniciar la puesta en marcha del componente comunitario dentro del SAB. Se recomienda la priorización de actividades encaminadas a cumplir con la acción ya que la fecha de vencimiento de la misma esta próxima a cumplirse. TMMM 
26 de noviembre de 2018: En reunión con la referente Plan de Mejoramiento, se explica a la Oficina de Control Interno, que en el momento el profesional a cargo del SAB (posesionado recientemente en el cargo por concurso de méritos), se encuentra en empalme y contextualización respecto al proceso que se venia desarrollando con relación al componente comunitario del SAB, en el marco de este empalme se han desarrollado dos reuniones, evidenciadas por actas correspondientes a los días 21 y 23 de noviembre. En dichas actas se evidencia que el tema desarrollado corresponde al componente de Decisiones previas para la respuesta, en donde se encuentra incluido el "subcomponente comunitario", y para el cual se establece como compromiso la identificación de organizaciones comunitarias, pero no se establece que tipo de organizaciones comunitarias ni los sitios en lo que se desarrollara dicha labor. Por parte de la Oficina de Control Interno, se recomienda determinar la zona en que se haría dicha identificación bien sea una localidad o una microcuenca o la unidad geográfica que se considere mas apropiada, y tener en cuenta los temas tratados en las reuniones anteriores en donde se habló de la posibilidad de trabajar sobre la zona de influencia del río Fucha. TMMM
</t>
    </r>
    <r>
      <rPr>
        <rFont val="Calibri, sans-serif"/>
        <b/>
        <sz val="11.0"/>
      </rPr>
      <t>MAYO 10 DE 2019:</t>
    </r>
    <r>
      <rPr>
        <rFont val="Calibri, sans-serif"/>
        <sz val="11.0"/>
      </rPr>
      <t xml:space="preserve"> La Oficina de Control Interno realizó  seguimiento al Sistema de Alerta de Bogotá - Componente Decisiones Previas para la Respuesta, en el cual se evaluó el cumplimiento de esta acción, asi como el cumplimiento del procedimeinto asociado a este componente, Como resultado se generó el informe radicado a la Dirección General, la Subdirección para el Manejo de Emergencias y Desastres y la Subdirección de Análisis de Riesgos y Efectos del Cambio Climático, (CI 2019IE1653, 2019IE1656 y 2019IE1655 respectivamente),  en el cual se realizaron recomendaciones enfocadas al fortalecimiento del componente decisiones previas para la respuesta de acuerdo a los lineamientos de la Oficina de las Naciones Unidas para la Gestión de Riesgo de Desastres, por otra parte se realizaron recomendaciones asociadas a la revisión y/o actualización del procedimiento correspondiente a este componente.
Por otra parte las Subdirecciones mencionadas remitieron Comunicación Interna 2019IE1646, recibida posterior a la emisión del informe de seguimiento, en la cual se remite información relacionada con los avances relacionados con el acercamiento comunitario focalizado, como se describe a continuación:
a)        Hoja de ruta con la propuesta de contenido del Sistema de Alerta Comunitario, en la que se presentan cuatro momentos: i) Fortalecimiento del Sistema de Alerta Local ii) Fortalecimiento organizaciones comunitarias iii) Conocer para actuar iv) Prepararse para una emergencia.
b)        Propuesta aplicativo Sistema de Alerta Comunitario.
c)        Esquema conceptual de las labores a desarrollar, en donde se describen las actividades que se llevarían a cabo para i) Análisis y priorización de puntos ii) Identificación de actores y organizaciones de los diferentes puntos priorizados.
d)        Listado de trece (13) puntos priorizados en las localidades de Bosa, Tunjuelito y Kennedy en ocho (8) barrios, relacionados con la ocurrencia de eventos de inundación y/o encharcamiento de acuerdo a los registros de la bitácora del SIRE.
e)        Definición final de siete (7) puntos con identificación de organizaciones y/o personas de la comunidad.
A partir de lo anterior se evidencia gestión para el desarrollo del componente comunitario y propuestas formuladas, lo que permite dar cierre a la acción: "Gestionar ante la Subdirección de Manejo de Emergencias y Desastres el desarrollo e integración del componente de Decisiones previas para la respuesta dentro del Sistema de Alerta de Bogotá".
Se recomienda la formulación de un cronograma para la implementación de la propuesta una vez sea validada.</t>
    </r>
  </si>
  <si>
    <t>ISAB17-3</t>
  </si>
  <si>
    <t>NTC-GP 1000:2009 8.2. SEGUIMIENTO Y MEDICIÓN 8.2.3. Seguimiento y medición de los procesos. 
 MECI 2014 - 1. MÓDULO DE CONTROL DE PLANEACIÓN Y GESTIÓN
 1.2 Componente Direccionamiento Estratégico. 1.2.4. Indicadores de Gestión</t>
  </si>
  <si>
    <t>Debilidad 3: No se han implementado indicadores que permitan medir la eficiencia y la efectividad del Sistema de Alerta de Bogotá</t>
  </si>
  <si>
    <t>La implementación del SAB requiere del desarrollo de cada uno de los componentes, actividad que se viene ejecutando en la actualidad con diferentes niveles de avance en cada uno de ellos para su posterior interrelación.</t>
  </si>
  <si>
    <t>Formular e implementar los indicadores de eficiencia y efectividad del SAB</t>
  </si>
  <si>
    <r>
      <rPr>
        <rFont val="Calibri, sans-serif"/>
      </rPr>
      <t xml:space="preserve">Diciembre 26 de 2017: El proceso se construcción de indicadores de eficiencia y efectividad será desarrollado durante el primer semestre de 2018. Junio 15 de 2018: No se ha implementado aún acciones de generación de indicadores de eficiencia y efectividad del Sistema de Alerta de Bogotá. Noviembre 14 de 2018: El proceso de construcción de indicadores de eficiencia y efectividad se inició con el apoyo de la Oficina Asesora de Planeación, con la cual se sostuvo una reunión donde se le explicó la operación del SAB para que con esta información y con la metodología para la construcción de este tipo de indicadores iniciar un proceso conjunto. De esta reunión se tiene el compromiso de la construcción del plan de trabajo el cual se adelantará en el mes de noviembre de 2018. Se anexa acta de la reunión. </t>
    </r>
    <r>
      <rPr>
        <rFont val="Calibri, sans-serif"/>
        <b/>
      </rPr>
      <t xml:space="preserve">Abril 11 de 2019: </t>
    </r>
    <r>
      <rPr>
        <rFont val="Calibri, sans-serif"/>
      </rPr>
      <t xml:space="preserve">Para el primer trimestre de 2019, se han mantenido reuniones con la Oficina Asesora de Planeación como apoyo a la generación de estos indicadores, sin embargo como la solicitud de estos indicadores de eficiencia y eficacia se ha extendido a otros grupos, la oficina nos indica que estos deben construirse a nivel de proceso. Asi las cosas continuamos en la elaboracion de estos indicadores.
</t>
    </r>
    <r>
      <rPr>
        <rFont val="Calibri, sans-serif"/>
        <b/>
      </rPr>
      <t xml:space="preserve">Julio 16 de 2019: </t>
    </r>
    <r>
      <rPr>
        <rFont val="Calibri, sans-serif"/>
      </rPr>
      <t xml:space="preserve">Durante el trimestre de abril a junio con base en las reuniones adelantadas con los lideres MIPG Se han construido los siguientes propuestas de indicadores, los cuales están en evaluación  para determinar su viabilidad.
</t>
    </r>
    <r>
      <rPr>
        <rFont val="Calibri, sans-serif"/>
        <b/>
      </rPr>
      <t xml:space="preserve">Indicadores de Eficiencia: </t>
    </r>
    <r>
      <rPr>
        <rFont val="Calibri, sans-serif"/>
      </rPr>
      <t xml:space="preserve">I=Costo de los sensores comprados/número de beneficiarios. I= estaciones instaladas en el ultimo año respecto a la planeadas a instalar.
</t>
    </r>
    <r>
      <rPr>
        <rFont val="Calibri, sans-serif"/>
        <b/>
      </rPr>
      <t xml:space="preserve">Indicadores de Eficacia: </t>
    </r>
    <r>
      <rPr>
        <rFont val="Calibri, sans-serif"/>
      </rPr>
      <t xml:space="preserve">IE = estaciones instaladas en el periodo / Total de estaciones instaladas periodo anterior * 100
Se concluiría que un porcentaje x el total de estaciones se instaló en este periodo
IE= Tipos Reportes emitidos en el periodo / total de tipos reportes emitidos en el periodo anterior *100
Se concluirá que un porcentaje x del total de tipos de reportes se publicó en este periodo
IE = aplicativos desarrollados en el periodo / Total de aplicativos desarrollados periodo anterior * 100
Se concluye que un porcentaje x del total de aplicativos se desarrollo en este periodo
</t>
    </r>
    <r>
      <rPr>
        <rFont val="Calibri, sans-serif"/>
        <b/>
      </rPr>
      <t xml:space="preserve">Septiembre 30 de 2019: </t>
    </r>
    <r>
      <rPr>
        <rFont val="Calibri, sans-serif"/>
      </rPr>
      <t xml:space="preserve"> Se adelantó la hoja de vida de dos indicadores uno de eficiencia y otro de eficacia, se remite la versión preliminar.
</t>
    </r>
    <r>
      <rPr>
        <rFont val="Calibri, sans-serif"/>
        <b/>
      </rPr>
      <t>Diciembre 18 de 2019:</t>
    </r>
    <r>
      <rPr>
        <rFont val="Calibri, sans-serif"/>
      </rPr>
      <t xml:space="preserve"> Se remite hoja de vida de los indicadores de eficacia y eficiencia al grupo de planeación, se encuentra en etapa de revisión. 
</t>
    </r>
    <r>
      <rPr>
        <rFont val="Calibri, sans-serif"/>
        <b/>
      </rPr>
      <t xml:space="preserve">Abril 24 de 2020: </t>
    </r>
    <r>
      <rPr>
        <rFont val="Calibri, sans-serif"/>
      </rPr>
      <t xml:space="preserve"> A la fecha no se ha recibido retroalimentación por parte de la OAP de los entregados el año pasado, se remitió nuevamente correo para solicitar el apoyo.  Se construyeron dos indicadores más para medir la oportunidad de la generación de los reporte y la oportunidad de publicación del los mismos. 
</t>
    </r>
    <r>
      <rPr>
        <rFont val="Calibri, sans-serif"/>
        <b/>
      </rPr>
      <t>Julio 9 de 2020</t>
    </r>
    <r>
      <rPr>
        <rFont val="Calibri, sans-serif"/>
      </rPr>
      <t xml:space="preserve">: se hace entrega de un indicador de eficacia  y uno de efectividad. Estos fueron remitidos por correo electrónico a la OAP, y adelantó reuniones para su revisión. Se anexan las versiones definitivas.
</t>
    </r>
    <r>
      <rPr>
        <rFont val="Calibri, sans-serif"/>
        <b/>
      </rPr>
      <t xml:space="preserve">Julio 9 de 2020: </t>
    </r>
    <r>
      <rPr>
        <rFont val="Calibri, sans-serif"/>
      </rPr>
      <t xml:space="preserve">Se ha venido trabajando con la OAP en la formulación de los indicadores de eficacia y efectividad. Se programó mesa técnica  con la OAP para el día 21 de julio de 2020 para realizar la validación de los indicadores propuestos. 
</t>
    </r>
    <r>
      <rPr>
        <rFont val="Calibri, sans-serif"/>
        <b/>
      </rPr>
      <t xml:space="preserve">Agosto 27 de 2020: </t>
    </r>
    <r>
      <rPr>
        <rFont val="Calibri, sans-serif"/>
      </rPr>
      <t xml:space="preserve">De acuerdo con la mesa técnica realizada con la OAP se acordó la formulación y el seguimiento de los indicadores a nivel interno en la Subdirección.  
Por  lo anterior, se anexan los dos indicadores formulados y de los cuales se da inicio  con el seguimiento en el mes de julio. </t>
    </r>
  </si>
  <si>
    <t>Julio 11 de 2018: La SARECC, no presenta avances respecto a esta acción.TMMM-   Noviembre 26 de 2018: La referente PMI, informa que se ha gestionado con la Oficina Asesora de Planeación la estructración de indicadores para la medición de eficiencia y efectividad del Sistema de Alerta de Bogotá, evidenciado en acta del 14 de noviembre; aun no se han estructurado los indicadores, los cuales son los productos esperados de la acción. TMMM
MAYO 10 DE 2019: La dependencia no presenta evidencias, la acción se encuentra vencida por lo que se requiere prioirzación de la misma.
JULIO Y OCTUBRE DE 2019: La dependencia reporta que se encuentra en proceso de construcción de los indicadores y presenta una formulación de los mismos. Los indicadores se encuentran en proceso de validación. Se dara cierre a la acción una vez dichos indicadores sean validados para su implementación.
Seguimiento a dic 2019:   En atención a que continua en revisión y la accion implica formulación e implementación se asigna 50%. Se recomienda dinamizar su aprobación dado que la acción presenta estado de vencido
Abril de 2020: Continua con el porcentaje actual, se recomienda dar enfasis a su cierre en atencion a las nuevaas mesas desde OAP para implementacion MIPG En atención a que ya lleva  mas de un año en su implementación se establece ploazo perentorio de cierre para el siguiente periodo de revisión, o se registrara materialziación de riesgo y tratamiento administrativo correspondiente en el Comité Institucional de Coordinación de Control Interno.DKRP
JULIO 2020: Mediate COM INTERNA 2020IE2550 RESP A COMUNICACION INTERNA IE-2339 Estado de acciones abiertas del Plan de mejoramiento Institucional asociadas a la Subdirección de Análisis de Riesgos y Efectos del Cambio Climático, se establece una mesa de trabajo con OAP para dar cierre a la acción. Se deja como periodo de subsanación total  de esta hasta el 15 de agosto donde se hará una revisión de lo adelantado. Continúa abierta. DKRP. 
09/09/2020: La dependencia remite hoja de vida de indicadores de eficacia y efectividad asi como el seguimiento correspondiente al mes de julio, se da cierre a la acción, no obstante, se haran futuras verificaciones de la implementación de estos indicadores, adicionalmente se recomienda evaluar que es lo que se esta midiendo y si esto representa todas las acciones que se ejecutan por parte del SAB, toda vez que el hallazgo ahcia referencia a los indicadores del Sistema.</t>
  </si>
  <si>
    <t>ISAB17-2</t>
  </si>
  <si>
    <t>NTC-GP 1000:2009 - 4.2 GESTIÒN DOCUMENTAL 4.2.3 Control de documentos</t>
  </si>
  <si>
    <t>Debilidad 2: Procedimientos desactualizados i) GAR-PD-04 Monitoreo de Amenazas Versión 2 de 2010 y ii) GAR-PD-03 Organización, Administración y Activación del Sistema de Alertas Tempranas – SAT Versión 2 de 2015.</t>
  </si>
  <si>
    <t>La nueva estructura propuesta para el Sistema de Alerta de Bogotá (SAB), actualmente en operación, hace necesaria la revisión y actualización de los procedimientos que sobre la materia se encuentran vigentes en la entidad, de acuerdo con las responsabilidades asignadas para el desarrollo de los diferentes componentes del SAB a las Subdirecciones de Análisis de Riesgos y de Manejo de Emergencias y Desastres</t>
  </si>
  <si>
    <t>Revisión y actualización de procedimientos relacionados con el SAB de acuerdo con las responsabilidades establecidas para cada Subdirección.</t>
  </si>
  <si>
    <r>
      <rPr>
        <rFont val="Calibri, sans-serif"/>
      </rPr>
      <t xml:space="preserve">Diciembre 26 de 2017: Por parte de la Subdirección de Análisis de Riesgos se está trabajando en el ajuste del procedimiento relacionado con el Sistema de Alerta de Bogotá para los 3 primeros componentes definidos en la nueva estructura. Junio 15 de 2018: La actualización del procedimiento del Sistema de Alerta de Bogotá relacionada con las funciones desarrolladas por parte de la Subdirección de Análisis de Riesgos fue remitido a la Oficina Asesora de Planeación para que fuera incorporado en la documentación vigente que maneja la entidad. Se puede consultar en el siguiente link: http://www.idiger.gov.co/documents/20182/316365/GAR-PD-04+Sistema+de+Alerta+Bogot%C3%A1.pdf/971879e7-bda0-4235-be79-8ae076c0bd10 Solicitamos cerrar esta acción dado que ya se cumplió. Noviembre 14 de 2018: En cumplimiento de cada uno de los componentes del SAB que corresponden a la SARECC, se tiene lo siguiente: 1. Análisis de riesgos: Se desarrolla en toda la SARECC, hay varios productos que han sido incorporados para la identificación de los sitios objeto de estudio, hay sensores instalados para la recopilación y análisis de la información. 2 y 3: Ya se está utilizando la información de los planos normativos, sítios críticos, asistencia técnica. 4. Están en proceso de empalme, ya estableció plan de trabajo. Se remiten actas de Noviembre 21 y 23 de 2018 5. Comunicación se ha avanzado con la información monitoreando, twitter, chat de emergencias, comunicaciones al interior de las entidades que participan. Las condiciones no han dado para que se generen una alerta a la comunidad lo que no significa que no se está avanzando con este componente. </t>
    </r>
    <r>
      <rPr>
        <rFont val="Calibri, sans-serif"/>
        <b/>
      </rPr>
      <t xml:space="preserve">Abril 11 de 2019: </t>
    </r>
    <r>
      <rPr>
        <rFont val="Calibri, sans-serif"/>
      </rPr>
      <t xml:space="preserve">Componente 1. Análisis de riesgos: Se continúa desarrollando en toda la SARECC. Los distintos grupos funcionales están generando información, la cual es utilizada por el SAB para su retroalimentación y ajuste de los umbrales, como es el caso específico de asistencia técnica que practica las visitas para sitios con prioridad baja y media por deslizamiento por efecto de la lluvia y la información es compartida con SAB mediante las fichas de monitoreo. Componente 2 y 3: Esta actividad es de carácter evolutivo y continua ya que las redes de monitoreo se vienen actualizando y fortaleciendo con más sensores, es así que para el año 2018 se instalaron 15 nuevas estaciones pluviométricas y 4 hidrológicas para toma de niveles con lo cual la red hidrometeorológica cuenta con 60 estaciones en operación en este momento.  En la página web www.sire.gov.co/wep/sab, se evidencia el avance logrado en el desarrollo de los tres primeros componentes. Componente 4: Decisiones Previas para la respuesta, Este es un desarrollo progresivo, en constante construcción, sujeto a ajustes permanentes como resultado de una constante revisión e identificación de las necesidades de información por parte de los usuarios de esta herramienta. Es importante entender que el componente no es posible desarrollarlo sin que primero se haya desarrollado los componentes anteriores, en este momento está a nivel institucional, donde se emite boletines de sitios priorizados por deslizamiento de lluvias, precipitación acumulada a 6 ,11 am y 5 pmM con un boletín de precipitación diaria acumulada del día anterior a las 6 am, para los grupos funcionales de Emergencias y Asistencia Técnica  Componente 5: Comunicación y Difusión de Alerta Los productos del Sistema de Alerta de Bogotá son construidos a partir de los escenarios de riesgos y la ciudadanía puede acceder a sus productos a través de la página WEB. A nivel interno en el IDIGER, se emiten vía chat reportes de registros de lluvias acumuladas y niveles de desborde del Rio Tunjuelo y Bogotá en tres momentos del día: 6 am, 11 am y 6pm, de manera adicional se presenta el acumulado del día anterior que se remite a las 6 am, este ejercicio permite aportar información no solo a los equipos encargados de la respuesta a emergencias, sino también a los diferentes medios de comunicación para los que hoy el SAB se constituye en una herramienta de trabajo, gracias a la labor de sensibilización por parte de la oficina de comunicaciones de la entidad. El enfoque y el acercamiento de los productos del SAB a la comunidad, se hace a través de las redes sociales, buscando llegar con la información de manera masiva.
</t>
    </r>
    <r>
      <rPr>
        <rFont val="Calibri, sans-serif"/>
        <b/>
      </rPr>
      <t xml:space="preserve">Julio 16 de 2019: </t>
    </r>
    <r>
      <rPr>
        <rFont val="Calibri, sans-serif"/>
      </rPr>
      <t xml:space="preserve">Durante el trimestre de abril a junio, se continuó con la consolidación de los componentes 2 y 3 base para el desarrollo del componente de decisiones previas para la respuesta. Se realizó la revisión del estudio de Sistema de Alerta Temprana de Inundaciones de la Quebrada Limas (experiencia previa), identificando las necesidades y actualizaciones requeridas para su implementación. Se adelantó recorrido el día 23 de mayo de 2019 con profesionales de SAB y escenarios donde se identificaron miras y sitios críticos de desborde basados en los ya identificados dentro del estudio, una vez realizada la reunión con la subdirección se dará inicio a la implementación del Sistema de Alerta para la Quebrada Limas.
Dentro del piloto de encharcamiento se toman los sectores de acuerdo a las priorizaciones realizadas desde la Subdirección de Emergencias y evaluadas por profesionales de SAB. Para tener más claridad y conocimiento de los sectores se practicó siete visitas a puntos con eventos repetitivos de encharcamiento en la cuenca del rio Tunjuelo en las localidades de Tunjuelo y Bosa, visitas adelantadas en conjunto con los CLGR-CC y los delegados de la comunidad en donde se pudo tener referencia de como la comunidad y el CLGR-CC utilizan la información dada por el SAB. Se adelantó acercamiento con los CLGR-CC de Bosa y Tunjuelito para presentar el SAB mostrando como la información del SAB puede ser leída, interpretada y usada por la comunidad.
</t>
    </r>
    <r>
      <rPr>
        <rFont val="Calibri, sans-serif"/>
        <b/>
      </rPr>
      <t>Septiembre 30 de 2019:</t>
    </r>
    <r>
      <rPr>
        <rFont val="Calibri, sans-serif"/>
      </rPr>
      <t xml:space="preserve"> Se adelantó la actualización del procedimiento GAR-PD-04 Sistema de Alerta Bogotá versión 3, en donde se incluye los cinco componentes del Sistema de Alerta de Bogotá. Se anexa versión preliminar y La presentación base inicial de evaluación conceptual del procedimiento SAB.
</t>
    </r>
    <r>
      <rPr>
        <rFont val="Calibri, sans-serif"/>
        <b/>
      </rPr>
      <t xml:space="preserve">Diciembre 18 de 2019: </t>
    </r>
    <r>
      <rPr>
        <rFont val="Calibri, sans-serif"/>
      </rPr>
      <t xml:space="preserve">De acuerdo a la observación realizada por la Oficina de Control Interno se adelantó la actualización del procedimiento GAR-PD-04 Sistema de Alerta Bogotá versión 3, al cual se le realizará la modificación del título teniendo en cuenta que este procedimiento  está enfocado en los componentes 3 y 4 del Sistema de Alerta denominados Redes de observación y modelamiento, y Captura y procesamiento de datos y emisión de informes.  Por otra parte se dio inicio a la generación del procedimiento general para el Sistema de Alerta donde se especifiquen los diferentes procedimientos asociados a este. 
</t>
    </r>
    <r>
      <rPr>
        <rFont val="Calibri, sans-serif"/>
        <b/>
      </rPr>
      <t>Abril 24 de 2020:</t>
    </r>
    <r>
      <rPr>
        <rFont val="Calibri, sans-serif"/>
      </rPr>
      <t xml:space="preserve">  Se finalizó la actualización del procedimiento general para el Sistema de Alerta. Se remitió Correo electrónico a la OAP, para  revisión, aprobación y publicación.
</t>
    </r>
    <r>
      <rPr>
        <rFont val="Calibri, sans-serif"/>
        <b/>
      </rPr>
      <t xml:space="preserve">Julio 9 de 2020: </t>
    </r>
    <r>
      <rPr>
        <rFont val="Calibri, sans-serif"/>
      </rPr>
      <t xml:space="preserve">Se tiene la versión del procedimiento actualizado para el Sistema de Alerta Bogotá, el cual esta armonizado con el procedimiento PA-PD-03 Sistema de Alerta Bogotá - Decisiones previas para la respuesta de la Subdirección de Manejo de Emergencias. Se programó mesa técnica con la OAP para el día 21 de julio de 2020 para realizar la revisión y validación del procedimiento. 
</t>
    </r>
    <r>
      <rPr>
        <rFont val="Calibri, sans-serif"/>
        <b/>
      </rPr>
      <t xml:space="preserve">Septiembre 15 de 2020: </t>
    </r>
    <r>
      <rPr>
        <rFont val="Calibri, sans-serif"/>
      </rPr>
      <t xml:space="preserve"> Se realizó la publicación del documento "CR-PD-04 Sistema de Alerta Bogotá", el cual puede ser consultado en el mapa de procesos en el siguiente link. </t>
    </r>
    <r>
      <rPr>
        <rFont val="Calibri, sans-serif"/>
        <color rgb="FF1155CC"/>
        <u/>
      </rPr>
      <t>https://www.idiger.gov.co/web/guest/conocimiento</t>
    </r>
  </si>
  <si>
    <r>
      <rPr>
        <rFont val="Calibri, sans-serif"/>
        <b/>
        <sz val="11.0"/>
      </rPr>
      <t xml:space="preserve">Julio 18 de 2018: Se evidencia procedimiento publicado en el mapa de procesos de la entidad: "Sistema de Alerta Bogotá GAR-PD-04 Versión 2", en el cual se desarrollan dos de los cinco componentes de la estructura del Sistema de Alerta Temprana de Bogotá SAB. Por lo tanto se determina que la acción se encuentra en desarrollo y se recomienda el trabajo conjunto con la Subdirección de Emergencias estableciendo las salidas que deben retroalimentar el o los procedimientos correspondientes a los componentes de Decisiones previas para la respuesta y Comunicación y difusión de alertas. A partir de la estructura del SAB, se establece el siguiente nivel de avance en la acción: "Revisión y actualización de procedimientos relacionados con el SAB de acuerdo con las responsabilidades establecidas para cada Subdirección" 1. Análisis de Riesgos: 0% 2. Redes de Observación y Modelamiento: 20% 3. Captura y procesamiento de datos y emisión de informes: 20% 4. Decisiones previas para la respuesta: 0% 5. Comunicación y difusión de alertas: 0% Noviembre 27 de 2018: En el seguimiento desarrollado por la SARECC, se explica que las actividades en general de esta Subdirección, están articuladas al SAB, por lo tanto cada uno de los componentes del SAB, se están ejecutando. No obstante, la acción va encaminada a la formulación del procedimiento SAB, y los porcentajes asignados por la Oficina de Control Interno corresponden al desarrollo de cada uno de los componentes dentro del procedimiento, teniendo en cuenta además que el alcance del procedimiento publicado determina lo siguiente.  "El Sistema se diseñó con base en la articulación de cinco (5) componentes fundamentales (1. Análisis de riesgos, 2. Redes de observación y modelación, 3.Captura y procesamiento de datos y emisión de informes, 4. Decisiones previas para la respuesta y 5. Comunicación y difusión de alertas). El procedimiento descrito a continuación está enfocado en el desarrollo de las acciones realizadas dentro de los componentes denominados Redes de observación y modelamiento, y Captura y procesamiento de datos y emisión de informes." Teniendo en cuenta lo anterior, la Oficina de Control Interno recomienda que se actualice este procedimiento teniendo en cuenta las actividades desarrolladas por la Subdirección de Análisis, o por lo menos que se asocien los procedimientos correspondientes de tal forma que cualquier persona pueda interpretar correctamente el procedimiento del SAB. TMMM
OCTUBRE DE 2019: De acuerdo a lo reportado por la Subdirección de Análisis de Riesgos y Efectos del Cambio Climático, se estan desarrollando actividades en cada uno de los componentes del SAB, no obstante cabe resaltar que la acción formulada hace referencia a la documnetación a través de un procedimiento de las actividaes del SAB, por lo tanto la verificación que hace la Oficina de Control Interno no esta enfocada en evaluar el nivel de avance de los componentes sino la inclusión de las actividades de cada uno de los componentes en un procedimiento o como ya se habia recomendado en el seguimiento del 27 de noviembre que por lo menos se asocien a traves de un procedimeinto principal las acciones, protocolos y/o procedimientos correspondientes al SAB.
SEGUIMIENTO DICIEMBRE 2019: En atención a que el procedimeinto se encuentra en modificación continúa con el porcentaje previo hasta su definición. Se recomieda dinamizar con la OAP su actualización en atención al vencimiento de la acción.
Abril 2020: Se incrementa a 90% hasta su publicación en página web. Se recomienda asegurar su publicación y remitir soporte para cierre. Continua abierta. DKRP
24/08/2020: </t>
    </r>
    <r>
      <rPr>
        <rFont val="Calibri, sans-serif"/>
        <b val="0"/>
        <sz val="11.0"/>
      </rPr>
      <t xml:space="preserve">Se verificó el mapa de procesos del IDIGER : Conocimiento del riesgo y efectos del cambio climático - Sistema de Alerta Bogotá, y aun no se encuentra el procedimiento actualizado, teniendo en cuenta que de acuerdo al seguimiento de la dependencia se programó reunión con la OAP el pasado 21 de julio , se esperaria la publicación de dicho procedimiento a la fecha. Se recomienda gestionar la publicación de este procedimiento para finalización de la acción teniendo en cuenta la antiguedad del hallazgo (2017). </t>
    </r>
    <r>
      <rPr>
        <rFont val="Calibri, sans-serif"/>
        <b/>
        <sz val="11.0"/>
      </rPr>
      <t xml:space="preserve">TMMM
15/09/2020: </t>
    </r>
    <r>
      <rPr>
        <rFont val="Calibri, sans-serif"/>
        <b val="0"/>
        <sz val="11.0"/>
      </rPr>
      <t xml:space="preserve">De acuerdo al reporte de la SRACC, se verifico la publicación del procedimiento "Sistema de Alerta de Bogotá", en el que se contemplan tres de los cinco componentes del SAB (2. Redes de observación y modelación, 3. Captura y procesamiento de datos y emisión de informes, y 5. Comunicación y difusión de alertas), argumentando la articulación de este procedimiento con los procedimientos GAR-PD-01 Asistencia Técnica, GAR-PD-03 Conceptos de Técnico de Legalización, GARPD-07 Estudios y diseños, GAR-PD-06 Caracterización de escenarios de riesgo asociados al componente 1. Análisis de riesgos hace referencia a la identificación, evaluación y análisis de las condiciones de riesgo y el procedimiento Procedimientos GAR –PD-03 Sistema de Alerta Bogotá Componente 4. Decisiones Previas para la Respuesta, todos los procedimientos mencionados se encuentran publicados en el mapa de procesos del IDIGER. Se da cierre a la acción. </t>
    </r>
    <r>
      <rPr>
        <rFont val="Calibri, sans-serif"/>
        <b/>
        <sz val="11.0"/>
      </rPr>
      <t xml:space="preserve">TMMM
</t>
    </r>
  </si>
  <si>
    <t>ISAB17-1</t>
  </si>
  <si>
    <t>Procedimiento Organización, Administración y Activación del Sistema de Alerta Temprana - SAT GAR-PD-03 Versión 2 de 2015.
 Acuerdo 007 de 2016, Articulo 9, numeral 8. 
 Resolución 411 de 2016, funciones cargo de profesional especializado código 222 grado 29, i) Área funcional: Subdirección para el Manejo de Emergencias y Desastres- Sistema de Alerta.
 NTC-GP 1000:2009- 5.5 RESPONSABILIDAD, AUTORIDAD Y COMUNICACIÓN 
 5.5.1 Responsabilidad y autoridad.
 NTC-GP 1000:2009 - 7.5 PRODUCCIÓN Y PRESTACIÓN DE SERVICIO .
 7.5.2 Validación de los procesos de la producción y de la prestación del servicio c) el uso de métodos y procedimientos específicos.
 MECI 2014 - 1. MÓDULO DE CONTROL DE PLANEACIÓN Y GESTIÓN
 1.2 Componente Direccionamiento Estratégico 
 1.2.3 Estructura Organizacional</t>
  </si>
  <si>
    <t>Debilidad 1: Discrepancia de las responsabilidades asignadas y ejecutadas por la Subdirección para el manejo de emergencias y la Subdirección de análisis de riesgos con respecto al Sistema de Alerta de Bogotá, frente a lo establecido en la Resolución 411 de 2016 y el procedimiento GAR-PD-03 Organización, Administración y Activación del Sistema de Alertas Tempranas – SAT Versión 2.</t>
  </si>
  <si>
    <r>
      <rPr>
        <rFont val="Calibri, sans-serif"/>
      </rPr>
      <t xml:space="preserve">Diciembre 26 de 2017: Por parte de la Subdirección de Análisis de Riesgos se está trabajando en el ajuste del procedimiento relacionado con el Sistema de Alerta de Bogotá para los 3 primeros componentes definidos en la nueva estructura. Junio 15 de 2018: La actualización del procedimiento del Sistema de Alerta de Bogotá relacionada con las funciones desarrolladas por parte de la Subdirección de Análisis de Riesgos fue remitido a la Oficina Asesora de Planeación para que fuera incorporado en la documentación vigente que maneja la entidad. Se puede consultar en el siguiente link: http://www.idiger.gov.co/documents/20182/316365/GAR-PD-04+Sistema+de+Alerta+Bogot%C3%A1.pdf/971879e7-bda0-4235-be79-8ae076c0bd10 Solicitamos cerrar esta acción dado que ya se cumplió. Noviembre 14 de 2018: En cumplimiento de cada uno de los componentes del SAB que corresponden a la SARECC, se tiene lo siguiente: 1. Análisis de riesgos: Se desarrolla en toda la SARECC, hay varios productos que han sido incorporados para la identificación de los sitios objeto de estudio, hay sensores instalados para la recopilación y análisis de la información. 2 y 3: Ya se está utilizando la información de los planos normativos, sitios críticos, asistencia técnica. 4. Están en proceso de empalme, ya estableció plan de trabajo. Se remiten actas de Noviembre 21 y 23 de 2018 5. Comunicación se ha avanzado con la información monitoreando, twitter, chat de emergencias, comunicaciones al interior de las entidades que participan. Las condiciones no han dado para que se generen una alerta a la comunidad lo que no significa que no se está avanzando con este componente.
</t>
    </r>
    <r>
      <rPr>
        <rFont val="Calibri, sans-serif"/>
        <b/>
      </rPr>
      <t>Abril 11 de 2019:</t>
    </r>
    <r>
      <rPr>
        <rFont val="Calibri, sans-serif"/>
      </rPr>
      <t xml:space="preserve"> Componente 1. Análisis de riesgos: Se continúa desarrollando en toda la SARECC. Los distintos grupos funcionales están generando información, la cual es utilizada por el SAB para su retroalimentación y ajuste de los umbrales, como es el caso específico de asistencia técnica que practica las visitas para sitios con prioridad baja y media por deslizamiento por efecto de la lluvia y la información es compartida con SAB mediante las fichas de monitoreo.
Componente 2 y 3: Esta actividad es de carácter evolutivo y continua ya que las redes de monitoreo se vienen actualizando y fortaleciendo con más sensores, es así que para el año 2018 se instalaron 15 nuevas estaciones pluviométricas y 4 hidrológicas para toma de niveles con lo cual la red hidrometeorológica cuenta con 60 estaciones en operación en este momento.  En la página web www.sire.gov.co/wep/sab, se evidencia el avance logrado en el desarrollo de los tres primeros componentes. 
Componente 4: Decisiones Previas para la respuesta, Este es un desarrollo progresivo, en constante construcción, sujeto a ajustes permanentes como resultado de una constante revisión e identificación de las necesidades de información por parte de los usuarios de esta herramienta. Es importante entender que el componente no es posible desarrollarlo sin que primero se haya desarrollado los componentes anteriores, en este momento está a nivel institucional, donde se emite boletines de sitios priorizados por deslizamiento de lluvias, precipitación acumulada a 6 ,11 am y 5 pmM con un boletín de precipitación diaria acumulada del día anterior a las 6 am, para los grupos funcionales de Emergencias y Asistencia Técnica 
Componente 5: Comunicación y Difusión de Alerta Los productos del Sistema de Alerta de Bogotá son construidos a partir de los escenarios de riesgos y la ciudadanía puede acceder a sus productos a través de la página WEB. A nivel interno en el IDIGER, se emiten vía chat reportes de registros de lluvias acumuladas y niveles de desborde del Rio Tunjuelo y Bogotá en tres momentos del día: 6 am, 11 am y 6pm, de manera adicional se presenta el acumulado del día anterior que se remite a las 6 am, este ejercicio permite aportar información no solo a los equipos encargados de la respuesta a emergencias, sino también a los diferentes medios de comunicación para los que hoy el SAB se constituye en una herramienta de trabajo, gracias a la labor de sensibilización por parte de la oficina de comunicaciones de la entidad. El enfoque y el acercamiento de los productos del SAB a la comunidad, se hace a través de las redes sociales, buscando llegar con la información de manera masiva.
</t>
    </r>
    <r>
      <rPr>
        <rFont val="Calibri, sans-serif"/>
        <b/>
      </rPr>
      <t>Julio 16 de 2019:</t>
    </r>
    <r>
      <rPr>
        <rFont val="Calibri, sans-serif"/>
      </rPr>
      <t xml:space="preserve"> Durante el trimestre de abril a junio, se continuó con la consolidación de los componentes 2 y 3 base para el desarrollo del componente de decisiones previas para la respuesta. Se realizó la revisión del estudio de Sistema de Alerta Temprana de Inundaciones de la Quebrada Limas (experiencia previa), identificando las necesidades y actualizaciones requeridas para su implementación. Se adelantó recorrido el día 23 de mayo de 2019 con profesionales de SAB y escenarios donde se identificaron miras y sitios críticos de desborde basados en los ya identificados dentro del estudio, una vez realizada la reunión con la subdirección se dará inicio a la implementación del Sistema de Alerta para la Quebrada Limas.
Dentro del piloto de encharcamiento se toman los sectores de acuerdo a las priorizaciones realizadas desde la Subdirección de Emergencias y evaluadas por profesionales de SAB. Para tener más claridad y conocimiento de los sectores se practicó siete visitas a puntos con eventos repetitivos de encharcamiento en la cuenca del rio Tunjuelo en las localidades de Tunjuelo y Bosa, visitas adelantadas en conjunto con los CLGR-CC y los delegados de la comunidad en donde se pudo tener referencia de como la comunidad y el CLGR-CC utilizan la información dada por el SAB.
Se adelantó acercamiento con los CLGR-CC de Bosa y Tunjuelito para presentar el SAB mostrando como la información del SAB puede ser leída, interpretada y usada por la comunidad.
</t>
    </r>
    <r>
      <rPr>
        <rFont val="Calibri, sans-serif"/>
        <b/>
      </rPr>
      <t>Octubre 7 de 2019:</t>
    </r>
    <r>
      <rPr>
        <rFont val="Calibri, sans-serif"/>
      </rPr>
      <t xml:space="preserve"> En el Mapa de Proceso -Idiger, dentro de los procesos Misionales se crea el proceso "Promoción de la Autogestión Ciudadana del Riesgo", del cual hace parte el Sistema de Alerta Temprana de Bogotá (Componente decisiones previas para la respuesta), en tal sentido, se realizó un ejercicio de actualización de dicho proceso. Dado que algunos grupos de Reducción hacen parte de este proceso, la propuesta se presentó a cada uno de los Subdirectores a la espera de sus comentarios y propuestas de modificación.  La Subdirección de Emergencias realizó la revisión y propuso algunos ajustes los cuales ya fueron incorporados, se está a la espera de los comentarios de la Subirección de Reducción, con el fin de incorporar lo respectivo e iniciar el ejercicio de revisión del procedimiento. 
</t>
    </r>
    <r>
      <rPr>
        <rFont val="Calibri, sans-serif"/>
        <b/>
      </rPr>
      <t xml:space="preserve">Diciembre 18 de 2019: </t>
    </r>
    <r>
      <rPr>
        <rFont val="Calibri, sans-serif"/>
      </rPr>
      <t xml:space="preserve">De acuerdo a la observación realizada por la Oficina de Control Interno se adelantó la actualización del procedimiento GAR-PD-04 Sistema de Alerta Bogotá versión 3, al cual se le realizará la modificación del título teniendo en cuenta que este procedimiento  está enfocado en los componentes 3 y 4 del Sistema de Alerta denominados Redes de observación y modelamiento, y Captura y procesamiento de datos y emisión de informes.   Por otra parte se dio inicio a la generación del procedimiento general para el Sistema de Alerta donde se especifiquen los diferentes procedimientos asociados a este. 
</t>
    </r>
    <r>
      <rPr>
        <rFont val="Calibri, sans-serif"/>
        <b/>
      </rPr>
      <t xml:space="preserve">Abril 24 de 2020: </t>
    </r>
    <r>
      <rPr>
        <rFont val="Calibri, sans-serif"/>
      </rPr>
      <t xml:space="preserve">Se finalizó la actualización del procedimiento general para el Sistema de Alerta. Se remitió Correo electrónico a la OAP, para  revisión, aprobación y publicación.
</t>
    </r>
    <r>
      <rPr>
        <rFont val="Calibri, sans-serif"/>
        <b/>
      </rPr>
      <t xml:space="preserve"> Julio 9 de 2020: </t>
    </r>
    <r>
      <rPr>
        <rFont val="Calibri, sans-serif"/>
      </rPr>
      <t xml:space="preserve">Se tiene la versión del procedimiento actualizado para el Sistema de Alerta Bogotá, el cual esta armonizado con el procedimiento PA-PD-03 Sistema de Alerta Bogotá - Decisiones previas para la respuesta de la Subdirección de Manejo de Emergencias. 
Se programó mesa técnica con la OAP para el día 21 de julio de 2020 para realizar la revisión y validación del procedimiento. 
</t>
    </r>
    <r>
      <rPr>
        <rFont val="Calibri, sans-serif"/>
        <b/>
      </rPr>
      <t xml:space="preserve">Septiembre 15 de 2020: </t>
    </r>
    <r>
      <rPr>
        <rFont val="Calibri, sans-serif"/>
      </rPr>
      <t xml:space="preserve">Se realizó la publicación del documento "CR-PD-04 Sistema de Alerta Bogotá", el cual puede ser consultado en el mapa de procesos en el siguiente link. </t>
    </r>
    <r>
      <rPr>
        <rFont val="Calibri, sans-serif"/>
        <color rgb="FF1155CC"/>
        <u/>
      </rPr>
      <t>https://www.idiger.gov.co/web/guest/conocimiento</t>
    </r>
  </si>
  <si>
    <t>Julio 18 de 2018: Se evidencia procedimiento publicado en el mapa de procesos de la entidad: "Sistema de Alerta Bogotá GAR-PD-04 Versión 2", en el cual se desarrollan dos de los cinco componentes de la estructura del Sistema de Alerta Temprana de Bogotá SAB. Por lo tanto se determina que la acción se encuentra en desarrollo y se recomienda el trabajo conjunto con la Subdirección de Emergencias estableciendo las salidas que deben retroalimentar el o los procedimientos correspondientes a los componentes de Decisiones previas para la respuesta y Comunicación y difusión de alertas. A partir de la estructura del SAB, se establece el siguiente nivel de avance en la acción: "Revisión y actualización de procedimientos relacionados con el SAB de acuerdo con las responsabilidades establecidas para cada Subdirección" 1. Análisis de Riesgos: 0% 2. Redes de Observación y Modelamiento: 20% 3. Captura y procesamiento de datos y emisión de informes: 20% 4. Decisiones previas para la respuesta: 0% 5. Comunicación y difusión de alertas: 0% Noviembre 27 de 2018: En el seguimiento desarrollado por la SARECC, se explica que las actividades en general de esta Subdirección, están articuladas al SAB, por lo tanto cada uno de los componentes del SAB, se están ejecutando. No obstante, la acción va encaminada a la formulación del procedimiento SAB, y los porcentajes asignados por la Oficina de Control Interno corresponden al desarrollo de cada uno de los componentes dentro del procedimiento, teniendo en cuenta además que el alcance del procedimiento publicado determina lo siguiente.  "El Sistema se diseñó con base en la articulación de cinco (5) componentes fundamentales (1. Análisis de riesgos, 2. Redes de observación y modelación, 3.Captura y procesamiento de datos y emisión de informes, 4. Decisiones previas para la respuesta y 5. Comunicación y difusión de alertas). El procedimiento descrito a continuación está enfocado en el desarrollo de las acciones realizadas dentro de los componentes denominados Redes de observación y modelamiento, y Captura y procesamiento de datos y emisión de informes." Teniendo en cuenta lo anterior, la Oficina de Control Interno recomienda que se actualice este procedimiento teniendo en cuenta las actividades desarrolladas por la Subdirección de Análisis, o por lo menos que se asocien los procedimientos correspondientes de tal forma que cualquier persona pueda interpretar correctamente el procedimiento del SAB. TMMM
JULIO Y OCTUBRE DE 2019: De acuerdo a lo reportado por la Subdirección de Análisis de Riesgos y Efectos del Cambio Climático, se estan desarrollando actividades en cada uno de los componentes del SAB, no obstante cabe resaltar que la acción formulada hace referencia a la documnetación a través de un procedimiento de las actividaes del SAB, por lo tanto la verificación que hace la Oficina de Control Interno no esta enfocada en evaluar el nivel de avance de los componentes sino la inclusión de las actividades de cada uno de los componentes en un procedimiento o como ya se habia recomendado en el seguimiento del 27 de noviembre que por lo menos se asocien a traves de un procedimeinto principal las acciones, protocolos y/o procedimientos correspondientes al SAB.
SEGUIMIENTO DICIEMBRE 2019: En atención a que el procedimeinto se encuentra en modificación continúa con el porcentaje previo hasta su definición. Se recomieda dinamizar con la OAP su actualización en atención al vencimiento de la acción.
Seguimiento Abril de 2020: Se identifica avance en gestión de trámite ante gestión documental y Oficina Asesora de Planeación en el procedimiento SAB. En el contexto actual se recomienda correlacionar esta acción con el proyecto de meta en nuevo plan de desarrollo: Operar y mantener un sistema de alerta SAB.  Continua abierta.DKRP
JULIO 2020: Mediate COM INTERNA 2020IE2550 RESP A COMUNICACION INTERNA IE-2339 Estado de acciones abiertas del Plan de mejoramiento Institucional asociadas a la Subdirección de Análisis de Riesgos y Efectos del Cambio Climático, se establece una mesa de trabajo con OAP para dar cierre a la acción. Se deja como periodo de subsanación total  de esta hasta el 15 de agosto donde se hará una revisión de lo adelantado. DKRP. Continua abierta.
24/08/2020: Se verificó el mapa de procesos del IDIGER : Conocimiento del riesgo y efectos del cambio climático - Sistema de Alerta Bogotá, y aun no se encuentra el procedimiento actualizado, teniendo en cuenta que de acuerdo al seguimiento de la dependencia se programó reunión con la OAP el pasado 21 de julio , se esperaria la publicación de dicho procedimiento a la fecha. Se recomienda gestionar la publicación de este procedimiento para finalización de la acción teniendo en cuenta la antiguedad del hallazgo (2017). TMMM
15/09/2020: De acuerdo al reporte de la SRACC, se verifico la publicación del procedimiento "Sistema de Alerta de Bogotá", en el que se contemplan tres de los cinco componentes del SAB (2. Redes de observación y modelación, 3. Captura y procesamiento de datos y emisión de informes, y 5. Comunicación y difusión de alertas), argumentando la articulación de este procedimiento con los procedimientos GAR-PD-01 Asistencia Técnica, GAR-PD-03 Conceptos de Técnico de Legalización, GARPD-07 Estudios y diseños, GAR-PD-06 Caracterización de escenarios de riesgo asociados al componente 1. Análisis de riesgos hace referencia a la identificación, evaluación y análisis de las condiciones de riesgo y el procedimiento Procedimientos GAR –PD-03 Sistema de Alerta Bogotá Componente 4. Decisiones Previas para la Respuesta, todos los procedimientos mencionados se encuentran publicados en el mapa de procesos del IDIGER. Se da cierre a la acción. TMMM</t>
  </si>
  <si>
    <t>IEC14-4</t>
  </si>
  <si>
    <t>Auditoria Interna - Estudios y Conceptos</t>
  </si>
  <si>
    <t>NO CONFORMIDAD 8, 9 10 Y 11 3.2.2.4. Falta de criterios y estandarización de métodos en las visitas técnicas 3.2.2.5. Deficiencias en los procedimientos 3.2.2.6. Debilidades en la atención de la ventanilla única del constructor 3.2.2.7. Falta estandarizar criterios y métodos tanto en la generación de conceptos como en las revisiones de los mismos.</t>
  </si>
  <si>
    <t>Ajustar y socializar las metodologías para la elaboración de estudios de amenaza y riesgo de tal forma que revise el alcance y las condiciones de aplicabilidad</t>
  </si>
  <si>
    <t>Diana Patricia Arévalo Subdirectora de Análisis de Riesgos y Efectos del Cambio Climático</t>
  </si>
  <si>
    <r>
      <rPr>
        <rFont val="Arial, sans-serif"/>
      </rPr>
      <t xml:space="preserve">JESUS DELGADO
 Se elaboró una propuesta de modificación de la metodología para la elaboración de los estudios de amenaza y riesgo, mediante la actualización de la Resolución 227 de 2006, sin embargo, ésta no fue acogida por la Dirección, en consideración a la expedición del Decreto 1807 de 2014 por parte del Gobierno Nacional, donde se reglamentan los estudios detallados para la incorporación de la gestión del riesgo en la actualización del Plan de Ordenamiento Territorial, proceso que actualmente se encuentra en desarrollo, conforme a los lineamientos y plazos establecidos por la Secretaría Distrital de Planeación. Dentro se éste, se están revisando las metodologías que pueden ser adoptadas para el análisis de movimientos en masa, y se debe definir la que se utilizará en el proyecto de actualización del POT, de manera que con base en ella se retomará el ajuste de la Resolución 227 de 2006 y sus procesos de socialización.
  Enero 05 de 2017: Se realizará capacitación de la resolución 227. Abril 27 de 2017: Conforme las acciones previas realizadas, se programó la revisión, actualización o modificación de la resolución 227 de 2006 que contiene los términos de referencia para los estudios de amenaza y riesgo para el trámite de licencias de urbanización, actividad que se encuentra incluida en el plan de acción de la Subdirección de Análisis de Riesgos y Efectos del Cambio Climático, la cual está programada para realizarse a partir del 3 de julio de 2017. Octubre 12 de 2017: A partir de la propuesta de modificación de la metodología para la elaboración de los estudios de amenaza y riesgo, mediante la actualización de la Resolución 227 de 2006, planteada en el 2014, se identificaron las oportunidades de mejora a partir de la normatividad vigente aplicable y la experiencia durante la revisión de los estudios detallados durante los últimos tres años, con el fin de complementar la propuesta.  Diciembre 26 de 2017: Conforme a la revisión adelantada se complementa y presenta una nueva propuesta de actualización de la Resolución 227 de 2006, la cual contempla una separación entre la parte técnica y normativa. Dicha versión se puso en consideración de los profesionales de la Subdirección de Análisis de Riesgos y Efectos del Cambio Climático y se ajustó de acuerdo a los comentarios efectuados. Actualmente se cuenta con la propuesta técnica, una versión preliminar de la propuesta normativa y una presentación que evidencia los cambios principales de esta versión con relación a la resolución 227. Junio 25 de 2018: Con relación al componente normativo de la propuesta, se solicitó a la oficina Jurídica del IDIGER el apoyo de uno de sus profesionales para la revisión y ajuste de la misma, ante lo cual dicha oficina designó a la profesional Johanna Carolina Mendoza Brand con quien se coordinó una reunión para el día 5 de julio de 2018 con el fin de iniciar las labores pertinentes. Con relación al componente técnico, se está analizando la pertinencia de poner en consideración de otros sectores, el documento propuesto, para retroalimentación. Noviembre 14 de 2018: Con relación al componente jurídico se ha trabajado con Doctora Carolina Mendoza sobre la estructuración preliminar de la resolución, actualmente se está realizando una verificación de las normas que soportan el trámite con el fin de identificar vigencias y pertinencia. Con relación al componente técnico, se recibió un memorando del Ingeniero Álvaro González con un concepto técnico referente al tema específico de factores de seguridad, el cual se está analizando para determinar la pertinencia de inclusión y de ser el caso desarrollar los ajustes necesarios.
</t>
    </r>
    <r>
      <rPr>
        <rFont val="Arial, sans-serif"/>
        <b/>
      </rPr>
      <t xml:space="preserve">Febrero 21 de 2019: </t>
    </r>
    <r>
      <rPr>
        <rFont val="Arial, sans-serif"/>
      </rPr>
      <t xml:space="preserve">Se realiza reunión con el Ingeniero Álvaro González y otros profesionales de la SARECC para tratar el tema de factores de seguridad. </t>
    </r>
    <r>
      <rPr>
        <rFont val="Arial, sans-serif"/>
        <b/>
      </rPr>
      <t>Marzo 26 de 2019:</t>
    </r>
    <r>
      <rPr>
        <rFont val="Arial, sans-serif"/>
      </rPr>
      <t xml:space="preserve"> Se genera versión ajustada que involucra modificaciones con base en las observaciones recibidas en febrero 2019; esta propuesta es puesta inicialmente en consideración de los profesionales de Conceptos para licencias de Urbanización para que una vez revisada y/o modificada sea posteriormente presentada ante otros grupos y directivos al interior de la Entidad. Actualmente los profesionales de Conceptos para licencias de urbanización están valorando la propuesta generada en marzo de 2019.
</t>
    </r>
    <r>
      <rPr>
        <rFont val="Arial, sans-serif"/>
        <b/>
      </rPr>
      <t>Junio 26 de 2019:</t>
    </r>
    <r>
      <rPr>
        <rFont val="Arial, sans-serif"/>
      </rPr>
      <t xml:space="preserve"> Ante el inminente requisito de virtualizar el concepto, se avanza con reuniones y consultas internas para que la propuesta esté acorde con las implicaciones que la virtualización representa. A la fecha los profesionales de Conceptos para Licencias de Urbanización trabajan sobre la propuesta generada en marzo de 2019 incluyendo las consideraciones relacionadas con la virtualización del trámite y la postura institucional anteriormente enunciada. </t>
    </r>
    <r>
      <rPr>
        <rFont val="Arial, sans-serif"/>
        <b/>
      </rPr>
      <t xml:space="preserve">Julio 30 de 2019: </t>
    </r>
    <r>
      <rPr>
        <rFont val="Arial, sans-serif"/>
      </rPr>
      <t xml:space="preserve">Se realizó reunión de seguimiento al proceso de virtualización con funcionario de SDHT esto para despejar dudas de tipo técnico, jurídico y procedimental. </t>
    </r>
    <r>
      <rPr>
        <rFont val="Arial, sans-serif"/>
        <b/>
      </rPr>
      <t>Septiembre 24 de 2019:</t>
    </r>
    <r>
      <rPr>
        <rFont val="Arial, sans-serif"/>
      </rPr>
      <t xml:space="preserve"> Se realizó reunión con gestión documental y TIC's para determinar si el desarrollo propuesto por la oficina TIC del IDIGER influye en el tema procedimental que conlleva la virtualización, y de paso, en la propuesta de modificación de la mencionada resolución. Actualmente se revisa la propuesta técnica con base en observaciones realizadas a la misma por parte del área de estudios y diseños de la SARECC y se está a la espera de la reunión con la abogada de la OAJ para revisar la propuesta jurídica que le fue enviada para su respectiva revisión. Una vez se tenga la propuesta técnica compaginada con la propuesta jurídica, se presentará a directivos para que ellos autoricen la socialización ante el resto de la Entidad. 
</t>
    </r>
    <r>
      <rPr>
        <rFont val="Arial, sans-serif"/>
        <b/>
      </rPr>
      <t>Noviembre 02 de 2019:</t>
    </r>
    <r>
      <rPr>
        <rFont val="Arial, sans-serif"/>
      </rPr>
      <t xml:space="preserve"> Se envió versión de la propuesta jurídica con base en el trabajo adelantado con el gobierno distrital y nacional respecto la necesidad del concepto técnico como medida estratégica de reducción del riesgo. </t>
    </r>
    <r>
      <rPr>
        <rFont val="Arial, sans-serif"/>
        <b/>
      </rPr>
      <t xml:space="preserve">Diciembre 03 de 2019: </t>
    </r>
    <r>
      <rPr>
        <rFont val="Arial, sans-serif"/>
      </rPr>
      <t xml:space="preserve">Se realizó reunión con OAJ con el fin de coordinar cronograma de trabajo para la adopción de la Resolución. </t>
    </r>
    <r>
      <rPr>
        <rFont val="Arial, sans-serif"/>
        <b/>
      </rPr>
      <t>Diciembre 05 y 06 de 2019:</t>
    </r>
    <r>
      <rPr>
        <rFont val="Arial, sans-serif"/>
      </rPr>
      <t xml:space="preserve"> Se desarrollaron nuevas reuniones con Oficina TIC's IDIGER y Apoyo a la Construcción SDHT con el fin de involucrar cambios relacionados con la Ley 2106 de noviembre 22 de 2019, respecto el paso a producción en la VUC del Concepto Técnico de Licencias aprobado por las partes en octubre de 2019. </t>
    </r>
    <r>
      <rPr>
        <rFont val="Arial, sans-serif"/>
        <b/>
      </rPr>
      <t>Diciembre 12 de 2019</t>
    </r>
    <r>
      <rPr>
        <rFont val="Arial, sans-serif"/>
      </rPr>
      <t xml:space="preserve">: Se enviaron propuestas ajustadas (técnica y jurídica) a la abogada de la OAJ conforme los compromisos de la reunión de diciembre 03. Se espera que una vez se tenga la propuesta técnica compaginada con la propuesta jurídica, se presente ante directivos para que ellos allí definan cómo será la socialización y cuál sería la fecha de emisión de la respectiva normativa.
</t>
    </r>
  </si>
  <si>
    <r>
      <rPr>
        <rFont val="Calibri, sans-serif"/>
      </rPr>
      <t xml:space="preserve">25 DE AGOSTO DE 2016 El líder del grupo funcional de Conceptos, explica que los Términos de referencia para la emisión de conceptos y revisión de estudios, corresponden a los establecidos en la resolución 227 de 2006 cuyo objeto es la adopción de los términos de referencia para la ejecución de estudios detallados de amenaza y riesgo por fenómenos de remoción en masa para proyectos urbanísticos y de construcción de edificaciones en Bogotá D.C. De acuerdo a la acción propuesta, se requiere la socialización de los lineamientos actuales con el grupo de trabajo. TMMM ENERO 05 DE 2017: Se encuentra pendiente por realizar socialización. TMMM OCTUBRE 31 DE 2017: No se evidencia avances respecto a la socialización de la metodología. TMMM Diciembre 26 de 2017: Conforme a la revisión adelantada se complementa y presenta una nueva propuesta de actualización de la Resolución 227 de 2006, la cual contempla una separación entre la parte técnica y normativa. Dicha versión se puso en consideración de los profesionales de la Subdirección de Análisis de Riesgos y Efectos del Cambio Climático y se ajustó de acuerdo a los comentarios efectuados. Actualmente se cuenta con la propuesta técnica, una versión preliminar de la propuesta normativa y una presentación que evidencia los cambios principales de esta versión con relación a la resolución 227. Julio 18 de 2018: A pesar de las gestiones realizadas, aun no se evidencia metodología ajustada y socializada de acuerdo a la acción propuesta. Se recomienda priorizar esta acción la cual corresponde a una Auditoria realizada durante la vigencia 2014.TMMM Noviembre 28 de 2018: Se evidencia documento de propuesta de unificación, por factores de seguridad de IDIGER para fenomenos de remoción en masa, dicho docuemnto se encuentra dirigido a funcionarios de la entidad por parte de un Ingeniero Consultor. Aun no se formaliza metodologia ni se realiza socialización. TMMM
JULIO DE 2019: La Subdirección de Análisis de Riesgos y Efectos del Cambio Climático informa que la metodologia se encuentra en gestión. Aun no se da cumplimiento a la acción </t>
    </r>
    <r>
      <rPr>
        <rFont val="Calibri, sans-serif"/>
        <i/>
      </rPr>
      <t xml:space="preserve">"Ajustar y socializar las metodologías para la elaboración de estudios de amenaza y riesgo de tal forma que revise el alcance y las condiciones de aplicabilidad"
</t>
    </r>
    <r>
      <rPr>
        <rFont val="Calibri, sans-serif"/>
      </rPr>
      <t xml:space="preserve">OCTUBRE DE 2019: Se recomienda evaluar la pertinencia y/o necesidad de reeestructurar la acción, la cual corresponde a una auditoria de 2014 (de acuerdo al procedimiento Formulación, Ejecución y Seguimiento de los Planes de Mejoramiento SEC-PD-08 Versión 9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SEGUIMIENTO DICIEMBRE 2019: Se reitera   evaluar la pertinencia y/o necesidad de reeestructurar la acción, la cual corresponde a una auditoria de 2014 (de acuerdo al procedimiento Formulación, Ejecución y Seguimiento de los Planes de Mejoramiento SEC-PD-08 Versión 9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Febrero 07 de 2020: De acuerdo a los argumentos jurídicos y de gestión presentados mediante comunicación interna 2020IE497 del 03 de febrero de 2020 por la Subdirección de Análisis de Riesgos y Efectos del Cambio Climático, en relación con solicitud de ajuste de la acción IEC – 14 – 4  del 2014, “Ajustar y socializar las metodologías para la elaboración de estudios de amenaza y riesgo de tal forma que revise el alcance y las condiciones aplicabilidad”, en el plan de mejoramiento institucional y según lo establecido en el  procedimiento Formulación, Ejecución y Seguimiento de los Planes de Mejoramiento SEC-PD-08 Versión 9 Política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Cordialmente se informa que esta Oficina encontró válidos y suficientes las razones expuestas por el responsable del proceso para modificar el mencionado plan de acción ajustándolo e incluyéndolo en la herramienta de plan de mejoramiento institucional de acuerdo a la propuesta remitida así:
“5.1 Realizar las gestiones pertinentes desde el ámbito de competencias del IDIGER, ante las entidades correspondientes que conlleven a subsanar los aspectos normativos que generan incertidumbre respecto a la emisión de los términos de referencia a seguir en la elaboración de los estudios detallados de amenaza y riesgo por fenómenos de remoción en masa así como la verificación del cumplimiento de los términos de referencia establecidos, previo a la expedición de la licencia de urbanismo
Fecha de inicio de la acción: 01/2/2020
Fecha de Finalización: 31/12/2020
5.2 Realizar la propuesta técnica y jurídica de ajuste de la resolución 227 de 2006, surtiendo los procesos de socialización antes los correspondientes usuarios de esta norma.
Fecha de inicio de la acción: 1/2/2020
Fecha de finalización: 31/08/2020.”
</t>
    </r>
  </si>
  <si>
    <t>IAT17-9</t>
  </si>
  <si>
    <t>Auditoria Interna Asistencia Técnica</t>
  </si>
  <si>
    <t>NTC-GP1000: 2009 Requisito 8.2.3. Seguimiento y medición de los procesos 
 MECI 2014 - Requisito 1.2.4. Indicadores de gestión revisión de la pertinencia y utilidad de los indicadores</t>
  </si>
  <si>
    <t>Debilidad 6: Falta de medición de eficiencia y efectividad del proceso</t>
  </si>
  <si>
    <t>Falta de medición de eficiencia y efectividad del proceso</t>
  </si>
  <si>
    <t>Formular e implementar los indicadores de eficiencia y efectividad</t>
  </si>
  <si>
    <t>Jairo William Torres Becerra 
 Profesional Especializado 222-29 
 Mauricio Díaz 
 Enrique Linero</t>
  </si>
  <si>
    <r>
      <rPr>
        <rFont val="Calibri, sans-serif"/>
        <b/>
      </rPr>
      <t>Octubre 12 de 2017:</t>
    </r>
    <r>
      <rPr>
        <rFont val="Calibri, sans-serif"/>
      </rPr>
      <t xml:space="preserve"> Se cuenta con una propuesta para la formulación de los indicadores de eficiencia y efectividad, para ser revisado con la OAP. </t>
    </r>
    <r>
      <rPr>
        <rFont val="Calibri, sans-serif"/>
        <b/>
      </rPr>
      <t>Diciembre 26 de 2017</t>
    </r>
    <r>
      <rPr>
        <rFont val="Calibri, sans-serif"/>
      </rPr>
      <t xml:space="preserve">: No presenta avance. </t>
    </r>
    <r>
      <rPr>
        <rFont val="Calibri, sans-serif"/>
        <b/>
      </rPr>
      <t>Junio 26 de 2018:</t>
    </r>
    <r>
      <rPr>
        <rFont val="Calibri, sans-serif"/>
      </rPr>
      <t xml:space="preserve"> No presenta avance. Noviembre 14 de 2018: Se programó reunión con la OAP para el apoyo en la formulación de los indicadores de eficiencia y efectividad.
</t>
    </r>
    <r>
      <rPr>
        <rFont val="Calibri, sans-serif"/>
        <b/>
      </rPr>
      <t xml:space="preserve">Abril 16 de 2019: </t>
    </r>
    <r>
      <rPr>
        <rFont val="Calibri, sans-serif"/>
      </rPr>
      <t xml:space="preserve">Se solicitó a la Oficina de Control Interno a través de correo electrónico la ampliación de plazo. 
</t>
    </r>
    <r>
      <rPr>
        <rFont val="Calibri, sans-serif"/>
        <b/>
      </rPr>
      <t xml:space="preserve">Julio 23 de 2019: </t>
    </r>
    <r>
      <rPr>
        <rFont val="Calibri, sans-serif"/>
      </rPr>
      <t xml:space="preserve">Se realizó la formulación del indicador de Eficiencia.
</t>
    </r>
    <r>
      <rPr>
        <rFont val="Calibri, sans-serif"/>
        <b/>
      </rPr>
      <t xml:space="preserve">Septiembre 30 de 2019: </t>
    </r>
    <r>
      <rPr>
        <rFont val="Calibri, sans-serif"/>
      </rPr>
      <t xml:space="preserve">Se programó reunión con la OAP para el día 28 de octubre de 2019, para validar la formulación del indicador.  
</t>
    </r>
    <r>
      <rPr>
        <rFont val="Calibri, sans-serif"/>
        <b/>
      </rPr>
      <t xml:space="preserve">Diciembre 18 de 2019: </t>
    </r>
    <r>
      <rPr>
        <rFont val="Calibri, sans-serif"/>
      </rPr>
      <t xml:space="preserve"> Se cuenta con el formato del indicador de eficiencia , está pendiente la revisión por parte de la OAP para la aprobación e implementación del mismo. De igual manera, el Grupo de Asistencia Técnica incorporó el 12 de diciembre a un profesional para el seguimiento y control de los documentos tramitados por el grupo. 
</t>
    </r>
    <r>
      <rPr>
        <rFont val="Calibri, sans-serif"/>
        <b/>
      </rPr>
      <t xml:space="preserve">Marzo 31 de 2020: </t>
    </r>
    <r>
      <rPr>
        <rFont val="Calibri, sans-serif"/>
      </rPr>
      <t xml:space="preserve">La OAP realizó la revisión de la propuesta del indicador, pero realizó la siguiente observación: "De acuerdo a lo que indica la guía de indicadores de la Función Pública un indicador de eficiencia es: "relación entre el resultado alcanzado y los recursos utilizados"  o según la guía de indicadores del DNP dice : "La eficiencia de un proceso productivo mide la máxima cantidad de producto que un nivel dado de insumos puede generar".
Por lo anterior, el indicador relacionado en la hoja de vida que adjuntan " Fórmula: (Número de solicitudes finalizadas dentro del tiempo establecido/número de solicitudes finalizadas)X100; no corresponde a un indicador de tipo Eficiencia.
Para finalizar, se recomienda plantear indicadores relacionados con el rendimiento de los recursos utilizados en el proceso, Número de respuestas realizadas en el tiempo establecido/ Número de radicados; Número de respuestas realizadas en el tiempo establecido/ Número de servidores, entre otros que pueda analizar el área relacionados con la eficiencia del proceso.
Teniendo en cuenta la observación realizada por la OAP, se debe ajustar la propuesta del indicador.
</t>
    </r>
    <r>
      <rPr>
        <rFont val="Calibri, sans-serif"/>
        <b/>
      </rPr>
      <t xml:space="preserve">Junio 25 de 2020: </t>
    </r>
    <r>
      <rPr>
        <rFont val="Calibri, sans-serif"/>
      </rPr>
      <t xml:space="preserve">Se solicita mediante correo electrónico, asesoría técnica para la formulación de los indicadores de Eficiencia y Efectividad a la OAP. 
</t>
    </r>
    <r>
      <rPr>
        <rFont val="Calibri, sans-serif"/>
        <b/>
      </rPr>
      <t xml:space="preserve">Julio 2 de 2020: </t>
    </r>
    <r>
      <rPr>
        <rFont val="Calibri, sans-serif"/>
      </rPr>
      <t xml:space="preserve">Se realizó mesa técnica para la revisión del estado actual del plan de mejoramiento institucional  con la OAP y OCI.  Se revisan las acciones que se encuentran vencidas y se verifica las actividades que se deben realizar para dar cumplimiento de las acciones y cuales serian las evidencias que se podrían aportar para solicitar el oportuno cierre de dichas acciones. Se solicita a planeación una asesoría puntual para la creación de los indicadores de Eficiencia y Efectividad para el grupo de asistencia técnica, por lo que se plantea una nueva reunión para el día 3 de Julio de 2020.
De igual manera, se realizó reunión con la Subdirectora de la SARECC y el grupo de Asistencia Técnica, con el fin de plantear el indicador de eficiencia basado en el rendimiento de la elaboración y emisión de documentos con relación al personal disponible para tal fin. Se sugiere que el indicador puede estar basado en la relación de documentos emitidos sobre las horas- hombre trabajadas.
</t>
    </r>
    <r>
      <rPr>
        <rFont val="Calibri, sans-serif"/>
        <b/>
      </rPr>
      <t xml:space="preserve">Julio 3 de 2020: </t>
    </r>
    <r>
      <rPr>
        <rFont val="Calibri, sans-serif"/>
      </rPr>
      <t xml:space="preserve">Se lleva a cabo la mesa  técnica con la OAP y Asistencia Técnica; se da a conocer la función que cumple el grupo de Asistencia Técnica dentro de la entidad, y se manifiestan los tiempos  que por ley se tienen en la actualidad para responder peticiones externas. Se menciona la dificultad de evidenciar bajo un indicador el rendimiento del grupo dado que el personal disponible para adelantar los documentos es variable a lo largo del año, así como por la existencia de varios grados de complejidad para desarrollar las respuestas a las peticiones. Asistencia Técnica queda con el compromiso de enviar la OAP, el paso a paso de las acciones que se realizan en el grupo de asistencia Técnica para la elaboración de diagnósticos técnicos y/o respuestas a peticiones externas, actividad realizada el mismo día por el ingeniero encargado, se remite un documento  explicativo de los pasos que se realizan en el grupo de Asistencia Técnica para la elaboración de un documento, como respuesta a una  petición externa. Adicionalmente el documento contiene una propuesta de  formulaciones para la medición de los indicadores de eficiencia y de efectividad  respectivamente para que sean revisadas.
Se programó mesa técnica con la OAP para el día 21 de julio de 2020 para realizar la revisión del indicador del grupo de asistencia técnica.  
</t>
    </r>
    <r>
      <rPr>
        <rFont val="Calibri, sans-serif"/>
        <b/>
      </rPr>
      <t>Julio 21 de 2020:</t>
    </r>
    <r>
      <rPr>
        <rFont val="Calibri, sans-serif"/>
      </rPr>
      <t xml:space="preserve"> De acuerdo con la mesa técnica realizada con la OAP se acordó la formulación y el seguimiento de los indicadores a nivel interno en la Subdirección.  Por  lo anterior, se anexan los dos indicadores formulados y de los cuales se da inicio  con el seguimiento en el mes de julio. 
Julio 21 de 2020: De acuerdo con la mesa técnica realizada con la OAP se acordó la formulación y el seguimiento de los indicadores a nivel interno en la Subdirección.  
Por  lo anterior, se anexan los dos indicadores formulados y de los cuales se da inicio  con el seguimiento en el mes de julio. </t>
    </r>
  </si>
  <si>
    <r>
      <rPr>
        <rFont val="Arial, sans-serif"/>
      </rPr>
      <t xml:space="preserve">OCTUBRE 31 DE 2017: La Subdirección de Análisis de Riesgos y Efectos del Cambio Climático, no presenta evidencias de avance. TMMM 
Diciembre 26 de 2017: No presenta avance. 
Julio 18 de 2018: La SARECC, no presenta avances respecto a esta acción.TMMM  
Noviembre 28 de 2018: No se presentan soportes de gestión con la Oficina Asesora de Planeación, ni avances en la formulación de los indicadores. TMMM
</t>
    </r>
    <r>
      <rPr>
        <rFont val="Arial, sans-serif"/>
        <b/>
      </rPr>
      <t>Abril 16 de 2019:</t>
    </r>
    <r>
      <rPr>
        <rFont val="Arial, sans-serif"/>
      </rPr>
      <t xml:space="preserve"> A traves de correo electronico del 16 de abril de 2019, el lider del grupo funcional de Asistencia Técnica solicita ampliación de la fecha, toda vez que el grupo a presentado fluctuaciones de personal a causa de la provisión de empleos en carrera administrativa lo que ha dificultado la puesta en marcha de los indicadores previstos. Se solicita ampliación hasta el primer semestre de la vigencia 2019, para formular y aplicar los indicadores pertinentes. 
Teniendo en cuenta la anterior justificación y en cumplimiento de la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del procedimiento Formulación, Ejecución y
Seguimiento de los Planes de Mejoramiento SEC-PD-08 Versión 9 y una vez verificado el mapa de procesos de la entidad, se procede a ampliar la fecha para el cumplimiento de la acción hasta el 30 de junio de 2019. </t>
    </r>
    <r>
      <rPr>
        <rFont val="Arial, sans-serif"/>
        <b/>
      </rPr>
      <t xml:space="preserve">TMMM
</t>
    </r>
    <r>
      <rPr>
        <rFont val="Arial, sans-serif"/>
      </rPr>
      <t xml:space="preserve">JULIO DE 2019: La dependencia reporta la formulación del indicador de eficiencia, aun se encuentra pendiente para la cierre de la acción: La formulación del indicador de efectividad y el reporte de implementación de ambos tipos de indicadores.
</t>
    </r>
    <r>
      <rPr>
        <rFont val="Arial, sans-serif"/>
        <b/>
      </rPr>
      <t xml:space="preserve">OCTUBRE DE 2019: </t>
    </r>
    <r>
      <rPr>
        <rFont val="Arial, sans-serif"/>
      </rPr>
      <t>No se presentan soportes para el cierre de la acción, la cual se encuentra vencida.
acción una vez dichos indicadores sean validados para su implementación.
Seguimiento a dic 2019:   En atención a que continua en revisión y la accion implica formulación e implementación se asigna 50%. Se recomienda dinamizar su aprobación dado que la acción ´presenta estado de vencido
Seguimiento Abril de 2020: Se identifica que continua en tramites de  aprobación el indicador. En atención a que ya lleva dos años en su implementación se establece ploazo perentorio de cierre para el siguiente periodo de revisión, o se registrara materialziación de riesgo y tratamiento administrativo correspondiente en el Comité Institucional de Coordinación de Control Interno.DKRP
JULIO 2020: Mediate COM INTERNA 2020IE2550 RESP A COMUNICACION INTERNA IE-2339 Estado de acciones abiertas del Plan de mejoramiento Institucional asociadas a la Subdirección de Análisis de Riesgos y Efectos del Cambio Climático, se establece una mesa de trabajo con OAP para dar cierre a la acción. Se deja como periodo de subsanación total  de esta hasta el 15 de agosto donde se hará una revisión de lo adelantado. DKRP. 
09/09/2020: La dependencia presenta hojas de vida de los indicadores correspondientes a eficacia y eficiencia, asi mismo se remite seguimiento de los indicadores para el mes de julio con analisis de los tiempos, se da cierre a la acción, no obstante la acción esta sujeta a futuras verificaciones en meses futuros. TMMM</t>
    </r>
  </si>
  <si>
    <t>I-CPT-19-1</t>
  </si>
  <si>
    <t>Auditoria Interna al procedimiento de Conceptos técnicos de legalización, regularización y planes parciales GAR-PD-03 Versión 3.</t>
  </si>
  <si>
    <t>* Modelo Integrado de Planeación y Gestión MIPG 
 7ª. Dimensión: Control Interno - 7.2.1.
 * Marco de Referencia de Administración del Riesgo del Instituto Distrital de Gestión de Riesgos y Cambio Climático – IDIGER -SEC-GU-01 Versión 8.
 *Decreto 476 de 2015.
 * Decreto 380 de 2010.</t>
  </si>
  <si>
    <t>HALLAZGO 1. MATERIALIZACIÓN DE RIESGOS OPERATIVOS Y NO TRATAMIENTO DE LOS MISMOS</t>
  </si>
  <si>
    <t>Complejidad del concepto derivada del área, nivel de amenaza y riesgo, disponibilidad de información, etc.</t>
  </si>
  <si>
    <t>Implementar un control para el seguimiento a los conceptos en elaboración</t>
  </si>
  <si>
    <t>Jesús Gabriel Delgado Sequeda. Profesional especializado 222-29</t>
  </si>
  <si>
    <r>
      <rPr>
        <rFont val="Calibri, sans-serif"/>
        <b/>
      </rPr>
      <t xml:space="preserve">Septiembre 30 de 2019: </t>
    </r>
    <r>
      <rPr>
        <rFont val="Calibri, sans-serif"/>
      </rPr>
      <t xml:space="preserve">Se cuenta con  archivos de seguimiento  donde se realiza el control  encaminado a cumplir con los plazos establecidos para la emisión de los mismos. Nota: el control opera en función de los conceptos radicados o emitidos a partir de septiembre.
</t>
    </r>
    <r>
      <rPr>
        <rFont val="Calibri, sans-serif"/>
        <b/>
      </rPr>
      <t>Diciembre 18 de 2019:</t>
    </r>
    <r>
      <rPr>
        <rFont val="Calibri, sans-serif"/>
      </rPr>
      <t xml:space="preserve"> El estado general de cumplimiento es: 100% de los conceptos de legalización y 87% de los de regularización están dentro de los tiempos (emitidos y en elaboración desde septiembre de 2019). En general, los controles han funcionado, con excepción de 2 casos, lo cual demuestra la mejora respecto al hallazgo realizado y la disminución de la probabilidad de materialización del riesgo. Como evidencia se adjunta tabla de control.</t>
    </r>
  </si>
  <si>
    <t xml:space="preserve">OCTUBRE DE 2019: La dependencia remite formato en excel en el que lleva el control de los tiempos en la emision de los conceptos de legalización, la acción continua en ejecución, se solicita para el proximo seguimiento remitir el estado general de los cumplimiento de tiempos de los conceptos de L,R Y PP, con el fin de evaluar la efectividad de la acción.
Seguimiento DICIEMBRE 2019:  Se identifica tabla de control  con el control de los tiempos de emisión de conceptos de legalización con su implementación.  Se verifica inclusión del control en la matriz de riesgos . Se recomienda garantizar su sostenibilidad   para mantener la solidez del control diseñado e implementado. </t>
  </si>
  <si>
    <t>I-CPT-19-2</t>
  </si>
  <si>
    <t>Cumplir los controles establecidos en el mapa de riesgos y garantizar que la información sea enviada oportunamente a la dependencia responsable de su publicación</t>
  </si>
  <si>
    <t>Jesús Gabriel Delgado Sequeda. Profesional especializado 222-30</t>
  </si>
  <si>
    <r>
      <rPr>
        <rFont val="Calibri, sans-serif"/>
        <b/>
      </rPr>
      <t xml:space="preserve">Septiembre 30 de 2019: </t>
    </r>
    <r>
      <rPr>
        <rFont val="Calibri, sans-serif"/>
      </rPr>
      <t xml:space="preserve">En el monitoreo realizado al Mapa de Riesgos el día 28 de Agosto de 2019 se complementó la descripción de las causas,  se modificó la categoría de impacto de acuerdo a la recomendación de la Oficina de Control Interno, al incrementar el impacto, la zona de riesgo aumentó, se definió acción e indicador, para ser ejecutados a partir del mes de septiembre. Las modificaciones fueron enviadas al responsable de su publicación y difundidas a través de correo institucional a toda la entidad el día 04 de septiembre de 2019.
Se realizó monitoreo con corte el 30 de Septiembre de 2019.
</t>
    </r>
    <r>
      <rPr>
        <rFont val="Calibri, sans-serif"/>
        <b/>
      </rPr>
      <t>Diciembre 18 de 2019:</t>
    </r>
    <r>
      <rPr>
        <rFont val="Calibri, sans-serif"/>
      </rPr>
      <t xml:space="preserve"> Debido a la materialización del riesgo en el mes de Octubre, se formuló un tercer control, incluido en el seguimiento al mapa de riesgos en el mes de diciembre. Este control se implementará a partir del mes de Enero de 2020.  Como evidencia se adjunta mapa de riesgos actualizado con la OAP.
</t>
    </r>
  </si>
  <si>
    <t>Octubre de 2019: Se evidencia actualización de la matriz de riesgos asociada al procedimeitno auditado, se recomeidna la implemntación de los controles, con su respectivo seguimiento, en caso de presentarse materialización del riesgo se recomienda implementar las medidas necesarias (reformualción de controles).</t>
  </si>
  <si>
    <t>ICPT-19-3</t>
  </si>
  <si>
    <t>*Resolución 645 del 24 de octubre de 2017
 *Modelo Integrado de Planeación y Gestión MIPG
 7ª. Dimensión: Control Interno - 7.2.1 
 Criterios Diferenciales- Política Gestión del Conocimiento y la Innovación</t>
  </si>
  <si>
    <t>HALLAZGO 2. EN EL MARCO DE MODELO INTEGRADO DE PLANEACION Y GESTION, DIMENSIÓN: GESTIÓN DEL CONOCIMIENTO Y LA INNOVACIÓN NO SE IDENTIFICA DOCUMENTACION DE LOS MÉTODOS Y/O HERRAMIENTAS DE ANALÍTICA INSTITUCIONAL PARA LA EVALUACIÓN DE VULNERABILIDAD, AMENAZA A ESCALA DETALLADA Y RIESGO EN LOS CONCEPTOS TÈCNICOS DE LEGALIZACIÒN, REGULARIZACIÒN Y PLANES PARCIALES.</t>
  </si>
  <si>
    <t>Dificultad para estandarizar metodologías, toda vez que el análisis varía en función de: el escenario de riesgo, la disponibilidad de información de la zona para la cual se emite el concepto y complejidad del área en análisis.</t>
  </si>
  <si>
    <t>Elaborar un documento guía para los escenarios de riesgo por movimientos en masa e inundación, con las variables y aspectos generales a considerar para la evaluación de amenaza, vulnerabilidad y riesgo</t>
  </si>
  <si>
    <r>
      <rPr>
        <rFont val="Calibri, sans-serif"/>
        <b/>
      </rPr>
      <t xml:space="preserve">Septiembre 30 de 2019: </t>
    </r>
    <r>
      <rPr>
        <rFont val="Calibri, sans-serif"/>
      </rPr>
      <t xml:space="preserve">Se están adelantando reuniones con los diferentes profesionales de Conceptos para la Planificación Territorial, para definir la estructura del documento guía en cuanto a amenaza y riesgo por inundación.
</t>
    </r>
    <r>
      <rPr>
        <rFont val="Calibri, sans-serif"/>
        <b/>
      </rPr>
      <t xml:space="preserve">Diciembre 18 de 2019: </t>
    </r>
    <r>
      <rPr>
        <rFont val="Calibri, sans-serif"/>
      </rPr>
      <t xml:space="preserve">Se cuenta con una primera versión de la guía para la elaboración de los conceptos técnicos de inundación por desbordamiento. Se adjunta documento como evidencia.
</t>
    </r>
    <r>
      <rPr>
        <rFont val="Calibri, sans-serif"/>
        <b/>
      </rPr>
      <t xml:space="preserve">Marzo 31 de 2020: </t>
    </r>
    <r>
      <rPr>
        <rFont val="Calibri, sans-serif"/>
      </rPr>
      <t xml:space="preserve">Se cuenta con la versión avanzada de la guía para la elaboración de conceptos técnicos de riesgo por remoción en masa. Se adjunta documento como evidencia.
</t>
    </r>
    <r>
      <rPr>
        <rFont val="Calibri, sans-serif"/>
        <b/>
      </rPr>
      <t>Julio 13 de 2020</t>
    </r>
    <r>
      <rPr>
        <rFont val="Calibri, sans-serif"/>
      </rPr>
      <t xml:space="preserve">: Se cuenta con las guías para la elaboración de conceptos técnicos.
El trámite de inclusión de las mismas al SIG y gestión documental se adelantará en el marco del ajuste, revisión y aprobación al procedimiento GAR-PD-03 (propuesta adjunta).
</t>
    </r>
    <r>
      <rPr>
        <rFont val="Calibri, sans-serif"/>
        <b/>
      </rPr>
      <t xml:space="preserve">Septiembre 15 de 2020: </t>
    </r>
    <r>
      <rPr>
        <rFont val="Calibri, sans-serif"/>
      </rPr>
      <t xml:space="preserve">Se realizó la publicación del documento "CR-GU-01 Guía para la Elaboración de Conceptos Técnicos para la Planificación Territorial Movimientos en Masa", el cual puede ser consultado en el mapa de procesos en el siguiente link.  </t>
    </r>
    <r>
      <rPr>
        <rFont val="Calibri, sans-serif"/>
        <color rgb="FF1155CC"/>
        <u/>
      </rPr>
      <t>https://www.idiger.gov.co/web/guest/conocimiento</t>
    </r>
  </si>
  <si>
    <r>
      <rPr>
        <rFont val="Arial, sans-serif"/>
      </rPr>
      <t xml:space="preserve">SEGUIMIENTO OCTUBRE DE 2019: La acción se encuentra en ejecución, aun no se evidencian soportes de cumplimiento.
Seguimiento a dic 2019:  Se  asigna 50% en atención al desarrollo de la fase de concertación y primera versión, quedando pendienmtes revisión de la guía e inclusión al SIG de la entidad de acuerdo a lineamientos vigentes de Gestión Documental.
Seguimiento abril de 2020: Se identifica borrador de guía se asigna 70% de cumplimiento para el periodo, restando fases de validación final por parte de lider de proceso, tramites de inclusión al SIG y gestión documental. Continua en desarrollo. </t>
    </r>
    <r>
      <rPr>
        <rFont val="Arial, sans-serif"/>
        <b/>
      </rPr>
      <t xml:space="preserve">DKRP
</t>
    </r>
    <r>
      <rPr>
        <rFont val="Arial, sans-serif"/>
      </rPr>
      <t>JULIO DE 2020: De acuerdo con el soporte remitido se incrementa avance a 80% pero  debe asegurarse su actualización de acuerdo a lineamientos de gestión documental . Pasa a encontrarse vencida por tiempo programadopor la dependencia.DKRP
SEPTIEMBRE DE 2020: De acuerdo al reporte de la SARECC, se verificó el mapa de procesos en donde se encuentra publicada la "Guía para la Elaboración de Conceptos Técnicos
para la Planificación Territorial Movimientos en Masa", se da cierre a la acción toda vez que la misma hace referencia a un unico documento guia, no obstante es importante resaltar que la guia hace referencia a fenomenos por movimientos en masa, por lo cual se hace necesaria que en la gestión de actualización del documento se incluya el fenomeno de inundación. 
Dado lo anterior, a pesar del cierre de la acción se realizaran futuras verificaciones por parte de la Oficina de Control Interno, para evidenciar la inclusión del fenomeno por inundación.</t>
    </r>
  </si>
  <si>
    <t xml:space="preserve">
IEC20-2</t>
  </si>
  <si>
    <t>Auditoria Interna - Estudios y Conceptos 2014  (Actualmente el grupo funcional se denomina Conceptos para planificación territorial)</t>
  </si>
  <si>
    <t>Realizar las gestiones pertinentes desde el ámbito de competencias del IDIGER, ante las entidades correspondientes que conlleven a subsanar los aspectos normativos que generan incertidumbre respecto a la emisión de los términos de referencia a seguir en la elaboración de los estudios detallados de amenaza y riesgo por fenómenos de remoción en masa así como la verificación del cumplimiento de los términos de referencia establecidos, previo a la expedición de la licencia de urbanismo</t>
  </si>
  <si>
    <t>Jesús Gabriel Delgado Sequeda. Profesional especializado 222-29
Rafael Arick Prieto Profesional especializado 222-23</t>
  </si>
  <si>
    <r>
      <rPr>
        <rFont val="Arial"/>
        <b/>
        <sz val="11.0"/>
      </rPr>
      <t xml:space="preserve">Marzo 31 de 2020: </t>
    </r>
    <r>
      <rPr>
        <rFont val="Arial"/>
        <sz val="11.0"/>
      </rPr>
      <t xml:space="preserve">a) Proyección de oficio dirigido a la Secretaria Distrital de Habitat, como cabeza del trámite de la cadena de la construcción, solicitando directrices para proceder con la definición del tramite del IDIGER, emisión del Concepto Técnico para Licencias de Urbanización y Construcción en Zonas de Amenazas y/o Riesgo Alto y Medio" a la Luz del Decreto Distrital 058 de 2018, y La Ley 962 de 2005. 
</t>
    </r>
    <r>
      <rPr>
        <rFont val="Arial"/>
        <b/>
        <sz val="11.0"/>
      </rPr>
      <t>Julio 13 de 2020:</t>
    </r>
    <r>
      <rPr>
        <rFont val="Arial"/>
        <sz val="11.0"/>
      </rPr>
      <t xml:space="preserve"> Se proyectó CR-38192 (adjunto) dirigido a la Secretaría del Hábitat relacionado con directrices y acciones a seguir, esta pendiente la radicación.
</t>
    </r>
    <r>
      <rPr>
        <rFont val="Arial"/>
        <b/>
        <sz val="11.0"/>
      </rPr>
      <t>Septiembre 18 de 2020:</t>
    </r>
    <r>
      <rPr>
        <rFont val="Arial"/>
        <sz val="11.0"/>
      </rPr>
      <t xml:space="preserve"> El 17 de julio bajo 2020EE6870 se envió CR-38192 a SDHT sin que a la fecha se tenga respuesta o directriz sobre el particular. Una vez se tenga dicha respuesta, se podrá realizar gestión ante otras entidades con relación a la reserva legal para el trámite del Concepto Técnico de Licencias de Urbanización.
 Se envio comunicación dirigido a la Secretaria Distrital de Habitat en los siguientes terminos: En el marco de la cadena de trámites de urbanismo el IDIGER participa en el trámite concerniente a la evaluación de estudios detallados de amenaza y riesgo por movimientos en masa, tal como se estipula en el Decreto Distrital 058 de 2016. A fin de formalizar este trámite, se han encontrado inconvenientes legales de orden nacional, tal como se relaciona en la Ley 962/2005, en donde se define que un trámite debe desarrollar el principio de reserva legal, es decir, que únicamente se pueden exigir tramites que estén previstos taxativamente en la Ley, principio que no cumple con el tramite a cargo del IDIGER. Para Resolver este inconveniente, se realizaron múltiples reuniones durante el año 2019, con instituciones del orden nacional y distrital sin que se haya resuelto esta problemática. Para el IDIGER, es importante desarrollar esta actividad en materia de prevención del riesgo en el Distrito Capital, así mismo dar cumplimiento al Decreto 058 de 2016,  por lo cual, considero muy importante retomar las acciones necesarias a fin de formalizar legalmente esta acción o tramite que realiza el IDIGER. 
</t>
    </r>
    <r>
      <rPr>
        <rFont val="Arial"/>
        <b/>
        <sz val="11.0"/>
      </rPr>
      <t xml:space="preserve">Octubre 16 de 2020:  </t>
    </r>
    <r>
      <rPr>
        <rFont val="Arial"/>
        <sz val="11.0"/>
      </rPr>
      <t xml:space="preserve">1) Se realizó una reunion con el Director General, en donde se le presentó las dificultades del orden legal, para definir como tramite le emisión del CT sobre el cumplimiento de los Términos de referencia establecidos en la resolución 227 de 2006 (estudios detallados de amenaza y riesgo en el marco del trámite de la licencia de urbanización), respecto a lo solicitado en el Decreto Distrital 058 de 2018 y Ley 962 de 2005. Al respecto dió la siguiente instrucción:  a) Preparar una nueva comunicación dirigida a la SDHT, en donde se reitere las diificultades encontradas en la denominación de trámite de la cadena del urbanismo y construcción, la actividad realizada por el IDIGER, que es la emsión del CT sobre el cumplimiento de los Términos de referencia establecidos en la Resolución 227 de 2006. b) Revisión por parte de Jurídica de este pronunciamiento. 
2) Es así que en reunión del 21 de Octubre, se sostuvo una reunión con la Oficina Asesora Juridica en donde se dió a conocer el pronunciamiento proyectado. Se adquirió el compromiso de que jurídica remitió su punto de vista sobre el pronunciamiento, en la semana del 26 al 30 de Octubre.  Posterior a estas actividades se remitirá el comunicado oficial del IDIGER dirigido a las SDHT, como responsable del trámite de la cadena de la construcción y el urbanismo.
</t>
    </r>
    <r>
      <rPr>
        <rFont val="Arial"/>
        <b/>
        <sz val="11.0"/>
      </rPr>
      <t>Octubre 21 de 2020:</t>
    </r>
    <r>
      <rPr>
        <rFont val="Arial"/>
        <sz val="11.0"/>
      </rPr>
      <t xml:space="preserve"> Se sostuvo una reunión con la Oficina Asesora Juridica en donde se dió a conocer el pronunciamiento proyectado. La Oficina Jurídica remitió su punto de vista sobre el pronunciamiento, en la semana del 26 al 30 de Octubre. Posterior a estas actividades se remitirá el comunicado oficial del IDIGER dirigido a la SDHT, esto como responsable del trámite dentro de la cadena de la construcción y el urbanismo. 
</t>
    </r>
    <r>
      <rPr>
        <rFont val="Arial"/>
        <b/>
        <sz val="11.0"/>
      </rPr>
      <t>Octubre 28 de 2020:</t>
    </r>
    <r>
      <rPr>
        <rFont val="Arial"/>
        <sz val="11.0"/>
      </rPr>
      <t xml:space="preserve"> Se enviaron por parte de juridica (Dr Eliecer Arguello) las consideraciones al comunicado a dirigir a la Secretaria Distrital de Habitat  para se consideradas.
</t>
    </r>
    <r>
      <rPr>
        <rFont val="Arial"/>
        <b/>
        <sz val="11.0"/>
      </rPr>
      <t xml:space="preserve">Diciembre 17 de 2020: </t>
    </r>
    <r>
      <rPr>
        <rFont val="Arial"/>
        <sz val="11.0"/>
      </rPr>
      <t xml:space="preserve">Se consolidó el pronunciamiento y se dirigió a SDHT. Cabe resaltar que el cumplimiento de esta acción depende de la manifestación de la SDHT como cabeza de la Cadena de Urbanismo atender nuestra solicitud, sin que a la fecha la entidad se haya manifestado al respecto. 
</t>
    </r>
    <r>
      <rPr>
        <rFont val="Arial"/>
        <b/>
        <sz val="11.0"/>
      </rPr>
      <t xml:space="preserve">Diciembre 28 de 2020: </t>
    </r>
    <r>
      <rPr>
        <rFont val="Arial"/>
        <sz val="11.0"/>
      </rPr>
      <t xml:space="preserve">La carta remisoria CR-38652 dirigida a Hábitat, se emitió con salida IDIGER No. 2020EE13194.
</t>
    </r>
    <r>
      <rPr>
        <rFont val="Arial"/>
        <b/>
        <sz val="11.0"/>
      </rPr>
      <t>Enero 18 de 2021:</t>
    </r>
    <r>
      <rPr>
        <rFont val="Arial"/>
        <sz val="11.0"/>
      </rPr>
      <t xml:space="preserve"> Hábitat remite comunicación 2-2021-02055 la cual se radicó en IDIGER bajo 2021ER528. En dicha misiva la Secretaría "sugiere que desde el IDIGER se coordine mesa de trabajo con las entidades interesadas IDIGER, Secretaría Distrital del Hábitat, Secretaría Jurídica, atención al ciudadano de Secretaría General de la Alcaldía Mayor de Bogotá y el Departamento Administrativo de la Función Pública - DAFP, con el fin de plantear esta evidencia normativa como soporte jurídico que respalde la inscripción del trámite en el Sistema Único de Información de Trámites - SUIT: y así dar cumplimiento y cierre al Decreto 058 de 2018 en cuanto a la entidad IDIGER, se refiere".
</t>
    </r>
    <r>
      <rPr>
        <rFont val="Arial"/>
        <b/>
        <sz val="11.0"/>
      </rPr>
      <t>Febrero 10 de 2021:</t>
    </r>
    <r>
      <rPr>
        <rFont val="Arial"/>
        <sz val="11.0"/>
      </rPr>
      <t xml:space="preserve"> Conforme la sugerencia dada por Hábitat, se proyecta carta para coordinar la mesa de trabajo con las entidades interesadas en el trámite del concepto.
</t>
    </r>
    <r>
      <rPr>
        <rFont val="Arial"/>
        <b/>
        <sz val="11.0"/>
      </rPr>
      <t xml:space="preserve">Febrero 25 de 2021: </t>
    </r>
    <r>
      <rPr>
        <rFont val="Arial"/>
        <sz val="11.0"/>
      </rPr>
      <t xml:space="preserve">Se remite respuesta IDIGER 2021EE1836 explicando las situaciones que se han presentado con la reserva legal e informando sobre la coordinación de la mesa de trabajo con las entidades interesadas en el trámite del concepto.
</t>
    </r>
    <r>
      <rPr>
        <rFont val="Arial"/>
        <b/>
        <sz val="11.0"/>
      </rPr>
      <t xml:space="preserve">Junio 29 de 2021: </t>
    </r>
    <r>
      <rPr>
        <rFont val="Arial"/>
        <sz val="11.0"/>
      </rPr>
      <t xml:space="preserve">Se elaboró y pasó a revisión CPT comunicación interna donde se expone a Control Interno la solicitud de remover esta acción dentro del Plan de Mejoramiento Institucional dada la complejidad en el tiempo para la consecución de la misma. 
</t>
    </r>
    <r>
      <rPr>
        <rFont val="Arial"/>
        <b/>
        <sz val="11.0"/>
      </rPr>
      <t xml:space="preserve">Septiembre 30 de 2021: </t>
    </r>
    <r>
      <rPr>
        <rFont val="Arial"/>
        <sz val="11.0"/>
      </rPr>
      <t xml:space="preserve">Esperando respuesta a comunicación interna radicada 2021IE2699 del 16 e julio de 2021, por parte de la Oficina de Control Interno quienes analizan el cierre de esta acción. 
</t>
    </r>
  </si>
  <si>
    <r>
      <rPr>
        <rFont val="Arial"/>
        <sz val="11.0"/>
      </rPr>
      <t xml:space="preserve">Seguimiento Abril de 2020: Se identifica proyeccion de oficio  definición del tramite del IDIGER, emisión del Concepto Técnico para Licencias de Urbanización y Construcción en Zonas de Amenazas y/o Riesgo Alto y Medio". Es clave que esta acción se integre a estrategia de racionalización de trámites en herramienta SUIT con la asesoría de la OAP y OAJ. Continua abierta en desarrollo.DKRP
Julio de 2020: De acuerdo a lo indicado pro la dependencia se encuentra en gestión la comunicación a Secretaría de Habitat, se recomienda reportar radicado definitivo. Continúa en ejecución. DKRP
Septiembre de 2020: La dependencia remite radicado de salida 2020EE6870 del 17 de julio de 2020 enviado a Secretaria Distrital de Hábitat en el que el IDIGER: i) expone los antecedentes legales relacionados con la racionalización de tramites vinculados a la cadena de urbanismo y construcción para Bogotá y ii) solicita las directrices a seguir para dar cumplimiento legal con relación a los términos de referencia para la elaboración de estudios detallados en las zonas de amenaza alta y media de origen geotécnico e hidrológico para licencias de urbanización.
Dado lo anterior se evidencia que esta acción no depende únicamente de la formulación de una propuesta por parte del IDIGER, dado que interviene el trasfondo jurídico de reserva legal y por otra parte la racionalización de tramites. Por lo cual no se ha dado cumplimiento a la acción tal cual como se propuso, a pesar de las gestiones del IDIGER. La acción continua abierta en desarrollo.
29/12/2020: La dependencia remite borrador de comunicación dirigida a la Secretaria Distrital de Habitat, cuyo objeto es: Cumplimiento Decreto 058 de 2018: Tramite IDIGER-Emisión Concepto Técnico sobre cumplimiento de los Términos de Referencia para licencias de Urbanización en zonas de amenaza alta y Media. Adicionalmente se observa propuesta tecnica y presentación de propuesta tecnica para la modificación de la resolución 227 de 2006, para calculo del indicador de la acción se solicita enviar una relación en la que se identifiquen las partes interesadas, soporte de socialziación a los interesados y retroalimentación por parte de los interesados en caso de que aplique. La acción sera verificada durante el mes de enero teniendo en cuenta que la misma sevence el proximo 31 de enero de 2020. 
19/04/2021: Se evidencia la correspondiente gestión realizada por la dependencia ante las entidades competentes para solucionar el aspecto jurídico sobre la inscripción en el SUIT del trámite IDIGER-Emisión Concepto Técnico sobre cumplimiento de los Términos de Referencia para licencias de Urbanización en zonas de amenaza alta y Media, mediante comunicaciones 2020EE13194 del 28/12/2020 enviada por el IDIGER a la Secretaria Distrital de Hábitat, comunicación 2- 2021-02055 del 18/01/2021 de la Secretaría Distrital de Hábitat para el IDIGER, y por último comunicación 2021EE1836 del 26/02/2021, del IDIGER a la Secretaria Distrital de Hábitat, esta última plantea dada las dificultades para realizar la inscripción del trámite en cuestión en SUIT, "una mesa de trabajo a las entidades pertinentes, para tratar la problemática planteada y buscar soluciones para así dar cumplimiento y cierre al Decreto 058 de 2018, en cuanto al IDIGER se refiere", por lo anterior la OCI, recomienda, documentar los resultados de esta mesa de trabajo para determinar las acciones a seguir y continuar con el desarrollo y posterior cierre de esta acción teniendo en cuenta las directrices fijadas en dicha mesa interinstitucional.
</t>
    </r>
    <r>
      <rPr>
        <rFont val="Arial"/>
        <b/>
        <sz val="11.0"/>
      </rPr>
      <t xml:space="preserve"> SANH
</t>
    </r>
    <r>
      <rPr>
        <rFont val="Arial"/>
        <sz val="10.0"/>
      </rPr>
      <t xml:space="preserve">15/07/2021: La dependencia manifestó en su seguimiento: </t>
    </r>
    <r>
      <rPr>
        <rFont val="Arial"/>
        <b/>
        <sz val="10.0"/>
      </rPr>
      <t xml:space="preserve">Se elaboró y pasó a revisión CPT comunicación interna donde se expone a Control Interno la solicitud de remover esta acción dentro del Plan de Mejoramiento Institucional dada la complejidad en el tiempo para la consecución de la misma, </t>
    </r>
    <r>
      <rPr>
        <rFont val="Arial"/>
        <sz val="10.0"/>
      </rPr>
      <t xml:space="preserve">a la fecha no se a revisido la menciona comunicación, sin embargo, se considera que la entidad a efectuado las acciones correspondientes para cerrarla, Se espera la solicitud para evaluar las opciones de cierre, tambien esperando lo que suceda con la acción  IEC20-1, respecto de la actulizacion de la Resolución 227 de 2006. SANH
14/10/2021: Se revisa el CPT de  comunicación interna  y adicionalmente se revisa el enlace de proyecto de acuerdo de POT : </t>
    </r>
    <r>
      <rPr>
        <rFont val="Arial"/>
        <color rgb="FF1155CC"/>
        <sz val="10.0"/>
        <u/>
      </rPr>
      <t>http://www.sdp.gov.co/micrositios/pot/presentacion-concejo-distrital</t>
    </r>
    <r>
      <rPr>
        <rFont val="Arial"/>
        <sz val="10.0"/>
      </rPr>
      <t xml:space="preserve"> donde se visualiza el articulo 22 paragrafo 1 así: Parágrafo 1. Para las áreas con condición de amenaza por movimientos en masa, los estudios detallados de riesgo se elaborarán con base en los términos de referencia establecidos por el Instituto Distrital de Gestión de Riesgo y Cambio Climático – IDIGER en la Resolución 110 de 2014 del IDIGER o la norma que la modifique o sustituya, considerando como mínimo el área de influencia de los movimientos en masa potenciales y activos que puedan generar riesgo. El IDIGER emitirá concepto sobre el cumplimiento de los requisitos establecidos en los términos de referencia; en todo caso, la responsabilidad por los resultados de los estudios y la implementación
de las medidas de mitigación establecidas en dichos estudios es del interesado en desarrollar el predio ubicado en áreas con condición de amenaza, amenaza media y alta por movimientos en masa o inundación. Los estudios deben considerar la evaluación de estabilidad de las intervenciones y el
diseño de las medidas de estabilización correspondientes, además de lo definido en la Resolución 462 de 2017 del Ministerio Vivienda, Ciudad y Territorio o las normas que la modifiquen o sustituyan.
Con lo anterior se observa que se hicieron as gestiones pertinentes desde el ámbito de competencias del IDIGER, ante las entidades correspondientes que conlleven a subsanar los aspectos normativos que generan incertidumbre respecto a la emisión de los términos de referencia a seguir en la elaboración de los estudios detallados de amenaza y riesgo por fenómenos de remoción en masa así como la verificación del cumplimiento de los términos de referencia establecidos, previo a la expedición de la licencia de urbanismo en el alcance de las competencias edl IDIGER. Se cierra la acción pero se realizarán seguimientos posteriores sobre la Formalidad en POT del mismo y su articulación con la acción: IEC20-2. DKRP 
</t>
    </r>
  </si>
  <si>
    <t xml:space="preserve">
IEC20-1</t>
  </si>
  <si>
    <t>Auditoria Interna - Estudios y Conceptos 2014 (Actualmente el grupo funcional se denomina Conceptos para planificación territorial)</t>
  </si>
  <si>
    <t>Realizar la propuesta técnica y jurídica de ajuste de la resolución 227 de 2006, surtiendo los procesos de socialización antes los correspondientes usuarios de esta norma</t>
  </si>
  <si>
    <r>
      <rPr>
        <rFont val="Arial"/>
        <b/>
        <sz val="11.0"/>
      </rPr>
      <t>Marzo 31 de 2020:</t>
    </r>
    <r>
      <rPr>
        <rFont val="Arial"/>
        <sz val="11.0"/>
      </rPr>
      <t xml:space="preserve"> Conforme las acciones previas realizadas, se continúa trabajando en la propuesta técnica y jurídica para la actualización de la Resolución 227 de 2006, la cual contiene los términos de referencia para la ejecución de estudios detallados para proyectos urbanísticos localizados en zonas de amenaza y/o riesgo medio y/o alto por fenómenos de remoción en masa; lo anterior debido a que se han identificado oportunidades de mejora teniendo en cuenta la normatividad vigente aplicable, la experiencia adquirida con la revisión de dichos estudios, las implicaciones de la virtualización del concepto técnico que se emite con la verificación de los estudios, la actualización de los procesos y procedimientos al interior de la Entidad, las observaciones o comentarios entregados por ingenieros del IDIGER y la propuesta que se viene generendo para el nuevo POT.
Para ello en lo corrido del 2020 se ha generado un nuevo documento de propuesta técnica, la revisión jurídica de uno de los temas relacionados con la resolución, el cronograma para dar trámite al hallazgo institucional dentro de los tiempos otorgados, un archivo con la presentación de la temática, una respuesta dada a la Secretaría del Hábitat en el marco de la virtualización del concepto y la propuesta inicial para la actualización del procedimiento del área funcional.
Se espera en el corto plazo se puedar dar la capacitación sobre la 227 y la socialización con los grupos de interés.
</t>
    </r>
    <r>
      <rPr>
        <rFont val="Arial"/>
        <b/>
        <sz val="11.0"/>
      </rPr>
      <t xml:space="preserve">Julio 13 de 2020: </t>
    </r>
    <r>
      <rPr>
        <rFont val="Arial"/>
        <sz val="11.0"/>
      </rPr>
      <t xml:space="preserve">Conforme con el cronograma se avanza con la propuesta técnica de la Resolución (adjunta) la cual será sometida a consideración al interior de la Entidad para luego socializarla a los demás grupos de interés. De igual manera, se avanza con el procedimiento del área (adjunto) para que los dos productos (Resolución y procedimiento) se formalicen antes de finalizar el mes de agosto de 2020.
</t>
    </r>
    <r>
      <rPr>
        <rFont val="Arial"/>
        <b/>
        <sz val="11.0"/>
      </rPr>
      <t xml:space="preserve">Septiembre 18 de 2020. </t>
    </r>
    <r>
      <rPr>
        <rFont val="Arial"/>
        <sz val="11.0"/>
      </rPr>
      <t xml:space="preserve">En julio se terminó documento con la propuesta técnica de la Resolución (adjunto) y en agosto se sometió a consideración del grupo CPT. Se espera en el corto plazo exponerlo ante la SARECC para recibir directrices sobre la socialización a otros grupos de interés. En cuanto al procedimiento del área (adjunto), se realizó socialización y realimentación del documento con CPT, SIG y Comunicaciones IDIGER y se realiza igual tarea en este momento con el grupo de Certificaciones y Proyectos Públicos, antes de pasarlo a consideración de Gestión documental, TIC's y la OAP.
</t>
    </r>
    <r>
      <rPr>
        <rFont val="Arial"/>
        <b/>
        <sz val="11.0"/>
      </rPr>
      <t xml:space="preserve"> </t>
    </r>
    <r>
      <rPr>
        <rFont val="Arial"/>
        <sz val="11.0"/>
      </rPr>
      <t xml:space="preserve">Se está coordinando con la oficina de las TIC´s el mecanismo para surtir el tramite de publicación de la modificación  de  la Resolución 227 de 2007, para los clientes o usuarios de dicho documento, esto conforme al marco de ley y en aras de la transparencia para la emisión de este tipo de documentos. 
</t>
    </r>
    <r>
      <rPr>
        <rFont val="Arial"/>
        <b/>
        <sz val="11.0"/>
      </rPr>
      <t xml:space="preserve">Octubre 13 de 2020: </t>
    </r>
    <r>
      <rPr>
        <rFont val="Arial"/>
        <sz val="11.0"/>
      </rPr>
      <t xml:space="preserve">Se adelantan gestiones con Comunicaciones y TIC's  (Adriana Cifuentes y Mauricio Sanabri respectivamente) para detallar aspectos de la socializacion de  la propuesta de modificación  de la Resolución 227-2006 a través de la página de la Entidad, lo cual se ha visto retrasado en parte por el cambio de proveedor de servicios tecnológicos web del IDIGER. 
Se programó la socialización de la propuesta de modiificación de la  resolucion 227 de 2006, con el Director. Para el jueves 15 de Octubre de 2020. 
</t>
    </r>
    <r>
      <rPr>
        <rFont val="Arial"/>
        <b/>
        <sz val="11.0"/>
      </rPr>
      <t xml:space="preserve">Octubre 16 de 2020: </t>
    </r>
    <r>
      <rPr>
        <rFont val="Arial"/>
        <sz val="11.0"/>
      </rPr>
      <t xml:space="preserve"> Se realizó la socializacion de la propuesta de modificación de la Resolucion 227 de 2006 al Director General del IDIGER. Al respecto el Director impartió la siguiente Directris: 
a) Socialización de la propuesta de modificación de la Resolución 227 de 2006 con el grupo POT, a  fin de garantizar que esta acción quede involucrada en el POT. b) Posteriormente surtida esta acción la Dirección socializará esta propuesta con la Secretaria Distrital de Ambiente, Secretaria Distrital de Habitat, entre otras instancias con competencia en la temática.
</t>
    </r>
    <r>
      <rPr>
        <rFont val="Arial"/>
        <b/>
        <sz val="11.0"/>
      </rPr>
      <t>Octubre 21 de 2020:</t>
    </r>
    <r>
      <rPr>
        <rFont val="Arial"/>
        <sz val="11.0"/>
      </rPr>
      <t xml:space="preserve"> Atendiendo la indicación del Director, se realizó socialización de la propuesta con Grupo POT y Asesores de la Dirección quienes el 05-nov-2020 allegaron observaciones al documento previamente enviado.
</t>
    </r>
    <r>
      <rPr>
        <rFont val="Arial"/>
        <b/>
        <sz val="11.0"/>
      </rPr>
      <t xml:space="preserve">Noviembre 13 de 2020: </t>
    </r>
    <r>
      <rPr>
        <rFont val="Arial"/>
        <sz val="11.0"/>
      </rPr>
      <t xml:space="preserve">Se generaron modificaciones en la propuesta y se remitieron las respuestas a las observaciones realizadas por el grupo POT y los asesores de la alta dirección.
</t>
    </r>
    <r>
      <rPr>
        <rFont val="Arial"/>
        <b/>
        <sz val="11.0"/>
      </rPr>
      <t>Diciembre 17 de 2020</t>
    </r>
    <r>
      <rPr>
        <rFont val="Arial"/>
        <sz val="11.0"/>
      </rPr>
      <t xml:space="preserve">: El día 27 de noviembre se dirigió el memorando a la oficina de Control Interno solicitando plazo para el cumplimiento de esta acción, justificando esta solicitud, tal como se evidencia en la comunicación interna 2020IE4770. El día 16 de Diciembre se presentó la propuesta final a la Subdirectora de la SARECC la propuesta e insumos finales para la socialización de la propuesta de modificación de la Resolución 227 de 2006. Se programó una reunión con el Director para el día 18 de Diciembre para ultimar detalles para la presentación a la Secretaria Distrital de Ambiente y la Secretaria Distrital del Hábitat.
</t>
    </r>
    <r>
      <rPr>
        <rFont val="Arial"/>
        <b/>
        <sz val="11.0"/>
      </rPr>
      <t xml:space="preserve">
Febrero 10 de 2021: </t>
    </r>
    <r>
      <rPr>
        <rFont val="Arial"/>
        <sz val="11.0"/>
      </rPr>
      <t xml:space="preserve"> El director está estudiando la propuesta con los ajustes solicitados, para su posterior socialización con la Secretaría de Hábitat y  de Ambiente. 
</t>
    </r>
    <r>
      <rPr>
        <rFont val="Arial"/>
        <b/>
        <sz val="11.0"/>
      </rPr>
      <t>Febrero 15 de 2021:</t>
    </r>
    <r>
      <rPr>
        <rFont val="Arial"/>
        <sz val="11.0"/>
      </rPr>
      <t xml:space="preserve"> El Director de la Entidad sostuvo nueva reunión con la Subdirectora de Análisis para revisar la propuesta.  Adicionalmente se reportó documento actualizado sobre posibilidades para la publicación o publicidad de la norma en atención a los requerimientos jurídicos sobre el particular.
</t>
    </r>
    <r>
      <rPr>
        <rFont val="Arial"/>
        <b/>
        <sz val="11.0"/>
      </rPr>
      <t xml:space="preserve">Marzo 31 de 2021: </t>
    </r>
    <r>
      <rPr>
        <rFont val="Arial"/>
        <sz val="11.0"/>
      </rPr>
      <t xml:space="preserve">Desde CPT se remitieron observaciones al documento de propuesta jurídica para la adopción de los nuevos términos de referencia, documento compartido por la Oficina Asesora Jurídica el 10 de marzo de 2021.
</t>
    </r>
    <r>
      <rPr>
        <rFont val="Arial"/>
        <b/>
        <sz val="11.0"/>
      </rPr>
      <t xml:space="preserve">Mayo de 2021: </t>
    </r>
    <r>
      <rPr>
        <rFont val="Arial"/>
        <sz val="11.0"/>
      </rPr>
      <t xml:space="preserve">Se modificaron propuestas técnica y jurídica conforme las interacciones dadas con Oficina Asesora Jurídica y Grupo Estratégico. Adicionalmente se trabajó Banner y Página Web de Prueba buscando estar a punto para la socialización de la propuesta normativa a través de la página del IDIGER.
</t>
    </r>
    <r>
      <rPr>
        <rFont val="Arial"/>
        <b/>
        <sz val="11.0"/>
      </rPr>
      <t xml:space="preserve">Junio 30 de 2021: </t>
    </r>
    <r>
      <rPr>
        <rFont val="Arial"/>
        <sz val="11.0"/>
      </rPr>
      <t xml:space="preserve">Se entregó cronograma y presentación para la 227 actualizados y se recordó que se tiene disponible el link de la página de prueba para la revisión de los directivos, quienes finalmente son los que autorizan y dan las directrices para la socialización y adopción de la propuesta normativa trabajada desde CPT.
</t>
    </r>
    <r>
      <rPr>
        <rFont val="Arial"/>
        <b/>
        <sz val="11.0"/>
      </rPr>
      <t>Septiembre 30 de 2021:</t>
    </r>
    <r>
      <rPr>
        <rFont val="Arial"/>
        <sz val="11.0"/>
      </rPr>
      <t xml:space="preserve"> Se remitió comunicación interna 2021IE3762 solicitando plazo hasta Diciembre 31 de 2021, considerando los cambios normativos y el hecho que es la primera norma en el IDIGER a surtir los requerimientos de socialización como lo preceptúa la Ley de transparencia 1712 de 2014. Con el plazo solicitado se espera continuar las actividades para la implementación de la participación de grupos de interés en el proyecto regulatorio, consolidar la adopción de la nueva norma y finalizar el presente hallazgo.
</t>
    </r>
    <r>
      <rPr>
        <rFont val="Arial"/>
        <b/>
        <sz val="10.0"/>
      </rPr>
      <t>Octubre 30 de 2021:</t>
    </r>
    <r>
      <rPr>
        <rFont val="Arial"/>
        <sz val="10.0"/>
      </rPr>
      <t xml:space="preserve"> Se entregó comunicación 2021IE3968 solicitando a OCI plazo hasta febrero 28 de 2022.</t>
    </r>
    <r>
      <rPr>
        <rFont val="Arial"/>
        <b/>
        <sz val="10.0"/>
      </rPr>
      <t xml:space="preserve"> 
</t>
    </r>
    <r>
      <rPr>
        <rFont val="Arial"/>
        <sz val="10.0"/>
      </rPr>
      <t xml:space="preserve">Se realizaron las siguientes actividades: Se ajustó página de prueba conforme Circular 004 de 2021; Se entregó listado de grupos de interés para la propuesta normativa;  Se remitió comunicación interna a OCI solicitando ampliación del plazo hasta febrero de 2022; Se dio respuesta ante requerimiento de agenda normativa de la Subdirección; Se coordinaron con OAJ algunos aspectos para la publicación en "LegalBog Participa".
</t>
    </r>
    <r>
      <rPr>
        <rFont val="Arial"/>
        <b/>
        <sz val="10.0"/>
      </rPr>
      <t xml:space="preserve">Noviembre 30 de 2021: </t>
    </r>
    <r>
      <rPr>
        <rFont val="Arial"/>
        <sz val="10.0"/>
      </rPr>
      <t xml:space="preserve">Desde SARECC se solicitó respuesta ante representante de la OAJ sobre inquietudes planteadas con antelación. Se encuentra pendiente la reunión entre directivos para determinar los pasos a seguir con relación a la socialización con ciudadanía y grupos de interés así como definir si la propuesta normativa se publicará en 2021 o 2022.
</t>
    </r>
    <r>
      <rPr>
        <rFont val="Arial"/>
        <b/>
        <sz val="10.0"/>
      </rPr>
      <t>Diciembre de 2021</t>
    </r>
    <r>
      <rPr>
        <rFont val="Arial"/>
        <sz val="10.0"/>
      </rPr>
      <t xml:space="preserve">: Se trabajó con OAJ sobre las inquietudes, influencia y requerimientos para la publicación en LegalBog. </t>
    </r>
  </si>
  <si>
    <r>
      <rPr>
        <rFont val="Arial"/>
        <sz val="11.0"/>
      </rPr>
      <t xml:space="preserve">Seguimiento Abril de 2020: Se identifica  documento de propuesta técnica, la revisión jurídica de uno de los temas relacionados con la resolución, el cronograma para dar trámite al hallazgo i un archivo con la presentación de la temática, una respuesta dada a la Secretaría del Hábitat. Continua abierta en desarrollo. DKRP
Julio de 2020: Se continua con documento de propuesta técnica en revisión para socialzaición posterior a partes de interés. Se recomienda se considere si el tiempo programado es decuado al objetivo de la acción y si es el caso establecer prorroga en la misma antes de su vencimiento. Continúa en ejecución. DKRP
Septiembre de 2020: La dependencia remite correo electrónico del 18 de septiembre informando sobre la existencia de la propuesta de modificación de la resolución 227 de 2006 no obstante no es claro a quien se remite. Se dará cierre a la acción tan pronto se oficialice la propuesta y socialice la modificación a los grupos de interés.
16/10/2020: La dependencia remite soporte de reunión programada para el día 15 de octubre de 2020 con el Director para socialización de la propuesta. Se dará cierre a la acción tan pronto se oficialice la propuesta y socialice la modificación a los grupos de interés.
30/11/2020: La dependencia remite comunicación interna 2020IE4770, en la cual explica toda la gestión realizada para el cumplimiento de esta acción y en donde entre otras cosas manifiesta: </t>
    </r>
    <r>
      <rPr>
        <rFont val="Arial"/>
        <i/>
        <sz val="11.0"/>
      </rPr>
      <t>"..Por lo anterior, teniendo en cuenta que surgieron otras actividades adicionales dentro de las etapas de socialización del documento en mención, se requiere un tiempo adicional para culminar de manera satisfactoria y concertada esta actividad, de manera atenta requerimos de un (1) mes, para dar culmen a este hallazgo, conforme el siguiente
cronograma: .."  Te</t>
    </r>
    <r>
      <rPr>
        <rFont val="Arial"/>
        <sz val="11.0"/>
      </rPr>
      <t xml:space="preserve">niendo en cuenta el argumento expuesto en la justificacion y el cronograma propuesto, la dependencia requiere de un plazo limite hasta el 30 de diciembre de 2020. Para culminar la ejecución de esta acción, por lo cual la OCI procede a ampliar el plazo recomendando se priorice el cumplimiento de esta acción dada la antiguedad del origen de la misma, adicionalmente se solicita sean remitidos los soportes de la propuesta y los soportes de los procesos de socialización.
29/12/2020: La dependencia remite borrador de comunicación dirigida a la Secretaria Distrital de Habitat, cuyo objeto es: Cumplimiento Decreto 058 de 2018: Tramite IDIGER-Emisión Concepto Técnico sobre cumplimiento de los Términos de Referencia para licencias de Urbanización en zonas de amenaza alta y Media. Adicionalmente se observa propuesta tecnica y presentación de propuesta tecnica para la modificación de la resolución 227 de 2006, para calculo del indicador de la acción se solicita enviar una relación en la que se identifiquen las partes interesadas, soporte de socialziación a los interesados y retroalimentación por parte de los interesados en caso de que aplique. La acción sera verificada durante el mes de enero teniendo en cuenta que la misma sevence el proximo 31 de enero de 2020.
19/04/2021: La dependencia remitió evidencia de la socialización de la propuesta para la modificación y actualización de la Resolución 227 de 2006, y la opción de publicarla para recibir las observaciones de los grupos de interés a la cual está dirigido en la sección transparencia, la OCI recomienda documentar la retroalimentación realizada por parte de los interesados en caso de que aplique y la evidencia de la expedición de la nueva resolución modificatoria de la resolución 227 de 2006 para concluir al proceso. </t>
    </r>
    <r>
      <rPr>
        <rFont val="Arial"/>
        <b/>
        <sz val="11.0"/>
      </rPr>
      <t>SANH</t>
    </r>
    <r>
      <rPr>
        <rFont val="Arial"/>
        <sz val="11.0"/>
      </rPr>
      <t xml:space="preserve">
15/07/2021: Se observaron las evidencias de la acción </t>
    </r>
    <r>
      <rPr>
        <rFont val="Arial"/>
        <b/>
        <sz val="11.0"/>
      </rPr>
      <t>"Realizar la propuesta técnica y jurídica de ajuste de la resolución 227 de 2006, surtiendo los procesos de socialización antes los correspondientes usuarios de esta norma"</t>
    </r>
    <r>
      <rPr>
        <rFont val="Arial"/>
        <sz val="11.0"/>
      </rPr>
      <t xml:space="preserve"> remitidas por la dependencia mediante correo del 12 de julio de 2021: </t>
    </r>
    <r>
      <rPr>
        <rFont val="Arial"/>
        <b/>
        <sz val="11.0"/>
      </rPr>
      <t>Cronograma y presentación para la resolición 227 actualizados,  disponible el link de la página de prueba para la revisión de los directivos. La finalización de esta acción queda sujeta a la finalización del cronograma presentado, y la desición que se tome respecto de la resolución por parte de la Direccion una vez terminela etapa de publicación. SANH.
19/07/2021:</t>
    </r>
    <r>
      <rPr>
        <rFont val="Arial"/>
        <sz val="11.0"/>
      </rPr>
      <t xml:space="preserve"> Se recibio solicitud de modificacion de fecha mediante comunicación Interna, 2021IE2701 del 16 de julio de 2021, en la cual el responsable del proceso manifestó que:
"En este contexto, se había programado dar cierre al hallazgo IEC20-1 a diciembre de 2020; sin embargo, aunque el grupo CPT y la Subdirección estuvieron listos desde el tercer trimestre 2020 para que se diera el visto bueno a la socialización y expedición de la norma que sustituyese la Resolución 227 de 2006, se consideró pertinente esperar la radicación de la propuesta de Plan de Ordenamiento Territorial para analizar sus implicaciones frente a nuestra propuesta normativa, adicional a otras acciones que sin lugar a dudas han tomado un tiempo adicional para su ejecución. 
En ese orden de ideas y previendo un buen desarrollo para el cumplimiento del hallazgo IEC20-1 relacionado con la acción “Realizar la propuesta técnica y jurídica de ajuste de la resolución 227 de 2006, surtiendo los procesos de socialización ante los correspondientes usuarios de esta norma", comedidamente solicitamos su colaboración para cambiar la fecha de terminación a Septiembre 30 de 2021, fecha para la cual se prevé está finalizada la enunciada acción." </t>
    </r>
    <r>
      <rPr>
        <rFont val="Arial"/>
        <b/>
        <sz val="11.0"/>
      </rPr>
      <t xml:space="preserve">SANH
</t>
    </r>
    <r>
      <rPr>
        <rFont val="Arial"/>
        <sz val="11.0"/>
      </rPr>
      <t>14/10/2021: Se recibe solicitud de ampliacion de plazo 2021IE3762 y se concede dadas las razones juridicas y técnicas de la acción. Plazo nuevo 31/12/2021. La acción continua en desarrolló.</t>
    </r>
    <r>
      <rPr>
        <rFont val="Arial"/>
        <b/>
        <sz val="11.0"/>
      </rPr>
      <t xml:space="preserve">DKRP
</t>
    </r>
    <r>
      <rPr>
        <rFont val="Arial"/>
        <sz val="11.0"/>
      </rPr>
      <t>14/10/2021: Se recibe comunicación 2021ie3968 (Alcance a 2021ie3762) con solictud y justificación de una nueva prórroga por razones externas a la entidad. Se concede prorroga  a 28/02/2022 indicando que es la ultima ampliación disponibe para el cierre del hallazgo. Continua abierta y en desarrollo.</t>
    </r>
  </si>
  <si>
    <t>SMR20-1</t>
  </si>
  <si>
    <t>SEGUIMIENTO MATRIZ DE RIESGOS</t>
  </si>
  <si>
    <t>Ley 1474 de 2011 “Por la cual se dictan normas orientadas a fortalecer los mecanismos de prevención, investigación y sanción de actos de corrupción y la efectividad del control de la gestión pública”, articulo 73, Plan Anticorrupción y Atención al Ciudadano.
  Ley 1712 de 2014 “Por medio de la cual se crea la Ley de Transparencia y del Derecho de Acceso a la Información Pública Nacional y se dictan otras disposiciones”.
 Documento "Estrategias para la Construcción del Plan Anticorrupción y de Atención al Ciudadano Versión 2 - 2015" numeral 5.1 “Seguimiento”, que indica la Oficina de Control interno realizará “el seguimiento y el control a la implementación y a los avances de las actividades consignadas en el Plan Anticorrupción y de Atención al Ciudadano”, dentro de las cuales se encuentra el Componente N°1 “Gestión de Riesgos de Corrupción – Mapa de Riesgos de Corrupción”.
 Decreto 1083 de 2015,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 artículo 2.2.21.5.4 Administración de riesgos.
 Resolución 3564 del 31 de diciembre de 2015 “Por la cual se reglamentan los artículos 2.1.1.2.1.1, 2.1.1.2.1.11, 2.1.1.2.2.2 y el parágrafo 2 del artículo 2.1.1.3.1.1 del Decreto 1081 de 2015", Anexo 1. “Estándares para publicación y divulgación de información” 
 Decreto 648 de 2017 “Por el cual se modifica y adiciona el Decreto 1083 de 2015, Reglamentario Único del Sector de la Función Pública”, “artículo 2.2.21.1.6 Funciones del Comité Institucional de Coordinación de Control Interno. Son funciones del Comité Institucional de Coordinación de Control Interno: (…) g). Someter a aprobación del representante legal la política de administración del riesgo y hacer seguimiento (…). 
 Resolución 120 de 2019 “Por medio de la cual se adopta el esquema de publicación de contenidos Web del Instituto Distrital de Gestión de Riesgos y Cambio Climático – IDIGER ordenado por la Ley 1712 de 2014.
 Guía para la Administración del Riesgo y el Diseño de Controles en entidades públicas, Riesgos de Gestión, Corrupción y Seguridad Digital, versión 4, DAFP, octubre de 2018. 
 Resolución No. 149 del 2019 por la cual se “adopta el marco de referencia de administración del riesgo del Instituto Distrital de gestión de Riesgo y Cambio Climático”. 
 “Marco de Referencia Para la Gestión de Riesgos, SE-GU-01 Versión 9 del 28/02/2020”. 
 “Guía marco de referencia para la administración de los riesgos de gestión y corrupción, código DE-GU-01, versión 2 vigente desde el 18/08/2020”, Matriz de riesgos y oportunidades SEC-FT-13, versión 7 publicada en la sección trasparencia y acceso a la información pública de la página web del IDIGER, numeral 6 “Planeación”, con corte a 31 de agosto de 2020. 
 Documento “Consolidado de Riesgos 2do seguimiento”, del 4 de septiembre de 2020 remitido por la OAP.</t>
  </si>
  <si>
    <t>Emisiones extemporáneas de certificaciones de riesgo</t>
  </si>
  <si>
    <t>Porque? (No habia personal suficiente ni con la experticia necesaria para la consulta y elaboración de las certificaciones)
 Porque? (Fallas técnicas en el plataformas de información) 
 Porque? (Complejidad en la elaboración de las certificaciones) 
 Porque? ( falta de seguimiento y control)</t>
  </si>
  <si>
    <t>Estructurar alertas del estado de las solicitudes y próximos vencimientos para facilitar el seguimiento y control de los lideres funcionales sobre la asignaciones a cargo de cada grupo funcional.</t>
  </si>
  <si>
    <t>Grupo Conceptos Proyectos Públicos</t>
  </si>
  <si>
    <r>
      <rPr>
        <rFont val="Arial"/>
        <b/>
        <sz val="10.0"/>
      </rPr>
      <t>Correos con la información de alertas</t>
    </r>
    <r>
      <rPr>
        <rFont val="Arial"/>
        <sz val="10.0"/>
      </rPr>
      <t xml:space="preserve">
</t>
    </r>
    <r>
      <rPr>
        <rFont val="Arial"/>
        <b/>
        <sz val="10.0"/>
      </rPr>
      <t xml:space="preserve">Oct. 13 de 2020: </t>
    </r>
    <r>
      <rPr>
        <rFont val="Arial"/>
        <sz val="10.0"/>
      </rPr>
      <t xml:space="preserve">La Subdirección de Análisis de Riesgos y Efectos del Cambio Climático, realiza el seguimiento y control de las solicitudes radicadas, a cada una de los grupos funcionales,  se genera un reporte del aplicativo CORDIS en el que se muestran: el estado actual de la solicitudes y los próximos vencimientos en un período de dos semanas siguientes al reporte, el cual se envía por correo a cada responsable de las solicitudes con copia al líder funcional responsable de cada grupo.  Adicionalmente se generan correos recordatorios de los vencimientos con hasta cinco o seis días de antelación. 
</t>
    </r>
    <r>
      <rPr>
        <rFont val="Arial"/>
        <b/>
        <sz val="10.0"/>
      </rPr>
      <t xml:space="preserve">Dic. 18 de 2020: </t>
    </r>
    <r>
      <rPr>
        <rFont val="Arial"/>
        <sz val="10.0"/>
      </rPr>
      <t xml:space="preserve">La Subdirección de Análisis de Riesgos y Efectos del Cambio Climático, realiza el seguimiento y control de las solicitudes radicadas, a cada una de los grupos funcionales, generando los reportes del aplicativo CORDIS en el que se evidencian:  estado actual de las solicitudes y los próximos vencimientos en un período de dos semanas siguientes al reporte, estos reportes se envian por correo a cada responsable de las solicitudes con copia al líder funcional responsable de cada grupo.  De igual manera se generan correos recordatorios de los vencimientos con hasta cinco o seis días de antelación. </t>
    </r>
  </si>
  <si>
    <r>
      <rPr>
        <rFont val="Arial, sans-serif"/>
      </rPr>
      <t xml:space="preserve">16/10/2020: La dependencia remite copia de correos del 25 y 28 de septiembre 02 y 07 de septiembre de 2020, dirigidos a los diferentes grupos funcionales en los que se remite reporte del estado de CORDIS y/o alertas de proximos a </t>
    </r>
    <r>
      <rPr>
        <rFont val="Arial, sans-serif"/>
        <color rgb="FF1155CC"/>
        <u/>
      </rPr>
      <t>vencer. La</t>
    </r>
    <r>
      <rPr>
        <rFont val="Arial, sans-serif"/>
      </rPr>
      <t xml:space="preserve"> acción continua en ejecución hasta noviembre 24 de 2020, fecha hasta la cual se realizaran verificaciones por parte de la OCI.
22/12/2020: La dependencia remite copia de correos del 12, 13,17, 19, 23 y 27 de noviembre, en el cual se se generan alertas a los diferentes grupos de la Subdirección de Análisis de Riesgos y Efectos del Cambio Climático, por parte del profesional Carlos Alberto Becerra, en dichos correos se evidencian los reportes del estado de CORDIS y fechas proximas a vencer. Teniendo en cuenta que la acción formualda fue la siguiente: "Estructurar alertas del estado de las solicitudes y próximos vencimientos para facilitar el seguimiento y control de los lideres funcionales sobre la asignaciones a cargo de cada grupo funcional", y que la misma finalizaba el pasado 24 de noviembre de 2020, se observa cumplimeinto de la acción. No obstante, se recomienda dar continuidad a esta acción a fin de evitar incumplimientos en tiempos y represeamientos en la emisión de respuestas. Dado lo anterior la acción esta sujeta a posteriories verificaciones a pesar de su cierre.</t>
    </r>
  </si>
  <si>
    <t>SMR20-2</t>
  </si>
  <si>
    <t>De acuerdo al ataque cibernético no se pudo acceder a las plataformas SIRE y SIG PREDIAL</t>
  </si>
  <si>
    <t>Porque? Sistemas inestables para accerder a las plataformas SIRE y SIG PREDIAL.
 Porque? La imposibilidad de hacer consultas desde la oficina.
 Porque? 
 Porque?
 Porque?</t>
  </si>
  <si>
    <t>Realizar mesa de trabajo con la Oficina Tics, para validar cuál sería la alternativa en caso de una falla o caída del Sistema SIRE.</t>
  </si>
  <si>
    <t>Grupo Conceptos Proyectos Públicos 
 Asistencia Técnica</t>
  </si>
  <si>
    <r>
      <rPr>
        <rFont val="Arial"/>
        <b/>
        <sz val="10.0"/>
      </rPr>
      <t>Mesa de trabajo</t>
    </r>
    <r>
      <rPr>
        <rFont val="Arial"/>
        <sz val="10.0"/>
      </rPr>
      <t xml:space="preserve">
</t>
    </r>
    <r>
      <rPr>
        <rFont val="Arial"/>
        <b/>
        <sz val="10.0"/>
      </rPr>
      <t xml:space="preserve">Oct. 13 de 2020: </t>
    </r>
    <r>
      <rPr>
        <rFont val="Arial"/>
        <sz val="10.0"/>
      </rPr>
      <t xml:space="preserve">Se envio correo a TIC solicitando la mesa de trabajo, para validar cuál sería la alternativa en caso de fallas o caída del sistema SIRE; 
</t>
    </r>
    <r>
      <rPr>
        <rFont val="Arial"/>
        <b/>
        <sz val="10.0"/>
      </rPr>
      <t>Oct. 28 de 2020</t>
    </r>
    <r>
      <rPr>
        <rFont val="Arial"/>
        <sz val="10.0"/>
      </rPr>
      <t xml:space="preserve">: Se realizó la mesa de trabajo con la Oficina TIC, en la cual se acordo la identificación de las causales de la caida del sistema, la falta de acceso interno y externo; TIC envio correo a la SARECC: para los casos en los que la página del SIRE presente inconvenientes, solicito intentar el acceso a través de los siguientes link dependiendo del caso:
Externo -&gt; http://logina.sire.gov.co/sire/
Interno -&gt; http://172.16.24.80/sire/  
</t>
    </r>
    <r>
      <rPr>
        <rFont val="Arial"/>
        <b/>
        <sz val="10.0"/>
      </rPr>
      <t xml:space="preserve">Diciembre 18 de 2020: </t>
    </r>
    <r>
      <rPr>
        <rFont val="Arial"/>
        <sz val="10.0"/>
      </rPr>
      <t xml:space="preserve">Se solicita el cierre de la acción, la acción de mejora se cumplió el 28 de octubre de 2020. (Se adjunta correo con los compromisos)  </t>
    </r>
  </si>
  <si>
    <t xml:space="preserve">29/12/2020: La dependencia informa que:"Se realizó la mesa de trabajo con la Oficina TIC, en la cual se acordo la identificación de las causales de la caida del sistema, la falta de acceso interno y externo; TIC envio correo a la SARECC: para los casos en los que la página del SIRE presente inconvenientes, solicito intentar el acceso a través de los siguientes link dependiendo del caso:
Externo -&gt; http://logina.sire.gov.co/sire/
Interno -&gt; http://172.16.24.80/sire/  ", como evidencia de la ejecución de la reunión la dependencia envia soporte de correo electronico enviado por la Jefe de la Oficina de TICS. Teniendo en cuenta que se desarrollo la acción y que se pactaron unso compromisos por prate de la SARECC y TICS, se obsrva cumplimeitno de la acción. </t>
  </si>
  <si>
    <t>SMR20-3</t>
  </si>
  <si>
    <t>Debido a la falta de recursos, el proceso de actualización se vio afectado, habiendo una disparidad entre conceptos emitidos vs los conceptos cargados en la Base de Datos Corporativa. Se han emitido durante el semestre un total de 18 Conceptos Técnicos de los cuales se encuentran cargados 12 en la base de datos geográfica corporativa.</t>
  </si>
  <si>
    <t>Porque? Falta de recurso humano para la ejecución de la actividad.
 Porque? Inconvenientes tecnológicos en el ingreso de la base de datos.
 Porque? 
 Porque?
 Porque?</t>
  </si>
  <si>
    <t>Vincular dentro del procedimiento una política de operación definiendo en que tiempo o espacio de tiempo se realiza la actualización de la base de datos y publicación de servicios.</t>
  </si>
  <si>
    <t>Grupo SIG</t>
  </si>
  <si>
    <r>
      <rPr>
        <rFont val="Arial"/>
        <b/>
        <sz val="10.0"/>
      </rPr>
      <t>Actualización del procedimiento</t>
    </r>
    <r>
      <rPr>
        <rFont val="Arial"/>
        <sz val="10.0"/>
      </rPr>
      <t xml:space="preserve">
</t>
    </r>
    <r>
      <rPr>
        <rFont val="Arial"/>
        <b/>
        <sz val="10.0"/>
      </rPr>
      <t>Oct. 13 de 2020:</t>
    </r>
    <r>
      <rPr>
        <rFont val="Arial"/>
        <sz val="10.0"/>
      </rPr>
      <t xml:space="preserve"> Se identificó el proceso GAR-PD-03 Versión 3 de Conceptos Técnicos de Legalización, como proceso por actualizar. Se establece que se debe actualizar la actividad No. 18, correspondiente a Solicitar incorporación de información geográfica actualizada. 
</t>
    </r>
    <r>
      <rPr>
        <rFont val="Arial"/>
        <b/>
        <sz val="10.0"/>
      </rPr>
      <t>Nov. 20 de 2020:</t>
    </r>
    <r>
      <rPr>
        <rFont val="Arial"/>
        <sz val="10.0"/>
      </rPr>
      <t xml:space="preserve"> Aprovechando que actualmente se encuentran modificando el procedimiento para Conceptos Técnicos de Legalización, Regularización, Actualización y Planes Parciales. Se realiza la modificación del paso 23 del flujograma establecido, agregando: "Se realiza envío del Concepto Técnico emitido al Profesional SIG, mediante correo electrónico o comunicación interna, para incorporación en la Base de Datos Geográfica Corporativa en la capa de Conceptos Técnicos Vigentes y publicación en el visor geográfico.". Esta pendiente el envio del procedimiento para revisión y publicación de parte de Planeación. Con el documento enviado se actualiza el procedimiento GAR-PD-03 Versión 3 de Conceptos Técnicos de Legalización.
</t>
    </r>
    <r>
      <rPr>
        <rFont val="Arial"/>
        <b/>
        <sz val="10.0"/>
      </rPr>
      <t xml:space="preserve">Dic. 16 de 2020: </t>
    </r>
    <r>
      <rPr>
        <rFont val="Arial"/>
        <sz val="10.0"/>
      </rPr>
      <t xml:space="preserve">Se ha realizado una nueva revisión con el ing. Jesús Delgado, se han identificado algunos ajustes menores que deben realizarse al documento antes de su publicación, teniendo en cuenta que el documento tiene como fecha limite el 28 de Diciembre, se ha establecido como fecha límite para publicación el día lunes 21 de diciembre.
</t>
    </r>
    <r>
      <rPr>
        <rFont val="Arial"/>
        <b/>
        <sz val="10.0"/>
      </rPr>
      <t xml:space="preserve">Dic. 23 de 2020: </t>
    </r>
    <r>
      <rPr>
        <rFont val="Arial"/>
        <sz val="10.0"/>
      </rPr>
      <t>El procedimiento ya fue publicado en el mapa de procesos. Se envia el link</t>
    </r>
    <r>
      <rPr>
        <rFont val="Arial"/>
        <b/>
        <sz val="10.0"/>
      </rPr>
      <t xml:space="preserve">: </t>
    </r>
    <r>
      <rPr>
        <rFont val="Arial"/>
        <color rgb="FF1155CC"/>
        <sz val="10.0"/>
        <u/>
      </rPr>
      <t>https://www.idiger.gov.co/documents/20182/981189/GAR-PD-03+Conceptos+de+Tecnico+de+Legalizacion+V3.pdf/6179a856-5ca7-4e6a-92b1-48540d313791</t>
    </r>
  </si>
  <si>
    <r>
      <rPr>
        <rFont val="Arial, sans-serif"/>
      </rPr>
      <t xml:space="preserve">La SARECC, remite comunicación interna 2020IE4769, en la cual solicita ampliación del plazo de ejecución con la siguiente justificación: </t>
    </r>
    <r>
      <rPr>
        <rFont val="Arial, sans-serif"/>
        <i/>
      </rPr>
      <t xml:space="preserve">"La presenta es para solicitar prorroga del compromiso de mejoramiento del hallazgo SMR20-3 referente al seguimiento de la Matriz de Riesgos de la Subdirección de Análisis
de Riesgos y Efectos del Cambio Climático, donde se reportó inconvenientes en el proceso de actualización de las capas geográficas de Conceptos Técnicos. Se identificó como acción correctiva la de “Vincular dentro del procedimiento una política de operación definiendo en que tiempo o espacio de tiempo se realiza la actualización de la base de datos y publicación de servicios”, debido a esto se identificó que debía modificarse el procedimiento “GAR-PD-03 Versión 3 de Conceptos Técnicos de Legalización”, en donde se incluiría un paso donde se acogería la acción correctiva. Debido a que actualmente el procedimiento se encuentra en proceso de actualización, se decidió aprovechar para incluir dentro de la actualización del procedimiento, el paso de la acción correctiva. El inconveniente que se nos ha presentado recientemente, es que después de realizado el proceso de revisión del procedimiento actualizado, hemos encontrado que algunos pasos ajenos al de la acción correctiva, requieren ser descritos con un mayor detalle, más aun teniendo en cuenta que este procedimiento es de especial importancia, porque establecerá la forma como será abordado el proceso de elaboración de Conceptos Técnicos de Legalización, Regularización, Actualización y de Planes Parciales. Teniendo en cuenta la importancia de este procedimiento al ser un proceso misional de la Entidad, solicito a usted muy respetuosamente, su colaboración en la prórroga del compromiso de mejoramiento del hallazgo SMR20-3, que está establecida para el 30 de noviembre del 2020, sea reprogramada para el 28 de diciembre del 2020."
</t>
    </r>
    <r>
      <rPr>
        <rFont val="Arial, sans-serif"/>
      </rPr>
      <t xml:space="preserve">De acuerdo a lo anterior se procede a ampliar la fecha para cumplimeinto de la acción hasta el 28 de diciembre de 2020.
29/12/2020: Se observó procedimiento publicado en el mapa de procesos "CONCEPTOS TÉCNICOS DE LEGALIZACIÓN,
REGULARIZACIÓN, ACTUALIZACIÓN Y PLANES PARCIALES" versión 4 del 23 de diciembre de 2020, en el cual se identifica la siguiente politica de operación: Los conceptos se deben emitir dentro de los plazos establecidos en las normas. De igual forma el cargue de la información en el Sistema de Información Geográfica- SIG Predial se debe realizar a más tardar 3 días hábiles después de emitido oficialmente el concepto, la cual da cumplimeitno a la acción propuesta.
</t>
    </r>
  </si>
  <si>
    <t>SEGPQRS2021-3</t>
  </si>
  <si>
    <t>Criterios: Ley 87 de 1993 artículo 12, literal i) “evaluar y verificar la aplicación de los mecanismos de participación
ciudadana”
La Ley 1755 de 2015, establece en su artículo 14. “Términos para resolver las distintas modalidades de peticiones.
Salvo norma legal especial y so pena de sanción disciplinaria, toda petición deberá resolverse dentro de los quince
(15) días siguientes a su recepción. Estará sometida a término especial la resolución de las siguientes peticiones: …
1. Las peticiones de documentos y de información deberán resolverse dentro de los diez (10) días siguientes a su
recepción. Si en ese lapso no se ha dado respuesta al peticionario, se entenderá, para todos los efectos legales,
que la respectiva solicitud ha sido aceptada y, por consiguiente, la administración ya no podrá negar la entrega
de dichos documentos al peticionario, y como consecuencia las copias se entregarán dentro de los tres (3) días
siguientes.
2. Las peticiones mediante las cuales se eleva una consulta a las autoridades en relación con las materias a su
cargo deberán resolverse dentro de los treinta (30) días siguientes a su recepción”.
Artículo 21.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Decreto 371 de 2010, artículo 3 “De los procesos de atención al ciudadano, los sistemas de información y atención
de las peticiones, quejas, reclamos y sugerencias de los ciudadanos, en el distrito capital”. Numeral 1) La atención
de los ciudadanos con calidez y amabilidad y el suministro de respuestas de fondo, coherentes con el objeto de la
petición y dentro de los plazos legales”.
Mediante el artículo 76 de la Ley 1474 de 2011 "Por la cual se dictan normas orientadas a fortalecer los mecanismos
de prevención, investigación y sanción de actos de corrupción y la efectividad del control de la gestión pública"
se dispuso que "La oficina de control interno deberá vigilar que la atención se preste de acuerdo con las normas
legales vigentes y rendirá a la administración de la entidad un informe semestral sobre el particular”</t>
  </si>
  <si>
    <t xml:space="preserve">El proceso de elaboración de los documentos está demandando mucho tiempo. 
Se han aumentado los requerimientos, a partir de la facilidad con que cuenta la comunidad para realizarlos.
 Fluctuación del personal que hace parte del grupo de asistencia técnica. </t>
  </si>
  <si>
    <t>Controlar mensualmente  las asignaciones a cargo del personal que integra el grupo de asistencia técnica, que determine alertas para cada profesional, con respecto al número de solicitudes tramitadas, especificando las tramitadas a tiempo y las tramitadas por fuera del tiempo.</t>
  </si>
  <si>
    <t>Jairo Torres  Becerra - Profesional Especializado Código 222- Grado 29</t>
  </si>
  <si>
    <r>
      <rPr>
        <rFont val="Arial"/>
        <b/>
        <sz val="11.0"/>
      </rPr>
      <t xml:space="preserve">Septiembre 30 de 2021: </t>
    </r>
    <r>
      <rPr>
        <rFont val="Arial"/>
        <sz val="11.0"/>
      </rPr>
      <t xml:space="preserve">Para los meses de Agosto y Septiembre se generaron los reportes  relacionados con las solicitudes asignadas  para cada profesional,  identificando  cuales de ellas se emitieron a tiempo y cuales fuera de los tiempos establecidos.
 Dichos reportes fueron difundidos a los profesionales del grupo con el fin de que cada unos de ellos se concientice de su rendimiento y tome las medidas necesarias para contrarestar sus atrasos sí es el caso. Adicionalmente, el 1 de septiembre se implementó una estrategia de seguimiento y gestión  para ponernos al dia con las solicitudes vencidas, que incluyó entre otras acciones la reasignación de áreas de trabajo para nivelar las cargas, reforzamiento del equipo de profesionales del grupo,  correo diarios de seguimiento con los radicados vencidos y a tiempo. Con las estrategias implementadas se ha ido reduciendo el número de respuesta de las solicitudes fuera del plazo. 
</t>
    </r>
    <r>
      <rPr>
        <rFont val="Arial"/>
        <b/>
        <sz val="11.0"/>
      </rPr>
      <t xml:space="preserve">Diciembre de 2021: </t>
    </r>
    <r>
      <rPr>
        <rFont val="Arial"/>
        <sz val="11.0"/>
      </rPr>
      <t>Para los meses de Agosto, Septiembre, Octubre , Noviembre y Diciembre de 2021 se generaron los reportes  de las solicitudes próximas a vencer, así como las relacionadas con las solicitudes asignadas  para cada profesional,  identificando  cuales de ellas se emitieron a tiempo y cuales fuera de los tiempos establecidos.
 Dichos reportes fueron difundidos a los profesionales del grupo con el fin de que cada uno de ellos se concientice de su rendimiento y tome las medidas necesarias para contrarrestar sus atrasos sí es el caso.
El porcentaje de documentos vencidos en relación con  la totalidad de documentos emitidos mes a mes fue el siguiente: Agosto 65%, Septiembre 21,72%, Octubre 22%, Noviembre 22%, Diciembre 10%. 
Se evidencia una notoria mejoría en la emisión de documentos a tiempo. Se pasó de tener en el mes de Agosto, cuando inició el plan de mejoramiento, un porcentaje de 65% de documentos vencidos a  10 % de documentos vencidos en el mes de Diciembre. 
Una de las razones por las cuales el porcentaje de documentos vencidos ha disminuido  obedece a la contratación de 4 profesionales en el grupo de Asistencia Técnica, lo que ha conllevado a una asignación de solicitudes más equitativa y acorde con la demanda.</t>
    </r>
  </si>
  <si>
    <r>
      <rPr>
        <rFont val="Arial, sans-serif"/>
      </rPr>
      <t xml:space="preserve">En el seguimiento realizado por la oficina de control interno se pudo evidenciar que de acuerdo a las acciones planteadas y ejecutadas en el plan de mejoramiento interno, se ha reducido de manera signifcativa el porcentaje de peticiones y /o comunicaciones vencidas , de acuerdo a lo manifestado por la dependencia </t>
    </r>
    <r>
      <rPr>
        <rFont val="Arial, sans-serif"/>
        <i/>
      </rPr>
      <t>"se implementó una estrategia de seguimiento y gestión para ponernos al dia con las solicitudes vencidas, que incluyó entre otras acciones la reasignación de áreas de trabajo para nivelar las cargas, reforzamiento del equipo de profesionales del grupo,  correo diarios de seguimiento con los radicados vencidos y a tiempo. Con las estrategias implementadas se ha ido reduciendo el número de respuesta de las solicitudes fuera del plazo"</t>
    </r>
    <r>
      <rPr>
        <rFont val="Arial, sans-serif"/>
      </rPr>
      <t>. se evidencia un cumplimiento efectivo de la acción planteada. se recomienda que se realice el seguimiento a la estrategia de seguimiento y gestión correspondiente con el fin de reducir en el menor porcentaje posible las solicitudes vencidas .</t>
    </r>
    <r>
      <rPr>
        <rFont val="Arial, sans-serif"/>
        <b/>
      </rPr>
      <t>LLAM</t>
    </r>
  </si>
  <si>
    <t>IE15-5</t>
  </si>
  <si>
    <t>Auditoria Interna- Educación para la Gestión Integral del Riesgo</t>
  </si>
  <si>
    <t>NTCGP1000:2009 en su numeral 4.2.3 Control de documentos.</t>
  </si>
  <si>
    <t>DEBILIDAD 2: DOCUMENTACIÓN DEL SISTEMA DE GESTIÓN DE CALIDAD DESACTUALIZADA</t>
  </si>
  <si>
    <t>* Faltó aprobación, por parte del equipo de profesionales de educación, de los procedimientos diseñados. 
 * Desactualización de los procedimientos del área conforme a la estrategia por falta de gestión.</t>
  </si>
  <si>
    <t>Actualizar la documentación del Sistema de Gestión de calidad conforme con los procedimientos y estrategia del área de educación ajustada, para eso se requiere: 1- establecer la estrategia en procedimientos 2- Diseñar los procedimientos 3- ajustar los procedimientos conforme a las orientaciones de planeación 4- Gestionar la aprobación de los procedimientos por parte de la subdirección.</t>
  </si>
  <si>
    <t>Nancy Tovar</t>
  </si>
  <si>
    <t xml:space="preserve">Los procedimientos "Educación para la Gestión de Riesgos y Cambio Climático" y "Elaboración de material pedagógico para formación" fueron ajustados y aprobados por parte de la Subdirección para la Reducción el mes de diciembre de 2017.
 23/6/2018: Se hicieron ajustes a los formatos de los procedimientos, por lo cual se establece una nueva versión. En el momento el área de Planeación está realizando el flujograma y control de cambio de los mismos. Con esto, quedan para firma del Subdirector de Reducción, Ing. Danilo Ruíz. Se cuenta con un documento de portafolio de capacitaciones del área de Educación. Se está en espera de la firma del Subdirector. 23 de Agosto de 2018: El Portafolio de Servicios del Área de Educación se encuentra firmado por el Subdirector y reposa en el Archivo del Área. Se solicita amablemente cerrar este hallazgo Noviembre 16 de 2018: En relación con los dos procedimientos del área de Educación, estos fueron entregados a la nuevas profesionales para su revisión y actualización, en el presente mes se estarán entregando para aprobación. Frente a la formalización del portafolio de servicios se solicitará a la oficina de Planeación, la integración del portafolio de servicios en el mapa de procesos y en banner Sistemas de Información, donde se publicará un link del portafolio para facilitar el acceso de la información de los servicios del Área de Educación prestados al ciudadano.
15/03/2019: 
Se encuentra publicado el portafolio de servicios en el Mapa de Procesos de la página del IDIGER y este fue socializado al área de Atención al Ciudadano el 6 de marzo. (Evidencia: Página web IDIGER). </t>
  </si>
  <si>
    <r>
      <rPr>
        <rFont val="Arial"/>
        <b val="0"/>
        <sz val="10.0"/>
      </rPr>
      <t>23 de enero de 2017: Se revisó la propuesta de procedimiento titulado "Elaboración de material pedagógico para formación y capacitación" y la propuesta de procedimiento "Educación para la Gestión del riesgo y adaptación al cambio climático", teniendo en cuenta que éstos procedimiento no han sido aprobados se recomendó que su aprobación se dé luego de formalizar la Estrategia de Educación para asegurar la pertinencia y coherencia. Se recomendó que la subdirección solicite a control interno formalmente el cambio de responsable, dado que actualmente Claudia Coca no pertenece a la Subdirección de Reducción. NCSS. 
14 de julio de 2017: Falta aprobar los procedimientos, documentar la estartegia de educación, los formatos asociados. NCSS 
28 diciembre de 2017: Los procedimientos ya fueron aprobados, falta documentar la estrategia, se sugiere tomar una decicisón frente a la estrategia para que se cumpla la acción si es necesario solicitar formalmente el ajuste. NCSS 
06 de septiembre de 2018: Para dar cierre a la acción se requiere la formalización del portafolio de servicios a traves del mapa de procesos de la entidad o donde se considere pertinente ya que el documento archivado no permite el conocimeinto del mismo por parte de los actores sociales que requieran los servicios alli establecidos. TMMM 
05 de diciembre de 2018: En revisión del mapa de procesos de la Subdirección de Reducción, aun no se encuentran publicados los procedimientos ni el portafolio de servicios. Es de recalcar la importancia de dar cumplimiento a esta acción la cual se encuentra vencida desde la vigencia 2016</t>
    </r>
    <r>
      <rPr>
        <rFont val="Arial"/>
        <b/>
        <sz val="10.0"/>
      </rPr>
      <t xml:space="preserve">. </t>
    </r>
    <r>
      <rPr>
        <rFont val="Arial"/>
        <b val="0"/>
        <sz val="10.0"/>
      </rPr>
      <t xml:space="preserve">TMMM
</t>
    </r>
    <r>
      <rPr>
        <rFont val="Arial"/>
        <b/>
        <sz val="10.0"/>
      </rPr>
      <t xml:space="preserve">18/03/2019: </t>
    </r>
    <r>
      <rPr>
        <rFont val="Arial"/>
        <b val="0"/>
        <sz val="10.0"/>
      </rPr>
      <t xml:space="preserve">Se realizó verificación de la información publicada en el mapa de procesos del IDIGER, con la profesional del Area de Educación: Nancy Tovar. Se evidencia en el proceso "Promoción de la Autogestión Ciudadana del Riesgo": </t>
    </r>
    <r>
      <rPr>
        <rFont val="Arial"/>
        <b/>
        <sz val="10.0"/>
      </rPr>
      <t>1)</t>
    </r>
    <r>
      <rPr>
        <rFont val="Arial"/>
        <b val="0"/>
        <sz val="10.0"/>
      </rPr>
      <t xml:space="preserve"> Portafolio de Servicios del Área de Educación (Tres componentes i) Experiencias Educativas en Gestión del Riesgo y
adaptación al cambio climático, ii) Administración del sistema único de registro escolar de los planes escolares de gestión de riesgos y cambio climático, iii) Charla Diaria sobre riesgo sísmico. </t>
    </r>
    <r>
      <rPr>
        <rFont val="Arial"/>
        <b/>
        <sz val="10.0"/>
      </rPr>
      <t>2)</t>
    </r>
    <r>
      <rPr>
        <rFont val="Arial"/>
        <b val="0"/>
        <sz val="10.0"/>
      </rPr>
      <t xml:space="preserve"> Procedimiento Educación para la Gestión del Riesgo y Adaptación al Cambio Climático GPR-PD-08 Versión 5. </t>
    </r>
    <r>
      <rPr>
        <rFont val="Arial"/>
        <b/>
        <sz val="10.0"/>
      </rPr>
      <t>3)</t>
    </r>
    <r>
      <rPr>
        <rFont val="Arial"/>
        <b val="0"/>
        <sz val="10.0"/>
      </rPr>
      <t xml:space="preserve"> Elaboración de material pedagógico para formación y capacitación
GPR-PD-09 Versión 3. Se da cumplimiento a la acción, por lo cual se da cierre a la misma. </t>
    </r>
    <r>
      <rPr>
        <rFont val="Arial"/>
        <b/>
        <sz val="10.0"/>
      </rPr>
      <t>TMMM</t>
    </r>
  </si>
  <si>
    <t>IGL16-9</t>
  </si>
  <si>
    <t>NTCGP 1000:2009 en su numeral 7.1</t>
  </si>
  <si>
    <t>3. Desactualizacion del procedimiento PSC-PD-01 "Participación y Organización Social, Comunitaria y Sectorial en Gestión de Riesgos" “Realizar seguimiento y control a las agendas comunitarias y al plan de acción. Realizar el seguimiento y control de las actividades planteadas en el plan de acción y a la agenda comunitaria, revisando que se cumplan oportunamente las tareas asignadas, de acuerdo a los tiempos estimados y con la calidad que cada una amerita”.</t>
  </si>
  <si>
    <t>Tiempo que ha tomado la institución en definir del enfoque en planes programas y proyectos que repercuten en la desactualización de los procedimientos</t>
  </si>
  <si>
    <t>Revisión y actualización del procedimiento</t>
  </si>
  <si>
    <t>Iván Hernando Caicedo Rubiano - Subdirector para la Reducción Claudia Elizabeth Rodriguez Angela Pedraza Nancy Tovar Luz Marina Espinosa García</t>
  </si>
  <si>
    <t xml:space="preserve">Se cuenta con un nuevo proceso misional "PROMOCIÓN DE LA AUTOGESTIÓN CIUDADANA DEL RIESGO GMR-PR-01". A partir de esto se realizará la actualización del procedimiento según las directrices de la alta dirección. Dsiponible en http://newintranet.idiger.gov.co/group/guest/promocion.
 22 Junio de 2018. El proceso se encuentra en revisión por parte de Planeación de la Entidad. 23 de Agosto de 2018: Se está a la espera de la Oficina Asesora de Planeación, para avanzar en la estructuración del mismo. 14 de Noviembre de 2018: se establece una serie de reuniones para la actualización del Procedimiento a nivel de reducción de riesgos, con las Areas: Educación, Gestión Local, Iniciativas, Obras, Adecuación y Cuerpos de Agua.
09/04/19. En el año se realizó un ejercicio de identificación de actores desde las áreas funcionales, identificando el enfoque y alcance de los grupos de valor con los que se cuenta al momento, adicional se adelantó un ejercicio de identificar los grupos de valor asociados a los escensarios de riesgo. Se espera contar para el segundo semestre con el ajuste del proceso y los procedimientos involucrados. </t>
  </si>
  <si>
    <t>julio 14 de 2017: Se revisó que se realizó una reunión con las áreas de la subdirección de Reducción (Educación, Iniciativas comunitarias y Gestión local) donde se revisó el procedimiento de Participación con miras a su ajuste y actualización. NCSS 
27 diciembre de 2017: con el nuevo proceso titulado "PROMOCIÓN DE LA AUTOGESTIÓN CIUDADANA DEL RIESGO GMR-PR-01" se generará yu ajustará el procedimiento. NCSS 
06 de Septiembre de 2018: No se evidencia avance en la acción, debe realizarse la respectiva gestión con la Oficina Asesora de Planeación. TMMM 
DICIEMBRE 05 DE 2018: No se remiten soportes de programación de reuniones de actualización.
11 de abril de 2019: La Subdirección de Reducción de Riesgos y Adaptación al Cambio Climático remite Comunicación Interna 2019IE1725, a través de la cual solicita el cierre de las acciones IGL16-9 y IGL16-5, teniendo en cuenta lo siguiente: 
"...ambas acciones fueron planteadas para corregir deficiencias encontradas en el cumplimiento de los procedimientos "Participación y Organización Social, Comunitaria y Sectorial en Gestión de Riesgos" y "Coordinación de los Consejos Locales de Gestión de Riesgos y Cambio Climático del SDGRCC, los cuales en el momento de la auditoria, hacian parte del macro-proceso "Participación y Gestión social", procesos "Participación en Gestión de Riesgos". No obstante, tanto el macro proceso, como el proceso, fueron modificados en el año 2017 y en consecuencia los citados procedimientos desaparecieron, no encontrandose ahora en el mapa de procesos institucional."
Teniendo en cuenta la anterior justificación y en cumplimiento de la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del procedimiento Formulación, Ejecución y
Seguimiento de los Planes de Mejoramiento SEC-PD-08 Versión 9 y una vez verificado el mapa de procesos de la entidad, se procede a dar cierre a las acciones.
*Se evidencia procedimiento correspondiente al Grupo de Gestión Local dentro del proceso correspondiente al SDGR-CC.</t>
  </si>
  <si>
    <t>IGL16-6</t>
  </si>
  <si>
    <t>procedimiento "Participación y Organización Social, Comunitaria y Sectorial en Gestión de Riesgos" actividades 1.2 a la 1.13</t>
  </si>
  <si>
    <t>2. Se incumple el procedimiento "Participación y Organización Social, Comunitaria y Sectorial en Gestión de Riesgos" y el procedimiento “Coordinación de los Consejos locales de Gestión de Riesgos y Cambio Climático del SDGR-CC”: Frente al procedimiento "Participación y Organización Social, Comunitaria y Sectorial en Gestión de Riesgos" se incumple las actividades 1.1 y 1.2 no se ha aprobado la Estrategia de participación de la entidad, la cual es el instrumento para poder ejecutar el procedimiento, se verificó que existe un documento titulado “Participación y organización en la Gestión de Riesgos. Documento en elaboración”, el cual contiene lineamientos sobre participación pero no está aprobado y no es una estrategia.</t>
  </si>
  <si>
    <t>Modificación del Plan Distrital de Gestión de Riesgo y Cambio Climático</t>
  </si>
  <si>
    <t>Socializar el documento final del PDGR-CC en los CLGR CC de cada una de las localidades</t>
  </si>
  <si>
    <t>Planeación IDIGER
 Equipo de Gestión Local</t>
  </si>
  <si>
    <t>Se socializó con los CLGR-CC en reunión distrital por parte de la oficina asesora de Planeación del IDIGER el estado de ajuste del PDGR-CC el 28 de noviembre de 2017. NAS GESTIÓN LOCAL/2017 PLAN DE MEJORAMIENTO GL/IGL16-6. Presentación, acta y listado de asistencia.
 El documento final de IDIGER del PDGRCC está en la Secretaría Distrital de Ambiente para revisión jurírida como cabeza de sector, para las modificaciones normativas a las que haya lugar. 
 22 Junio de 2018: A la fecha se esta pendiente que se emita la ultima revisión, del PDGR. 23 de Agosto de 2018: Se está a la espera de la aprobación del ajuste del PDGR, responsable Oficina Asesora de Planeación. 16 de noviembre de 2018: Se llevó a cabo la aprobación del Plan Distrital de Gestión de Riesgos y Cambio Climático en el Consejo Distrital de Gestión de Riesgos y Cambio Climático. Se socializará el 19 de noviembre de 2018 con el equipo de gestión local y se socializará en la última sesión del año en los CLGR/CC.
09/04/19. Se adoptó por parte del CDGR-CC la actualización del PDGRD-CC,  Acuerdo 001 de 2018. Decreto 587 de 2018. Se socializó al equipo de gestión local por parte de la Oficina Asesora de Planeación del IDIGER y se realizó la socialización del mismo en los CLGR/CC. Actividad para solicitar cierre por parte de control interno 100% de avance.</t>
  </si>
  <si>
    <t xml:space="preserve">
DICIEMBRE 05 DE 2018: Ya se dispone de documento aprobado correspondiente al PDGR-CC, no obstante no se remiten soportes de socialización a los CLGR-CC, se recomienda enviar correo electronico a la Jefe de la Oficina de Control Interno, solicitando la ampliación del plazo de cumplimiento de esta acción hasta mediados de la proxima vigencia, afin de que se incluya en los Planes de Acción Locales los procesos de socialización de este nuevo documento y se de cumplimiento a la acción.TMMM
10 de abril de 2019: La dependencia informa que el grupo de Gestión Local, recibio la socialización del Plan Distrital de Gestión de Riesgo de Desastres y Cambio Climático se evidencia acta del 19 de noviembre de 2018, se evidencian soportes de socialización a los CLGRCC, se procede a dar cierre a la acción.TMMM</t>
  </si>
  <si>
    <t>IGL16-5</t>
  </si>
  <si>
    <t>*La alta dirección de la entidad, no ha definido el enfoque, objetivo y alcance de la estrategia institucional de participación</t>
  </si>
  <si>
    <t>A partir de los lineamientos dados por la Dirección y la Subdirección para la Reducción de Riesgos y Adaptación al Cambio Climático, ajustar y gestionar la aprobación de la Estrategia de Participación</t>
  </si>
  <si>
    <t>Ivan Hernando Caicedo - Subdirector para la reducción de riesgos y adaptación al Cambio Climático. Claudia Elizabeth Rodriguez - Profesional especializado 222-29 Iniciativas Educación Obras Adecuación Reasentamiento Cuerpos de Agua</t>
  </si>
  <si>
    <t xml:space="preserve">No se ha recibido directriz al respecto por parte de la alta dirección.
 22 Junio de 2018. A la fecha no se han las directrices correspondientes. 23 de Agosto de 2018: En relación con el procedimiento de la Estrategía de participación comunitaria, desde el área se sigue a la espera de directrices por parte de la alta dirección .  16 de Noviembre de 2018:  una vez analizadas las acciones que se han venido ejecutando por parte de la Subdirección, relacionadas con el Plan de Mejoramiento, se estructurá un lineamiento general que se presenará para su formalización institucional.
09/04/19. En el año se realizó un ejercicio de identificación de actores desde las áreas funcionales, identificando el enfoque y alcance de los grupos de valor con los que se cuenta al momento, adicional se adelantó un ejercicio de identificar los grupos de valor asociados a los escensarios de riesgo. Se espera contar para el segundo semestre con el ajuste del proceso y los procedimientos involucrados. </t>
  </si>
  <si>
    <t>Julio 14 de 2017: No hay avance en la acción. NCSS 
27 diciembre de 2017: Se da alerta en tanto la subdirección debe tomar una decisión frnete a esta acción que no ha iniciado, se sugiere que formalmente la subdirección solicite ajustar la acción o eliminarla con una debida justificación, esta accón esta vencida. NCSS 
09 de septiembre de 2018: Aun no se presenta avance en esta acción, ni se ha presentado solicitud de modificación y/o eliminación de la acción.TMMM 
DICIEMBRE 05 DE 2018: La SRRACC, no remite soportes que permitan evidenciar avances en el cumplimiento. TMMM
11 de abril de 2019: La Subdirección de Reducción de Riesgos y Adaptación al Cambio Climático remite Comunicación Interna 2019IE1725, a través de la cual solicita el cierre de las acciones IGL16-9 y IGL16-5, teniendo en cuenta lo siguiente: 
"...ambas acciones fueron planteadas para corregir deficiencias encontradas en el cumplimiento de los procedimientos "Participación y Organización Social, Comunitaria y Sectorial en Gestión de Riesgos" y "Coordinación de los Consejos Locales de Gestión de Riesgos y Cambio Climático del SDGRCC, los cuales en el momento de la auditoria, hacian parte del macro-proceso "Participación y Gestión social", procesos "Participación en Gestión de Riesgos". No obstante, tanto el macro proceso, como el proceso, fueron modificados en el año 2017 y en consecuencia los citados procedimientos desaparecieron, no encontrandose ahora en el mapa de procesos institucional."
Teniendo en cuenta la anterior justificación y en cumplimiento de la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del procedimiento Formulación, Ejecución y
Seguimiento de los Planes de Mejoramiento SEC-PD-08 Versión 9 y una vez verificado el mapa de procesos de la entidad, se procede a dar cierre a las acciones.
*Se evidencia procedimiento correspondeiente al Grupo de Gestión Local dentro del proceso correspondiente al SDGR-CC.TMMM</t>
  </si>
  <si>
    <t>IAP16-25</t>
  </si>
  <si>
    <t>Auditoría Interna - Adquisición Predial</t>
  </si>
  <si>
    <t>MECI 2014 Numeral 1.2 Componente Direccionamiento Estratégico 1.2. Planes, programas y Proyectos y la NTGP 1000:2009. Numeral 7,1 Planificación de la realización del producto o prestación del servicio.</t>
  </si>
  <si>
    <t>3.2.3. El formato GMR-FT-36 versión 2 denominado plan de gestión social de las familias recomendadas al programa de reasentamiento en la modalidad adquisición predial, es una ficha de caracterización por familia</t>
  </si>
  <si>
    <t>Elaborar documento final del nuevo PGS y trámite de aprobación por la OAP.</t>
  </si>
  <si>
    <t>Luz Ángela Losada Campos
 Profesional Universitario 219-08</t>
  </si>
  <si>
    <r>
      <rPr>
        <rFont val="Arial"/>
        <sz val="10.0"/>
      </rPr>
      <t xml:space="preserve">Se solicita aplazar la fecha de terminación de la acción al 31/01/2018, para presentar el documento propuesta, elaborado por el equipo debido al cambio de Subdirector.
</t>
    </r>
    <r>
      <rPr>
        <rFont val="Arial"/>
        <b/>
        <sz val="10.0"/>
      </rPr>
      <t xml:space="preserve"> 19/6/2018: </t>
    </r>
    <r>
      <rPr>
        <rFont val="Arial"/>
        <sz val="10.0"/>
      </rPr>
      <t xml:space="preserve">El Plan de Gestión Social se encuentra actualizado y aprobado por el Subdirector. 23 de agosto de 2018: El Plan de Gestión Social para Adquisición Predial está aprobado por el Subdirector (ver hallazgo IAP16-24), sin embargo, se está a la espera de la expedición del Acto Administrativo que lo adopte.
</t>
    </r>
    <r>
      <rPr>
        <rFont val="Arial"/>
        <b/>
        <sz val="10.0"/>
      </rPr>
      <t xml:space="preserve">09/04/2019 </t>
    </r>
    <r>
      <rPr>
        <rFont val="Arial"/>
        <sz val="10.0"/>
      </rPr>
      <t xml:space="preserve"> El Plan de Gestión Social, es el instrumento de gestión que articula programas y actividades, de forma ordenada y progresiva, orientadas a brindar un acompañamiento social integral a las familias propietarios/poseedoras, habitantes de las viviendas identificadas en zona de alto riesgo no mitigable y que han sido vinculadas al proceso de adquisición predial con el IDIGER, a través del Programa de Reasentamientos. De tal forma que va dirigido a prevenir y mitigar los impactos (sociales y económicos) causados por el traslado definitivo de la vivienda en riesgo. A su vez permite  formalizar los diferentes procesos y procedimientos, fijando criterios técnicos, prediales, sociales y jurídicos para la iniciación y culminación del mismo de manera exitosa en el marco de la normatividad Distrital vigente.
El Plan de Gestión Social, hace parte de los documentos que soportan el procedimiento de adquisición predial definido a través del formato GMR-PD-09. "Adquisición Predial para el Reasentamiento". La actualización del mismo se encuentra aprobada por la Subdirección de Reducción y al momento esta pendiente de que se elabore el acto administrativo que lo adopte.
</t>
    </r>
    <r>
      <rPr>
        <rFont val="Arial"/>
        <b/>
        <sz val="10.0"/>
      </rPr>
      <t>09/07/2019</t>
    </r>
    <r>
      <rPr>
        <rFont val="Arial"/>
        <sz val="10.0"/>
      </rPr>
      <t xml:space="preserve"> Este hallazgo se llevara a comite de control interno.
</t>
    </r>
    <r>
      <rPr>
        <rFont val="Arial"/>
        <b/>
        <sz val="10.0"/>
      </rPr>
      <t xml:space="preserve">16/10/2019 </t>
    </r>
    <r>
      <rPr>
        <rFont val="Arial"/>
        <sz val="10.0"/>
      </rPr>
      <t xml:space="preserve">Al momento se adelanta la revisión jurídica con el fin de realizar la modificación o derogación de la Resolución 109 de 2014  que " Adopta el Plan de Gestión Social para el Programa de Reasentamiento de Familias en Alto Riesgo y establece los criterios para la adquisición predial y el reconocimiento económico por los impactos generados. Dicha resolución se aplicará a todas aquellas familias propietarias, poseedoras o con derechos de mejoras sobre inmuebles que han sido plenamente identificadas mediante Concepto Técnico y/o Diagnostico Técnico emitido por el Instituto Distrital de Gestión de Riesgo y Cambio Climático - IDIGER por encontrarse en zona de alto riesgo y que forman parte del Programa de Reasentamiento"  y su respectiva modificación, Resolución 180 de 2014.
El resultado del ejercicio será la proyección de una resolución interna que adopte el Plan de Gestión Social actualizado para el proceso de adquisición predial desarrollado por la Entidad.
</t>
    </r>
    <r>
      <rPr>
        <rFont val="Arial"/>
        <b/>
        <sz val="10.0"/>
      </rPr>
      <t xml:space="preserve">
23/12/2019</t>
    </r>
    <r>
      <rPr>
        <rFont val="Arial"/>
        <sz val="10.0"/>
      </rPr>
      <t xml:space="preserve"> Mediante la resolución 710 del 23 de diciembre de 2019, el IDIGER adoptó el nuevo Plan de Gestión Social para la adquisición predial en el marco del programa de Reasentamientos de familias en alto riego no mitigable. Documento que incorpora las observaciones de las auditorias presentadas respecto a los instrumentos de verificación de las actividades previstas en el mismo. La resolución se encuentra en proceso de publicación en el diario oficial. 
Evidencias: Resolución 710 de 2019.
</t>
    </r>
    <r>
      <rPr>
        <rFont val="Arial"/>
        <b/>
        <sz val="10.0"/>
      </rPr>
      <t>16/07/2020</t>
    </r>
    <r>
      <rPr>
        <rFont val="Arial"/>
        <sz val="10.0"/>
      </rPr>
      <t xml:space="preserve"> Se dió cumplimiento a la acción de acuerdo al reporte realizado el 23/12/2019 al adoptarse el Plan de Gestión Social mencionado. Bajo la evidencia: Resolución 710 de 2019</t>
    </r>
  </si>
  <si>
    <r>
      <rPr>
        <rFont val="Arial"/>
        <sz val="10.0"/>
      </rPr>
      <t xml:space="preserve">14 julio de 2017: Teniendo en cuenta que no ha finalizado la acción anterior, no se presenta avance en el cumplimiento de esta acción.NCSS 
27 diciembre de 2017: No se suministraron evidencias de cumplimiento. Se sugiere que soliciten formalmente la ampliación de la fecha de terminación. NCSS 
07/09/2018: Se verifica plan de Gestión Social, pero el mismo no se encuentra validado por la Oficna Asesora de Planeación como lo enuncia la acción. Se dara cierre a la acción tan pronto se valide por la OAP. TMMM 
DICIEMBRE 05 DE 2018: Se dara cierre a la acción tan pronto sea remitido acto adminsitrativo que demuestre la aprobaciòn formal del documento.
</t>
    </r>
    <r>
      <rPr>
        <rFont val="Arial"/>
        <b/>
        <sz val="10.0"/>
      </rPr>
      <t xml:space="preserve">15 DE ABRIL DE 2019: </t>
    </r>
    <r>
      <rPr>
        <rFont val="Arial"/>
        <sz val="10.0"/>
      </rPr>
      <t xml:space="preserve">La dependencia manifiesta que aun no se cuenta con acto administrativo a través del cual se adopte el documento Plan de Gestión Social, la acción se encuentra vencida desde la vigencia 2017, por lo que se solicita se desarrollen las actividades necesarias para dar cumplimiento a la acción de caracter urgente. </t>
    </r>
    <r>
      <rPr>
        <rFont val="Arial"/>
        <b/>
        <sz val="10.0"/>
      </rPr>
      <t xml:space="preserve">TMMM
Noviembre 05 de 2019: </t>
    </r>
    <r>
      <rPr>
        <rFont val="Arial"/>
        <sz val="10.0"/>
      </rPr>
      <t xml:space="preserve">La OCI, generó informe de auditoria al procedimiento de Adquisición Predial en el que se ratifica que la resolución 109 de 2014, se encuentra vigente y a la fecha no se ha formalizado una nueva resolución que la derogue, por lo que se presenta incumplimeinto de la misma evidenciandose  una implemnetación parcial de algunos componentes del Plan de Gestión Social. </t>
    </r>
    <r>
      <rPr>
        <rFont val="Arial"/>
        <b/>
        <sz val="10.0"/>
      </rPr>
      <t xml:space="preserve">TMMM
Abril 2020: </t>
    </r>
    <r>
      <rPr>
        <rFont val="Arial"/>
        <sz val="10.0"/>
      </rPr>
      <t>A la fecha no se presenta referente designado de plan de mejora, por lo que no se registra avance.</t>
    </r>
    <r>
      <rPr>
        <rFont val="Arial"/>
        <b/>
        <sz val="10.0"/>
      </rPr>
      <t xml:space="preserve"> DKRP
  Julio de 2020: </t>
    </r>
    <r>
      <rPr>
        <rFont val="Arial"/>
        <sz val="10.0"/>
      </rPr>
      <t xml:space="preserve">Bajo comunicación mediante comunicación interna 2020IE2513 del 07/07/2020, se informan los soporets remitidos y  una vez se ingresa a la página del IDIGER se identifica en el siguiente enlace GR-FT-57 Formato de Seguimiento a las Actividades de Plan de Gestión Social (link: </t>
    </r>
    <r>
      <rPr>
        <rFont val="Arial"/>
        <color rgb="FF1155CC"/>
        <sz val="10.0"/>
        <u/>
      </rPr>
      <t>https://www.idiger.gov.co/documents/20182/300455/GR-FT-57+FORMATO+DE+SEGUIMIENTO+A+LAS+ACTIVIDADES+DE+PLAN+DEL+GESTI%C3%93N+SOCIAL.xls/e6a99a92-d6c6-43ea-9a5c-a66bfcd646ed)</t>
    </r>
    <r>
      <rPr>
        <rFont val="Arial"/>
        <sz val="10.0"/>
      </rPr>
      <t xml:space="preserve">  se adoptó desde feb de 2020 segun consta en el documento. Se cierra la acción. </t>
    </r>
    <r>
      <rPr>
        <rFont val="Arial"/>
        <b/>
        <sz val="10.0"/>
      </rPr>
      <t xml:space="preserve">DKRP.
</t>
    </r>
  </si>
  <si>
    <t>AIEOACC-1</t>
  </si>
  <si>
    <t>Auditoria Interna procedimiento de Ejecución de Obras y componente de Adaptación al Cambio Climático</t>
  </si>
  <si>
    <t>*Resolución 112 de 2015: “Por medio de la cual se modifica el manual de funciones y competencias laborales del Instituto Distrital de Gestión de Riesgos y Cambio Climático”. Artículo 11.
  *Norma Técnica Colombiana NTC-ISO 9001:2015 numeral 6. Planificación, 6.1.</t>
  </si>
  <si>
    <t>7.2.1. LA SUBDIRECCIÓN DE REDUCCIÓN DE RIESGOS Y ADAPTACIÓN AL CAMBIO CLIMÁTICO NO TIENE DEFINIDA UNA AREA FUNCIONAL ESTRUCTURADA, NI PROCEDIMIENTO DOCUMENTADO, GUÍA Y/O MANUAL CORRESPONDIENTE AL SISTEMA DE DRENAJE PLUVIAL SOSTENIBLE</t>
  </si>
  <si>
    <t>aunque existe un manual de funciones SUDPS, en el acuerdo 007 de 2016, que modifica la estructura organizacional y las funciones del IDIGER, en su articulo 8 paragrafo b, procesos de la subdirección de redución, no define procesos relacionado con el Sistema de drenaje pluvial sostenible</t>
  </si>
  <si>
    <t xml:space="preserve">La Subdirección de Reducción de Riesgos y Adaptación al Cambio Climático formulará procedimiento con las funciones correspondientes al área funcional "Intervenciones correctivas - sistema de drenaje pluvial sostenible" (cuerpos de agua y estructuras hidráulicas /medidas de reducción de riesgo por inundación y adaptación al cambio climático) </t>
  </si>
  <si>
    <t>Subdireción de Reducción de reducción de riesgo y adaptación al cambio climatico</t>
  </si>
  <si>
    <t xml:space="preserve">9/04/2019  no se puede ajustar las funciones de los profesioneales correspondiestes al Sistema de Drenaje Pluvial Sosteniblese  ya que se encuentran finalizando periodo de prueba  y hay un funcionario en provisionalidad
9/07/2019  Se ha terminado el periodo de prueba de los funcionarios, sin embargo una de las Vacantes correspondientes al SUDPS, se encuentra en provisionalidad,  y su empleo esta ofertado en concurso en desarrollo por la CNSC, por tanto aún no es posible realizar el ajuste de las funciones.  Por lo anterior y considerando además que la fecha de vencimiento para esta acción es 31 de diciembre de 2019 se propone actualizar el análisis de causas  en una mesa de trabajo conjunta con la oficina de control interno y generar una nueva acción en la que se pueda dar cierre al hallazgo.
16/10/2019 Se solicita el cierre del Hallazgo ya que las funciones correspondientes al Sistema de Drenaje Pluvial Sostenible se están ejecutando a través de acciones establecidas en el procedimiento (-cuerpos de agua y estructuras hidráulicas / medidas de reducción de riesgo por inundación y adaptación al cambio climático) perteneciente al proceso de Reducción del riesgo y adaptación al cambio climático, se anexa como evidencia 
16/12/2019 se envia comunicación interna a la oficina de control interno solicitando la modificacion de la accion considerando las actividades que realiza la SRRACC dentro del Plan Distrital de Riesgos y Gestión del Cambio Climático,se adjunta comunicación 
</t>
  </si>
  <si>
    <r>
      <rPr>
        <rFont val="Arial"/>
        <sz val="10.0"/>
      </rPr>
      <t xml:space="preserve">DICIEMBRE 05 DE 2018: No presenta seguimiento por parte de la dependencia
</t>
    </r>
    <r>
      <rPr>
        <rFont val="Arial"/>
        <b/>
        <sz val="10.0"/>
      </rPr>
      <t xml:space="preserve">15 de abril de 2019: </t>
    </r>
    <r>
      <rPr>
        <rFont val="Arial"/>
        <sz val="10.0"/>
      </rPr>
      <t xml:space="preserve">La dependencia no presenta reporte toda vez que aun no se ha finalziado el periodo de prueba de los funcionarios de carrera.
</t>
    </r>
    <r>
      <rPr>
        <rFont val="Arial"/>
        <b/>
        <sz val="10.0"/>
      </rPr>
      <t>12 de junio de 2019:</t>
    </r>
    <r>
      <rPr>
        <rFont val="Arial"/>
        <sz val="10.0"/>
      </rPr>
      <t xml:space="preserve"> La acción presenta fecha de vencimiento el 31 de diciembre de 2019, los periodos de prueba han finzalizado; se requiere gestión prioirtaria para el cumplimiento de la acción.
</t>
    </r>
    <r>
      <rPr>
        <rFont val="Arial"/>
        <b/>
        <sz val="10.0"/>
      </rPr>
      <t xml:space="preserve">
Octubre de 2019: </t>
    </r>
    <r>
      <rPr>
        <rFont val="Arial"/>
        <sz val="10.0"/>
      </rPr>
      <t xml:space="preserve">La dependencia manifiesta que las funciones de los manuales objeto de la no conformidad se están ejecutando conforme al procedimiento de SUDPS y remite dicho procedimiento en formato word. Para el cierre de esta acción es necesaria la solicitud por parte de la dependencia a través de comunicación oficial </t>
    </r>
    <r>
      <rPr>
        <rFont val="Arial"/>
        <b/>
        <i/>
        <sz val="10.0"/>
      </rPr>
      <t>(de acuerdo al procedimiento Formulación, Ejecución y Seguimiento de los Planes de Mejoramiento SEC-PD-08 Versión 9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t>
    </r>
    <r>
      <rPr>
        <rFont val="Arial"/>
        <sz val="10.0"/>
      </rPr>
      <t xml:space="preserve"> para modificación de la acción formulada para subsanar el hallazgo, ya que en este momento la acción propuesta por la SRRAC es: "Realizar ajuste de las funciones correspondiestes al Sistema de Drenaje Pluvial Sostenible e incluirlas dentro del proceso de Reducción del riesgo y adaptación al cambio climático",  una vez modificada la acción por solicitud de la dependencia se dara cierre a la misma.
Diciembre de 2019: Mediante comunicación interna 2019IE6020 del 16/12/2019 la Subdirección de Reducción de Riesgos y Adaptación al Cambio Climático, solicitó el cambio de la acción por la siguiente:
"La subdireccion de reducción de riesgos y adaptación al cambio climático formulará procedimiento con las funciones correspondientes al área funcional "internvenciones correctivas - sistema de drenaje pluvial sostenible"
Se evidenció la publicacion del "PROCEDIMIENTO MEDIDAS  PARA LA REDUCCIÓN DE RIESGOS DE INUNDACIÓN Y ADAPTACIÓN AL CAMBIO CLIMÁTICO", en el mapa de procesos de la entidad. Se preocede a dar cierre a la acción de acuerdo al procedimiento Formulación, Ejecución y Seguimiento de los Planes de Mejoramiento SEC-PD-08 Versión 9 Politica de operación: 1.8
</t>
    </r>
  </si>
  <si>
    <t>AIEOACC-2</t>
  </si>
  <si>
    <t>*Incumplimiento parcial de lo estipulado en el Decreto 172 de 2014 Artículo 5. Procesos Estratégicos de la Gestión de Riesgos y Cambio Climático, Literal “e)
  *Norma Técnica Colombiana NTC-ISO 9001:2015 numeral 6. Planificación, 6.1. Acciones para abordar riesgos y oportunidades, 6.1.1. Literal a)</t>
  </si>
  <si>
    <t>7.2.2. NO SE HAN DEFINIDO CRITERIOS PARA LA IDENTIFICACIÓN Y PRIORIZACIÓN DE MEDIDAS DE ADAPTACIÓN AL CAMBIO CLIMÁTICO</t>
  </si>
  <si>
    <t>No se cuenta con un instrumento de planificación que defina las acciones o medidas de adaptación al cambio climatico ya que se encuentra en ajustes y concertación</t>
  </si>
  <si>
    <t>Reportar a la Oficina de Planeación las acciones para el cumplimiento de la meta de la Subdireccion para la Reducción del Riesgo y Adaptación al Cambio Clímatico, dentro del marco del Plan Distrital de Riesgos y Cambio Climatico</t>
  </si>
  <si>
    <r>
      <rPr>
        <rFont val="Arial"/>
        <b/>
        <sz val="10.0"/>
      </rPr>
      <t xml:space="preserve">9/04/2019 </t>
    </r>
    <r>
      <rPr>
        <rFont val="Arial"/>
        <sz val="10.0"/>
      </rPr>
      <t xml:space="preserve">El seguimiento e implementación se realiza por medio del plan de accion de la subdireccion, presentado a la oficina asesora de planeacion  mensualmente  
</t>
    </r>
    <r>
      <rPr>
        <rFont val="Arial"/>
        <b/>
        <sz val="10.0"/>
      </rPr>
      <t>9/07/2019</t>
    </r>
    <r>
      <rPr>
        <rFont val="Arial"/>
        <sz val="10.0"/>
      </rPr>
      <t xml:space="preserve"> El seguimiento e implementación se realiza por medio del plan de accion de la subdireccion, presentado a la oficina asesora de planeacion de forma trimestral.  
</t>
    </r>
    <r>
      <rPr>
        <rFont val="Arial"/>
        <b/>
        <sz val="10.0"/>
      </rPr>
      <t>16/10/2019</t>
    </r>
    <r>
      <rPr>
        <rFont val="Arial"/>
        <sz val="10.0"/>
      </rPr>
      <t xml:space="preserve"> El seguimiento e implementación se realiza por medio del plan de accion de la subdireccion, donde anualmente queda plasmadO todas las acciones y actividades que la Subdireccion tiene contempladas en el PDGRCC, este seguimineto se presenta a la oficina asesora de planeacion de forma trimestral al igual que en el informe de gestion. se realiza reunion con la oficina asesora de planeacion sobre las acciones de la subdireccion relacionada con el PDRCC, ya que es esta depéndencia la encargada de seguimiento al PDGRCC, Adjuntamos Lista de asistencia de reunion de seguimiento.
</t>
    </r>
    <r>
      <rPr>
        <rFont val="Arial"/>
        <b/>
        <sz val="10.0"/>
      </rPr>
      <t>16/12/2019</t>
    </r>
    <r>
      <rPr>
        <rFont val="Arial"/>
        <sz val="10.0"/>
      </rPr>
      <t xml:space="preserve"> desde la SRR,  al PDGRD en el mes de agosto se realizaron  dos reuniones con el área de Planeación para revisar las metas que corresponden a la subdirección  y empezar a definir los formatos hoja de vida del indicador, para los reportes, en el mes de septiembre enviamos los formatos realizados para revisión de pLaneación, en el mes de diciembre Planeación aprobó los formatos de reportes a cargo de la SRR. se adjuntan formatos, comunicaciones, lista de asistencia y correos con la oficina de planeacion como evidencia 
Se envia comunicación interna a la oficina de control interno solicitando la modificacion de la accion considerando las actividades que realiza la SRRACC dentro del Plan Distrital de Riesgos y Gestión del Cambio Climático,se adjunta comunicación 
</t>
    </r>
    <r>
      <rPr>
        <rFont val="Arial"/>
        <b/>
        <sz val="10.0"/>
      </rPr>
      <t xml:space="preserve">2/04/2020 </t>
    </r>
    <r>
      <rPr>
        <rFont val="Arial"/>
        <sz val="10.0"/>
      </rPr>
      <t xml:space="preserve">la SRRACC en el mes de enero 2020 se envio a la Oficina Asesora de Planeacion reporte de cumplimiento de metas del PDGRD correspondientes a esta subdireccion, la cual solicito se subiera al siguiente link: 
https://sites.google.com/idiger.gov.co/sseplandistrital/home en el cual se puede consultar las evidencias: Fichas para reporte y formatos aprobados enviados por comunicacion interna 2019IE5775. 
</t>
    </r>
    <r>
      <rPr>
        <rFont val="Arial"/>
        <b/>
        <sz val="10.0"/>
      </rPr>
      <t>8/05/2020,</t>
    </r>
    <r>
      <rPr>
        <rFont val="Arial"/>
        <sz val="10.0"/>
      </rPr>
      <t xml:space="preserve"> la SRSACC, en el mes de mayo por medio de comunicación interna 2020IE1656 se envia reporte a la OAP, por ser el area que realiza el seguimiento al PDGRD,dando cumplimiento a las metas correspondientes a esta subdireccion, se envia comunicación interna como evidencia
</t>
    </r>
    <r>
      <rPr>
        <rFont val="Arial"/>
        <b/>
        <sz val="10.0"/>
      </rPr>
      <t xml:space="preserve">16/07/2020 </t>
    </r>
    <r>
      <rPr>
        <rFont val="Arial"/>
        <sz val="10.0"/>
      </rPr>
      <t>El día 8/05/2020 se reportó el cumplimiento a la acción correspondiente, soportado bajo el anexo de comunicación interna</t>
    </r>
  </si>
  <si>
    <r>
      <rPr>
        <rFont val="Arial"/>
        <sz val="10.0"/>
      </rPr>
      <t>DICIEMBRE 05 DE 2018: No presenta seguimiento por parte de la dependencia
ENERO 04 DE 2019: Como producto del trabajo y gestión de la entidad durante la actual administración, la líder del proceso “Desarrollo del SDGR-CC”, remite el Acuerdo 001 del 9 de noviembre de 2018 “Por el cual se aprueba el Plan Distrital de Gestión del Riesgo de Desastres y del Cambio Climático para Bogotá D.C., 2018-2030”, (deroga el Acuerdo 002 del 22 de diciembre de 2015, correspondiente al anterior Plan Distrital de Gestión de Riesgos y Cambio Climático). Adicionalmente es remitido el documento técnico general, en el cual se aprecian cinco (5) componentes, con sus respectivos objetivos y programas. El Plan Distrital de Gestión de Riesgo de Desastres y del Cambio Climático, está planteado para desarrollarse hasta la vigencia 2030, en el marco de las funciones del IDIGER y de las entidades que conforman el SDGR-CC, de acuerdo a la normatividad vigente  (Acuerdo Distrital 546 de 2013 - Art 7, Decreto Distrital 172 de 2014 – Art 30 y 33). A partir de lo anterior y en cumplimiento de la acción propuesta para subsanar este hallazgo "</t>
    </r>
    <r>
      <rPr>
        <rFont val="Arial"/>
        <b/>
        <sz val="10.0"/>
      </rPr>
      <t xml:space="preserve">Implementación y seguimiento del Plan Distrital de Riesgos y Cambio Climatico como instrumento de planificación y de gestion del SDGRCC según misionalidad del IDIGER (Decreto 579 de 2015)", </t>
    </r>
    <r>
      <rPr>
        <rFont val="Arial"/>
        <sz val="10.0"/>
      </rPr>
      <t xml:space="preserve">cuya fecha de vencimiento es a 30 de diciembre de 2019, se realizaran los seguimientos a esta implementación durante la vigencia 2019, para dar cierre a la misma.
Octubre de 2019: Para dar cierre a esta acción se requiere que la dependencia informe las acciones desarrolladas en el marco de los componentes del PDGRCC así como el nivel de avance con sus soportes ya que la acción hace referencia a "Implementación y seguimiento del Plan Distrital de Riesgos y Cambio Climático..." a la fecha la dependencia remite un listado de asistencia reunión cuyo tema son las metas del PDGRCC.
</t>
    </r>
    <r>
      <rPr>
        <rFont val="Arial"/>
        <b/>
        <sz val="10.0"/>
      </rPr>
      <t>Diciembre de 2019:</t>
    </r>
    <r>
      <rPr>
        <rFont val="Arial"/>
        <sz val="10.0"/>
      </rPr>
      <t xml:space="preserve"> Mediante comunicación interna 2019IE6020 del 16/12/2019 la Subdirección de Reducción de Riesgos y Adaptación al Cambio Climático, solicitó la modificación de la acción del presente hayazgo argumentando que " la SRRACC no es la encargada de realizar el seguimiento al Plan Distrital de Riesgos y Gestión del Cambio Climático", de acuerdo a lo establecido en el acuerdo 007 de 2016, articulo 8, La Oficina de Control Interno observó que dentro del proceso de Desarrollo del SDGR-CC se encuentra el seguimeinto a las metas del Plan Distrital de Gestión de Riesgos y Cambio Climático. Razón por la cual se procede a cambiar la acción así:
Implementación y seguimiento del Plan Distrital de Riesgos y Cambio Climatico como instrumento de planificación y de gestion del SDGRCC según misionalidad del IDIGER (Decreto 579 de 2015) 
Propuesta por la SRRACC: "Reportar a  la Oficina de Planeación las acciones para el cumplimiento de la meta de la Subdireccion para la Reducción del Riesgo y Adaptación al Cambio Clímatico, dentro del marco del Plan Distrital de Riesgos y Cambio Climatico"
Así mismo se recuerda a la dependencia que para el cierre de la accion propuesta se deberá dejar evidencia del reporte del cumplimiento de las metas que tenga a cargo la SRRACC en relación con el Plan Distrital de Riesgos y Cambio Climatico a la OAP.
</t>
    </r>
    <r>
      <rPr>
        <rFont val="Arial"/>
        <b/>
        <sz val="10.0"/>
      </rPr>
      <t xml:space="preserve">Abril 2020: </t>
    </r>
    <r>
      <rPr>
        <rFont val="Arial"/>
        <sz val="10.0"/>
      </rPr>
      <t>A la fecha no se presenta referente designado de plan de mejora, por lo que no se registra avance. Continua en ejecución pero se recomienda articular con armonización de planes de desarrollo por si llegase a modificarse el PDGRDCC inicial. DKRP</t>
    </r>
    <r>
      <rPr>
        <rFont val="Arial"/>
        <b/>
        <sz val="10.0"/>
      </rPr>
      <t xml:space="preserve">
</t>
    </r>
    <r>
      <rPr>
        <rFont val="Arial"/>
        <sz val="10.0"/>
      </rPr>
      <t>Julio de 2020: Se identifica el reporte de metas de PDGRCC  en el instrumento que dispuso la OAP y la comunicación comunicación interna 2020IE1656 .  Este reporte se hace en el marco del proceso misional: Desarrollo del SDGRCC . Esta acción se cierra  pero se recomienda establecer escenarios conjuntos con otras dependencias para analizar el componente de adaptación a cambio climático como entidad una vez se realicen los reportes desde cada una de ellas. DKRP</t>
    </r>
  </si>
  <si>
    <t>AIEOACC-6</t>
  </si>
  <si>
    <t>Ley General de archivo 574 de 2000, artículo 4, literal d).
  Norma técnica Colombiana NTC-ISO 30300 “INFORMACIÓN Y DOCUMENTACIÓN. SISTEMAS DE GESTIÓN PARA REGISTROS. FUNDAMENTOS Y VOCABULARIO “</t>
  </si>
  <si>
    <t>7.2.4 Debilidades frente a la legibilidad, integridad, trazabilidad, validez y archivo de la documentación que reposa en el expediente contractual 214 de 2018: (Obras y Jurídica)</t>
  </si>
  <si>
    <t>Falta de rigurosidad en la revisión de los documentos allegados
  Fallas en el área de archivo y la Oficina Asesora Juridica</t>
  </si>
  <si>
    <t>- Cuadro de trazabilidad de archivo en obras de los documentos remitidos al expediente contractual 
  - Diligenciamiento apropiado de la lista de chequeo</t>
  </si>
  <si>
    <t>Profesional especializado 222-29 Obras de Mitigación</t>
  </si>
  <si>
    <t>09/04/2019 Se elaboró el cuadro de trazabilidad del archivo entregado a la Oficina Asesora Jurídica para incorporacion en el expediente respectivo.
Evidencia:
Cuadro de trazabilidad</t>
  </si>
  <si>
    <t>18/01/2019: Se evidencia comunicaciones internas en las que se remite archivo al área juridica, se requiere cuadro de trazabilidad y listas de chequeo para validar el cumplimiento de la acción.
22/04/2019: El grupo de Obras, remite soportes (cuadro de trazabilidad de los documentos remitidos a la Oficina Asesora Juridica) esta información se remite a la Oficina Asesora Juridica a traves de comunicación Interna cuya copia se encuentra en custodia del grupo de obras, como evidencia de que los documentos fueron remitidos. 
Se da cierre a la acción dado que el grupo de obras esta aplicando controles para garantizar la adecuada custodia del archivo.</t>
  </si>
  <si>
    <t>AIADPREDIAL19-1</t>
  </si>
  <si>
    <t xml:space="preserve">•	Resolución 109 de 2014 “Por la cual se adopta el plan de gestión social para el programa de reasentamiento de familias en alto riesgo y se establecen los criterios para la adquisición predial y el reconocimiento económico por los impactos generados”.
•	Resolución de 180 de 2014 “Por medio de la cual se modifica parcialmente la Resolución 109 de 2014, por la cual se adopta el Plan de Gestión Social para el Programa de Reasentamiento de Familias en Alto Riesgo y se establecen los criterios para la Adquisición Predial y el Reconocimiento Económico por los Impactos Generados”.
•	Decreto 255 de 2013 “Por el cual se establece el procedimiento para la ejecución del programa de reasentamiento de familias que se encuentran en condiciones de alto riesgo en el Distrito Capital y se dictan otras disposiciones”. “Artículo 12. Gestión Social Integral para la Población Objeto de Reasentamiento. En el enfoque de protección de derechos, las entidades del Distrito deberán garantizar a las familias objeto de reasentamiento la oferta institucional necesaria para acceder a los servicios de salud, educación y programas de integración social dirigidos a población vulnerable, entre otros.” (Negrilla fuera de texto)
•	Ley 1523 de 2012, “Por la cual se adopta la política nacional de gestión del riesgo de desastres y se establece el Sistema Nacional de Gestión del Riesgo de Desastres y se dictan otras disposiciones”, “Articulo 1(…) la gestión del riesgo, es un proceso social orientado a la formulación, ejecución, seguimiento y evaluación de políticas, estrategias, planes, programas, regulaciones, instrumentos, medidas y acciones permanentes para el conocimiento y la reducción del riesgo y para el manejo de desastres, con el propósito explícito de contribuir a la seguridad, el bienestar, la calidad de vida de las personas y al desarrollo sostenible. (Negrilla fuera de texto)
•	Procedimiento GMR-PD-09 Adquisición Predial para el Reasentamiento.
</t>
  </si>
  <si>
    <t>HALLAZGO 1. NO SE EVIDENCIA LA IMPLEMENTACIÓN TOTAL DE LOS COMPONENTES DEL PLAN DE GESTIÓN SOCIAL.</t>
  </si>
  <si>
    <t>La Resolución 109 de 2014, a través de la cual se adopta el Plan de Gestión Social, indica en el artículo 1. Objeto: "Adoptar el Plan de Gestión Social como base para otorgar el reconocimiento económico a las familias del programa de reasentamiento en la modalidad de adquisición predial. Bajo ese contexto, el equipo social de reasentamientos recolecta los documentos soportes a partir de la información reportada por las cabezas de familia en  el formato del Plan de Gestión Social, los cuales son el insumo para la elaboración de la liquidación de los reconocimientos económicos.
Por otra parte, el Plan de Gestión Social es una actividad dentro del procedimiento de adquisición predial.</t>
  </si>
  <si>
    <t>Incluir en el expediente de los procesos activos instrumentos de registro de las actividades adelantadas con las familias, en el marco de los componentes del Plan de Gestión Social vigente, a partir de las necesidades y particularidades de las misma en el proceso de adquisición predial.</t>
  </si>
  <si>
    <t>Sandra Moreno</t>
  </si>
  <si>
    <r>
      <rPr>
        <rFont val="Arial"/>
        <b/>
        <sz val="10.0"/>
      </rPr>
      <t>16/07/2020.</t>
    </r>
    <r>
      <rPr>
        <rFont val="Arial"/>
        <sz val="10.0"/>
      </rPr>
      <t xml:space="preserve"> Al momento se han abordado las causas del hallazgo, en este sentido, se realizó la derogatoria de las Resoluciones 109 y 180 de 2014 mediante la Resolución 710 del 23 de diciembre de 2019 "Por medio de la cual se adopta el Plan de gestión social para la adquisición predial en el marco del programa de reasentamiento de familias en alto riesgo no mitigable del Instituto Distrital de Gestión de Riegos y Cambio Climático- IDIGER y se dictan otras disposiciones".
Con el fin de realizar el registro de las actividades adelantadas con las familias en el marco de los componentes del Plan de Gestión Social adoptado en la Resolución 710 de 2019 se diseñó un formato, con fecha de revisión 14/02/2020 para consignar las acciones desde los diferentes componentes para que repose en cada uno de los expedientes de los procesos activos. El instrumento se encuentra en proceso de implementación. 
Asi mismo hacia el 27/02/2020 se realizó el ajuste de procedimiento teniendo en cuenta modificaciones necesarias para la mejora del proceso de Reasentamiento a través de adquisición predial y la Resolución 710 de 2019, en el que el Plan de Gestión Social, se asume como el instrumento de gestión que articula programas y actividades, de forma ordenada y progresiva, orientadas a brindar un acompañamiento social integral a las y familias de los titulares de derecho, habitantes de las viviendas identificadas en zona de alto riesgo no mitigable y que han sido vinculadas al proceso de adquisición predial, a través del Programa de Reasentamientos. Dirigido a prevenir y mitigar los impactos negativos (sociales y económicos) causados por el traslado definitivo de la vivienda. A su vez permite formalizar los diferentes procesos y procedimientos, fijando criterios técnicos, sociales y jurídicos para la iniciación y culminación del mismo de manera exitosa en el marco de la normatividad distrital vigente.
EVIDENCIAS:
*Resolución 710 del 23 de diciembre de 2019
*Formato de seguimiento a las actividades de Plan de Gestión Social, GR-FT-57 Versión 1.
*Procedimiento Reasentamiento a través de adquisición predial, GR-PD-09 Versión 3.
</t>
    </r>
    <r>
      <rPr>
        <rFont val="Arial"/>
        <b/>
        <sz val="10.0"/>
      </rPr>
      <t xml:space="preserve">30/09/2020 </t>
    </r>
    <r>
      <rPr>
        <rFont val="Arial"/>
        <sz val="10.0"/>
      </rPr>
      <t>. Como parte de la formalización de la inclusión y uso del formato (Formato de seguimiento a las actividades de Plan de Gestión Social, GR-FT-57 Versión 1) en los expedientes de los procesos activos como evidencia de las actividades adelantadas con las familias, se llevó a cabo la solicitud con el área jurídica para la inclusión en el normograma institucional de la Resolución 710 de 2019, ya que en el punto 8 del Plan de Gestión Social para la Adquisición Predial en el marco del Programa de Reasentamientos se señala el listado de los formatos establecidos. En este sentido los expedientes activos cuentan con el formato de seguimiento de actividades en el expediente físico el cual es diligenciado por los diferentes profesionales que realizan intervenciones con las familias realizando acciones tanto de sensibilización como de información frente al proceso individual de adquisición predial. 
EVIDENCIAS: 
*Pantallazo de la página web de la Entidad con la inclusión de la Resolución 710 de 2019 en el normograma. https://www.idiger.gov.co/en_US/normograma
*Formato de seguimiento a las actividades de Plan de Gestión Social, GR-FT-57 Versión 1 en expedientes fisicos de procesos activos.</t>
    </r>
  </si>
  <si>
    <t xml:space="preserve">30/04/2020: No se cuenta con referente de pland e mejoramiento. Se recomienda tener en cuenta observaciones de finalización de la meta de PDD relacionada con política de reasentamiento que incide en la aplicación de todo el procedimiento. DKRP Continua en ejecución.
Julio de 2020: Se identifican los soportes asociados y se encuentran la gestión documental en página web: Resolución 710 del 23 de diciembre de 2019 (Sección actos administrativos IDIGER)
*Formato de seguimiento a las actividades de Plan de Gestión Social, GR-FT-57 Versión 1. (Mapa procesos )
*Procedimiento Reasentamiento a través de adquisición predial, GR-PD-09 Versión 3. Mapa procesos ). En atención a que la acción menciona  Incluir en el expediente de los procesos activos instrumentos de registro de las actividades adelantadas con las familias, deben constituirse evidencias que permitan observar el uso de los formatos en los expedientes que aplique despues de exepdidos los instrumentos para asi darle cierre a la acción. Continúa abierta en desarrollo. DKRP.
Octubre de 2020: Se realizó verificación de normograma de IDIGER, en el cual se evidenció la publicación de la resolución 707 de 2019 "Por medio de la cual se establece la política para la ejecución del programa de reasentamiento de las familias identificadas en alto riesgo no mitigable en el Distrito Capital, con base en la normatividad distrital vigente".
Adicionalmente se verificó el mapa de procesos del IDIGER, evidenciando la publicación del formato Formato de seguimiento a las actividades de Plan de Gestión Social, GR-FT-57 Versión 1 en expedientes fisicos de procesos activos.
  Con base a las evidencias se da cierre a la acción, dado que se observa la oficialización de un formato para registro de las actividades adelantadas con las familias, en el marco de los componentes del Plan de Gestión Social vigente
</t>
  </si>
  <si>
    <t>AIADPREDIAL19-2</t>
  </si>
  <si>
    <t xml:space="preserve">•	Plan de Desarrollo Distrital "Bogotá mejor para todos" – 2016-2020, Pilar I. Igualdad en Calidad de vida, programa N° 4. Familias protegidas y adaptadas al cambio climático, meta Formular una política de reasentamiento.
•	Decreto 255 de 2013 “Por el cual se establece el procedimiento para la ejecución del programa de reasentamiento de familias que se encuentran en condiciones de alto riesgo en el Distrito Capital y se dictan otras disposiciones”
•	Decreto 173 de 2014 “Por medio del cual se dictan disposiciones en relación con el Instituto Distrital de Gestión de Riesgos y Cambio Climático - IDIGER, su naturaleza, funciones, órganos de dirección y administración”
</t>
  </si>
  <si>
    <t xml:space="preserve">
HALLAZGO 2.  EJECUCIÓN PRESUPUESTAL PARA LA META PLAN DE DESARROLLO: FORMULAR UNA POLÍTICA DE REASENTAMIENTO, SIN REPORTE DE CUMPLIMIENTO EN MAGNITUD.
</t>
  </si>
  <si>
    <t>Escasa claridad frente a los recursos requeridos para el desarrollo de la actividad en cuanto a fuente de financiación destinación de personal, así como el alcance de la misma (institucional, sectorial, distrital) con relación a las funciones de la entidad.
Ausencia de lineamientos de la participación metodológica del IDIGER en la formulación de la Politíca si se contempla está como de caracter Distrital.</t>
  </si>
  <si>
    <t>Documento de politica para el programa de reasentamiento de las unidades sociales identificadas en zonas de alto riesgo no mitigable.</t>
  </si>
  <si>
    <t>Ligia C. Cañón R.</t>
  </si>
  <si>
    <r>
      <rPr>
        <rFont val="Arial"/>
        <b/>
        <sz val="10.0"/>
      </rPr>
      <t>26/06/2020</t>
    </r>
    <r>
      <rPr>
        <rFont val="Arial"/>
        <sz val="10.0"/>
      </rPr>
      <t xml:space="preserve"> Al momento se encuentra vigente la Resolución Conjunta entre Caja de VIvienda Popular (4888) e IDIGER (707) "Por medio de la cual se establece la política para la ejecución del programa de reasentamieto de familias identificadas en alto riesgo no mitigable en el Distrito Capital. con base en la normatividad distrital vigente", documento que brinda lineamientos orrientadores del accionar procedimental para las entidades operadora del programa de reasentamiento. 
EVIDENCIAS: "Resolución Conjunta CVP N° 4888 e IDIGER 707 del 20 de Diciembre de 2020.
</t>
    </r>
    <r>
      <rPr>
        <rFont val="Arial"/>
        <b/>
        <sz val="10.0"/>
      </rPr>
      <t xml:space="preserve">16/07/2020 </t>
    </r>
    <r>
      <rPr>
        <rFont val="Arial"/>
        <sz val="10.0"/>
      </rPr>
      <t xml:space="preserve">Se dió cumplimiento a la acción de acuerdo al reporte realizado el 26/06/2020 sobre la política mencionada. Bajo la evidencia: esolución Conjunta CVP N° 4888 e IDIGER 707 del 20 de Diciembre de 2020.
</t>
    </r>
    <r>
      <rPr>
        <rFont val="Arial"/>
        <b/>
        <sz val="10.0"/>
      </rPr>
      <t>30/09/2020 .</t>
    </r>
    <r>
      <rPr>
        <rFont val="Arial"/>
        <sz val="10.0"/>
      </rPr>
      <t xml:space="preserve"> Aunque ya se encuentra cerrada la acción, siguiendo las recomendaciones de la Oficina de Control Interno, se solicitó al área jurídica la inclusión en el normograma institucional de la Resolución Conjunta CVP N° 4888 e IDIGER 707 de 2019.
EVIDENCIAS: * Publicación de la Resolución Conjunta CVP N° 4888 e IDIGER 707 de 2019 en la página oficial. https://www.idiger.gov.co/en_US/normograma
</t>
    </r>
  </si>
  <si>
    <t xml:space="preserve">30/04/2020: No se cuenta con referente de pland e mejoramiento. Se recomienda tener en cuenta observaciones de finalización de la meta de PDD relacionada con política de reasentamiento que incide en la aplicación de todo el procedimiento. Ya  se cuenta con el documento y fue reportada en informe de gestión y SEGPLAN. Se requiere reporte de referente para darle cierre. DKRP Continua en ejecución.
Julio de 2020: Se identifica la política en la resolución Conjunta  de la Caja de Vivienda Populat con el IDIGER con los números  y en  IDIGER 707 del 20 de Diciembre de 2019, tambien como parte del cumplimiento de la meta PDD de Bta mejor para todos. Aunque se cierra , se recomienda evaluar junto con OAJ su publicación en normograma de la entidad en los términos de la ley  1712 de 2014  dado que no se encuentra publicada. DKRP
28/10/2020: Se realizó verificación de normograma de IDIGER, en el cual se evidenció la publicación de la resolución 707 de 2019 "Por medio de la cual se establece la política para la ejecución del programa de reasentamiento de las familias identificadas en alto riesgo no mitigable en el Distrito Capital, con base en la normatividad distrital vigente".
 </t>
  </si>
  <si>
    <t>AIADPREDIAL19-3</t>
  </si>
  <si>
    <t xml:space="preserve">•	Modelo Integrado de Planeación y Gestión – MIPG, Política de Fortalecimiento organizacional y simplificación de procesos, “Trabajar por procesos”: “En este punto, los aspectos mínimos que una entidad debe tener en cuenta para trabajar por procesos son los siguientes: (…)
– Definir la secuencia de cada una de las diferentes actividades del proceso, desagregándolo en procedimientos o tareas
– Definir los responsables del proceso y sus obligaciones
– Revisar y analizar permanente el conjunto de procesos institucionales, a fin de actualizarlos y racionalizarlos (recorte de pasos, tiempos, requisitos, entre otros) (…)
Los jefes de las áreas de planeación lideran y facilitan los parámetros para el trabajo por procesos de la entidad. Sin embargo, la responsabilidad de su mantenimiento y mejora recae en cada uno de los líderes de los procesos y sus grupos de trabajo.” (Negrilla y subrayado fuera de texto)
•	Procedimiento Adquisición Predial para el Reasentamiento GMR-PD-09 Versión 2 20/12/2017.
•	Resolución 109 de 2014 “Por la cual se adopta el plan de gestión social para el programa de reasentamiento de familias en alto riesgo y se establecen los criterios para la adquisición predial y el reconocimiento económico por los impactos generados”, ii) Estrategias para la implementación del plan de gestión social: a. Estrategia de comunicación  y b. Estrategia de participación.
</t>
  </si>
  <si>
    <t>HALLAZGO 3: EN EL PROCEDIMIENTO ADQUISICION PREDIAL NO SE INCLUYEN ACTIVIDADES PARA EL CUMPLIMIENTO DE LA FASE DE SENSIBILIZACIÓN E INFORMACIÓN AL USUARIO, SOBRE SU CONDICIÓN DE RIESGO Y PROCESO DE ADQUISICIÓN PREDIAL EN EL MARCO DEL PROGRAMA DE REASENTAMIENTO, MENCIONADA EN EL ALCANCE.</t>
  </si>
  <si>
    <t>Desligar las actividades de sensibilización e información al usuario, sobre su condición de riesgo y proceso de adquisición predial en el marco del programa de reasentamiento, de las actividades de acompañamento y seguimiento realizado por el equipo intredisciplinario que acompaña a las familias para adelantar el reasentamiento a través de adquisición predial.</t>
  </si>
  <si>
    <r>
      <rPr>
        <rFont val="Arial"/>
        <b/>
        <sz val="10.0"/>
      </rPr>
      <t xml:space="preserve">16/07/2020. </t>
    </r>
    <r>
      <rPr>
        <rFont val="Arial"/>
        <sz val="10.0"/>
      </rPr>
      <t xml:space="preserve">Se estableció realizar la separación de procedimientos teniendo por una parte el Procedimiento de Reasentamiento a través de Adquisición Predial y por otra el Procedimiento de Gestión para el Reasentamiento. En el primero se abordan todas las actividades de acompañamento y seguimiento realizadas por el equipo intredisciplinario que acompaña a las familias en reasentamiento a cargo del IDIGER a través de adquisición predial; mientras que el segundo involucra las actividades de sensibilización e información a las familias habitantes de predios ubicados en zonas de alto riesgo en el Distrito Capital.
Se tiene que el Procedimiento Reasentamiento a través de Adquisición Predial se ajustó, generando una versión 3 del mismo del 27/02/2020 y se esta llevando a cabo la implementación de documentos asociados, especialmente el Formato de Seguimiento a las Actividades de Plan de Gestión Social, en el que se consignan las actividades de acompañamiento y seguimiento realizadas con las familias de expedientes vigentes en la Entidad.
En cuanto al Procedimiento de Gestión para el Reasentamiento se ha avanzado en la elaboración preliminar del   documento para su posterior socialización y retroalimentación con las áreas involucradas. 
EVIDENCIAS:
*Procedimiento Reasentamiento a través de adquisición predial, GR-PD-09 Versión 3.
*Formato de seguimiento a las actividades de Plan de Gestión Social, GR-FT-57 Versión 1.
*Documento preliminar de Procedimiento de Gestión para el Reasentamiento (Febrero 2020).  
</t>
    </r>
    <r>
      <rPr>
        <rFont val="Arial"/>
        <b/>
        <sz val="10.0"/>
      </rPr>
      <t>30/09/2020.</t>
    </r>
    <r>
      <rPr>
        <rFont val="Arial"/>
        <sz val="10.0"/>
      </rPr>
      <t xml:space="preserve"> Como parte de la formalización de la inclusión y uso del formato (Formato de seguimiento a las actividades de Plan de Gestión Social, GR-FT-57 Versión 1) en los expedientes de los procesos activos como evidencia de las actividades adelantadas con las familias, se llevó a cabo la solicitud con el área jurídica para la inclusión en el normograma institucional de la Resolución 710 de 2019, ya que en el punto 8 del Plan de Gestión Social para la Adquisición Predial en el marco del Programa de Reasentamientos se señala el listado de los formatos establecidos. En este sentido los expedientes activos cuentan con el formato de seguimiento de actividades en el expediente físico el cual es diligenciado por los diferentes profesionales que realizan intervenciones con las familias realizando acciones tanto de sensibilización como de información frente al proceso individual de adquisición predial. 
EVIDENCIAS: 
*Pantallazo de la página web de la Entidad con la inclusión de la Resolución 710 de 2019 en el normograma. https://www.idiger.gov.co/en_US/normograma
*Formato de seguimiento a las actividades de Plan de Gestión Social, GR-FT-57 Versión 1 en expedientes fisicos de procesos activos.</t>
    </r>
  </si>
  <si>
    <t>30/04/2020: No se cuenta con referente de pland e mejoramiento. Se recomienda tener en cuenta observaciones de finalización de la meta de PDD relacionada con política de reasentamiento que incide en la aplicación de todo el procedimiento. DKRP Continua en ejecución.
Julio de 2020: EVIDENCIAS: se dientifican como avances  los siguientes documentos , hallados tambien en el  módulo del proceso de la página web del IDIGER:
*Procedimiento Reasentamiento a través de adquisición predial, GR-PD-09 Versión 3.
*Formato de seguimiento a las actividades de Plan de Gestión Social, GR-FT-57 Versión 1.
*Documento preliminar de Procedimiento de Gestión para el Reasentamiento (Febrero 2020).   La acción continua en desarrollo y para definir su cierre se valoraran los soportes asociados a lo indicado en la acción que manifiesta "Incluir en el expediente de los procesos activos instrumentos de registro de las actividades adelantadas con las familias...", es decir registros de implementación de los nuevos lineamientos en los expedientes y para esta acción en particular las actividades de sensibilización e información a la flias. DKRP
Octubre de 2020: Se realizó verificación de normograma de IDIGER, en el cual se evidenció la publicación de la resolución 707 de 2019 "Por medio de la cual se establece la política para la ejecución del programa de reasentamiento de las familias identificadas en alto riesgo no mitigable en el Distrito Capital, con base en la normatividad distrital vigente".
Adicionalmente se verificó el mapa de procesos del IDIGER, evidenciando la publicación del formato Formato de seguimiento a las actividades de Plan de Gestión Social, GR-FT-57 Versión 1 en expedientes fisicos de procesos activos.
  Con base a las evidencias se da cierre a la acción, dado que se observa la creación de un instrumento</t>
  </si>
  <si>
    <t>AIADPREDIAL19-5</t>
  </si>
  <si>
    <r>
      <rPr>
        <rFont val="Arial"/>
        <b/>
        <sz val="10.0"/>
      </rPr>
      <t>16/07/2020.</t>
    </r>
    <r>
      <rPr>
        <rFont val="Arial"/>
        <sz val="10.0"/>
      </rPr>
      <t xml:space="preserve"> A finales del mes de mayo se llevó a cabo el proceso de contratación de personal a cargo del área de reasentamiento para el desarrollo de actividades de adquisición predial, conforme al procedimiento de contratación vigente. Adicionalmente previo envio de la documentación a la Oficina Asesora Jurídica se realizó la verificación de la información por parte del área.
 EVIDENCIAS:
 *Carpetas contractuales de los contratos de prestación de servicios de 2020: 140, 147, 150, 151, 153, 154, 160, 164, 165, 169, 174, 175, 210.
</t>
    </r>
    <r>
      <rPr>
        <rFont val="Arial"/>
        <b/>
        <sz val="10.0"/>
      </rPr>
      <t>11/09/2020.</t>
    </r>
    <r>
      <rPr>
        <rFont val="Arial"/>
        <sz val="10.0"/>
      </rPr>
      <t xml:space="preserve"> De acuerdo a la recomendación de la Oficina de Control Interno y con la finalidad de evidenciar el cumplimiento de la presente se envian adjuntas las hojas de vida en SIDEAP de los contratos de prestación de servicios  a lo que se hizo referencia en el último reporte, conforme al procedimiento de contratación vigente. Reiterando que previo al envio de la documentación a la Oficina Asesora Jurídica se realizó la verificación de la información por parte del área. 
 EVIDENCIAS:
 *Hojas de vida SIDEAP sobre contratos de prestación de servicios de 2020: 140, 147, 150, 151, 153, 154, 160, 164, 165, 169, 174, 175, 210.
</t>
    </r>
    <r>
      <rPr>
        <rFont val="Arial"/>
        <b/>
        <sz val="10.0"/>
      </rPr>
      <t>30/09/2020.</t>
    </r>
    <r>
      <rPr>
        <rFont val="Arial"/>
        <sz val="10.0"/>
      </rPr>
      <t xml:space="preserve"> Se facilitaron, a la Oficina de Control Interno, los digitales de los formatos de Hoja de Vida del SIDEAP de los contratos de prestación de servicios140, 147, 150, 151, 153, 154, 160, 164, 165, 169, 174, 175 y 210. Se está a la espera del contraste de la información contractual digital y fisica por parte de esa Oficina.</t>
    </r>
  </si>
  <si>
    <r>
      <rPr>
        <rFont val="Arial"/>
        <sz val="10.0"/>
      </rPr>
      <t xml:space="preserve">30/04/2020:. No se cuenta con referente de plan de mejora . No se reporta avance relacionado. Continua en ejecución. DKRP
</t>
    </r>
    <r>
      <rPr>
        <rFont val="Arial"/>
        <b/>
        <sz val="10.0"/>
      </rPr>
      <t>14/07/2020:</t>
    </r>
    <r>
      <rPr>
        <rFont val="Arial"/>
        <sz val="10.0"/>
      </rPr>
      <t xml:space="preserve"> A la fecha de revisión esta acción se encontró en estado "abierta en desarrollo" (fecha de terminación 31/07/2020); mediante comunicación interna 2020IE2513 del 07/07/2020, la Oficina Asesora Jurídica solicitó "prorroga hasta el dia 14 de agosto de 2020 (...)" </t>
    </r>
    <r>
      <rPr>
        <rFont val="Arial"/>
        <b/>
        <sz val="10.0"/>
      </rPr>
      <t xml:space="preserve">por lo cual desde la Oficina de Control Interno se cambió la fecha de finalización del "31/07/2020" y se asignó nueva fecha para el 14/08/2020. Cabe resaltar que las evidencias de esta acción deben construirse de manera conjunta entre la Oficina Asesora Jurídica y la Subidrección de Reducción. SANH.
25/08/2020: </t>
    </r>
    <r>
      <rPr>
        <rFont val="Arial"/>
        <sz val="10.0"/>
      </rPr>
      <t xml:space="preserve">Por parte de la Oficina de Control Interno se realizará revisión de los expedientes contractuales en fisico, para verificación de las hojas de vida debidamente avaladas; esta revisión se realizará tan pronto se normalice el trabajo en oficina en el marco de la actual pandemia. </t>
    </r>
    <r>
      <rPr>
        <rFont val="Arial"/>
        <b/>
        <sz val="10.0"/>
      </rPr>
      <t>TMMM
22/09/2020:</t>
    </r>
    <r>
      <rPr>
        <rFont val="Arial"/>
        <sz val="10.0"/>
      </rPr>
      <t xml:space="preserve"> La OAJ, remite 18 hojas de vida firmadas, no obstante la verificaciión de este hallazgo se realizara directamente en los expedientes contractuales, por parte de la OCI, se remitira solictud de muestar de contratos para revisión durante la semana del 28 de septiembre de 2020.
</t>
    </r>
    <r>
      <rPr>
        <rFont val="Arial"/>
        <b/>
        <sz val="10.0"/>
      </rPr>
      <t>30/09/2020:</t>
    </r>
    <r>
      <rPr>
        <rFont val="Arial"/>
        <sz val="10.0"/>
      </rPr>
      <t xml:space="preserve"> Una vez realizada la verificación de los expedientes contractuales 140, 147, 150, 151, 153, 154, 160, 164, 165, 169, 174, 175, 210 de 2020, para determinar el avance y cumplimiento de la acción AIADPREDIAL19-5: “Previo a la suscripción del contrato el abogado, verificará el correcto diligenciamiento de los formatos únicos de hoja de vida y remitirá a la Jefe de la Oficina Asesora Jurídica para su firma.”, se evidenció el correcto diligenciamiento del formato único de hoja de vida con la respectiva firma del servidor/a de la oficina asesora jurídica para cada caso de la muestra seleccionada. Por lo cual es pertinente el cierre de la acción.
No obstante, se observó que en el expediente contractual 175, a pesar de que el formato único de hoja de vida se encontraba correctamente diligenciado y con la firma de la servidora de la oficina asesora jurídica, no se pudo constatar esta firma con la del documento de designación de supervisión contractual, ya que no estaba firmado por la misma servidora que ejercía el cargo en el momento de la celebración del mismo. </t>
    </r>
    <r>
      <rPr>
        <rFont val="Arial"/>
        <b/>
        <sz val="10.0"/>
      </rPr>
      <t>TMMM - SANH</t>
    </r>
    <r>
      <rPr>
        <rFont val="Arial"/>
        <sz val="10.0"/>
      </rPr>
      <t xml:space="preserve">
</t>
    </r>
  </si>
  <si>
    <t>AIADPREDIAL19-6</t>
  </si>
  <si>
    <r>
      <rPr>
        <rFont val="Arial"/>
        <b/>
        <sz val="10.0"/>
      </rPr>
      <t>16/07/2020.</t>
    </r>
    <r>
      <rPr>
        <rFont val="Arial"/>
        <sz val="10.0"/>
      </rPr>
      <t xml:space="preserve"> Conforme a los hallazgos del proceso de auditoría, desde el área de reasentamiento se estableció como requisito para tramitar la cuenta de cobro el soporte digital que evidencie el informe de actividades del mes inmediatamente anterior cargado en la plataforma SECOP II.  
 EVIDENCIAS:
 La acción se implementará para la cuenta de cobro del mes de junio de los contratos de prestación de servicios de 2020: 140, 147, 150, 151, 153, 154, 164, 165, 169, 174, 175.
</t>
    </r>
    <r>
      <rPr>
        <rFont val="Arial"/>
        <b/>
        <sz val="10.0"/>
      </rPr>
      <t xml:space="preserve">11/09/2020 </t>
    </r>
    <r>
      <rPr>
        <rFont val="Arial"/>
        <sz val="10.0"/>
      </rPr>
      <t xml:space="preserve">La Subdirección para la Reducción de Riesgos y Adaptación al Cambio Climático se encuentra a la espera de que la Oficina Asesora Jurídica emita el respectivo lineamiento indicando los documentos e información que deben ser publicados en el SECOP I y II (a los Subdirectores, Jefes de Oficina y Supervisores), para que desde la Oficina de Control Interno se pueda generar el respectivo cierre a la acción.
</t>
    </r>
    <r>
      <rPr>
        <rFont val="Arial"/>
        <b/>
        <sz val="10.0"/>
      </rPr>
      <t>30/09/2020.</t>
    </r>
    <r>
      <rPr>
        <rFont val="Arial"/>
        <sz val="10.0"/>
      </rPr>
      <t xml:space="preserve"> Desde el área de reasentamientos se siguieron las indicaciones de la comunicación interna 2020IE1489 del 24/04/2020 en la que, explicitamente, señala dentro de la documentación que debe ser pubicada en la plataforma SECOP los informes de ejecución, sin embargo, en atención a las observaciones realizadas por la Oficina de Control Interno se solicito a los contratistas la actualización de la plataforma en cuanto a la publicación de los certificados de cumplimiento de obligaciones. 
EVIDENCIAS:
 *Comunicación interna 2020IE1489 del 24/04/2020
 *Pantallazos del SECOP actualizado de los contratos verificados por la oficina de Control Interno.</t>
    </r>
  </si>
  <si>
    <r>
      <rPr>
        <rFont val="Arial"/>
        <b/>
        <sz val="10.0"/>
      </rPr>
      <t>30/04/2020:.</t>
    </r>
    <r>
      <rPr>
        <rFont val="Arial"/>
        <sz val="10.0"/>
      </rPr>
      <t xml:space="preserve"> No se cuenta con referente de plan de mejora . No se reporta avance relacionado. Continua en ejecución. DKRP
</t>
    </r>
    <r>
      <rPr>
        <rFont val="Arial"/>
        <b/>
        <sz val="10.0"/>
      </rPr>
      <t>14/07/2020:</t>
    </r>
    <r>
      <rPr>
        <rFont val="Arial"/>
        <sz val="10.0"/>
      </rPr>
      <t xml:space="preserve"> A la fecha de revisión esta acción se encontró en estado "abierta en desarrollo" (fecha de terminación 31/07/2020); mediante comunicación interna 2020IE2513 del 07/07/2020, la Oficina Asesora Jurídica solicitó "prorroga hasta el dia 14 de agosto de 2020 (...)" por lo cual desde la Oficina de Control Interno se cambió la fecha de finalización del "31/07/2020" y se asignó nueva fecha para el 14/08/2020. Cabe resaltar que las evidencias de esta acción deben construirse de manera conjunta entre la Oficina Asesora Jurídica y la Subidrección de Reducción. SANH.
</t>
    </r>
    <r>
      <rPr>
        <rFont val="Arial"/>
        <b/>
        <sz val="10.0"/>
      </rPr>
      <t xml:space="preserve">24/08/2020: </t>
    </r>
    <r>
      <rPr>
        <rFont val="Arial"/>
        <sz val="10.0"/>
      </rPr>
      <t xml:space="preserve">Se procedió a realizar verificación de los contratos enunciados en el seguimiento de la dependencia, encontrandose que se estan publicando los informes de actividades pero en la mayoria de los contratos no se estan publicando los certificados de cumplimiento como se presenta a continuación:
</t>
    </r>
    <r>
      <rPr>
        <rFont val="Arial"/>
        <b/>
        <sz val="10.0"/>
      </rPr>
      <t xml:space="preserve">CERTIFICADO DE CUMPLIMIENTO DE OBLIGACIONES: </t>
    </r>
    <r>
      <rPr>
        <rFont val="Arial"/>
        <sz val="10.0"/>
      </rPr>
      <t xml:space="preserve">
•        CTO 140 DE 2020:        mayo, julio
•        CTO 147 DE 2020:        ninguno 
•        CTO 150 DE 2020:        ninguno 
•        CTO 151 DE 2020:        ninguno 
•        CTO 153 DE 2020:        ninguno 
•        CTO 154 DE 2020:        ninguno 
•        CTO 164 DE 2020:        ninguno 
•        CTO 165 DE 2020:        mayo, junio, julio, agosto
•        CTO 169 DE 2020:        mayo, junio, agosto
•        CTO 174 DE 2020:        ninguno 
•        CTO 175 DE 2020:        ninguno
</t>
    </r>
    <r>
      <rPr>
        <rFont val="Arial"/>
        <b/>
        <sz val="10.0"/>
      </rPr>
      <t>INFORME DE ACTIVIDADES</t>
    </r>
    <r>
      <rPr>
        <rFont val="Arial"/>
        <sz val="10.0"/>
      </rPr>
      <t xml:space="preserve">
•        CTO 140 DE 2020:        mayo, junio, julio, agosto
•        CTO 147 DE 2020:        mayo, junio, julio, agosto
•        CTO 150 DE 2020:        mayo, junio, julio, agosto
•        CTO 151 DE 2020:        junio, julio, agosto
•        CTO 153 DE 2020:        mayo, junio, julio, agosto
•        CTO 154 DE 2020:        mayo, junio, julio, agosto
•        CTO 164 DE 2020:        mayo, junio, julio, agosto
•        CTO 165 DE 2020:        mayo, junio, julio, agosto
•        CTO 169 DE 2020:        mayo, junio, julio, agosto
•        CTO 174 DE 2020:        mayo, junio, julio, agosto
•        CTO 175 DE 2020:        Junio, julio
Si bien la acción propuesta esta enfocada a la generación de lineamientos, se observa que no se ha logrado subsanar la condición encontrada, evidenciandose que  la información no esta siendo publicada correctamente, se recomienda revisar los contratos verificados por la OCI y los demas que se hayan suscrito para completar los documentos faltantes.
La acción permanece en estado abierta en desarrollo, teniendo en cuenta la observación realizada por la OCI el pasado 14 de agosto.</t>
    </r>
    <r>
      <rPr>
        <rFont val="Arial"/>
        <b/>
        <sz val="10.0"/>
      </rPr>
      <t xml:space="preserve">TMMM
</t>
    </r>
    <r>
      <rPr>
        <rFont val="Arial"/>
        <sz val="10.0"/>
      </rPr>
      <t xml:space="preserve">Septiembre 21 de 2020: La Oficina Asesora Jurídica informa a través de Comunicación interna 2020IE3676 que se proyectó comunicación interna dirigida a los subdirectores, jefes de oficina y supervisores, aclarando que el documento que se publica en el SECOP II, para acreditar la ejecución del contrato es el “Informe de actividades orden prestación de servicios / contrato prestación de servicios (formato GFI-FT-02 VERSIÓN 2)”,sin incluir los anexos que se radican con la cuenta de cobro, pues los mismos contienen información sensible y no acreditan las actividades con las cuales se da cumplimiento al objeto y obligaciones del contratista. De igual forma se aclara que: "En caso de que el contratista deba entregar productos, el supervisor sólo podrá publicarlos, cuando no contengan información que sea propia del manejo de la entidad y sus procesos misionales, la cual pueda llegar a ser mal interpretada o utilizada para fines diferentes por los cuales fue contratada, como es el caso de los conceptos técnicos, informes de visitas, entre otros" Dado lo expuesto por la OAJ, se da cierre a la acción recomendando la implementación de una política de anonimización de datos para que se puedan publicar los demás documentos de los que habla la norma descrita en el requisito de este hallazgo. </t>
    </r>
    <r>
      <rPr>
        <rFont val="Arial"/>
        <b/>
        <sz val="10.0"/>
      </rPr>
      <t>TMMM</t>
    </r>
  </si>
  <si>
    <t xml:space="preserve">Constitución Política de Colombia, Título II, de los derechos, las garantías y los deberes, artículo 11, derecho a la vida.
Constitución Política de Colombia, artículo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 (Subrayado fuera de texto)
Ley 1523 de 2012 “Por la cual se adopta la política nacional de gestión del riesgo de desastres y se establece el Sistema Nacional de Gestión del Riesgo de Desastres y se dictan otras disposiciones”, artículo 3, “Principios generales”, “Los principios generales que orientan la gestión del riesgo son:” (…) “2. Principio de protección: Los residentes en Colombia deben ser protegidos por las autoridades en su vida e integridad física y mental, en sus bienes y en sus derechos colectivos a la seguridad, la tranquilidad y la salubridad públicas y a gozar de un ambiente sano, frente a posibles desastres o fenómenos peligrosos que amenacen o infieran daño a los valores enunciados.”; 
“8. Principio de precaución: Cuando exista la posibilidad de daños graves o irreversibles a las vidas, a los bienes y derechos de las personas, a las instituciones y a los ecosistemas como resultado de la materialización del riesgo en desastre, las autoridades y los particulares aplicarán el principio de precaución en virtud del cual la falta de certeza científica absoluta no será óbice para adoptar medidas encaminadas a prevenir, mitigar la situación de riesgo.”
“15. Principio de oportuna información: Para todos los efectos de esta ley, es obligación de las autoridades del Sistema Nacional de Gestión del Riesgo de Desastres, mantener debidamente informadas a todas las personas naturales y jurídicas sobre: Posibilidades de riesgo, gestión de desastres, acciones de rehabilitación y construcción así como también sobre las donaciones recibidas, las donaciones administradas y las donaciones entregadas.” (Negrilla y subrayado fuera de texto).
Marco de Sendai para la Reducción del Riesgo de Desastres 2015-2030 - Naciones Unidas, Capitulo IV. Prioridades de acción Prioridad 1: Comprender el riesgo de desastres Niveles nacional y local, literal c) “Elaborar, actualizar periódicamente y difundir, como corresponda, información sobre el riesgo de desastres basada en la ubicación, incluidos mapas de riesgos, para los encargados de adoptar decisiones, el público en general y las comunidades con riesgo de exposición a los desastres, en un formato adecuado y utilizando, según proceda, tecnología de información geoespacial”. 
</t>
  </si>
  <si>
    <t>“OBSERVACIÓN 2: RELACIÓN EMISIÓN DEL CONCEPTO TÉCNICO Y NOTIFICACIÓN DE LA CONDICIÓN DEL RIESGO POR PARTE DEL IDIGER A LA CIUDADANÍA OBJETO DEL PROGRAMA DE REASENTAMIENTO.”</t>
  </si>
  <si>
    <t>Para adelantar la notificación de la condición de riesgo a las familias identificadas en zonas de alto riesgo no mitigable, se requiere que desde la Subdirecicón de Análisis de Riesgos y Efectos del Cambio Climático, se envien los documentos que relacionan al area de Reasentamientos:
 1. Copia del Documento Técnico de ingreso (Concepto o Diagnóstico Técnico).
 2. Ficha técnica asignada a cada predio identificado en zona de riesgo.
 Si los documentos no llegan completos el area de Reasentamientos no puede adelantar la "Notificación de la Condición de Riesgo"</t>
  </si>
  <si>
    <t>Actualizar el procedimiento "Gestión para el Reasentamiento" junto con las áreas involucradas, estableciendo rangos de tiempo para la ejecución de las actividades desarrolladas por el área.</t>
  </si>
  <si>
    <t>Diana López
 Bairon Vargas</t>
  </si>
  <si>
    <r>
      <rPr>
        <rFont val="Arial"/>
        <b/>
        <sz val="10.0"/>
      </rPr>
      <t>16/07/2020</t>
    </r>
    <r>
      <rPr>
        <rFont val="Arial"/>
        <sz val="10.0"/>
      </rPr>
      <t xml:space="preserve">. En aras de mejorar la respuesta oportua de cara a los procesos con la comunidad en el marco de actualizar y mantener el registro de familias en condición de riesgo sujetas a reasentamiento en el Distrito Capital, durante el primer semestre del año 2020, se avanzó en la construcción de documento preliminar del Procedimiento de Gestión Predial el cual fué socializado, inicialmente a Subdirección de Análisis de Riesgos y Efectos del Cambio Climático, con el fin de recibir retroalimentación, ajustar y continuar el proceso de ajustes las áreas involucradas en cuanto a tiempos y requisitos.
EVIDENCIAS
*Documento preliminar de Procedimiento de Gestión para el Reasentamiento (Febrero 2020).  
*Correo enviado a la SARECC con el fin de socializar el documento preliminar de Procedimiento de Gestión para el Reasentamiento (Febrero 2020)
</t>
    </r>
    <r>
      <rPr>
        <rFont val="Arial"/>
        <b/>
        <sz val="10.0"/>
      </rPr>
      <t>30/09/2020.</t>
    </r>
    <r>
      <rPr>
        <rFont val="Arial"/>
        <sz val="10.0"/>
      </rPr>
      <t xml:space="preserve"> En el periodo se  recibio la retroalimentación de la  Subdirección de Análisis de Riesgos y Efectos del Cambio Climático, y se ajustó el documento preliminar, es necesario continuar el proceso de ajustes las áreas involucradas en cuanto a tiempos y requisitos. Adicionalmente se esperan las directrices de la Oficina de Planeación en cuanto a los nuevos formatos conel fin de plasmar allí el Procedimiento de Gestión para el Reasentamiento.
EVIDENCIAS
*Correo soporte de comunicación con la SARECC.
*Ajustes a la propuesta del procedimiento Gestión para el Reasentamiento Jul - Sep 2020
</t>
    </r>
    <r>
      <rPr>
        <rFont val="Arial"/>
        <b/>
        <sz val="10.0"/>
      </rPr>
      <t xml:space="preserve">27/10/2020 </t>
    </r>
    <r>
      <rPr>
        <rFont val="Arial"/>
        <sz val="10.0"/>
      </rPr>
      <t xml:space="preserve">Se elaboró en su totalidad el procedimiento "Gestión para el Reasentamiento", se realizaron revisiones y ajustes, por último se envió hace 2 semanas el documento a la OAP para revisión y aprobación, no se ha tenido respuesta a la fecha y se vuelve solicitar respuesta.
Evidencias: Carpeta AIADPREDIAL 19-8 Procedimiento Gestión para el Reasentamiento, correos de solicitud a la OAP. 
</t>
    </r>
    <r>
      <rPr>
        <rFont val="Arial"/>
        <b/>
        <sz val="10.0"/>
      </rPr>
      <t>30/11/2020</t>
    </r>
    <r>
      <rPr>
        <rFont val="Arial"/>
        <sz val="10.0"/>
      </rPr>
      <t xml:space="preserve">. En el periodo se tuvieron en cuenta las recomendaciones realizadas por la Oficina Asesora de Planeación -OAP- en cuanto forma de presentación del procedimiento, generando la Version 3 del documento; ésta fue socializada con parte del equipo de reasentamiento, el 18 de noviembre; el espacio de encuentro permitió debatir sobre algunos puntos del procedimiento y del aspecto oporacional del mismos y se llego a una 4 version del documento el cual será nuevamente ajustado y enviado a la OAP para su revisión, aprobación y posterior publicación en la página web.
EVIDENCIAS: 
AIADPREDIAL19-8_1_30112020_PROCEDIMIENTO GESTION DEL REASENTAMIENTO Ver. 3.0
AIADPREDIAL19-8_2_30112020_Participantes en la Socialización de avances en la construcción del Procedimiento de Gestión para el Reasentamiento del 18112020.
AIADPREDIAL19-8_3_30112020_PROCEDIMIENTO GESTION DEL REASENTAMIENTO Ver. 4.0
</t>
    </r>
    <r>
      <rPr>
        <rFont val="Arial"/>
        <b/>
        <sz val="10.0"/>
      </rPr>
      <t>31/12/2020 S</t>
    </r>
    <r>
      <rPr>
        <rFont val="Arial"/>
        <sz val="10.0"/>
      </rPr>
      <t xml:space="preserve">e realizaron mesas de trabajo con la Oficina Asesora de Planeación para la realización de ajustes al procedimiento Gestión del Reasentamiento, al formato ficha social y al formato ficha técnica. El documento y sus anexos ya se encuentran finalizados y aprobados, se realizó la solicitud de creación de los mismos a la OAP.
EVIDENCIAS
Procedimiento Gestión para el Reasentamiento aprobado
Ficha social aprobada
Ficha técnica aprobada
Solicitud de creación firmada de los 3 documentos
Correo soporte
</t>
    </r>
    <r>
      <rPr>
        <rFont val="Arial"/>
        <b/>
        <sz val="10.0"/>
      </rPr>
      <t xml:space="preserve">12-02-2021 </t>
    </r>
    <r>
      <rPr>
        <rFont val="Arial"/>
        <sz val="10.0"/>
      </rPr>
      <t xml:space="preserve">El procedimiento junto con los formatos asociados se encuentran publicado en la página web desde diciembre 2020 con vigencia 2020-12-18
EVIDENCIAS: </t>
    </r>
    <r>
      <rPr>
        <rFont val="Arial"/>
        <color rgb="FF1155CC"/>
        <sz val="10.0"/>
        <u/>
      </rPr>
      <t xml:space="preserve">https://www.idiger.gov.co/web/guest/reduccion
</t>
    </r>
    <r>
      <rPr>
        <rFont val="Arial"/>
        <b/>
        <sz val="10.0"/>
      </rPr>
      <t>11-03-2021</t>
    </r>
    <r>
      <rPr>
        <rFont val="Arial"/>
        <sz val="10.0"/>
      </rPr>
      <t xml:space="preserve"> De acuerdo a la recomendación de la OCI se realizó la inclusión en el procedimiento de un plazo determinado para la notificación de condición de riesgo a las familias, para lo cual se actualizó el documento, generando una nueva versión de este. El procedimiento junto con los formatos asociados se encuentran publicados en la página web.
EVIDENCIAS: </t>
    </r>
    <r>
      <rPr>
        <rFont val="Arial"/>
        <color rgb="FF1155CC"/>
        <sz val="10.0"/>
        <u/>
      </rPr>
      <t>https://www.idiger.gov.co/web/guest/reduccion</t>
    </r>
  </si>
  <si>
    <r>
      <rPr>
        <rFont val="Arial, sans-serif"/>
      </rPr>
      <t xml:space="preserve">Julio de 2020: Se identifican avances en la actualización del procedimiento desagregadas de manera especídica: Preliminar de procedimiento, y mesas con Subd. Análisis. Continúa en desarrollo. DKRP
 16/10/2020: Se observa docuemnto con ajustes al procedimiento, la acción continua en desarrollo, hasta la oficialización de dicho procedimiento.
 29/10/2020: Se evidencia documento borrador del procedimeinto de reasentamientos asi como correo dirigido a la Oficina Asesora de Planeación, en el cual se solicita revisión y aprobación para la publicación del procedimiento.
 22/12/2020: Se evidencia solicitud de creación de formatos y procedimientos, remitidos a la Oficina Asesora de Planeación, enviados el 18 de diciembre de 2020. Se verifico el mapa de procesos del IDIGER, proceso de reducción y aun no se encuentran publicados los formatos y procedimientos. Se dara cierre a la acción una vez se observe el procedimiento y los formatos publicados.
</t>
    </r>
    <r>
      <rPr>
        <rFont val="Arial, sans-serif"/>
        <b/>
      </rPr>
      <t xml:space="preserve">02/03/2021: </t>
    </r>
    <r>
      <rPr>
        <rFont val="Arial, sans-serif"/>
      </rPr>
      <t xml:space="preserve">Dado que el hallazgo formulado en la auditoria al procedimiento de adquisición predial 2019 es: RELACIÓN EMISIÓN DEL CONCEPTO TÉCNICO Y NOTIFICACIÓN DE LA CONDICIÓN DEL RIESGO POR PARTE DEL IDIGER A LA CIUDADANÍA OBJETO DEL PROGRAMA DE REASENTAMIENTO, en donde se encontró según la muestra de auditoría que:
</t>
    </r>
    <r>
      <rPr>
        <rFont val="Arial, sans-serif"/>
        <i/>
      </rPr>
      <t>“De acuerdo con la información recopilada a través de la revisión de la muestra de expedientes de procesos de adquisición predial i) Procesos reportados para la vigencia 2018: 108, 211, 334, 500, 495, 166, 637, 26, 200, 393, 622, 376, 621, ii) Procesos reportados para la vigencia 2019: 305, 11177, 680, 707, 691, 689, 704, el equipo auditor observó que después de la emisión del concepto técnico, en promedio el tiempo en el cual el IDIGER informó a los ciudadanos beneficiaros del programa de reasentamiento sobre la  condición de riesgo en función de la posesión o propiedad de una vivienda es de 35 días (1.68 meses) (…)
Se observó que para los expedientes 393, 26, 704, 707, 691, 680,689 y 166, el tiempo en el cual el IDIGER informó a los ciudadanos beneficiaros del programa de reasentamiento sobre la condición de riesgo en función de la posesión o propiedad de una vivienda, fue superior a los 30 días calendario (33, 47, 195, 221,96, 89, 89 y 35 días respectivamente), de acuerdo a los criterios observados, el equipo auditor consideró que el tiempo utilizado por la entidad para efectuar dicha notificación es alto teniendo en cuenta el objetivo de informar sobre la condición de riesgo al ciudadano para proteger su vida y tomar las medidas preventivas correspondientes con la mayor celeridad posible. 
Causa observación 1 y 2: El procedimiento Adquisición Predial para el Reasentamiento GMR-PD-09 Versión 2 20/12/2017, no contempla la medición o cuantificación del tiempo requerido para ejecutar las actividades de cada una de las fases a cargo de la entidad. 
Consecuencia observación 1 y 2: Los procesos se pueden extender por tiempos indeterminados que podrían poner en riesgo la vida de las personas.” (Informe auditoria de adquisición predial, pp. 34 a la 36)</t>
    </r>
    <r>
      <rPr>
        <rFont val="Arial, sans-serif"/>
      </rPr>
      <t xml:space="preserve">
Teniendo en cuenta la anterior, se observó que, en efecto, los responsables de la acción propuesta a saber: “Actualizar el procedimiento "Gestión para el Reasentamiento" junto con las áreas involucradas, estableciendo rangos de tiempo para la ejecución de las actividades desarrolladas por el área”, formularon el procedimiento “GESTIÓN PARA EL REASENTAMIENTO DE FAMILIAS UBICADAS EN ZONAS DE ALTO RIESGO NO MITIGABLE”, versión 1, código GR-PD-12 vigente desde el 18/12/2020, el cual incluye en sus actividades la articulación entre la Subdirección de Análisis de Riesgos y Efectos de Cambio Climático - SARECC con la emisión y comunicación del del concepto técnico y la Subdirección de Reducción del Riesgo y Adaptación al cambio Climático - SRR-ACC con su recepción y posterior comunicación a las familias objeto del programa de reasentamiento, no obstante, dicho procedimiento no indica como establece la acción “los tiempos para la ejecución de las actividades desarrolladas”.
Ahora bien ¿por qué era necesario establecer dichos tiempos?, esto articulado a la condición definida en el informe de auditoría de adquisición predial, en donde para los casos observados el promedio de elaboración del concepto técnico y su utilización para la comunicación de condición de riesgo a las familias era de 35 días, y en su momento el procedimiento Adquisición Predial para el Reasentamiento Versión 02, GMR-PD-09, del 20 de Diciembre de 2017, no establecía los parámetros y tiempos concretos para la entrega del concepto técnico por parte de la SARECC a la SRR-ACC para su posterior utilización en la comunicación de la condición de riesgo a las familias beneficiaras del programa de reasentamiento, lo que generaba un tiempo indeterminado de entrega del primer documento y el retraso de la comunicación.
Cabe resaltar que el informe no afirmó que se estuviese incumpliendo ni con la elaboración del concepto técnico y con la comunicación de la condición de riesgos a las familias beneficiaras del programa de reasentamiento, por el contrario la observación hacia un llamado a definir en primer lugar la articulación entre las dependencias y la definición de tiempos para la entrega del concepto técnico y en consecuencia mejorar la comunicación de la comunicación de situación de riesgo a las familias, teniendo en cuenta los criterios de constitucionales de eficacia y celeridad en la función administrativa, así como los principios de la Ley 1523 de 2012, establecidos en el artículo 3 de esta norma, como son 2. Principio de protección, 8. Principio de precaución, y en especial el número 15. Principio de oportuna información.
En conclusión, a la fecha se observó la emisión del procedimiento “GESTIÓN PARA EL REASENTAMIENTO DE FAMILIAS UBICADAS EN ZONAS DE ALTO RIESGO NO MITIGABLE”, versión 1, código GR-PD-12 vigente desde el 18/12/2020, el cual no contiene “los tiempos para la ejecución de las actividades desarrolladas”, tal como establecido el responsable de la acción en su formulación. </t>
    </r>
    <r>
      <rPr>
        <rFont val="Arial, sans-serif"/>
        <b/>
      </rPr>
      <t xml:space="preserve">SANH
</t>
    </r>
    <r>
      <rPr>
        <rFont val="Arial, sans-serif"/>
      </rPr>
      <t xml:space="preserve">
</t>
    </r>
    <r>
      <rPr>
        <rFont val="Arial, sans-serif"/>
        <b/>
      </rPr>
      <t xml:space="preserve">11/03/2021: </t>
    </r>
    <r>
      <rPr>
        <rFont val="Arial, sans-serif"/>
      </rPr>
      <t>Mediante reunión del 11/03/2021, el responsable del proceso presento a la OCI la política de operación del procedimiento mediante la cual se busca reducir los tiempos de notificación de la condicion de riesgo a las familias objeto del programa de reasentamiento</t>
    </r>
    <r>
      <rPr>
        <rFont val="Arial, sans-serif"/>
        <b/>
      </rPr>
      <t xml:space="preserve">. SANH
</t>
    </r>
  </si>
  <si>
    <t xml:space="preserve">Modelo Integrado de Planeación y Gestión – MIPG, Política de Fortalecimiento organizacional y simplificación de procesos, “Trabajar por procesos”: “En este punto, los aspectos mínimos que una entidad debe tener en cuenta para trabajar por procesos son los siguientes: (…)
– Identificar los riesgos del proceso, así como establecer los controles correspondientes
– Definir los controles de medición y seguimiento correspondientes
Dimensión de Control Interno, segundo componente, “Evaluación del Riesgo” - Asegurar la gestión del riesgo en la entidad, que indica: “Referencia al ejercicio efectuado bajo el liderazgo del equipo directivo y de todos los servidores de la entidad, y permite identificar, evaluar y gestionar eventos potenciales, tanto internos como externos, que puedan afectar el logro de los objetivos institucionales”.
</t>
  </si>
  <si>
    <t>“OBSERVACIÓN 3. VALORACIÓN DE RIESGOS Y CONTROLES OPERACIONALES.”</t>
  </si>
  <si>
    <t>Posible desconocimiento en la identificación de riesgos y controles operacionales</t>
  </si>
  <si>
    <t>Revisión, ajustes y/o modificación de los riesgos identificados junto con los controles establecidos, realizando los ajustes pertinentes, a partir de las observaciones del informe final de auditoria.
 Riesgos:
 a). Desacuerdo u oposición constante de las personas incluidas en el programa reasentamiento de familias ubicadas en zonas de alto riesgo no mitigable, para adelantar el proceso.
 b). Tardanza en la entrega de los documentos y/o gestiones por parte de los beneficiarios del proceso.
 c). Dar una información érronea a las familias sobre su inclusión dentro del programa de reasentamientos.
 d). Modificaicón o eliminación de información del proceso por parte de quienes tienen acceso a los expedientes, con el fin de dar prelación a unos cuantos, a cambio de un beneficio personal.</t>
  </si>
  <si>
    <t>Luz Angela Losada</t>
  </si>
  <si>
    <r>
      <rPr>
        <rFont val="Arial"/>
        <b/>
        <sz val="10.0"/>
      </rPr>
      <t>16/07/2020.</t>
    </r>
    <r>
      <rPr>
        <rFont val="Arial"/>
        <sz val="10.0"/>
      </rPr>
      <t xml:space="preserve"> Al momento se llevó a cabo la formulación de riesgos tanto operacionales como de corrupción para el año 2020, del proceso 31/01/2020, y en el marco del cambio de administración se asisitió el 10/06/2020 a la reunión convocada por la Oficina Asesora de Planeación para la formulación del Plan Estratégico de la Subdirección (http://meet.google.com/hzj-hafo-ndm).
EVIDENCIAS:
*Correo electronico de envio de la Formulacion de Riesgos 2020 del proceso. 
*Matriz de riesgos enviado 31012020
</t>
    </r>
    <r>
      <rPr>
        <rFont val="Arial"/>
        <b/>
        <sz val="10.0"/>
      </rPr>
      <t>14/09/2020</t>
    </r>
    <r>
      <rPr>
        <rFont val="Arial"/>
        <sz val="10.0"/>
      </rPr>
      <t xml:space="preserve">. La OAP ha integrado la actualización de las modificaciones en la matriz de riesgos oficial, la cual se encuentra publicada en la página web de la entidad, link Transparencia, link : https://www.idiger.gov.co/politicas-lineamientos-manuales
EVIDENCIAS: "Seguimiento segundo cuatrimestre 2020 a los Riesgos Institucionales y de Corrupción del IDIGER" 
</t>
    </r>
    <r>
      <rPr>
        <rFont val="Arial"/>
        <b/>
        <sz val="10.0"/>
      </rPr>
      <t xml:space="preserve">30/09/2020. </t>
    </r>
    <r>
      <rPr>
        <rFont val="Arial"/>
        <sz val="10.0"/>
      </rPr>
      <t xml:space="preserve">Dado que existe un nuevo marco de referencia, una vez sea validado y la Oficina Asesora de Planeación suministre el nuevo instrumento de reporte (matriz) se realizaran los ajustes a las valoraciones de los riesgos planteados para el proceso.
</t>
    </r>
    <r>
      <rPr>
        <rFont val="Arial"/>
        <b/>
        <sz val="10.0"/>
      </rPr>
      <t>27/10/2020</t>
    </r>
    <r>
      <rPr>
        <rFont val="Arial"/>
        <sz val="10.0"/>
      </rPr>
      <t xml:space="preserve"> Se está a la espera de la actualización del nuevo marco de referencia (Resolución No. 149 del 2019 por la cual se “adopta el marco de referencia de administración del riesgo del
Instituto Distrital de gestión de Riesgo y Cambio Climático”) para poder incluir la información de los riesgos correspondientes de acuerdo al nuevo lineamiento, de igual manera se encuentra publicada la matriz de riesgos de la última solicitud de reporte de acuerdo a los lineamientos de la OAP en la página web de la entidad, link Transparencia, link : https://www.idiger.gov.co/politicas-lineamientos-manuales
EVIDENCIAS: "Seguimiento segundo cuatrimestre 2020 a los Riesgos Institucionales y de Corrupción del IDIGER" 
</t>
    </r>
    <r>
      <rPr>
        <rFont val="Arial"/>
        <b/>
        <sz val="10.0"/>
      </rPr>
      <t>30/11/2020</t>
    </r>
    <r>
      <rPr>
        <rFont val="Arial"/>
        <sz val="10.0"/>
      </rPr>
      <t xml:space="preserve">. En el periodo de reporte se solicitó soporte teórico para el desarrollo, en la próxima vigencia, de la valoración de riesgos y controles operacionales del procedimiento de adquisición predial y se obtuvo el documento Guia Marco de Referencia para la Administración Riesgos, el cual será la base para la construcción en equipo de la respectiva matriz, una vez se cuente con los lineamientos desde la Oficina Asesora de Planeación -OAP- 
EVIDENCIAS: 
AIADPREDIAL19-9_1_30112020_Correo soporte de suministro de información de la OAP
AIADPREDIAL19-9_2_31112020_DE-GU-01 Guia Marco de Referencia para la Administración Riesgos
</t>
    </r>
    <r>
      <rPr>
        <rFont val="Arial"/>
        <b/>
        <sz val="10.0"/>
      </rPr>
      <t>31/12/2020</t>
    </r>
    <r>
      <rPr>
        <rFont val="Arial"/>
        <sz val="10.0"/>
      </rPr>
      <t xml:space="preserve"> Se realizó la actualización de la Matriz de Riesgos con el nuevo formato emitido desde la Oficina Asesora de Planeación, el cual se encuentra de acuerdo a la Guia Marco de Referencia de Administración de Riesgos, teniendo en cuenta las observaciones realizadas por la Oficina de Control Interno.
EVIDENCIAS:
Matriz de Riesgos 2021 Reducción
Remisión de la matriz a la OAP
12-02-2021 Se encuentra publicada en la página web del IDIGER - Transparencia, la matriz de riesgos actualizada de acuerdo a la Guia Marco de Referencia de Administración de Riesgos,
EVIDENCIAS: https://www.idiger.gov.co/politicas-lineamientos-manuales</t>
    </r>
  </si>
  <si>
    <r>
      <rPr>
        <rFont val="Arial"/>
        <sz val="11.0"/>
      </rPr>
      <t>30/04/2020: No se cuenta con referente de pland e mejoramiento. Se recomienda tener en cuenta observaciones de finalización de la meta de PDD relacionada con política de reasentamiento que incide en la aplicación de todo el procedimiento. DKRP Continua en ejecución.
Julio de 2020: Se identifica solicitud de la SRRACC a la OAP y esta ultima se encuentra ajustando metodología. Hasta tanto se integre la actualización de los mismos en esta se dara cierre a la acción que se encuentra en tiempo de desarrollo. DKRP. 
16/09/2020: De acuerdo al reporte realizado por la dependencia se procedió a verificar la matriz de riesgos institucionales, publicada en la pagina web en el link de transparencia del IDIGER, observandose que en el proceso de reducción permanecen cuatro riesgos asociados a reasentamiento, los mismos que se evidenciaron durante la ejecución de la auditoria al proceso de adquisición predial de los cuales se derivó la observación objeto de este seguimiento, en la verificación de cada uno de los riesgos se encontro que no se aplicaron las correciones que se recomendaron en las observaciones de dicha auditoria, como por ejemplo Riesgo 1: “Desacuerdo u oposición constante de las personas incluidas en el programa reasentamiento de familias ubicadas en zonas de alto riesgo no mitigable, para adelantar el proceso. (Reasentamientos)”
, en la ejecución de la auditoria se recalculó y se encontró que al valorar el riesgo el mismo se encuentra en zona de riesgo extrema, pero segun la valoración de la dependencia aparecia en zona  de riesgo alto, aqui la recomendación fue relizar la valoración correcta, pero el dia de hoy se encuentra el mismo error, no solo en este riesgo sino en dos más, por lo cual no se da cierre a la acción.
Ahora bien, la acción ya no se evaluara en la matriz que se venia trabajando, dado que desde la OAP, se realizo una actualización del formato de matriz de riesgos y del marco de referencia, por lo cual se solicita a la dependencia acudir al referente de planeación a cargo de este tema para solicitar apoyo en el cargue de los riesgos y en el diseño de los controles operacionales. El porcentaje de avance de la acción es de 0%, toda vez que no se observan cambios en la condición que genero el hallazgo.</t>
    </r>
    <r>
      <rPr>
        <rFont val="Arial"/>
        <b/>
        <sz val="11.0"/>
      </rPr>
      <t xml:space="preserve">TMMM
16/10/2020: </t>
    </r>
    <r>
      <rPr>
        <rFont val="Arial"/>
        <sz val="11.0"/>
      </rPr>
      <t xml:space="preserve">No se presentan evidencias de avance. La acción se encuentra en desarrollo.
</t>
    </r>
    <r>
      <rPr>
        <rFont val="Arial"/>
        <b/>
        <sz val="11.0"/>
      </rPr>
      <t>22/12/2020:</t>
    </r>
    <r>
      <rPr>
        <rFont val="Arial"/>
        <sz val="11.0"/>
      </rPr>
      <t xml:space="preserve"> Se observa matriz de riesgos actualizada, asi como remisión a la Oficina Asesora de Planeación para revisión y su posterior publicación. Se verifico la matriz institucional de riesgos publicada y aun no se encuentra actualziada en la pagina web de la entidad. Se dara cierre a la acción tan pronto sean oficiales las modificaciones.ó
</t>
    </r>
    <r>
      <rPr>
        <rFont val="Arial"/>
        <b/>
        <sz val="10.0"/>
      </rPr>
      <t xml:space="preserve">02/03/2021: </t>
    </r>
    <r>
      <rPr>
        <rFont val="Arial"/>
        <sz val="10.0"/>
      </rPr>
      <t>Se observó la publicacion de la matriz de riesgos institucionales del IDIGER en la sección trasnparencia y acceso a la información pública, en la cual estan consignados los riesgos del proceso Gestión de la reducción del Riesgo y Adaptación al Cambio Climático. Se recomienda a la dependencia estar al pendiente de los posibles cambios en los instrumentos para levantar los riesgos dado los cambios en la guia presentada por el DAFP, esto depende de la metodologia y trabajo que efectue la Oficina Asesora de Planeación.</t>
    </r>
  </si>
  <si>
    <t>SEGPQRS20-1</t>
  </si>
  <si>
    <t>INFORME SEMESTRAL DE SEGUIMIENTO Y EVALUACIÓN A LA ATENCIÓN DE PETICIONES, QUEJAS,
 RECLAMOS Y SUGERENCIAS PQRS PRIMER SEMESTRE 2020</t>
  </si>
  <si>
    <t>• Ley 87 de 1993 “Por la cual se establecen normas para el ejercicio del control interno en las entidades y
 organismos del estado y se dictan otras disposiciones”, artículo 12º. Funciones de los auditores internos, literal
 j, “Mantener permanentemente informados a los directivos acerca del estado del control interno dentro de la
 entidad, dando cuenta de las debilidades detectadas y de las fallas en su cumplimiento.”
 • Ley 1712 de 2014 “Por medio de la cual se crea la Ley de Transparencia y del Derecho de Acceso a la
 Información Pública Nacional y se dictan otras disposiciones”, reglamentada parcialmente por el Decreto 1081
 de 2015 y articulada por el Ministerio de Tecnologías de la Información y las Comunicaciones con la Estrategia
 de Gobierno en Línea mediante la Resolución 3564 del 31 de diciembre de 2015 “Por la cual se reglamentan los
 artículos 2.1.1.2.1.1, 2.1.1.2.1.11, 2.1.1.2.2.2 y el parágrafo 2 del artículo 2.1.1.3.1.1 del Decreto 1081 de 2015”.
 • Ley 1755 de 2015 “Por medio del cual se regula el derecho fundamental de petición…”
 • Ley 1474 de 2011 "Por la cual se dictan normas orientadas a fortalecer los mecanismos de prevención,
 investigación y sanción de actos de corrupción y la efectividad del control de la gestión pública", artículo 76.
 • Ley 1952 de 2019 “Por medio de la cual se expide el código general disciplinario se derogan la ley 734 de 2002
 y algunas disposiciones de la ley 1474 de 2011, relacionadas con el derecho disciplinario”
 • Decreto 371 de 2010 "Por el cual se establecen lineamientos para preservar y fortalecer la transparencia y para
 la prevención de la corrupción en las Entidades y Organismos del Distrito Capital". Artículo 3, numerales 1 y 3.
 • Decreto 392 de 2015 "Por medio del cual se reglamenta la figura del Defensor de la Ciudadanía en las
 entidades y organismos del Distrito Capital y se dictan otras disposiciones"
 • Acuerdo 630 de 2015 “por medio del cual se establecen unos protocolos para el ejercicio del derecho de
 petición en cumplimiento de la ley 1755 de 2015 y se dictan otras disposiciones”
 • Acuerdo 731 de 2018 “por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 artículo 3.
 • Circular Externa No. 001 de 2011 del Consejo Asesor del Gobierno Nacional en Materia de Control Interno de
 las Entidades “Orientaciones para el seguimiento a la atención adecuada de los derechos de petición”.
 • Circular conjunta 006 de 2017 de la Secretaría General y la veeduría Distrital, que tiene como asunto
 “implementación formato de elaboración y presentación de informes de quejas y reclamos” (Decreto 371 de
 2010).
 • Manual de Recepción y Trámite para las Peticiones, Quejas, Reclamos, Sugerencias – PQRS, ante el Instituto
 Distrital de Gestión de Riesgos y Cambio Climático – IDIGER PLE-MA-06 Versión 2.
 Procedimiento: Administración y Análisis de Peticiones, Quejas y Soluciones PLE-PD-09 Versión 6.</t>
  </si>
  <si>
    <t>Observación 1. Debilidades frente al cumplimiento de las funciones del Defensor del Ciudadano
 IDIGER, no acorde con lo establecido en el Decreto 371 de 2010 y Decreto 847 de 2019, a consecuencia de
 posibles fallas en seguimientos, reportes y publicaciones, situación que podría dar origen a sanciones
 por parte de entes de control.</t>
  </si>
  <si>
    <t>En el desarrollo del Comité de Gestión y Desempeño, no se desagrego de manera adecuada,teniendo en cuenta la presentación de las funciones del defensor del ciudadano y el cumplimiento de las mismas.</t>
  </si>
  <si>
    <t>Llevar a los Comités de Gestión y Desempeño evidencias del desarrollo y cumplimiento de las funciones del Defensor del Ciudadano durante la vigencia 2020.</t>
  </si>
  <si>
    <t>Lindon Losada Palacios</t>
  </si>
  <si>
    <t>30/09/2020 De acuerdo al Decreto 847 de 2019 se presentó al Comité de Gestión y Desempeño, el informe sobre la gestión y funciones desempeñadas en el 2020 como Defensor del Ciudadano, de acuerdo con la normativa se realizan informes de gestión de manera semestral que se continuarán presentando semestralmente al Comité. Se adjunta como evidencia la reunión del comité el 18 de agosto.
Evidencias: 
Soporte de la reunión: "2020-08-18 Comité Institucional de Gestión y Desempeño"
27/10/2020 Se adelanta la gestión en cuanto al desarrollo de funciones del Defensor del ciudadano, se avanza en el diseño del nuevo formato de informe, en el desarrollo de reuniones con Talento Humano y Atención al Ciudadano para articular actividades e integrar información, se avanza en el diseño de piezas comunicativas y solicitud de difusión y se continúa con la atención al ciudadano. Adicionalmente se asiste a reuniones y capacitaciones pertinentes y citadas por Veeduría.
Evidencias: Carpeta SEGPQRS20-1 (- 4 reuniones y capacitaciones, - Respuestas y atención al señor Edison Ballesteros, - Borrador del informe, - Elaboración de imagen para Defensor del Ciudadano, - desarrollo de pieza comunicativa).
30/11/2020. Se elaborò un borrador del informe semestral de gestión del Defensor del Ciudadano, se realizò atención a la ciudadania, 2 a la Caja de Vivienda Popular, 1 a la señora Marcela Ruiz y 1 la señora Elizabeth Morales a las cuales se les està realizando seguimiento, se realizò una reunión sobre la circular 008 remitida por Veeduría sobre alertas tempranas y se difunciòn con Talento Humano un curso sobre Atenciòn a la CIudadanìa con la Universidad Distrital para los funcionarios del IDIGER. 
EVIDENCIAS: 
2020-11-23 MARCELA RUÌZ
2020-11-18 CAJA DE VIVIENDA POPULAR TRASLADO
2020-11-12 CAJA DE VIVIENDA
2020-10-22 ELIZABETH MORALES GUEVARA
2020-11-17Alertas tempranas circular Veeduría
2020-11-02 Pieza comunicación figura del Defensor del Ciudadano.jpg
2020-11-27 pieza Invitación del Defensor del Ciudadano del IDIGER (1)
2020-11-25 Inscripción curso Atención y Servicio al ciudadano
31/12/2020 Dentro de la gestión del Defensor del Ciudadano, en este mes se ha dado respuesta a una solicitud de Alcadía Mayor de Bogotá y se recibieron 2 solicitudes de PQRS de ciudadanía através del correo defensordelciudadano@idiger.gov.co.
EVIDENCIAS
Carpeta solicitud Alcaldía Mayor
Carpeta Edison Fabian Arevalo
Carpeta Juan José Senior
12-02-2021 Se remite la presentación en PPT que se realizará al Comité de Gestión y Desempeño en base al informe del Defensor del Ciudadano que se encuentra publicado en la página web. EVIDENCIAS 2021-01-28 Defensor del Ciudadano - CGD.pptx</t>
  </si>
  <si>
    <r>
      <rPr>
        <rFont val="Arial"/>
        <sz val="11.0"/>
      </rPr>
      <t xml:space="preserve">Octubre de 2020: La dependencia reporta el desarrollo de actividades de gestión respecto a las funciones del Defensor del Ciudadano, se presenta un porcentaje de avance del 33%, a partir de la primera etapa que corresponderia a las gestiones realizadas, una segunda etapa seria presentación de los resultados de esta gestión y una tercera etapa seria la presentación en el Comite de Gestión y Desempeño.
21/12/2020: La referente de plan de mejoramiento Maria Angelica Uribe, remite correo con copia al Subdirector de Reducción y a la Jefe de Control, solcitando amplaición de la fecha de la acción, de acuerdo a la siguiente justificación:
"solicito amablemente una modificación en la fecha de terminación de las acciones SEGPQRS20-1 y SEGPQRS20-2. Debido a que estas se encuentran asociadas al informe de Defensor del Ciudadano que se emite semestralmente, uno de los insumos para el desarrollo de este es un consolidado que emite el área de Atención al Ciudadano semestralmente, en este caso de los meses de julio a diciembre, la información es entregada desde ésta área entre la primera y segunda semana de enero, con ello se realiza el informe del Defensor del Ciudadano, luego se lleva a comité de Gestión y Desempeño y por último se solicita la publicación del informe. Por lo anterior se solicita amablemente que las dos acciones queden con fecha de terminación para el 31 de enero de 2021".
Teniendo en cuenta lo argumentado por la dependencia en la que se justifica que el resporte con corte a 31 de diciembre solo se puede generar posterior al 31 de diciembre, se procede a ampliar la fecha. </t>
    </r>
    <r>
      <rPr>
        <rFont val="Arial"/>
        <b/>
        <sz val="11.0"/>
      </rPr>
      <t>TMMM
02/03/2021</t>
    </r>
    <r>
      <rPr>
        <rFont val="Arial"/>
        <sz val="11.0"/>
      </rPr>
      <t xml:space="preserve"> Respecto a la acción SEGPQRS20-1, la Subdirección de Reducción de Riesgo y Adaptación al Cambio
Climático, mencionó que: “Se elaboró el documento en Power Point que se presentará ante el Comité de Gestión y Desempeño. Se solicitó
a la Oficina Asesora de Planeación la inclusión del tema: Defensor del Ciudadano, dentro de la agenda del próximo comité y se remitió la presentación en PPT”
Teniendo en cuanta lo anterior, y con el fin de evidenciar la ejecución del seguimiento que debe efectuar el Representante legal del IDIGER al cumplimiento de las obligaciones del Defensor del Ciudadano del IDIGER mediante el “Comité directivo” o la instancia que se considere pertinente (Decreto 847 de 2019, Artículo 13, Parágrafo 3) y teniendo en cuenta que la instancia “Comité directivo”, se homologa según la normatividad legal vigente con el Comité de Gestión y Desempeño Institucional creado en el IDIGER mediante la Resolución 141 del 13 de marzo de 2019, como “órgano rector, articulador y ejecutor, a nivel institucional, de las acciones y estrategias para la correcta implementación, operación, desarrollo, evaluación y seguimiento del Modelo Integrado de Planeación y Gestión” (Resolución 141 de 2019, artículo 2), encargado de “aprobar y hacer seguimiento por lo menos una vez cada tres meses a las acciones y estrategias adoptadas para la operación del Modelo Integrado de Planeación y Gestión - MIPG”, la Oficina de Control Interno revisó las actas de reunión de esta instancia producidas en el periodo comprendido entre el mes de julio hasta el mes de diciembre de 2020, con el fin de verificar la realización del seguimiento correspondiente a las obligaciones del Defensor del Ciudadano del IDIGER, teniendo en cuenta que dichas obligaciones se articulan con la política de servicio al ciudadano del MIPG y a la estrategia de atención al ciudadano formulada anualmente en el PAAC que debe desarrollar la entidad, evidenciando: Que, en el periodo comprendido entre el mes de julio hasta el mes de diciembre de 2020, el Comité de Gestión y Desempeño Institucional realizó siete (7) reuniones, generando las actas del 18/08/2020, 03/09/2020, 15/09/2020, 23/09/2020, 02/12/2020, 10/12/2020 y 28/12/2020; realizando seguimiento a las funciones del defensor del ciudadano en la reunión del 18/08/2020 “Presentar a los miembros del comité el Informe Defensor del Ciudadano Decreto 847 de 2019 y aprobación del Plan de Austeridad del Gasto 2020”: (...) 3. Informe Defensor del ciudadano. La Secretaria Técnica, sede la palabra al Ingeniero Lindón Losada para que presente el Informe Defensor del ciudadano, lo cual efectúa de la siguiente manera: Desarrollo de las Funciones (...)
Se observó que el tema se incluyó en el orden del día, dando al conocer el desarrollo de las funciones del Defensor del ciudadano del IDIGER, así mismo se efectuó el seguimiento correspondiente a la totalidad de obligaciones del Defensor del Ciudadano del IDIGER descritas en el Decreto 847 de 2019 Art. 14 Funciones del Defensor de la Ciudadanía, teniendo en dicho seguimiento es una obligación establecida para esta instancia y que las obligaciones del defensor del ciudadano se articulan con la política de servicio al ciudadano del MIPG y a la estrategia de atención al ciudadano formulada anualmente en el PAAC que debe desarrollar la entidad.
Recomendación:
En cuanto al seguimiento a través del Comité de Gestión y Desempeño Institucional del IDIGER para la verificación de las obligaciones asignadas al Defensor del Ciudadano: Se recomienda que en las próximas reuniones del Comité de Gestión y Desempeño Institucional del IDIGER para la vigencia 2021 se realice el seguimiento correspondiente a la totalidad de obligaciones del Defensor del Ciudadano del IDIGER descritas en el Decreto 847 de 2019 Art. 14 Funciones del Defensor de la Ciudadanía, así mismo dejar evidencia en el acta las observaciones o recomendaciones taxativas del Comité, frente al
cumplimiento de dichas funciones si aplica. </t>
    </r>
    <r>
      <rPr>
        <rFont val="Arial"/>
        <b/>
        <sz val="11.0"/>
      </rPr>
      <t>SANH</t>
    </r>
  </si>
  <si>
    <t>SEGPQRS20-2</t>
  </si>
  <si>
    <t>En el momento que se realizó el informe por control interno, no se encontraba publicado el informe del defensor del ciudadano ya que no se tenía claridad en la fecha de publicación.</t>
  </si>
  <si>
    <t>Publicar en la pagina web del IDIGER el informe del defensor del ciudadano teniendo en cuenta las fechas definidas en los lineamientos descritos en el manual operativo del defensor del ciudadano.</t>
  </si>
  <si>
    <r>
      <rPr>
        <rFont val="Arial"/>
        <sz val="10.0"/>
      </rPr>
      <t xml:space="preserve">30/09/2020  El informe de gestión del Defensor del Ciudadano se realizan de manera semestral, los cuales se publican en la página web de la entidad. Se adjunta soporte de la publicación de este para el 2020-1
Evidencias: 
"Publicación web de informe 2020-1" 
https://www.idiger.gov.co/defensor-del-ciudadano
30/11/2020  El informe de gestión del Defensor del Ciudadano se realiza de manera semestral, en este se ingresa la informaciòn mencionada en el SEGPQRS20-1, se presenta en el Comitè de Gestiòn y Desempeño y por ùltimo se realiza la publicaciòn del mismo en la página web de la entidad. A la fecha se encuentra actualizado el mòdulo de Defensor al Ciudadano.
EVIDENCIAS: 
Link: </t>
    </r>
    <r>
      <rPr>
        <rFont val="Arial"/>
        <color rgb="FF1155CC"/>
        <sz val="10.0"/>
        <u/>
      </rPr>
      <t xml:space="preserve">https://www.idiger.gov.co/defensor-del-ciudadano
</t>
    </r>
    <r>
      <rPr>
        <rFont val="Arial"/>
        <sz val="10.0"/>
      </rPr>
      <t xml:space="preserve">31/12/2020  
La gestión reportada en el numeral SEGPQRS20-1 es el insumo base para el informe del Defensor del Ciudadano, y por consiguiente para la publicación en la web del mismo.
12-02-2021 El informe de Gestión del Defensor del Ciudadano para el segundo semestre del año 2020, se encuentra publicado en la página web del IDIGER desde el 29 de enero 2021. 
EVIDENCIAS </t>
    </r>
    <r>
      <rPr>
        <rFont val="Arial"/>
        <color rgb="FF1155CC"/>
        <sz val="10.0"/>
        <u/>
      </rPr>
      <t>https://www.idiger.gov.co/defensor-del-ciudadano</t>
    </r>
  </si>
  <si>
    <r>
      <rPr>
        <rFont val="Arial"/>
        <sz val="11.0"/>
      </rPr>
      <t xml:space="preserve">OCTUBRE DE 2020: Se evidencia la publicación de informe de gestión del Defensor del Ciudadano,en la pagina web de la entidad en la sección del Defensor del Ciudadano, en la cual se presenta atención a requerimientos asi como los horarios de atención, este informe corresponde al periodo 2019-2 y 2020-1, teniendo en cuenta que dicho informe se debe presentar semestralmente y que la acción esta suscrita hasta el 12/12/2020, se realziara una segunda revisión pasado el ems de diciembre para verificar la publicación del informe correspondinte a 2020-.
21/12/2020: La referente de plan de mejoramiento Maria Angelica Uribe, remite correo con copia al Subdirector de Reducción y a la Jefe de Control, solcitando amplaición de la fecha de la acción, de acuerdo a la siguiente justificación:
"solicito amablemente una modificación en la fecha de terminación de las acciones SEGPQRS20-1 y SEGPQRS20-2. Debido a que estas se encuentran asociadas al informe de Defensor del Ciudadano que se emite semestralmente, uno de los insumos para el desarrollo de este es un consolidado que emite el área de Atención al Ciudadano semestralmente, en este caso de los meses de julio a diciembre, la información es entregada desde ésta área entre la primera y segunda semana de enero, con ello se realiza el informe del Defensor del Ciudadano, luego se lleva a comité de Gestión y Desempeño y por último se solicita la publicación del informe. Por lo anterior se solicita amablemente que las dos acciones queden con fecha de terminación para el 31 de enero de 2021".
Teniendo en cuenta lo argumentado por la dependencia en la que se justifica que el resporte con corte a 31 de diciembre solo se puede generar posterior al 31 de diciembre, se procede a ampliar la fecha. </t>
    </r>
    <r>
      <rPr>
        <rFont val="Arial"/>
        <b/>
        <sz val="11.0"/>
      </rPr>
      <t>TMMM
02/03/2021</t>
    </r>
    <r>
      <rPr>
        <rFont val="Arial"/>
        <sz val="11.0"/>
      </rPr>
      <t xml:space="preserve">: La Oficina de Control Interno solicitó al mencionado servidor, mediante comunicación interna 2021IE757 del 18
de febrero de 2021 las evidencias relacionadas con el avance de las acciones SEGPQRS20-1 y SEGPQRS20-2,
con el fin de verificar su cumplimiento, así como la implementación de las funciones establecidas para el defensor
del ciudadano en el Decreto 847 de 2019.
Respecto a la acción SEGPQRS20-2, la Subdirección de Reducción de Riesgo y Adaptación al Cambio
Climático, mencionó que:
“Se desarrolló el informe semestral del Defensor del Ciudadano para el segundo semestre del año 2020, teniendo
en cuenta las funciones asignadas al Defensor del Ciudadano descritas en el decreto 847 de 2019. Este informe
se encuentra publicado en la página web del IDIGER, desde el mes de enero, Ruta: Atención a la ciudadanía -
Defensor del ciudadano, y se ha realizado la actualización general de datos de la página”
La Oficina de Control Interno revisó la información publicada en la página web de la entidad con el objetivo de
evidenciar los informes y documentos técnicos producidos por del Defensor del ciudadano, observando que en el
apartado denominado “Atención al ciudadano – Defensor del Ciudadano” se publicaron los siguientes
documentos:
1. Informe semestral defensor del ciudadano julio – diciembre de 2020
2. Informe defensor del ciudadano 2020 (...)
De acuerdo con la información publicada en la sección “Atención al ciudadano – Defensor del Ciudadano”, es
posible evidenciar el cumplimiento de las funciones establecidas en el Decreto 847 de 2019 mencionadas
anteriormente, específicamente la establecida en el artículo 14, numeral 6 “informes”, correspondiente al periodo
junio -diciembre de 2020 y relacionada con la causa de la acción SEGPQRS20-2 del plan de mejoramiento
institucional. </t>
    </r>
    <r>
      <rPr>
        <rFont val="Arial"/>
        <b/>
        <sz val="11.0"/>
      </rPr>
      <t>SANH</t>
    </r>
  </si>
  <si>
    <t>SEGPQRS2021-1</t>
  </si>
  <si>
    <t>Criterios:
Decreto 371 de 2010, artículo 3, numeral 2:
“El reconocimiento dentro de la entidad del proceso misional de quejas, reclamos y solicitudes, así como de quien
ostenta la calidad de Defensor Ciudadano, con el fin de concientizar a todos los servidores públicos sobre la
importancia de esta labor para el mejoramiento de la gestión.”
Decreto 847 de 2019
“Artículo 13. Defensor de la Ciudadanía: En todas las entidades y organismos del Distrito se deberá implementar la
figura del Defensor de la Ciudadanía, a través de la designación de un servidor público del más alto nivel dentro
de la estructura jerárquica de la entidad perteneciente a un área misional o estratégica, realizada por el
representante legal.
Parágrafo 1. Se entenderá servidor público del más alto nivel aquel que ocupe un cargo directivo o asesor.
Parágrafo 2. Las entidades y organismos del Distrito que registren un volumen significativo de requerimientos, que
implique la intervención del Defensor, podrán conformar mediante acto interno del jefe del organismo, un Grupo
Interno de Trabajo que lidere la estrategia del Defensor de la Ciudadanía, el cual deberá estar adscrito a una de
las dependencias del segundo nivel jerárquico de la organización, coordinado por el funcionario de nivel directivo
de dicha dependencia.
Parágrafo 3. El representante legal definirá los lineamientos al interior de cada entidad y organismo del Distrito, con
el fin de garantizar la implementación de la figura de Defensor de la Ciudadanía en materia presupuestal, técnica,
de talento humano, entre otras. Adicionalmente, hará seguimiento a través del consejo directivo o la instancia que
considere pertinente para la verificación de las obligaciones asignadas.
Artículo 14. Funciones del Defensor de la Ciudadanía: El defensor de la ciudadanía tendrá las siguientes funciones:
1. Velar porque la entidad cumpla con las disposiciones normativas referentes al servicio a la ciudadanía.
2. Formular recomendaciones al Representante Legal de la entidad para facilitar la interacción entre la entidad y
la ciudadanía, contribuyendo a fortalecer la confianza en la administración.
3. Analizar el consolidado de las peticiones que presente la ciudadanía sobre la prestación de trámites y servicios,
con base en el informe que sobre el particular elabore la Oficina de Servicio a la Ciudadanía o quien haga sus
veces, e identificar las problemáticas que deban ser resueltas por la entidad.
4. Diseñar e implementar estrategias de promoción de derechos y deberes de la ciudadanía, así como de los
canales de interacción con la administración distrital disponibles, dirigidos a servidores públicos y ciudadanía en
general.
5. Promover la utilización de diferentes canales de servicio a la ciudadanía, su integración y la utilización de
Tecnologías de Información y Comunicaciones para mejorar la experiencia de los ciudadanos.
6. Elaborar y presentar los informes relacionados con las funciones del Defensor de la Ciudadanía que requiera la
Secretaría General de la Alcaldía Mayor de Bogotá, D.C., y la Veeduría Distrital.
7. Las demás que se requieran para el ejercicio eficiente de las funciones asignadas.
Parágrafo. La Secretaría General de la Alcaldía Mayor de Bogotá, D.C., expedirá en un plazo no mayor a nueve
(9) meses, el Manual Operativo del Defensor a la Ciudadanía, que contendrá lineamientos para el adecuado
ejercicio del rol de defensor de la ciudadanía, y el cual debe ser adoptado por las entidades y organismos del
Distrito.”
Acuerdo 731 de 2018 “por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 artículo 3.“La Secretaría
General de la Alcaldía Mayor de Bogotá, en cumplimiento de sus funciones, reglamentará el rol del defensor de la
ciudadanía para que en cada una de las entidades del distrito se haga conocer a los ciudadanos sus derechos y
deberes, se promuevan las distintas instancias y mecanismos de interacción con la administración, y se utilicen los
espacios de rendición de cuentas para informar a la ciudadanía sobre su gestión como defensor de la ciudadanía.</t>
  </si>
  <si>
    <t>Observación 2: Se observó que 2 comunicaciones radicadas al correo electrónico del defensor del ciudadano se
contestaron extemporáneamente así: comunicación 202ER1968 radicada el 12/02/2021 y con fecha máxima de
respuesta según el sistema cordis del 12/05/2021, fue contestada extemporáneamente el día 14/05/2021;
comunicación 2021ER3379 radicada el 10/03/2021 y con fecha máxima de respuesta según el sistema cordis del
26/04/202, fue contestada extemporáneamente el día 06/05/2021.</t>
  </si>
  <si>
    <t>Dilficultad para acceder a la consulta en CORDIS, en cuanto a información de asignación y tiempos de respuesta en las diferentes áreas de la entidad.</t>
  </si>
  <si>
    <t>Realizar la solicitud de habilitación en el CORDIS de usuario consulta consulta, con la finalidad de poder realizar el correspondiente seguimiento</t>
  </si>
  <si>
    <t>Subdireción de Reducción de reducción de riesgo y adaptación al cambio climatico - Defensor del Ciudadano.</t>
  </si>
  <si>
    <t>2021-09-13 Se realizó la solicitud de habilitación en CORDIS del usuario consulta consulta, por medio del correo electrónico defensordelciudadano@idiger.gov.co y por medio de registro de caso en Aranda. Teniendo en cuenta lo anterior, ya se encuentra habilitado este usuario para la gestión de revisión y seguimiento a PQRS que ingresan mediante defensordelciudadano@idiger.gov.co.
ANEXOS: correos enviados pdf, pantallazo ARANDA, confirmación de acceso a usuario.
2021-11-30 Amablemente se solicita cierre de la acción, debido a que se dió culminación a la misma el 2021-09-13.</t>
  </si>
  <si>
    <t>De acuerdo al seguimiento realizado por la oficina de control interno por parte de la  Subdireción de Reducción de reducción de riesgo y adaptación al cambio climatico - Defensor del Ciudadano, ya se encuentra habilitado este usuario para la gestión de revisión y seguimiento a PQRS que ingresan mediante defensordelciudadano@idiger.gov.co.no, se realizó  la solicitud de habilitación en el CORDIS de usuario consulta, con la finalidad de realizar el correspondiente seguimiento, se evidenció el cumplimiento el día 2021-09-13.  LLAM</t>
  </si>
  <si>
    <t>SEGPQRS2021-2</t>
  </si>
  <si>
    <t>INFORME DE LEY Y/O SEGUIMIENTO:
INFORME SEMESTRAL DE SEGUIMIENTO Y
EVALUACIÓN A LA ATENCIÓN DE PETICIONES,
QUEJAS, RECLAMOS Y SUGERENCIAS PQRS
PRIMER SEMESTRE DE 2021</t>
  </si>
  <si>
    <t>Realizar seguimiento mediante correo electrómico a las peticiones allegadas al defensor del ciudadano, que se encuentren asignadas a las diferentes áreas de la entidad, controlando la oportunidad en respuesta de las mismas.</t>
  </si>
  <si>
    <t>2021-09-14 Desde el 9 de agosto 2021 (fecha de inicio de la acción) se ha recibido un requerimiento proveniente de Veeduria Nacional de la Participación y Acción Comunal "VENACOM", relacionado con la temática "OAC - Contratación Bogo ta - Derecho de Petición, solicitud valiosa intervención, traslado por competencia y aclaración de unos hechos"  con radicado IDIGER:2021ER13197 del 01-09-2021, La cual fué remitida al área técnica especializada correspondiente a la Subdirección de Emergencias. Solicitud que se encuentra actualmente a tiempo en estado "en trámite". Teniendo en cuenta lo anterior se realizó seguimiento al requerimiento.
ANEXOS: PDF soporte del seguimiento a VENACOM Subdirección Emergencias.
2021-11-30 Se realizó seguimiento el 2021-10-29 a un nuevo requerimiento generado por el señor Nairo Humberto Cepeda con radicado IDIGER:2021ER16234 la cual fué remitida al área de Gestión Local de la Subdirección de Reducción. Se dió respuesta con el radicado 2021EE14976 de manera oportuna.
ANEXOS: PDF respuesta  
2021-10-29 Seguimiento oficio 2021IR16294
2021-11-05 Estado PQRS 2021ER16294
2021-11-05 Respuesta radicado Idiger 2021ER16294 _ 2021EE14976
2021EE14976</t>
  </si>
  <si>
    <t>de acuerdo al seguimiento realizado por la oficina de control interno por parte de la  Subdireción de Reducción de reducción de riesgo y adaptación al cambio climatico - Defensor del Ciudadano, se realiza el seguimiento de la PQRS allegadas al defensor del ciudadano, se da ierer de la acción por cumplimiento efectivo.LLAM</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</si>
</sst>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M/yyyy"/>
    <numFmt numFmtId="165" formatCode="dd/mm/yyyy"/>
    <numFmt numFmtId="166" formatCode="d/m/yyyy"/>
  </numFmts>
  <fonts count="36">
    <font>
      <sz val="11.0"/>
      <color rgb="FF000000"/>
      <name val="Calibri"/>
    </font>
    <font>
      <b/>
      <sz val="10.0"/>
      <name val="Arial"/>
    </font>
    <font>
      <sz val="10.0"/>
      <name val="Arial"/>
    </font>
    <font>
      <sz val="10.0"/>
      <color rgb="FFFF0000"/>
      <name val="Arial"/>
    </font>
    <font/>
    <font>
      <sz val="10.0"/>
      <color rgb="FF000000"/>
      <name val="Arial"/>
    </font>
    <font>
      <sz val="8.0"/>
      <color rgb="FF000000"/>
      <name val="Calibri"/>
    </font>
    <font>
      <sz val="60.0"/>
      <color rgb="FF000000"/>
      <name val="Calibri"/>
    </font>
    <font>
      <name val="Arial"/>
    </font>
    <font>
      <u/>
      <sz val="10.0"/>
      <color rgb="FF0000FF"/>
      <name val="Arial"/>
    </font>
    <font>
      <sz val="11.0"/>
      <color rgb="FF000000"/>
      <name val="Arial"/>
    </font>
    <font>
      <u/>
      <sz val="10.0"/>
      <color rgb="FF0000FF"/>
      <name val="Arial"/>
    </font>
    <font>
      <b/>
      <sz val="11.0"/>
      <color rgb="FF000000"/>
      <name val="Arial"/>
    </font>
    <font>
      <u/>
      <sz val="10.0"/>
      <color rgb="FF0000FF"/>
      <name val="Arial"/>
    </font>
    <font>
      <b/>
      <u/>
      <sz val="10.0"/>
      <color rgb="FF000000"/>
      <name val="Arial"/>
    </font>
    <font>
      <sz val="11.0"/>
      <name val="Arial"/>
    </font>
    <font>
      <u/>
      <sz val="10.0"/>
      <color rgb="FF0000FF"/>
      <name val="Arial"/>
    </font>
    <font>
      <b/>
      <color rgb="FF000000"/>
      <name val="Arial"/>
    </font>
    <font>
      <u/>
      <color rgb="FF0000FF"/>
      <name val="Arial"/>
    </font>
    <font>
      <sz val="10.0"/>
      <color rgb="FFFF00FF"/>
      <name val="Arial"/>
    </font>
    <font>
      <u/>
      <color rgb="FF0000FF"/>
      <name val="Arial"/>
    </font>
    <font>
      <sz val="11.0"/>
      <color rgb="FF434343"/>
      <name val="Arial"/>
    </font>
    <font>
      <color rgb="FF000000"/>
      <name val="Arial"/>
    </font>
    <font>
      <u/>
      <sz val="11.0"/>
      <color rgb="FF0000FF"/>
      <name val="Arial"/>
    </font>
    <font>
      <u/>
      <sz val="10.0"/>
      <color rgb="FFFF0000"/>
      <name val="Arial"/>
    </font>
    <font>
      <color rgb="FF000000"/>
      <name val="Calibri"/>
    </font>
    <font>
      <b/>
      <sz val="11.0"/>
      <name val="Arial"/>
    </font>
    <font>
      <sz val="11.0"/>
      <name val="Calibri"/>
    </font>
    <font>
      <b/>
      <u/>
      <sz val="11.0"/>
      <color rgb="FF0000FF"/>
      <name val="Calibri"/>
    </font>
    <font>
      <b/>
      <sz val="11.0"/>
      <name val="Calibri"/>
    </font>
    <font>
      <b/>
      <name val="Arial"/>
    </font>
    <font>
      <name val="Calibri"/>
    </font>
    <font>
      <u/>
      <color rgb="FF0000FF"/>
      <name val="Calibri"/>
    </font>
    <font>
      <u/>
      <sz val="10.0"/>
      <color rgb="FF0000FF"/>
      <name val="Arial"/>
    </font>
    <font>
      <u/>
      <color rgb="FF0000FF"/>
      <name val="Arial"/>
    </font>
    <font>
      <sz val="7.0"/>
      <name val="Arial"/>
    </font>
  </fonts>
  <fills count="12">
    <fill>
      <patternFill patternType="none"/>
    </fill>
    <fill>
      <patternFill patternType="lightGray"/>
    </fill>
    <fill>
      <patternFill patternType="solid">
        <fgColor rgb="FFD8D8D8"/>
        <bgColor rgb="FFD8D8D8"/>
      </patternFill>
    </fill>
    <fill>
      <patternFill patternType="solid">
        <fgColor rgb="FFE2EFDA"/>
        <bgColor rgb="FFE2EFDA"/>
      </patternFill>
    </fill>
    <fill>
      <patternFill patternType="solid">
        <fgColor rgb="FF00CC66"/>
        <bgColor rgb="FF00CC66"/>
      </patternFill>
    </fill>
    <fill>
      <patternFill patternType="solid">
        <fgColor rgb="FFFFC000"/>
        <bgColor rgb="FFFFC000"/>
      </patternFill>
    </fill>
    <fill>
      <patternFill patternType="solid">
        <fgColor rgb="FFFF6600"/>
        <bgColor rgb="FFFF6600"/>
      </patternFill>
    </fill>
    <fill>
      <patternFill patternType="solid">
        <fgColor rgb="FFD9EAD3"/>
        <bgColor rgb="FFD9EAD3"/>
      </patternFill>
    </fill>
    <fill>
      <patternFill patternType="solid">
        <fgColor rgb="FFFFFFFF"/>
        <bgColor rgb="FFFFFFFF"/>
      </patternFill>
    </fill>
    <fill>
      <patternFill patternType="solid">
        <fgColor rgb="FF00FF00"/>
        <bgColor rgb="FF00FF00"/>
      </patternFill>
    </fill>
    <fill>
      <patternFill patternType="solid">
        <fgColor rgb="FFF6B26B"/>
        <bgColor rgb="FFF6B26B"/>
      </patternFill>
    </fill>
    <fill>
      <patternFill patternType="solid">
        <fgColor rgb="FFFFC7CE"/>
        <bgColor rgb="FFFFC7CE"/>
      </patternFill>
    </fill>
  </fills>
  <borders count="3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rder>
    <border>
      <top style="thin">
        <color rgb="FF000000"/>
      </top>
    </border>
    <border>
      <left style="thin">
        <color rgb="FF000000"/>
      </left>
    </border>
    <border>
      <left style="thin">
        <color rgb="FF000000"/>
      </left>
      <bottom style="thin">
        <color rgb="FF000000"/>
      </bottom>
    </border>
    <border>
      <bottom style="thin">
        <color rgb="FF000000"/>
      </bottom>
    </border>
    <border>
      <right style="thin">
        <color rgb="FF000000"/>
      </right>
      <top style="thin">
        <color rgb="FF000000"/>
      </top>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medium">
        <color rgb="FF000000"/>
      </right>
      <bottom style="thin">
        <color rgb="FF000000"/>
      </bottom>
    </border>
    <border>
      <left style="medium">
        <color rgb="FF000000"/>
      </left>
      <top style="medium">
        <color rgb="FF000000"/>
      </top>
      <bottom style="thin">
        <color rgb="FFFFFFFF"/>
      </bottom>
    </border>
    <border>
      <right style="medium">
        <color rgb="FF000000"/>
      </right>
      <top style="medium">
        <color rgb="FF000000"/>
      </top>
      <bottom style="thin">
        <color rgb="FFFFFFFF"/>
      </bottom>
    </border>
    <border>
      <left style="medium">
        <color rgb="FF000000"/>
      </left>
      <top style="thin">
        <color rgb="FFFFFFFF"/>
      </top>
      <bottom style="medium">
        <color rgb="FF000000"/>
      </bottom>
    </border>
    <border>
      <right style="medium">
        <color rgb="FF000000"/>
      </right>
      <top style="thin">
        <color rgb="FFFFFFFF"/>
      </top>
      <bottom style="medium">
        <color rgb="FF000000"/>
      </bottom>
    </border>
    <border>
      <left style="medium">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CCCCCC"/>
      </left>
      <right style="thin">
        <color rgb="FF000000"/>
      </right>
      <top style="thin">
        <color rgb="FF000000"/>
      </top>
      <bottom style="thin">
        <color rgb="FF000000"/>
      </bottom>
    </border>
    <border>
      <left style="thin">
        <color rgb="FFCCCCCC"/>
      </left>
      <right style="thin">
        <color rgb="FF000000"/>
      </right>
      <top style="thin">
        <color rgb="FFCCCCCC"/>
      </top>
      <bottom style="thin">
        <color rgb="FF000000"/>
      </bottom>
    </border>
  </borders>
  <cellStyleXfs count="1">
    <xf borderId="0" fillId="0" fontId="0" numFmtId="0" applyAlignment="1" applyFont="1"/>
  </cellStyleXfs>
  <cellXfs count="289">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1" fillId="2" fontId="1" numFmtId="0" xfId="0" applyAlignment="1" applyBorder="1" applyFont="1">
      <alignment horizontal="center" vertical="center"/>
    </xf>
    <xf borderId="1" fillId="2" fontId="1" numFmtId="0" xfId="0" applyAlignment="1" applyBorder="1" applyFont="1">
      <alignment horizontal="center" shrinkToFit="0" vertical="center" wrapText="1"/>
    </xf>
    <xf borderId="1" fillId="0" fontId="2" numFmtId="0" xfId="0" applyAlignment="1" applyBorder="1" applyFont="1">
      <alignment horizontal="center" vertical="center"/>
    </xf>
    <xf borderId="1" fillId="0" fontId="2" numFmtId="9" xfId="0" applyAlignment="1" applyBorder="1" applyFont="1" applyNumberFormat="1">
      <alignment horizontal="center" vertical="center"/>
    </xf>
    <xf borderId="1" fillId="0" fontId="2" numFmtId="9" xfId="0" applyAlignment="1" applyBorder="1" applyFont="1" applyNumberFormat="1">
      <alignment horizontal="center" shrinkToFit="0" vertical="center" wrapText="1"/>
    </xf>
    <xf borderId="1" fillId="0" fontId="3" numFmtId="0" xfId="0" applyAlignment="1" applyBorder="1" applyFont="1">
      <alignment horizontal="center" vertical="center"/>
    </xf>
    <xf borderId="1" fillId="0" fontId="2" numFmtId="0" xfId="0" applyAlignment="1" applyBorder="1" applyFont="1">
      <alignment horizontal="center" readingOrder="0" vertical="center"/>
    </xf>
    <xf borderId="2" fillId="3" fontId="0" numFmtId="0" xfId="0" applyAlignment="1" applyBorder="1" applyFill="1" applyFont="1">
      <alignment horizontal="center" readingOrder="0" shrinkToFit="0" vertical="center" wrapText="1"/>
    </xf>
    <xf borderId="3" fillId="0" fontId="4" numFmtId="0" xfId="0" applyBorder="1" applyFont="1"/>
    <xf borderId="4" fillId="0" fontId="4" numFmtId="0" xfId="0" applyBorder="1" applyFont="1"/>
    <xf borderId="5" fillId="0" fontId="0" numFmtId="0" xfId="0" applyAlignment="1" applyBorder="1" applyFont="1">
      <alignment horizontal="center" readingOrder="0" shrinkToFit="0" vertical="center" wrapText="1"/>
    </xf>
    <xf borderId="1" fillId="0" fontId="0" numFmtId="0" xfId="0" applyAlignment="1" applyBorder="1" applyFont="1">
      <alignment horizontal="center" readingOrder="0" shrinkToFit="0" vertical="center" wrapText="1"/>
    </xf>
    <xf borderId="6" fillId="0" fontId="4" numFmtId="0" xfId="0" applyBorder="1" applyFont="1"/>
    <xf borderId="7" fillId="0" fontId="4" numFmtId="0" xfId="0" applyBorder="1" applyFont="1"/>
    <xf borderId="8" fillId="0" fontId="1" numFmtId="0" xfId="0" applyAlignment="1" applyBorder="1" applyFont="1">
      <alignment horizontal="center" shrinkToFit="0" vertical="center" wrapText="1"/>
    </xf>
    <xf borderId="9" fillId="0" fontId="4" numFmtId="0" xfId="0" applyBorder="1" applyFont="1"/>
    <xf borderId="3" fillId="0" fontId="1" numFmtId="0" xfId="0" applyAlignment="1" applyBorder="1" applyFont="1">
      <alignment horizontal="center" shrinkToFit="0" vertical="center" wrapText="1"/>
    </xf>
    <xf borderId="4" fillId="0" fontId="1" numFmtId="0" xfId="0" applyAlignment="1" applyBorder="1" applyFont="1">
      <alignment horizontal="center" shrinkToFit="0" vertical="center" wrapText="1"/>
    </xf>
    <xf borderId="1" fillId="0" fontId="1" numFmtId="0" xfId="0" applyAlignment="1" applyBorder="1" applyFont="1">
      <alignment horizontal="center" shrinkToFit="0" vertical="center" wrapText="1"/>
    </xf>
    <xf borderId="10" fillId="0" fontId="4" numFmtId="0" xfId="0" applyBorder="1" applyFont="1"/>
    <xf borderId="11" fillId="0" fontId="4" numFmtId="0" xfId="0" applyBorder="1" applyFont="1"/>
    <xf borderId="12" fillId="0" fontId="4" numFmtId="0" xfId="0" applyBorder="1" applyFont="1"/>
    <xf borderId="9" fillId="0" fontId="1" numFmtId="0" xfId="0" applyAlignment="1" applyBorder="1" applyFont="1">
      <alignment horizontal="center" shrinkToFit="0" vertical="center" wrapText="1"/>
    </xf>
    <xf borderId="13" fillId="0" fontId="1" numFmtId="0" xfId="0" applyAlignment="1" applyBorder="1" applyFont="1">
      <alignment horizontal="center" shrinkToFit="0" vertical="center" wrapText="1"/>
    </xf>
    <xf borderId="5" fillId="0" fontId="1" numFmtId="14" xfId="0" applyAlignment="1" applyBorder="1" applyFont="1" applyNumberFormat="1">
      <alignment horizontal="center" shrinkToFit="0" vertical="center" wrapText="1"/>
    </xf>
    <xf borderId="14" fillId="0" fontId="1" numFmtId="0" xfId="0" applyAlignment="1" applyBorder="1" applyFont="1">
      <alignment horizontal="center" shrinkToFit="0" vertical="center" wrapText="1"/>
    </xf>
    <xf borderId="15" fillId="0" fontId="1" numFmtId="0" xfId="0" applyAlignment="1" applyBorder="1" applyFont="1">
      <alignment horizontal="center" shrinkToFit="0" vertical="center" wrapText="1"/>
    </xf>
    <xf borderId="16" fillId="4" fontId="1" numFmtId="0" xfId="0" applyAlignment="1" applyBorder="1" applyFill="1" applyFont="1">
      <alignment horizontal="center" shrinkToFit="0" vertical="center" wrapText="1"/>
    </xf>
    <xf borderId="15" fillId="5" fontId="1" numFmtId="0" xfId="0" applyAlignment="1" applyBorder="1" applyFill="1" applyFont="1">
      <alignment horizontal="center" shrinkToFit="0" vertical="center" wrapText="1"/>
    </xf>
    <xf borderId="15" fillId="6" fontId="1" numFmtId="0" xfId="0" applyAlignment="1" applyBorder="1" applyFill="1" applyFont="1">
      <alignment horizontal="center" shrinkToFit="0" vertical="center" wrapText="1"/>
    </xf>
    <xf borderId="12" fillId="0" fontId="1" numFmtId="0" xfId="0" applyAlignment="1" applyBorder="1" applyFont="1">
      <alignment horizontal="center" shrinkToFit="0" vertical="center" wrapText="1"/>
    </xf>
    <xf borderId="13" fillId="0" fontId="1" numFmtId="14" xfId="0" applyAlignment="1" applyBorder="1" applyFont="1" applyNumberFormat="1">
      <alignment horizontal="center" shrinkToFit="0" vertical="center" wrapText="1"/>
    </xf>
    <xf borderId="17" fillId="0" fontId="1" numFmtId="0" xfId="0" applyAlignment="1" applyBorder="1" applyFont="1">
      <alignment horizontal="center" shrinkToFit="0" vertical="center" wrapText="1"/>
    </xf>
    <xf borderId="18" fillId="0" fontId="1" numFmtId="0" xfId="0" applyAlignment="1" applyBorder="1" applyFont="1">
      <alignment horizontal="center" shrinkToFit="0" vertical="center" wrapText="1"/>
    </xf>
    <xf borderId="19" fillId="0" fontId="1" numFmtId="0" xfId="0" applyAlignment="1" applyBorder="1" applyFont="1">
      <alignment horizontal="center" shrinkToFit="0" vertical="center" wrapText="1"/>
    </xf>
    <xf borderId="2" fillId="7" fontId="1" numFmtId="0" xfId="0" applyAlignment="1" applyBorder="1" applyFill="1" applyFont="1">
      <alignment horizontal="center" shrinkToFit="0" vertical="center" wrapText="1"/>
    </xf>
    <xf borderId="2" fillId="0" fontId="1" numFmtId="0" xfId="0" applyAlignment="1" applyBorder="1" applyFont="1">
      <alignment horizontal="center" shrinkToFit="0" vertical="center" wrapText="1"/>
    </xf>
    <xf borderId="1" fillId="0" fontId="1" numFmtId="14" xfId="0" applyAlignment="1" applyBorder="1" applyFont="1" applyNumberFormat="1">
      <alignment horizontal="center" shrinkToFit="0" vertical="center" wrapText="1"/>
    </xf>
    <xf borderId="7" fillId="7" fontId="1" numFmtId="0" xfId="0" applyAlignment="1" applyBorder="1" applyFont="1">
      <alignment horizontal="center" shrinkToFit="0" vertical="center" wrapText="1"/>
    </xf>
    <xf borderId="7" fillId="0" fontId="1" numFmtId="9" xfId="0" applyAlignment="1" applyBorder="1" applyFont="1" applyNumberFormat="1">
      <alignment horizontal="center" shrinkToFit="0" vertical="center" wrapText="1"/>
    </xf>
    <xf borderId="7" fillId="0" fontId="1" numFmtId="0" xfId="0" applyAlignment="1" applyBorder="1" applyFont="1">
      <alignment horizontal="center" shrinkToFit="0" vertical="center" wrapText="1"/>
    </xf>
    <xf borderId="7" fillId="0" fontId="1" numFmtId="14" xfId="0" applyAlignment="1" applyBorder="1" applyFont="1" applyNumberFormat="1">
      <alignment horizontal="center" shrinkToFit="0" vertical="center" wrapText="1"/>
    </xf>
    <xf borderId="20" fillId="0" fontId="1" numFmtId="0" xfId="0" applyAlignment="1" applyBorder="1" applyFont="1">
      <alignment horizontal="center" shrinkToFit="0" vertical="center" wrapText="1"/>
    </xf>
    <xf borderId="1" fillId="0" fontId="5" numFmtId="0" xfId="0" applyAlignment="1" applyBorder="1" applyFont="1">
      <alignment horizontal="center" vertical="center"/>
    </xf>
    <xf borderId="1" fillId="0" fontId="5" numFmtId="0" xfId="0" applyAlignment="1" applyBorder="1" applyFont="1">
      <alignment horizontal="center" readingOrder="0" vertical="center"/>
    </xf>
    <xf borderId="1" fillId="0" fontId="5" numFmtId="14" xfId="0" applyAlignment="1" applyBorder="1" applyFont="1" applyNumberFormat="1">
      <alignment horizontal="center" vertical="center"/>
    </xf>
    <xf borderId="1" fillId="7" fontId="5" numFmtId="0" xfId="0" applyAlignment="1" applyBorder="1" applyFont="1">
      <alignment horizontal="center" vertical="center"/>
    </xf>
    <xf borderId="1" fillId="0" fontId="5" numFmtId="9" xfId="0" applyAlignment="1" applyBorder="1" applyFont="1" applyNumberFormat="1">
      <alignment horizontal="center" vertical="center"/>
    </xf>
    <xf borderId="0" fillId="0" fontId="5" numFmtId="0" xfId="0" applyAlignment="1" applyFont="1">
      <alignment horizontal="center" vertical="center"/>
    </xf>
    <xf borderId="0" fillId="0" fontId="5" numFmtId="14" xfId="0" applyAlignment="1" applyFont="1" applyNumberFormat="1">
      <alignment horizontal="center" vertical="center"/>
    </xf>
    <xf borderId="0" fillId="0" fontId="5" numFmtId="9" xfId="0" applyAlignment="1" applyFont="1" applyNumberFormat="1">
      <alignment horizontal="center" vertical="center"/>
    </xf>
    <xf borderId="0" fillId="0" fontId="6" numFmtId="0" xfId="0" applyFont="1"/>
    <xf borderId="0" fillId="0" fontId="7" numFmtId="0" xfId="0" applyAlignment="1" applyFont="1">
      <alignment horizontal="center" readingOrder="0" shrinkToFit="0" vertical="center" wrapText="1"/>
    </xf>
    <xf borderId="21" fillId="0" fontId="6" numFmtId="0" xfId="0" applyAlignment="1" applyBorder="1" applyFont="1">
      <alignment horizontal="center" vertical="center"/>
    </xf>
    <xf borderId="22" fillId="0" fontId="4" numFmtId="0" xfId="0" applyBorder="1" applyFont="1"/>
    <xf borderId="23" fillId="0" fontId="6" numFmtId="0" xfId="0" applyAlignment="1" applyBorder="1" applyFont="1">
      <alignment horizontal="center" vertical="center"/>
    </xf>
    <xf borderId="24" fillId="0" fontId="4" numFmtId="0" xfId="0" applyBorder="1" applyFont="1"/>
    <xf borderId="0" fillId="0" fontId="6" numFmtId="0" xfId="0" applyAlignment="1" applyFont="1">
      <alignment shrinkToFit="0" vertical="center" wrapText="1"/>
    </xf>
    <xf borderId="14" fillId="0" fontId="6" numFmtId="0" xfId="0" applyAlignment="1" applyBorder="1" applyFont="1">
      <alignment horizontal="center" shrinkToFit="0" vertical="center" wrapText="1"/>
    </xf>
    <xf borderId="16" fillId="0" fontId="6" numFmtId="0" xfId="0" applyAlignment="1" applyBorder="1" applyFont="1">
      <alignment horizontal="center" shrinkToFit="0" vertical="center" wrapText="1"/>
    </xf>
    <xf borderId="17" fillId="0" fontId="6" numFmtId="0" xfId="0" applyAlignment="1" applyBorder="1" applyFont="1">
      <alignment horizontal="center" shrinkToFit="0" vertical="center" wrapText="1"/>
    </xf>
    <xf borderId="19" fillId="0" fontId="6" numFmtId="0" xfId="0" applyAlignment="1" applyBorder="1" applyFont="1">
      <alignment horizontal="center" shrinkToFit="0" vertical="center" wrapText="1"/>
    </xf>
    <xf borderId="14" fillId="0" fontId="6" numFmtId="0" xfId="0" applyBorder="1" applyFont="1"/>
    <xf borderId="16" fillId="0" fontId="6" numFmtId="0" xfId="0" applyBorder="1" applyFont="1"/>
    <xf borderId="25" fillId="0" fontId="6" numFmtId="0" xfId="0" applyBorder="1" applyFont="1"/>
    <xf borderId="26" fillId="0" fontId="6" numFmtId="0" xfId="0" applyBorder="1" applyFont="1"/>
    <xf borderId="27" fillId="0" fontId="6" numFmtId="0" xfId="0" applyAlignment="1" applyBorder="1" applyFont="1">
      <alignment horizontal="center"/>
    </xf>
    <xf borderId="28" fillId="0" fontId="4" numFmtId="0" xfId="0" applyBorder="1" applyFont="1"/>
    <xf borderId="29" fillId="0" fontId="6" numFmtId="0" xfId="0" applyBorder="1" applyFont="1"/>
    <xf borderId="30" fillId="0" fontId="6" numFmtId="0" xfId="0" applyBorder="1" applyFont="1"/>
    <xf borderId="17" fillId="0" fontId="6" numFmtId="0" xfId="0" applyBorder="1" applyFont="1"/>
    <xf borderId="19" fillId="0" fontId="6" numFmtId="0" xfId="0" applyBorder="1" applyFont="1"/>
    <xf borderId="31" fillId="0" fontId="6" numFmtId="0" xfId="0" applyBorder="1" applyFont="1"/>
    <xf borderId="20" fillId="0" fontId="6" numFmtId="0" xfId="0" applyBorder="1" applyFont="1"/>
    <xf borderId="0" fillId="0" fontId="6" numFmtId="0" xfId="0" applyAlignment="1" applyFont="1">
      <alignment horizontal="center" shrinkToFit="0" vertical="center" wrapText="1"/>
    </xf>
    <xf borderId="1" fillId="0" fontId="6" numFmtId="0" xfId="0" applyAlignment="1" applyBorder="1" applyFont="1">
      <alignment horizontal="center" shrinkToFit="0" vertical="center" wrapText="1"/>
    </xf>
    <xf borderId="1" fillId="0" fontId="6" numFmtId="0" xfId="0" applyBorder="1" applyFont="1"/>
    <xf borderId="1" fillId="0" fontId="6" numFmtId="0" xfId="0" applyAlignment="1" applyBorder="1" applyFont="1">
      <alignment horizontal="center"/>
    </xf>
    <xf borderId="15" fillId="4" fontId="1" numFmtId="0" xfId="0" applyAlignment="1" applyBorder="1" applyFont="1">
      <alignment horizontal="center" shrinkToFit="0" vertical="center" wrapText="1"/>
    </xf>
    <xf borderId="16" fillId="6" fontId="1" numFmtId="0" xfId="0" applyAlignment="1" applyBorder="1" applyFont="1">
      <alignment horizontal="center" shrinkToFit="0" vertical="center" wrapText="1"/>
    </xf>
    <xf borderId="12" fillId="0" fontId="1" numFmtId="164" xfId="0" applyAlignment="1" applyBorder="1" applyFont="1" applyNumberFormat="1">
      <alignment horizontal="center" shrinkToFit="0" vertical="center" wrapText="1"/>
    </xf>
    <xf borderId="29" fillId="0" fontId="1" numFmtId="0" xfId="0" applyAlignment="1" applyBorder="1" applyFont="1">
      <alignment horizontal="center" shrinkToFit="0" vertical="center" wrapText="1"/>
    </xf>
    <xf borderId="30" fillId="0" fontId="1" numFmtId="0" xfId="0" applyAlignment="1" applyBorder="1" applyFont="1">
      <alignment horizontal="center" shrinkToFit="0" vertical="center" wrapText="1"/>
    </xf>
    <xf borderId="1" fillId="0" fontId="1" numFmtId="164" xfId="0" applyAlignment="1" applyBorder="1" applyFont="1" applyNumberFormat="1">
      <alignment horizontal="center" shrinkToFit="0" vertical="center" wrapText="1"/>
    </xf>
    <xf borderId="1" fillId="0" fontId="5" numFmtId="164" xfId="0" applyAlignment="1" applyBorder="1" applyFont="1" applyNumberFormat="1">
      <alignment horizontal="center" vertical="center"/>
    </xf>
    <xf borderId="0" fillId="0" fontId="5" numFmtId="164" xfId="0" applyAlignment="1" applyFont="1" applyNumberFormat="1">
      <alignment horizontal="center" vertical="center"/>
    </xf>
    <xf borderId="1" fillId="7" fontId="1" numFmtId="0" xfId="0" applyAlignment="1" applyBorder="1" applyFont="1">
      <alignment horizontal="center" shrinkToFit="0" vertical="center" wrapText="1"/>
    </xf>
    <xf borderId="1" fillId="0" fontId="1" numFmtId="9" xfId="0" applyAlignment="1" applyBorder="1" applyFont="1" applyNumberFormat="1">
      <alignment horizontal="center" shrinkToFit="0" vertical="center" wrapText="1"/>
    </xf>
    <xf borderId="1" fillId="8" fontId="1" numFmtId="0" xfId="0" applyAlignment="1" applyBorder="1" applyFill="1" applyFont="1">
      <alignment horizontal="center" readingOrder="0" shrinkToFit="0" vertical="center" wrapText="1"/>
    </xf>
    <xf borderId="1" fillId="0" fontId="2" numFmtId="0" xfId="0" applyAlignment="1" applyBorder="1" applyFont="1">
      <alignment horizontal="center" readingOrder="0" shrinkToFit="0" vertical="center" wrapText="1"/>
    </xf>
    <xf borderId="1" fillId="0" fontId="5" numFmtId="0" xfId="0" applyAlignment="1" applyBorder="1" applyFont="1">
      <alignment horizontal="center" readingOrder="0" shrinkToFit="0" vertical="center" wrapText="1"/>
    </xf>
    <xf borderId="1" fillId="0" fontId="2" numFmtId="49" xfId="0" applyAlignment="1" applyBorder="1" applyFont="1" applyNumberFormat="1">
      <alignment horizontal="center" readingOrder="0" shrinkToFit="0" vertical="center" wrapText="1"/>
    </xf>
    <xf borderId="1" fillId="8" fontId="2" numFmtId="0" xfId="0" applyAlignment="1" applyBorder="1" applyFont="1">
      <alignment horizontal="center" shrinkToFit="0" vertical="center" wrapText="1"/>
    </xf>
    <xf borderId="1" fillId="0" fontId="2" numFmtId="14" xfId="0" applyAlignment="1" applyBorder="1" applyFont="1" applyNumberFormat="1">
      <alignment horizontal="center" shrinkToFit="0" vertical="center" wrapText="1"/>
    </xf>
    <xf borderId="1" fillId="0" fontId="2" numFmtId="164" xfId="0" applyAlignment="1" applyBorder="1" applyFont="1" applyNumberFormat="1">
      <alignment horizontal="center" readingOrder="0" shrinkToFit="0" vertical="center" wrapText="1"/>
    </xf>
    <xf borderId="1" fillId="7" fontId="2" numFmtId="0" xfId="0" applyAlignment="1" applyBorder="1" applyFont="1">
      <alignment horizontal="center" readingOrder="0" shrinkToFit="0" vertical="center" wrapText="1"/>
    </xf>
    <xf borderId="1" fillId="0" fontId="2" numFmtId="9" xfId="0" applyAlignment="1" applyBorder="1" applyFont="1" applyNumberFormat="1">
      <alignment horizontal="center" readingOrder="0" shrinkToFit="0" vertical="center" wrapText="1"/>
    </xf>
    <xf borderId="1" fillId="8" fontId="2" numFmtId="0" xfId="0" applyAlignment="1" applyBorder="1" applyFont="1">
      <alignment horizontal="center" readingOrder="0" vertical="center"/>
    </xf>
    <xf borderId="1" fillId="0" fontId="2" numFmtId="164" xfId="0" applyAlignment="1" applyBorder="1" applyFont="1" applyNumberFormat="1">
      <alignment horizontal="center" readingOrder="0" vertical="center"/>
    </xf>
    <xf borderId="1" fillId="0" fontId="2" numFmtId="9" xfId="0" applyAlignment="1" applyBorder="1" applyFont="1" applyNumberFormat="1">
      <alignment horizontal="center" readingOrder="0" vertical="center"/>
    </xf>
    <xf borderId="1" fillId="8" fontId="2" numFmtId="0" xfId="0" applyAlignment="1" applyBorder="1" applyFont="1">
      <alignment horizontal="center" vertical="center"/>
    </xf>
    <xf borderId="1" fillId="0" fontId="2" numFmtId="164" xfId="0" applyAlignment="1" applyBorder="1" applyFont="1" applyNumberFormat="1">
      <alignment horizontal="center" vertical="center"/>
    </xf>
    <xf borderId="1" fillId="7" fontId="2" numFmtId="0" xfId="0" applyAlignment="1" applyBorder="1" applyFont="1">
      <alignment horizontal="center" vertical="center"/>
    </xf>
    <xf borderId="0" fillId="0" fontId="2" numFmtId="0" xfId="0" applyAlignment="1" applyFont="1">
      <alignment horizontal="center" vertical="center"/>
    </xf>
    <xf borderId="0" fillId="0" fontId="2" numFmtId="164" xfId="0" applyAlignment="1" applyFont="1" applyNumberFormat="1">
      <alignment horizontal="center" vertical="center"/>
    </xf>
    <xf borderId="0" fillId="0" fontId="2" numFmtId="9" xfId="0" applyAlignment="1" applyFont="1" applyNumberFormat="1">
      <alignment horizontal="center" vertical="center"/>
    </xf>
    <xf borderId="8" fillId="0" fontId="1" numFmtId="0" xfId="0" applyAlignment="1" applyBorder="1" applyFont="1">
      <alignment horizontal="center" readingOrder="0" shrinkToFit="0" vertical="center" wrapText="1"/>
    </xf>
    <xf borderId="1" fillId="4" fontId="1" numFmtId="0" xfId="0" applyAlignment="1" applyBorder="1" applyFont="1">
      <alignment horizontal="center" shrinkToFit="0" vertical="center" wrapText="1"/>
    </xf>
    <xf borderId="1" fillId="5" fontId="1" numFmtId="0" xfId="0" applyAlignment="1" applyBorder="1" applyFont="1">
      <alignment horizontal="center" shrinkToFit="0" vertical="center" wrapText="1"/>
    </xf>
    <xf borderId="1" fillId="6" fontId="1" numFmtId="0" xfId="0" applyAlignment="1" applyBorder="1" applyFont="1">
      <alignment horizontal="center" shrinkToFit="0" vertical="center" wrapText="1"/>
    </xf>
    <xf borderId="1" fillId="0" fontId="5" numFmtId="0" xfId="0" applyAlignment="1" applyBorder="1" applyFont="1">
      <alignment horizontal="left" readingOrder="0" shrinkToFit="0" vertical="center" wrapText="1"/>
    </xf>
    <xf borderId="1" fillId="7" fontId="8" numFmtId="0" xfId="0" applyAlignment="1" applyBorder="1" applyFont="1">
      <alignment horizontal="left" readingOrder="0" shrinkToFit="0" vertical="center" wrapText="1"/>
    </xf>
    <xf borderId="1" fillId="0" fontId="1" numFmtId="0" xfId="0" applyAlignment="1" applyBorder="1" applyFont="1">
      <alignment horizontal="center" readingOrder="0" shrinkToFit="0" vertical="center" wrapText="1"/>
    </xf>
    <xf borderId="1" fillId="0" fontId="2" numFmtId="165" xfId="0" applyAlignment="1" applyBorder="1" applyFont="1" applyNumberFormat="1">
      <alignment horizontal="center" readingOrder="0" shrinkToFit="0" vertical="center" wrapText="1"/>
    </xf>
    <xf borderId="1" fillId="0" fontId="2" numFmtId="0" xfId="0" applyAlignment="1" applyBorder="1" applyFont="1">
      <alignment horizontal="center" readingOrder="0" shrinkToFit="0" vertical="center" wrapText="1"/>
    </xf>
    <xf borderId="1" fillId="0" fontId="4" numFmtId="0" xfId="0" applyAlignment="1" applyBorder="1" applyFont="1">
      <alignment horizontal="center" readingOrder="0" shrinkToFit="0" vertical="center" wrapText="1"/>
    </xf>
    <xf borderId="1" fillId="7" fontId="8" numFmtId="0" xfId="0" applyAlignment="1" applyBorder="1" applyFont="1">
      <alignment readingOrder="0" shrinkToFit="0" vertical="center" wrapText="1"/>
    </xf>
    <xf borderId="1" fillId="0" fontId="2" numFmtId="0" xfId="0" applyAlignment="1" applyBorder="1" applyFont="1">
      <alignment horizontal="center" shrinkToFit="0" vertical="center" wrapText="1"/>
    </xf>
    <xf borderId="1" fillId="0" fontId="2" numFmtId="49" xfId="0" applyAlignment="1" applyBorder="1" applyFont="1" applyNumberFormat="1">
      <alignment horizontal="center" shrinkToFit="0" vertical="center" wrapText="1"/>
    </xf>
    <xf borderId="1" fillId="8" fontId="1" numFmtId="0" xfId="0" applyAlignment="1" applyBorder="1" applyFont="1">
      <alignment horizontal="center" shrinkToFit="0" vertical="center" wrapText="1"/>
    </xf>
    <xf borderId="1" fillId="8" fontId="2" numFmtId="0" xfId="0" applyAlignment="1" applyBorder="1" applyFont="1">
      <alignment horizontal="center" readingOrder="0" shrinkToFit="0" vertical="center" wrapText="1"/>
    </xf>
    <xf borderId="1" fillId="0" fontId="0" numFmtId="0" xfId="0" applyAlignment="1" applyBorder="1" applyFont="1">
      <alignment shrinkToFit="0" vertical="center" wrapText="1"/>
    </xf>
    <xf borderId="1" fillId="8" fontId="2" numFmtId="0" xfId="0" applyAlignment="1" applyBorder="1" applyFont="1">
      <alignment horizontal="center" readingOrder="0" shrinkToFit="0" vertical="center" wrapText="1"/>
    </xf>
    <xf borderId="1" fillId="8" fontId="5" numFmtId="0" xfId="0" applyAlignment="1" applyBorder="1" applyFont="1">
      <alignment horizontal="center" readingOrder="0" shrinkToFit="0" vertical="center" wrapText="1"/>
    </xf>
    <xf borderId="1" fillId="7" fontId="2" numFmtId="0" xfId="0" applyAlignment="1" applyBorder="1" applyFont="1">
      <alignment horizontal="left" readingOrder="0" shrinkToFit="0" vertical="center" wrapText="1"/>
    </xf>
    <xf borderId="1" fillId="0" fontId="2" numFmtId="14" xfId="0" applyAlignment="1" applyBorder="1" applyFont="1" applyNumberFormat="1">
      <alignment horizontal="center" readingOrder="0" shrinkToFit="0" vertical="center" wrapText="1"/>
    </xf>
    <xf borderId="1" fillId="7" fontId="2" numFmtId="0" xfId="0" applyAlignment="1" applyBorder="1" applyFont="1">
      <alignment horizontal="center" shrinkToFit="0" vertical="center" wrapText="1"/>
    </xf>
    <xf borderId="1" fillId="7" fontId="9" numFmtId="0" xfId="0" applyAlignment="1" applyBorder="1" applyFont="1">
      <alignment horizontal="left" readingOrder="0" shrinkToFit="0" vertical="center" wrapText="1"/>
    </xf>
    <xf borderId="1" fillId="8" fontId="10" numFmtId="0" xfId="0" applyAlignment="1" applyBorder="1" applyFont="1">
      <alignment horizontal="center" readingOrder="0" shrinkToFit="0" vertical="center" wrapText="1"/>
    </xf>
    <xf borderId="1" fillId="0" fontId="11" numFmtId="0" xfId="0" applyAlignment="1" applyBorder="1" applyFont="1">
      <alignment horizontal="center" readingOrder="0" shrinkToFit="0" vertical="center" wrapText="1"/>
    </xf>
    <xf borderId="0" fillId="0" fontId="12" numFmtId="0" xfId="0" applyAlignment="1" applyFont="1">
      <alignment horizontal="center" readingOrder="0" shrinkToFit="0" vertical="center" wrapText="1"/>
    </xf>
    <xf borderId="1" fillId="8" fontId="13" numFmtId="0" xfId="0" applyAlignment="1" applyBorder="1" applyFont="1">
      <alignment horizontal="center" readingOrder="0" shrinkToFit="0" vertical="center" wrapText="1"/>
    </xf>
    <xf borderId="1" fillId="0" fontId="2" numFmtId="166" xfId="0" applyAlignment="1" applyBorder="1" applyFont="1" applyNumberFormat="1">
      <alignment horizontal="center" readingOrder="0" shrinkToFit="0" vertical="center" wrapText="1"/>
    </xf>
    <xf borderId="0" fillId="0" fontId="14" numFmtId="0" xfId="0" applyAlignment="1" applyFont="1">
      <alignment horizontal="center" readingOrder="0" shrinkToFit="0" vertical="center" wrapText="1"/>
    </xf>
    <xf borderId="1" fillId="0" fontId="15" numFmtId="0" xfId="0" applyAlignment="1" applyBorder="1" applyFont="1">
      <alignment horizontal="center" readingOrder="0" shrinkToFit="0" vertical="center" wrapText="1"/>
    </xf>
    <xf borderId="1" fillId="0" fontId="10" numFmtId="0" xfId="0" applyAlignment="1" applyBorder="1" applyFont="1">
      <alignment horizontal="center" readingOrder="0" shrinkToFit="0" vertical="center" wrapText="1"/>
    </xf>
    <xf borderId="1" fillId="0" fontId="15" numFmtId="164" xfId="0" applyAlignment="1" applyBorder="1" applyFont="1" applyNumberFormat="1">
      <alignment horizontal="center" readingOrder="0" shrinkToFit="0" vertical="center" wrapText="1"/>
    </xf>
    <xf borderId="1" fillId="7" fontId="16" numFmtId="0" xfId="0" applyAlignment="1" applyBorder="1" applyFont="1">
      <alignment horizontal="center" readingOrder="0" shrinkToFit="0" vertical="center" wrapText="1"/>
    </xf>
    <xf borderId="1" fillId="8" fontId="2" numFmtId="164" xfId="0" applyAlignment="1" applyBorder="1" applyFont="1" applyNumberFormat="1">
      <alignment horizontal="center" readingOrder="0" shrinkToFit="0" vertical="center" wrapText="1"/>
    </xf>
    <xf borderId="0" fillId="0" fontId="2" numFmtId="0" xfId="0" applyAlignment="1" applyFont="1">
      <alignment horizontal="center" shrinkToFit="0" vertical="center" wrapText="1"/>
    </xf>
    <xf borderId="0" fillId="0" fontId="5" numFmtId="0" xfId="0" applyAlignment="1" applyFont="1">
      <alignment horizontal="center" shrinkToFit="0" vertical="center" wrapText="1"/>
    </xf>
    <xf borderId="0" fillId="0" fontId="2" numFmtId="14" xfId="0" applyAlignment="1" applyFont="1" applyNumberFormat="1">
      <alignment horizontal="center" shrinkToFit="0" vertical="center" wrapText="1"/>
    </xf>
    <xf borderId="0" fillId="0" fontId="2" numFmtId="164" xfId="0" applyAlignment="1" applyFont="1" applyNumberFormat="1">
      <alignment horizontal="center" shrinkToFit="0" vertical="center" wrapText="1"/>
    </xf>
    <xf borderId="0" fillId="0" fontId="2" numFmtId="9" xfId="0" applyAlignment="1" applyFont="1" applyNumberFormat="1">
      <alignment horizontal="center" shrinkToFit="0" vertical="center" wrapText="1"/>
    </xf>
    <xf borderId="1" fillId="0" fontId="2" numFmtId="164" xfId="0" applyAlignment="1" applyBorder="1" applyFont="1" applyNumberFormat="1">
      <alignment horizontal="center" shrinkToFit="0" vertical="center" wrapText="1"/>
    </xf>
    <xf borderId="1" fillId="0" fontId="1" numFmtId="164" xfId="0" applyAlignment="1" applyBorder="1" applyFont="1" applyNumberFormat="1">
      <alignment horizontal="center" readingOrder="0" shrinkToFit="0" vertical="center" wrapText="1"/>
    </xf>
    <xf borderId="1" fillId="9" fontId="2" numFmtId="0" xfId="0" applyAlignment="1" applyBorder="1" applyFill="1" applyFont="1">
      <alignment horizontal="center" readingOrder="0" shrinkToFit="0" vertical="center" wrapText="1"/>
    </xf>
    <xf borderId="0" fillId="0" fontId="17" numFmtId="0" xfId="0" applyAlignment="1" applyFont="1">
      <alignment horizontal="center" readingOrder="0" shrinkToFit="0" vertical="center" wrapText="1"/>
    </xf>
    <xf borderId="32" fillId="8" fontId="2" numFmtId="164" xfId="0" applyAlignment="1" applyBorder="1" applyFont="1" applyNumberFormat="1">
      <alignment horizontal="center" readingOrder="0" shrinkToFit="0" vertical="center" wrapText="1"/>
    </xf>
    <xf borderId="7" fillId="8" fontId="2" numFmtId="164" xfId="0" applyAlignment="1" applyBorder="1" applyFont="1" applyNumberFormat="1">
      <alignment horizontal="center" readingOrder="0" shrinkToFit="0" vertical="center" wrapText="1"/>
    </xf>
    <xf borderId="1" fillId="0" fontId="15" numFmtId="164" xfId="0" applyAlignment="1" applyBorder="1" applyFont="1" applyNumberFormat="1">
      <alignment horizontal="center" readingOrder="0" vertical="center"/>
    </xf>
    <xf borderId="1" fillId="7" fontId="15" numFmtId="0" xfId="0" applyAlignment="1" applyBorder="1" applyFont="1">
      <alignment horizontal="center" readingOrder="0" shrinkToFit="0" vertical="center" wrapText="1"/>
    </xf>
    <xf borderId="1" fillId="0" fontId="5" numFmtId="9" xfId="0" applyAlignment="1" applyBorder="1" applyFont="1" applyNumberFormat="1">
      <alignment horizontal="center" readingOrder="0" vertical="center"/>
    </xf>
    <xf borderId="1" fillId="0" fontId="2" numFmtId="0" xfId="0" applyAlignment="1" applyBorder="1" applyFont="1">
      <alignment horizontal="center" readingOrder="0" shrinkToFit="0" vertical="center" wrapText="1"/>
    </xf>
    <xf quotePrefix="1" borderId="1" fillId="0" fontId="2" numFmtId="15" xfId="0" applyAlignment="1" applyBorder="1" applyFont="1" applyNumberFormat="1">
      <alignment horizontal="center" shrinkToFit="0" vertical="center" wrapText="1"/>
    </xf>
    <xf borderId="1" fillId="7" fontId="18" numFmtId="0" xfId="0" applyAlignment="1" applyBorder="1" applyFont="1">
      <alignment horizontal="center" readingOrder="0" shrinkToFit="0" vertical="center" wrapText="1"/>
    </xf>
    <xf borderId="1" fillId="0" fontId="19" numFmtId="0" xfId="0" applyAlignment="1" applyBorder="1" applyFont="1">
      <alignment horizontal="center" readingOrder="0" shrinkToFit="0" vertical="center" wrapText="1"/>
    </xf>
    <xf borderId="1" fillId="0" fontId="19" numFmtId="164" xfId="0" applyAlignment="1" applyBorder="1" applyFont="1" applyNumberFormat="1">
      <alignment horizontal="center" readingOrder="0" shrinkToFit="0" vertical="center" wrapText="1"/>
    </xf>
    <xf borderId="1" fillId="8" fontId="8" numFmtId="0" xfId="0" applyAlignment="1" applyBorder="1" applyFont="1">
      <alignment horizontal="center" readingOrder="0" shrinkToFit="0" vertical="center" wrapText="1"/>
    </xf>
    <xf borderId="1" fillId="8" fontId="2" numFmtId="9" xfId="0" applyAlignment="1" applyBorder="1" applyFont="1" applyNumberFormat="1">
      <alignment horizontal="center" readingOrder="0" shrinkToFit="0" vertical="center" wrapText="1"/>
    </xf>
    <xf borderId="1" fillId="0" fontId="2" numFmtId="0" xfId="0" applyAlignment="1" applyBorder="1" applyFont="1">
      <alignment horizontal="left" readingOrder="0" shrinkToFit="0" vertical="center" wrapText="1"/>
    </xf>
    <xf borderId="1" fillId="0" fontId="2" numFmtId="15" xfId="0" applyAlignment="1" applyBorder="1" applyFont="1" applyNumberFormat="1">
      <alignment horizontal="center" shrinkToFit="0" vertical="center" wrapText="1"/>
    </xf>
    <xf borderId="1" fillId="7" fontId="8" numFmtId="0" xfId="0" applyAlignment="1" applyBorder="1" applyFont="1">
      <alignment horizontal="center" readingOrder="0" shrinkToFit="0" vertical="center" wrapText="1"/>
    </xf>
    <xf borderId="1" fillId="7" fontId="20" numFmtId="0" xfId="0" applyAlignment="1" applyBorder="1" applyFont="1">
      <alignment horizontal="left" readingOrder="0" shrinkToFit="0" vertical="center" wrapText="1"/>
    </xf>
    <xf borderId="1" fillId="0" fontId="21" numFmtId="0" xfId="0" applyAlignment="1" applyBorder="1" applyFont="1">
      <alignment horizontal="center" readingOrder="0" shrinkToFit="0" vertical="center" wrapText="1"/>
    </xf>
    <xf borderId="1" fillId="8" fontId="15" numFmtId="0" xfId="0" applyAlignment="1" applyBorder="1" applyFont="1">
      <alignment horizontal="center" readingOrder="0" shrinkToFit="0" vertical="center" wrapText="1"/>
    </xf>
    <xf borderId="1" fillId="8" fontId="2" numFmtId="9" xfId="0" applyAlignment="1" applyBorder="1" applyFont="1" applyNumberFormat="1">
      <alignment horizontal="center" shrinkToFit="0" vertical="center" wrapText="1"/>
    </xf>
    <xf borderId="1" fillId="10" fontId="2" numFmtId="0" xfId="0" applyAlignment="1" applyBorder="1" applyFill="1" applyFont="1">
      <alignment horizontal="center" shrinkToFit="0" vertical="center" wrapText="1"/>
    </xf>
    <xf borderId="1" fillId="0" fontId="2" numFmtId="0" xfId="0" applyAlignment="1" applyBorder="1" applyFont="1">
      <alignment horizontal="center" readingOrder="0" shrinkToFit="0" vertical="center" wrapText="1"/>
    </xf>
    <xf borderId="1" fillId="0" fontId="5" numFmtId="0" xfId="0" applyAlignment="1" applyBorder="1" applyFont="1">
      <alignment horizontal="center" readingOrder="0" shrinkToFit="0" vertical="center" wrapText="1"/>
    </xf>
    <xf borderId="1" fillId="0" fontId="2" numFmtId="164" xfId="0" applyAlignment="1" applyBorder="1" applyFont="1" applyNumberFormat="1">
      <alignment horizontal="center" readingOrder="0" shrinkToFit="0" vertical="center" wrapText="1"/>
    </xf>
    <xf borderId="1" fillId="0" fontId="2" numFmtId="9" xfId="0" applyAlignment="1" applyBorder="1" applyFont="1" applyNumberFormat="1">
      <alignment horizontal="center" readingOrder="0" shrinkToFit="0" vertical="center" wrapText="1"/>
    </xf>
    <xf borderId="1" fillId="8" fontId="2" numFmtId="0" xfId="0" applyAlignment="1" applyBorder="1" applyFont="1">
      <alignment horizontal="center" readingOrder="0" shrinkToFit="0" vertical="center" wrapText="1"/>
    </xf>
    <xf borderId="1" fillId="8" fontId="1" numFmtId="0" xfId="0" applyAlignment="1" applyBorder="1" applyFont="1">
      <alignment horizontal="center" vertical="center"/>
    </xf>
    <xf borderId="1" fillId="8" fontId="2" numFmtId="164" xfId="0" applyAlignment="1" applyBorder="1" applyFont="1" applyNumberFormat="1">
      <alignment horizontal="center" shrinkToFit="0" vertical="center" wrapText="1"/>
    </xf>
    <xf borderId="1" fillId="8" fontId="2" numFmtId="164" xfId="0" applyAlignment="1" applyBorder="1" applyFont="1" applyNumberFormat="1">
      <alignment horizontal="center" readingOrder="0" shrinkToFit="0" vertical="center" wrapText="1"/>
    </xf>
    <xf borderId="1" fillId="0" fontId="2" numFmtId="166" xfId="0" applyAlignment="1" applyBorder="1" applyFont="1" applyNumberFormat="1">
      <alignment horizontal="center" readingOrder="0" vertical="center"/>
    </xf>
    <xf borderId="1" fillId="8" fontId="1" numFmtId="0" xfId="0" applyAlignment="1" applyBorder="1" applyFont="1">
      <alignment horizontal="center" readingOrder="0" shrinkToFit="0" vertical="center" wrapText="1"/>
    </xf>
    <xf borderId="1" fillId="8" fontId="22" numFmtId="0" xfId="0" applyAlignment="1" applyBorder="1" applyFont="1">
      <alignment horizontal="center" readingOrder="0" shrinkToFit="0" vertical="center" wrapText="1"/>
    </xf>
    <xf borderId="1" fillId="0" fontId="22" numFmtId="0" xfId="0" applyAlignment="1" applyBorder="1" applyFont="1">
      <alignment horizontal="center" readingOrder="0" shrinkToFit="0" vertical="center" wrapText="1"/>
    </xf>
    <xf borderId="1" fillId="0" fontId="0" numFmtId="0" xfId="0" applyAlignment="1" applyBorder="1" applyFont="1">
      <alignment readingOrder="0" shrinkToFit="0" vertical="center" wrapText="1"/>
    </xf>
    <xf borderId="1" fillId="0" fontId="0" numFmtId="164" xfId="0" applyAlignment="1" applyBorder="1" applyFont="1" applyNumberFormat="1">
      <alignment readingOrder="0" shrinkToFit="0" vertical="center" wrapText="1"/>
    </xf>
    <xf borderId="33" fillId="0" fontId="22" numFmtId="0" xfId="0" applyAlignment="1" applyBorder="1" applyFont="1">
      <alignment horizontal="center" readingOrder="0" shrinkToFit="0" vertical="center" wrapText="1"/>
    </xf>
    <xf borderId="34" fillId="0" fontId="22" numFmtId="0" xfId="0" applyAlignment="1" applyBorder="1" applyFont="1">
      <alignment horizontal="center" readingOrder="0" shrinkToFit="0" vertical="center" wrapText="1"/>
    </xf>
    <xf borderId="1" fillId="7" fontId="1" numFmtId="0" xfId="0" applyAlignment="1" applyBorder="1" applyFont="1">
      <alignment horizontal="center" readingOrder="0" shrinkToFit="0" vertical="center" wrapText="1"/>
    </xf>
    <xf borderId="1" fillId="0" fontId="15" numFmtId="0" xfId="0" applyAlignment="1" applyBorder="1" applyFont="1">
      <alignment horizontal="center" readingOrder="0" vertical="center"/>
    </xf>
    <xf borderId="1" fillId="7" fontId="15" numFmtId="0" xfId="0" applyAlignment="1" applyBorder="1" applyFont="1">
      <alignment horizontal="center" readingOrder="0" shrinkToFit="0" vertical="center" wrapText="1"/>
    </xf>
    <xf borderId="1" fillId="8" fontId="2" numFmtId="9" xfId="0" applyAlignment="1" applyBorder="1" applyFont="1" applyNumberFormat="1">
      <alignment horizontal="center" readingOrder="0" vertical="center"/>
    </xf>
    <xf borderId="1" fillId="0" fontId="1" numFmtId="0" xfId="0" applyAlignment="1" applyBorder="1" applyFont="1">
      <alignment horizontal="left" readingOrder="0" shrinkToFit="0" vertical="center" wrapText="1"/>
    </xf>
    <xf borderId="1" fillId="0" fontId="2" numFmtId="165" xfId="0" applyAlignment="1" applyBorder="1" applyFont="1" applyNumberFormat="1">
      <alignment horizontal="center" readingOrder="0" vertical="center"/>
    </xf>
    <xf borderId="1" fillId="0" fontId="3" numFmtId="0" xfId="0" applyAlignment="1" applyBorder="1" applyFont="1">
      <alignment horizontal="center" readingOrder="0" shrinkToFit="0" vertical="center" wrapText="1"/>
    </xf>
    <xf borderId="1" fillId="7" fontId="23" numFmtId="0" xfId="0" applyAlignment="1" applyBorder="1" applyFont="1">
      <alignment horizontal="center" readingOrder="0" shrinkToFit="0" vertical="center" wrapText="1"/>
    </xf>
    <xf borderId="1" fillId="8" fontId="5" numFmtId="0" xfId="0" applyAlignment="1" applyBorder="1" applyFont="1">
      <alignment horizontal="center" readingOrder="0" shrinkToFit="0" vertical="center" wrapText="1"/>
    </xf>
    <xf borderId="1" fillId="8" fontId="2" numFmtId="164" xfId="0" applyAlignment="1" applyBorder="1" applyFont="1" applyNumberFormat="1">
      <alignment horizontal="center" readingOrder="0" vertical="center"/>
    </xf>
    <xf borderId="1" fillId="7" fontId="5" numFmtId="0" xfId="0" applyAlignment="1" applyBorder="1" applyFont="1">
      <alignment horizontal="center" readingOrder="0" shrinkToFit="0" vertical="center" wrapText="1"/>
    </xf>
    <xf borderId="1" fillId="8" fontId="24" numFmtId="0" xfId="0" applyAlignment="1" applyBorder="1" applyFont="1">
      <alignment horizontal="center" readingOrder="0" shrinkToFit="0" vertical="center" wrapText="1"/>
    </xf>
    <xf borderId="0" fillId="0" fontId="2" numFmtId="0" xfId="0" applyAlignment="1" applyFont="1">
      <alignment horizontal="center" readingOrder="0" vertical="center"/>
    </xf>
    <xf borderId="1" fillId="8" fontId="5" numFmtId="9" xfId="0" applyAlignment="1" applyBorder="1" applyFont="1" applyNumberFormat="1">
      <alignment horizontal="center" readingOrder="0" vertical="center"/>
    </xf>
    <xf borderId="1" fillId="0" fontId="8" numFmtId="0" xfId="0" applyAlignment="1" applyBorder="1" applyFont="1">
      <alignment horizontal="center" readingOrder="0" shrinkToFit="0" vertical="center" wrapText="1"/>
    </xf>
    <xf borderId="1" fillId="0" fontId="22" numFmtId="164" xfId="0" applyAlignment="1" applyBorder="1" applyFont="1" applyNumberFormat="1">
      <alignment horizontal="center" readingOrder="0" shrinkToFit="0" vertical="center" wrapText="0"/>
    </xf>
    <xf borderId="4" fillId="0" fontId="8" numFmtId="164" xfId="0" applyAlignment="1" applyBorder="1" applyFont="1" applyNumberFormat="1">
      <alignment horizontal="center" readingOrder="0" shrinkToFit="0" vertical="center" wrapText="0"/>
    </xf>
    <xf borderId="1" fillId="0" fontId="8" numFmtId="0" xfId="0" applyAlignment="1" applyBorder="1" applyFont="1">
      <alignment horizontal="center" readingOrder="0" shrinkToFit="0" vertical="center" wrapText="0"/>
    </xf>
    <xf borderId="1" fillId="0" fontId="25" numFmtId="0" xfId="0" applyAlignment="1" applyBorder="1" applyFont="1">
      <alignment readingOrder="0" shrinkToFit="0" vertical="center" wrapText="1"/>
    </xf>
    <xf borderId="7" fillId="0" fontId="4" numFmtId="0" xfId="0" applyAlignment="1" applyBorder="1" applyFont="1">
      <alignment horizontal="left" readingOrder="0" shrinkToFit="0" wrapText="1"/>
    </xf>
    <xf borderId="1" fillId="0" fontId="8" numFmtId="164" xfId="0" applyAlignment="1" applyBorder="1" applyFont="1" applyNumberFormat="1">
      <alignment horizontal="center" readingOrder="0" shrinkToFit="0" vertical="center" wrapText="0"/>
    </xf>
    <xf borderId="1" fillId="8" fontId="2" numFmtId="0" xfId="0" applyAlignment="1" applyBorder="1" applyFont="1">
      <alignment horizontal="center" shrinkToFit="0" wrapText="1"/>
    </xf>
    <xf borderId="1" fillId="8" fontId="2" numFmtId="0" xfId="0" applyAlignment="1" applyBorder="1" applyFont="1">
      <alignment horizontal="center" readingOrder="0" shrinkToFit="0" wrapText="1"/>
    </xf>
    <xf borderId="1" fillId="8" fontId="2" numFmtId="164" xfId="0" applyAlignment="1" applyBorder="1" applyFont="1" applyNumberFormat="1">
      <alignment horizontal="center" vertical="center"/>
    </xf>
    <xf borderId="17" fillId="0" fontId="1" numFmtId="0" xfId="0" applyAlignment="1" applyBorder="1" applyFont="1">
      <alignment horizontal="center" readingOrder="0" shrinkToFit="0" vertical="center" wrapText="1"/>
    </xf>
    <xf borderId="1" fillId="0" fontId="26" numFmtId="0" xfId="0" applyAlignment="1" applyBorder="1" applyFont="1">
      <alignment horizontal="center" readingOrder="0" shrinkToFit="0" vertical="center" wrapText="1"/>
    </xf>
    <xf borderId="4" fillId="0" fontId="15" numFmtId="0" xfId="0" applyAlignment="1" applyBorder="1" applyFont="1">
      <alignment horizontal="center" readingOrder="0" shrinkToFit="0" vertical="center" wrapText="1"/>
    </xf>
    <xf borderId="4" fillId="0" fontId="10" numFmtId="0" xfId="0" applyAlignment="1" applyBorder="1" applyFont="1">
      <alignment horizontal="center" readingOrder="0" shrinkToFit="0" vertical="center" wrapText="1"/>
    </xf>
    <xf borderId="32" fillId="0" fontId="10" numFmtId="0" xfId="0" applyAlignment="1" applyBorder="1" applyFont="1">
      <alignment horizontal="center" readingOrder="0" shrinkToFit="0" vertical="center" wrapText="1"/>
    </xf>
    <xf borderId="4" fillId="0" fontId="15" numFmtId="164" xfId="0" applyAlignment="1" applyBorder="1" applyFont="1" applyNumberFormat="1">
      <alignment horizontal="center" readingOrder="0" shrinkToFit="0" vertical="center" wrapText="1"/>
    </xf>
    <xf borderId="4" fillId="0" fontId="15" numFmtId="9" xfId="0" applyAlignment="1" applyBorder="1" applyFont="1" applyNumberFormat="1">
      <alignment horizontal="center" readingOrder="0" shrinkToFit="0" vertical="center" wrapText="1"/>
    </xf>
    <xf borderId="4" fillId="0" fontId="27" numFmtId="0" xfId="0" applyAlignment="1" applyBorder="1" applyFont="1">
      <alignment horizontal="center" readingOrder="0" shrinkToFit="0" vertical="center" wrapText="1"/>
    </xf>
    <xf borderId="7" fillId="0" fontId="26" numFmtId="0" xfId="0" applyAlignment="1" applyBorder="1" applyFont="1">
      <alignment horizontal="center" readingOrder="0" shrinkToFit="0" vertical="center" wrapText="1"/>
    </xf>
    <xf borderId="32" fillId="0" fontId="15" numFmtId="0" xfId="0" applyAlignment="1" applyBorder="1" applyFont="1">
      <alignment horizontal="center" readingOrder="0" shrinkToFit="0" vertical="center" wrapText="1"/>
    </xf>
    <xf borderId="32" fillId="0" fontId="15" numFmtId="164" xfId="0" applyAlignment="1" applyBorder="1" applyFont="1" applyNumberFormat="1">
      <alignment horizontal="center" readingOrder="0" shrinkToFit="0" vertical="center" wrapText="1"/>
    </xf>
    <xf borderId="32" fillId="0" fontId="15" numFmtId="9" xfId="0" applyAlignment="1" applyBorder="1" applyFont="1" applyNumberFormat="1">
      <alignment horizontal="center" readingOrder="0" shrinkToFit="0" vertical="center" wrapText="1"/>
    </xf>
    <xf borderId="32" fillId="0" fontId="28" numFmtId="0" xfId="0" applyAlignment="1" applyBorder="1" applyFont="1">
      <alignment horizontal="center" readingOrder="0" shrinkToFit="0" vertical="center" wrapText="1"/>
    </xf>
    <xf borderId="32" fillId="0" fontId="29" numFmtId="0" xfId="0" applyAlignment="1" applyBorder="1" applyFont="1">
      <alignment horizontal="center" readingOrder="0" shrinkToFit="0" vertical="center" wrapText="1"/>
    </xf>
    <xf borderId="0" fillId="0" fontId="0" numFmtId="0" xfId="0" applyAlignment="1" applyFont="1">
      <alignment shrinkToFit="0" vertical="center" wrapText="1"/>
    </xf>
    <xf borderId="1" fillId="0" fontId="30" numFmtId="0" xfId="0" applyAlignment="1" applyBorder="1" applyFont="1">
      <alignment horizontal="center" readingOrder="0" shrinkToFit="0" vertical="center" wrapText="1"/>
    </xf>
    <xf borderId="1" fillId="0" fontId="8" numFmtId="0" xfId="0" applyAlignment="1" applyBorder="1" applyFont="1">
      <alignment horizontal="center" readingOrder="0" shrinkToFit="0" vertical="center" wrapText="1"/>
    </xf>
    <xf borderId="1" fillId="0" fontId="8" numFmtId="164" xfId="0" applyAlignment="1" applyBorder="1" applyFont="1" applyNumberFormat="1">
      <alignment horizontal="center" readingOrder="0" shrinkToFit="0" vertical="center" wrapText="1"/>
    </xf>
    <xf borderId="1" fillId="7" fontId="31" numFmtId="0" xfId="0" applyAlignment="1" applyBorder="1" applyFont="1">
      <alignment horizontal="center" readingOrder="0" shrinkToFit="0" vertical="center" wrapText="1"/>
    </xf>
    <xf borderId="1" fillId="0" fontId="8" numFmtId="9" xfId="0" applyAlignment="1" applyBorder="1" applyFont="1" applyNumberFormat="1">
      <alignment horizontal="center" readingOrder="0" shrinkToFit="0" vertical="center" wrapText="1"/>
    </xf>
    <xf borderId="1" fillId="8" fontId="27" numFmtId="0" xfId="0" applyAlignment="1" applyBorder="1" applyFont="1">
      <alignment horizontal="center" readingOrder="0" shrinkToFit="0" vertical="center" wrapText="1"/>
    </xf>
    <xf borderId="1" fillId="8" fontId="8" numFmtId="0" xfId="0" applyAlignment="1" applyBorder="1" applyFont="1">
      <alignment horizontal="center" readingOrder="0" shrinkToFit="0" vertical="center" wrapText="1"/>
    </xf>
    <xf borderId="1" fillId="7" fontId="32" numFmtId="0" xfId="0" applyAlignment="1" applyBorder="1" applyFont="1">
      <alignment horizontal="center" readingOrder="0" shrinkToFit="0" vertical="center" wrapText="1"/>
    </xf>
    <xf borderId="32" fillId="8" fontId="29" numFmtId="0" xfId="0" applyAlignment="1" applyBorder="1" applyFont="1">
      <alignment readingOrder="0" shrinkToFit="0" vertical="center" wrapText="1"/>
    </xf>
    <xf borderId="1" fillId="0" fontId="8" numFmtId="165" xfId="0" applyAlignment="1" applyBorder="1" applyFont="1" applyNumberFormat="1">
      <alignment horizontal="center" readingOrder="0" shrinkToFit="0" vertical="center" wrapText="1"/>
    </xf>
    <xf borderId="0" fillId="8" fontId="27" numFmtId="0" xfId="0" applyAlignment="1" applyFont="1">
      <alignment readingOrder="0" shrinkToFit="0" vertical="center" wrapText="1"/>
    </xf>
    <xf borderId="1" fillId="0" fontId="30" numFmtId="0" xfId="0" applyAlignment="1" applyBorder="1" applyFont="1">
      <alignment horizontal="center" shrinkToFit="0" vertical="center" wrapText="1"/>
    </xf>
    <xf borderId="1" fillId="0" fontId="8" numFmtId="0" xfId="0" applyAlignment="1" applyBorder="1" applyFont="1">
      <alignment horizontal="center" shrinkToFit="0" vertical="center" wrapText="1"/>
    </xf>
    <xf borderId="1" fillId="7" fontId="8" numFmtId="0" xfId="0" applyAlignment="1" applyBorder="1" applyFont="1">
      <alignment horizontal="center" readingOrder="0" shrinkToFit="0" vertical="center" wrapText="1"/>
    </xf>
    <xf borderId="1" fillId="8" fontId="31" numFmtId="0" xfId="0" applyAlignment="1" applyBorder="1" applyFont="1">
      <alignment horizontal="center" readingOrder="0" shrinkToFit="0" vertical="center" wrapText="1"/>
    </xf>
    <xf borderId="1" fillId="8" fontId="8" numFmtId="0" xfId="0" applyAlignment="1" applyBorder="1" applyFont="1">
      <alignment horizontal="center" readingOrder="0" shrinkToFit="0" vertical="center" wrapText="1"/>
    </xf>
    <xf borderId="1" fillId="0" fontId="8" numFmtId="0" xfId="0" applyAlignment="1" applyBorder="1" applyFont="1">
      <alignment horizontal="center" shrinkToFit="0" vertical="center" wrapText="1"/>
    </xf>
    <xf borderId="0" fillId="0" fontId="8" numFmtId="0" xfId="0" applyAlignment="1" applyFont="1">
      <alignment horizontal="center" readingOrder="0" shrinkToFit="0" vertical="center" wrapText="1"/>
    </xf>
    <xf borderId="1" fillId="11" fontId="33" numFmtId="0" xfId="0" applyAlignment="1" applyBorder="1" applyFill="1" applyFont="1">
      <alignment horizontal="center" readingOrder="0" shrinkToFit="0" vertical="center" wrapText="1"/>
    </xf>
    <xf borderId="1" fillId="11" fontId="15" numFmtId="0" xfId="0" applyAlignment="1" applyBorder="1" applyFont="1">
      <alignment horizontal="center" readingOrder="0" shrinkToFit="0" vertical="center" wrapText="1"/>
    </xf>
    <xf borderId="4" fillId="0" fontId="8" numFmtId="0" xfId="0" applyAlignment="1" applyBorder="1" applyFont="1">
      <alignment horizontal="center" readingOrder="0" shrinkToFit="0" vertical="center" wrapText="1"/>
    </xf>
    <xf borderId="4" fillId="0" fontId="0" numFmtId="0" xfId="0" applyAlignment="1" applyBorder="1" applyFont="1">
      <alignment horizontal="center" readingOrder="0" shrinkToFit="0" vertical="center" wrapText="1"/>
    </xf>
    <xf borderId="4" fillId="0" fontId="27" numFmtId="0" xfId="0" applyAlignment="1" applyBorder="1" applyFont="1">
      <alignment readingOrder="0" shrinkToFit="0" vertical="center" wrapText="1"/>
    </xf>
    <xf borderId="4" fillId="8" fontId="8" numFmtId="0" xfId="0" applyAlignment="1" applyBorder="1" applyFont="1">
      <alignment horizontal="center" readingOrder="0" shrinkToFit="0" vertical="center" wrapText="1"/>
    </xf>
    <xf borderId="4" fillId="0" fontId="8" numFmtId="164" xfId="0" applyAlignment="1" applyBorder="1" applyFont="1" applyNumberFormat="1">
      <alignment horizontal="center" readingOrder="0" shrinkToFit="0" vertical="center" wrapText="1"/>
    </xf>
    <xf borderId="4" fillId="8" fontId="8" numFmtId="9" xfId="0" applyAlignment="1" applyBorder="1" applyFont="1" applyNumberFormat="1">
      <alignment horizontal="center" readingOrder="0" shrinkToFit="0" vertical="center" wrapText="1"/>
    </xf>
    <xf borderId="4" fillId="8" fontId="34" numFmtId="0" xfId="0" applyAlignment="1" applyBorder="1" applyFont="1">
      <alignment horizontal="center" readingOrder="0" shrinkToFit="0" vertical="center" wrapText="1"/>
    </xf>
    <xf borderId="7" fillId="0" fontId="8" numFmtId="0" xfId="0" applyAlignment="1" applyBorder="1" applyFont="1">
      <alignment horizontal="center" readingOrder="0" shrinkToFit="0" vertical="center" wrapText="1"/>
    </xf>
    <xf borderId="32" fillId="0" fontId="8" numFmtId="0" xfId="0" applyAlignment="1" applyBorder="1" applyFont="1">
      <alignment horizontal="center" readingOrder="0" shrinkToFit="0" vertical="center" wrapText="1"/>
    </xf>
    <xf borderId="32" fillId="0" fontId="0" numFmtId="0" xfId="0" applyAlignment="1" applyBorder="1" applyFont="1">
      <alignment horizontal="center" readingOrder="0" shrinkToFit="0" vertical="center" wrapText="1"/>
    </xf>
    <xf borderId="32" fillId="0" fontId="27" numFmtId="0" xfId="0" applyAlignment="1" applyBorder="1" applyFont="1">
      <alignment readingOrder="0" shrinkToFit="0" vertical="center" wrapText="1"/>
    </xf>
    <xf borderId="32" fillId="8" fontId="8" numFmtId="0" xfId="0" applyAlignment="1" applyBorder="1" applyFont="1">
      <alignment horizontal="center" readingOrder="0" shrinkToFit="0" vertical="center" wrapText="1"/>
    </xf>
    <xf borderId="32" fillId="0" fontId="8" numFmtId="164" xfId="0" applyAlignment="1" applyBorder="1" applyFont="1" applyNumberFormat="1">
      <alignment horizontal="center" readingOrder="0" shrinkToFit="0" vertical="center" wrapText="1"/>
    </xf>
    <xf borderId="32" fillId="8" fontId="8" numFmtId="164" xfId="0" applyAlignment="1" applyBorder="1" applyFont="1" applyNumberFormat="1">
      <alignment horizontal="center" readingOrder="0" shrinkToFit="0" vertical="center" wrapText="1"/>
    </xf>
    <xf borderId="32" fillId="0" fontId="8" numFmtId="9" xfId="0" applyAlignment="1" applyBorder="1" applyFont="1" applyNumberFormat="1">
      <alignment horizontal="center" readingOrder="0" shrinkToFit="0" vertical="center" wrapText="1"/>
    </xf>
    <xf borderId="1" fillId="8" fontId="8" numFmtId="164" xfId="0" applyAlignment="1" applyBorder="1" applyFont="1" applyNumberFormat="1">
      <alignment horizontal="center" readingOrder="0" shrinkToFit="0" vertical="center" wrapText="1"/>
    </xf>
    <xf borderId="1" fillId="0" fontId="15" numFmtId="9" xfId="0" applyAlignment="1" applyBorder="1" applyFont="1" applyNumberFormat="1">
      <alignment horizontal="center" readingOrder="0"/>
    </xf>
    <xf borderId="0" fillId="0" fontId="0" numFmtId="0" xfId="0" applyAlignment="1" applyFont="1">
      <alignment horizontal="center" readingOrder="0" shrinkToFit="0" vertical="center" wrapText="1"/>
    </xf>
    <xf borderId="0" fillId="0" fontId="35" numFmtId="0" xfId="0" applyAlignment="1" applyFont="1">
      <alignment horizontal="center" readingOrder="0" shrinkToFit="0" vertical="center" wrapText="1"/>
    </xf>
    <xf borderId="0" fillId="0" fontId="10" numFmtId="0" xfId="0" applyAlignment="1" applyFont="1">
      <alignment horizontal="center" readingOrder="0" shrinkToFit="0" vertical="center" wrapText="1"/>
    </xf>
    <xf borderId="0" fillId="0" fontId="27" numFmtId="0" xfId="0" applyAlignment="1" applyFont="1">
      <alignment readingOrder="0" shrinkToFit="0" vertical="center" wrapText="1"/>
    </xf>
    <xf borderId="0" fillId="0" fontId="5" numFmtId="0" xfId="0" applyAlignment="1" applyFont="1">
      <alignment horizontal="center" readingOrder="0" shrinkToFit="0" vertical="center" wrapText="1"/>
    </xf>
    <xf borderId="0" fillId="8" fontId="8" numFmtId="164" xfId="0" applyAlignment="1" applyFont="1" applyNumberFormat="1">
      <alignment horizontal="center" readingOrder="0" shrinkToFit="0" vertical="center" wrapText="1"/>
    </xf>
    <xf borderId="0" fillId="7" fontId="2" numFmtId="0" xfId="0" applyAlignment="1" applyFont="1">
      <alignment horizontal="center" readingOrder="0" shrinkToFit="0" vertical="center" wrapText="1"/>
    </xf>
    <xf borderId="0" fillId="0" fontId="8" numFmtId="9" xfId="0" applyAlignment="1" applyFont="1" applyNumberFormat="1">
      <alignment horizontal="center" shrinkToFit="0" vertical="center" wrapText="1"/>
    </xf>
    <xf borderId="0" fillId="8" fontId="8" numFmtId="0" xfId="0" applyAlignment="1" applyFont="1">
      <alignment horizontal="center" shrinkToFit="0" vertical="center" wrapText="1"/>
    </xf>
    <xf borderId="0" fillId="0" fontId="8" numFmtId="164" xfId="0" applyAlignment="1" applyFont="1" applyNumberFormat="1">
      <alignment horizontal="center" shrinkToFit="0" vertical="center" wrapText="1"/>
    </xf>
    <xf borderId="0" fillId="0" fontId="8" numFmtId="0" xfId="0" applyAlignment="1" applyFont="1">
      <alignment horizontal="center" shrinkToFit="0" vertical="center" wrapText="1"/>
    </xf>
    <xf borderId="0" fillId="0" fontId="8" numFmtId="0" xfId="0" applyAlignment="1" applyFont="1">
      <alignment horizontal="center" shrinkToFit="0" vertical="center" wrapText="1"/>
    </xf>
    <xf borderId="1" fillId="0" fontId="5" numFmtId="0" xfId="0" applyAlignment="1" applyBorder="1" applyFont="1">
      <alignment horizontal="center" readingOrder="0" shrinkToFit="0" vertical="center" wrapText="1"/>
    </xf>
    <xf borderId="1" fillId="0" fontId="2" numFmtId="0" xfId="0" applyAlignment="1" applyBorder="1" applyFont="1">
      <alignment horizontal="center" readingOrder="0" shrinkToFit="0" vertical="center" wrapText="1"/>
    </xf>
    <xf borderId="1" fillId="8" fontId="5" numFmtId="164" xfId="0" applyAlignment="1" applyBorder="1" applyFont="1" applyNumberFormat="1">
      <alignment horizontal="center" readingOrder="0" shrinkToFit="0" vertical="center" wrapText="1"/>
    </xf>
    <xf borderId="1" fillId="0" fontId="5" numFmtId="0" xfId="0" applyAlignment="1" applyBorder="1" applyFont="1">
      <alignment horizontal="center" shrinkToFit="0" vertical="center" wrapText="1"/>
    </xf>
    <xf borderId="1" fillId="8" fontId="30" numFmtId="0" xfId="0" applyAlignment="1" applyBorder="1" applyFont="1">
      <alignment horizontal="center" shrinkToFit="0" vertical="center" wrapText="1"/>
    </xf>
    <xf borderId="4" fillId="0" fontId="8" numFmtId="0" xfId="0" applyAlignment="1" applyBorder="1" applyFont="1">
      <alignment horizontal="center" shrinkToFit="0" vertical="center" wrapText="1"/>
    </xf>
    <xf borderId="4" fillId="0" fontId="22" numFmtId="0" xfId="0" applyAlignment="1" applyBorder="1" applyFont="1">
      <alignment horizontal="center" shrinkToFit="0" vertical="center" wrapText="1"/>
    </xf>
    <xf borderId="4" fillId="8" fontId="22" numFmtId="164" xfId="0" applyAlignment="1" applyBorder="1" applyFont="1" applyNumberFormat="1">
      <alignment horizontal="center" shrinkToFit="0" vertical="center" wrapText="1"/>
    </xf>
    <xf borderId="4" fillId="8" fontId="8" numFmtId="164" xfId="0" applyAlignment="1" applyBorder="1" applyFont="1" applyNumberFormat="1">
      <alignment horizontal="center" shrinkToFit="0" vertical="center" wrapText="1"/>
    </xf>
    <xf borderId="4" fillId="0" fontId="8" numFmtId="9" xfId="0" applyAlignment="1" applyBorder="1" applyFont="1" applyNumberFormat="1">
      <alignment horizontal="center" readingOrder="0" shrinkToFit="0" vertical="center" wrapText="1"/>
    </xf>
    <xf borderId="4" fillId="0" fontId="22" numFmtId="0" xfId="0" applyAlignment="1" applyBorder="1" applyFont="1">
      <alignment horizontal="center" readingOrder="0" shrinkToFit="0" vertical="center" wrapText="1"/>
    </xf>
    <xf borderId="4" fillId="0" fontId="8" numFmtId="165" xfId="0" applyAlignment="1" applyBorder="1" applyFont="1" applyNumberFormat="1">
      <alignment horizontal="center" readingOrder="0" shrinkToFit="0" vertical="center" wrapText="1"/>
    </xf>
    <xf borderId="4" fillId="0" fontId="22" numFmtId="0" xfId="0" applyAlignment="1" applyBorder="1" applyFont="1">
      <alignment horizontal="center" readingOrder="0" shrinkToFit="0" vertical="center" wrapText="1"/>
    </xf>
    <xf borderId="1" fillId="0" fontId="15" numFmtId="9" xfId="0" applyAlignment="1" applyBorder="1" applyFont="1" applyNumberFormat="1">
      <alignment horizontal="center" readingOrder="0" shrinkToFit="0" vertical="center" wrapText="1"/>
    </xf>
    <xf borderId="1" fillId="8" fontId="30" numFmtId="0" xfId="0" applyAlignment="1" applyBorder="1" applyFont="1">
      <alignment horizontal="center" readingOrder="0" shrinkToFit="0" vertical="center" wrapText="1"/>
    </xf>
  </cellXfs>
  <cellStyles count="1">
    <cellStyle xfId="0" name="Normal" builtinId="0"/>
  </cellStyles>
  <dxfs count="4">
    <dxf>
      <font>
        <color rgb="FF9C6500"/>
      </font>
      <fill>
        <patternFill patternType="solid">
          <fgColor rgb="FFFFEB9C"/>
          <bgColor rgb="FFFFEB9C"/>
        </patternFill>
      </fill>
      <border/>
    </dxf>
    <dxf>
      <font>
        <color rgb="FF9C0006"/>
      </font>
      <fill>
        <patternFill patternType="solid">
          <fgColor rgb="FFFFC7CE"/>
          <bgColor rgb="FFFFC7CE"/>
        </patternFill>
      </fill>
      <border/>
    </dxf>
    <dxf>
      <font>
        <color rgb="FF006100"/>
      </font>
      <fill>
        <patternFill patternType="solid">
          <fgColor rgb="FFC6EFCE"/>
          <bgColor rgb="FFC6EFCE"/>
        </patternFill>
      </fill>
      <border/>
    </dxf>
    <dxf>
      <font>
        <color rgb="FFC55A11"/>
      </font>
      <fill>
        <patternFill patternType="solid">
          <fgColor rgb="FFFBE4D5"/>
          <bgColor rgb="FFFBE4D5"/>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15" Type="http://schemas.openxmlformats.org/officeDocument/2006/relationships/worksheet" Target="worksheets/sheet13.xml"/><Relationship Id="rId14" Type="http://schemas.openxmlformats.org/officeDocument/2006/relationships/worksheet" Target="worksheets/sheet1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2000">
                <a:solidFill>
                  <a:srgbClr val="808080"/>
                </a:solidFill>
                <a:latin typeface="+mn-lt"/>
              </a:defRPr>
            </a:pPr>
            <a:r>
              <a:rPr b="0" i="0" sz="2000">
                <a:solidFill>
                  <a:srgbClr val="808080"/>
                </a:solidFill>
                <a:latin typeface="+mn-lt"/>
              </a:rPr>
              <a:t>ESTADO DE LAS ACCIONES</a:t>
            </a:r>
          </a:p>
        </c:rich>
      </c:tx>
      <c:overlay val="0"/>
    </c:title>
    <c:view3D>
      <c:rotX val="50"/>
      <c:perspective val="0"/>
    </c:view3D>
    <c:plotArea>
      <c:layout/>
      <c:pie3DChart>
        <c:varyColors val="1"/>
        <c:ser>
          <c:idx val="0"/>
          <c:order val="0"/>
          <c:dPt>
            <c:idx val="0"/>
            <c:spPr>
              <a:solidFill>
                <a:srgbClr val="5B9BD5"/>
              </a:solidFill>
            </c:spPr>
          </c:dPt>
          <c:dPt>
            <c:idx val="1"/>
            <c:spPr>
              <a:solidFill>
                <a:srgbClr val="ED7D31"/>
              </a:solidFill>
            </c:spPr>
          </c:dPt>
          <c:dPt>
            <c:idx val="2"/>
            <c:spPr>
              <a:solidFill>
                <a:srgbClr val="A5A5A5"/>
              </a:solidFill>
            </c:spPr>
          </c:dPt>
          <c:dPt>
            <c:idx val="3"/>
            <c:spPr>
              <a:solidFill>
                <a:srgbClr val="FFC000"/>
              </a:solidFill>
            </c:spPr>
          </c:dPt>
          <c:dLbls>
            <c:showLegendKey val="0"/>
            <c:showVal val="0"/>
            <c:showCatName val="0"/>
            <c:showSerName val="0"/>
            <c:showPercent val="1"/>
            <c:showBubbleSize val="0"/>
            <c:showLeaderLines val="1"/>
          </c:dLbls>
          <c:cat>
            <c:strRef>
              <c:f>ESTADISTICAS!$B$19:$B$22</c:f>
            </c:strRef>
          </c:cat>
          <c:val>
            <c:numRef>
              <c:f>ESTADISTICAS!$C$19:$C$22</c:f>
              <c:numCache/>
            </c:numRef>
          </c:val>
        </c:ser>
        <c:dLbls>
          <c:showLegendKey val="0"/>
          <c:showVal val="0"/>
          <c:showCatName val="0"/>
          <c:showSerName val="0"/>
          <c:showPercent val="0"/>
          <c:showBubbleSize val="0"/>
        </c:dLbls>
      </c:pie3DChart>
      <c:spPr>
        <a:solidFill>
          <a:srgbClr val="FFFFFF"/>
        </a:solidFill>
      </c:spPr>
    </c:plotArea>
    <c:legend>
      <c:legendPos val="b"/>
      <c:overlay val="0"/>
      <c:txPr>
        <a:bodyPr/>
        <a:lstStyle/>
        <a:p>
          <a:pPr lvl="0">
            <a:defRPr b="0" i="0" sz="1000">
              <a:solidFill>
                <a:srgbClr val="808080"/>
              </a:solidFill>
              <a:latin typeface="+mn-lt"/>
            </a:defRPr>
          </a:pPr>
        </a:p>
      </c:txPr>
    </c:legend>
    <c:plotVisOnly val="1"/>
  </c:chart>
  <c:spPr>
    <a:solidFill>
      <a:srgbClr val="FFFFFF"/>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ESTADISTICAS!$C$30</c:f>
            </c:strRef>
          </c:tx>
          <c:spPr>
            <a:solidFill>
              <a:srgbClr val="5B9BD5"/>
            </a:solidFill>
            <a:ln cmpd="sng">
              <a:solidFill>
                <a:srgbClr val="000000"/>
              </a:solidFill>
            </a:ln>
          </c:spPr>
          <c:dLbls>
            <c:numFmt formatCode="General" sourceLinked="1"/>
            <c:txPr>
              <a:bodyPr/>
              <a:lstStyle/>
              <a:p>
                <a:pPr lvl="0">
                  <a:defRPr sz="800">
                    <a:solidFill>
                      <a:srgbClr val="808080"/>
                    </a:solidFill>
                  </a:defRPr>
                </a:pPr>
              </a:p>
            </c:txPr>
            <c:showLegendKey val="0"/>
            <c:showVal val="1"/>
            <c:showCatName val="0"/>
            <c:showSerName val="0"/>
            <c:showPercent val="0"/>
            <c:showBubbleSize val="0"/>
          </c:dLbls>
          <c:cat>
            <c:strRef>
              <c:f>ESTADISTICAS!$B$31:$B$39</c:f>
            </c:strRef>
          </c:cat>
          <c:val>
            <c:numRef>
              <c:f>ESTADISTICAS!$C$31:$C$39</c:f>
              <c:numCache/>
            </c:numRef>
          </c:val>
        </c:ser>
        <c:axId val="872485496"/>
        <c:axId val="1009596132"/>
      </c:barChart>
      <c:catAx>
        <c:axId val="872485496"/>
        <c:scaling>
          <c:orientation val="minMax"/>
        </c:scaling>
        <c:delete val="0"/>
        <c:axPos val="b"/>
        <c:title>
          <c:tx>
            <c:rich>
              <a:bodyPr/>
              <a:lstStyle/>
              <a:p>
                <a:pPr lvl="0">
                  <a:defRPr b="0">
                    <a:solidFill>
                      <a:srgbClr val="000000"/>
                    </a:solidFill>
                    <a:latin typeface="Roboto"/>
                  </a:defRPr>
                </a:pPr>
                <a:r>
                  <a:rPr b="0">
                    <a:solidFill>
                      <a:srgbClr val="000000"/>
                    </a:solidFill>
                    <a:latin typeface="Roboto"/>
                  </a:rPr>
                  <a:t/>
                </a:r>
              </a:p>
            </c:rich>
          </c:tx>
          <c:overlay val="0"/>
        </c:title>
        <c:numFmt formatCode="General" sourceLinked="1"/>
        <c:majorTickMark val="none"/>
        <c:minorTickMark val="none"/>
        <c:spPr/>
        <c:txPr>
          <a:bodyPr rot="-16800000"/>
          <a:lstStyle/>
          <a:p>
            <a:pPr lvl="0">
              <a:defRPr b="0" i="0" sz="800">
                <a:solidFill>
                  <a:srgbClr val="595959"/>
                </a:solidFill>
                <a:latin typeface="+mn-lt"/>
              </a:defRPr>
            </a:pPr>
          </a:p>
        </c:txPr>
        <c:crossAx val="1009596132"/>
      </c:catAx>
      <c:valAx>
        <c:axId val="1009596132"/>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r>
                  <a:rPr b="0">
                    <a:solidFill>
                      <a:srgbClr val="000000"/>
                    </a:solidFill>
                    <a:latin typeface="Roboto"/>
                  </a:rPr>
                  <a:t/>
                </a:r>
              </a:p>
            </c:rich>
          </c:tx>
          <c:overlay val="0"/>
        </c:title>
        <c:numFmt formatCode="General" sourceLinked="1"/>
        <c:majorTickMark val="none"/>
        <c:minorTickMark val="none"/>
        <c:tickLblPos val="nextTo"/>
        <c:spPr>
          <a:ln/>
        </c:spPr>
        <c:txPr>
          <a:bodyPr/>
          <a:lstStyle/>
          <a:p>
            <a:pPr lvl="0">
              <a:defRPr b="0">
                <a:solidFill>
                  <a:srgbClr val="000000"/>
                </a:solidFill>
                <a:latin typeface="Roboto"/>
              </a:defRPr>
            </a:pPr>
          </a:p>
        </c:txPr>
        <c:crossAx val="872485496"/>
      </c:valAx>
      <c:spPr>
        <a:solidFill>
          <a:srgbClr val="FFFFFF"/>
        </a:solidFill>
      </c:spPr>
    </c:plotArea>
    <c:plotVisOnly val="1"/>
  </c:chart>
  <c:spPr>
    <a:solidFill>
      <a:srgbClr val="FFFFFF"/>
    </a:solidFill>
  </c:spPr>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view3D>
      <c:rotX val="50"/>
      <c:perspective val="0"/>
    </c:view3D>
    <c:plotArea>
      <c:layout/>
      <c:pie3DChart>
        <c:varyColors val="1"/>
        <c:ser>
          <c:idx val="0"/>
          <c:order val="0"/>
          <c:tx>
            <c:strRef>
              <c:f>ESTADISTICAS!$C$30</c:f>
            </c:strRef>
          </c:tx>
          <c:dPt>
            <c:idx val="0"/>
            <c:spPr>
              <a:solidFill>
                <a:srgbClr val="4D84B5"/>
              </a:solidFill>
            </c:spPr>
          </c:dPt>
          <c:dPt>
            <c:idx val="1"/>
            <c:spPr>
              <a:solidFill>
                <a:srgbClr val="C96A2A"/>
              </a:solidFill>
            </c:spPr>
          </c:dPt>
          <c:dPt>
            <c:idx val="2"/>
            <c:spPr>
              <a:solidFill>
                <a:srgbClr val="8C8C8C"/>
              </a:solidFill>
            </c:spPr>
          </c:dPt>
          <c:dPt>
            <c:idx val="3"/>
            <c:spPr>
              <a:solidFill>
                <a:srgbClr val="D9A300"/>
              </a:solidFill>
            </c:spPr>
          </c:dPt>
          <c:dPt>
            <c:idx val="4"/>
            <c:spPr>
              <a:solidFill>
                <a:srgbClr val="3A61A7"/>
              </a:solidFill>
            </c:spPr>
          </c:dPt>
          <c:dPt>
            <c:idx val="5"/>
            <c:spPr>
              <a:solidFill>
                <a:srgbClr val="5F933C"/>
              </a:solidFill>
            </c:spPr>
          </c:dPt>
          <c:dPt>
            <c:idx val="6"/>
            <c:spPr>
              <a:solidFill>
                <a:srgbClr val="6BA5D9"/>
              </a:solidFill>
            </c:spPr>
          </c:dPt>
          <c:dPt>
            <c:idx val="7"/>
            <c:spPr>
              <a:solidFill>
                <a:srgbClr val="EF8A46"/>
              </a:solidFill>
            </c:spPr>
          </c:dPt>
          <c:dPt>
            <c:idx val="8"/>
            <c:spPr>
              <a:solidFill>
                <a:srgbClr val="AEAEAE"/>
              </a:solidFill>
            </c:spPr>
          </c:dPt>
          <c:dLbls>
            <c:showLegendKey val="0"/>
            <c:showVal val="0"/>
            <c:showCatName val="0"/>
            <c:showSerName val="0"/>
            <c:showPercent val="1"/>
            <c:showBubbleSize val="0"/>
            <c:showLeaderLines val="1"/>
          </c:dLbls>
          <c:cat>
            <c:strRef>
              <c:f>ESTADISTICAS!$B$31:$B$39</c:f>
            </c:strRef>
          </c:cat>
          <c:val>
            <c:numRef>
              <c:f>ESTADISTICAS!$C$31:$C$39</c:f>
              <c:numCache/>
            </c:numRef>
          </c:val>
        </c:ser>
        <c:dLbls>
          <c:showLegendKey val="0"/>
          <c:showVal val="0"/>
          <c:showCatName val="0"/>
          <c:showSerName val="0"/>
          <c:showPercent val="0"/>
          <c:showBubbleSize val="0"/>
        </c:dLbls>
      </c:pie3DChart>
      <c:spPr>
        <a:solidFill>
          <a:srgbClr val="FFFFFF"/>
        </a:solidFill>
      </c:spPr>
    </c:plotArea>
    <c:legend>
      <c:legendPos val="b"/>
      <c:overlay val="0"/>
      <c:txPr>
        <a:bodyPr/>
        <a:lstStyle/>
        <a:p>
          <a:pPr lvl="0">
            <a:defRPr b="0" i="0" sz="900">
              <a:solidFill>
                <a:srgbClr val="808080"/>
              </a:solidFill>
              <a:latin typeface="+mn-lt"/>
            </a:defRPr>
          </a:pPr>
        </a:p>
      </c:txPr>
    </c:legend>
    <c:plotVisOnly val="1"/>
  </c:chart>
  <c:spPr>
    <a:solidFill>
      <a:srgbClr val="FFFFFF"/>
    </a:solidFill>
  </c:spPr>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971550</xdr:colOff>
      <xdr:row>7</xdr:row>
      <xdr:rowOff>28575</xdr:rowOff>
    </xdr:from>
    <xdr:ext cx="8515350" cy="2886075"/>
    <xdr:graphicFrame>
      <xdr:nvGraphicFramePr>
        <xdr:cNvPr id="1"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723900</xdr:colOff>
      <xdr:row>42</xdr:row>
      <xdr:rowOff>133350</xdr:rowOff>
    </xdr:from>
    <xdr:ext cx="6419850" cy="3914775"/>
    <xdr:graphicFrame>
      <xdr:nvGraphicFramePr>
        <xdr:cNvPr id="2" name="Chart 2"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6</xdr:col>
      <xdr:colOff>933450</xdr:colOff>
      <xdr:row>40</xdr:row>
      <xdr:rowOff>104775</xdr:rowOff>
    </xdr:from>
    <xdr:ext cx="6648450" cy="4438650"/>
    <xdr:graphicFrame>
      <xdr:nvGraphicFramePr>
        <xdr:cNvPr id="3" name="Chart 3" title="Gráfico"/>
        <xdr:cNvGraphicFramePr/>
      </xdr:nvGraphicFramePr>
      <xdr:xfrm>
        <a:off x="0" y="0"/>
        <a:ext cx="0" cy="0"/>
      </xdr:xfrm>
      <a:graphic>
        <a:graphicData uri="http://schemas.openxmlformats.org/drawingml/2006/chart">
          <c:chart r:id="rId3"/>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idiger.gov.co/documents/20182/295042/GA-GU-05+Guia+para+el+tratamiento+de+los+bienes+V1.pdf/55c8202f-465e-4c0d-8356-729a9646eecd" TargetMode="External"/><Relationship Id="rId2" Type="http://schemas.openxmlformats.org/officeDocument/2006/relationships/hyperlink" Target="https://www.idiger.gov.co/web/guest/financiera." TargetMode="External"/><Relationship Id="rId3" Type="http://schemas.openxmlformats.org/officeDocument/2006/relationships/hyperlink" Target="https://www.idiger.gov.co/documents/20182/981513/ME-PD-" TargetMode="External"/><Relationship Id="rId4" Type="http://schemas.openxmlformats.org/officeDocument/2006/relationships/hyperlink" Target="https://www.idiger.gov.co/documents/20182/980337/GD-PD-09+Procedimiento+actualizaci%C3%B3n+tablas+de+retenci%C3%B3n+documental+V1.pdf/a2e1dd9f-0339-46d8-9f08-499dcd9d7109" TargetMode="External"/><Relationship Id="rId5" Type="http://schemas.openxmlformats.org/officeDocument/2006/relationships/hyperlink" Target="https://www.idiger.gov.co/documents/20182/1036449/MANUAL+MANEJO+Y+CONTROL+ADMINISTRATIVO+DE+LOS+BIENES+PROPIEDAD+DEL+IDIGER.pdf/bad49c45-460b-4d81-b8e6-cab8fb4fa28a" TargetMode="External"/><Relationship Id="rId6" Type="http://schemas.openxmlformats.org/officeDocument/2006/relationships/hyperlink" Target="https://www.idiger.gov.co/documents/20182/1012294/GF-CR-01+Caracterizacion+Gestion+Financiera+.pdf/896bb305-9a74-49a3-bd09-493a2d780304" TargetMode="External"/><Relationship Id="rId7" Type="http://schemas.openxmlformats.org/officeDocument/2006/relationships/hyperlink" Target="https://www.idiger.gov.co/documents/20182/1012294/GF-CR-01+Caracterizacion+Gestion+Financiera+.pdf/896bb305-9a74-49a3-bd09-493a2d780304." TargetMode="External"/><Relationship Id="rId8"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www.idiger.gov.co/web/guest/emergencias" TargetMode="External"/><Relationship Id="rId2"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s://www.idiger.gov.co/web/guest/conocimiento" TargetMode="External"/><Relationship Id="rId2" Type="http://schemas.openxmlformats.org/officeDocument/2006/relationships/hyperlink" Target="https://www.idiger.gov.co/web/guest/conocimiento" TargetMode="External"/><Relationship Id="rId3" Type="http://schemas.openxmlformats.org/officeDocument/2006/relationships/hyperlink" Target="https://www.idiger.gov.co/web/guest/conocimiento" TargetMode="External"/><Relationship Id="rId4" Type="http://schemas.openxmlformats.org/officeDocument/2006/relationships/hyperlink" Target="http://www.sdp.gov.co/micrositios/pot/presentacion-concejo-distrital" TargetMode="External"/><Relationship Id="rId5" Type="http://schemas.openxmlformats.org/officeDocument/2006/relationships/hyperlink" Target="http://vencer.la/" TargetMode="External"/><Relationship Id="rId6" Type="http://schemas.openxmlformats.org/officeDocument/2006/relationships/hyperlink" Target="https://www.idiger.gov.co/documents/20182/981189/GAR-PD-03+Conceptos+de+Tecnico+de+Legalizacion+V3.pdf/6179a856-5ca7-4e6a-92b1-48540d313791" TargetMode="External"/><Relationship Id="rId7"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www.idiger.gov.co/documents/20182/300455/GR-FT-57+FORMATO+DE+SEGUIMIENTO+A+LAS+ACTIVIDADES+DE+PLAN+DEL+GESTI%C3%93N+SOCIAL.xls/e6a99a92-d6c6-43ea-9a5c-a66bfcd646ed)" TargetMode="External"/><Relationship Id="rId3" Type="http://schemas.openxmlformats.org/officeDocument/2006/relationships/hyperlink" Target="https://www.idiger.gov.co/web/guest/reduccion" TargetMode="External"/><Relationship Id="rId4" Type="http://schemas.openxmlformats.org/officeDocument/2006/relationships/hyperlink" Target="https://www.idiger.gov.co/defensor-del-ciudadano" TargetMode="External"/><Relationship Id="rId5" Type="http://schemas.openxmlformats.org/officeDocument/2006/relationships/drawing" Target="../drawings/drawing13.xml"/><Relationship Id="rId6"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www.idiger.gov.co/documents/20182/386496/SEC+-FT-+13+GESTION+DE+RIESGOS+CORRUPCION+Y+PROCESOS+V6_final..xlsm/28a98dce-374e-46c2-baac-f55f4d38d2db" TargetMode="External"/><Relationship Id="rId2" Type="http://schemas.openxmlformats.org/officeDocument/2006/relationships/hyperlink" Target="https://www.idiger.gov.co/participacion-en-la-formulacion-de-politicas" TargetMode="External"/><Relationship Id="rId3" Type="http://schemas.openxmlformats.org/officeDocument/2006/relationships/hyperlink" Target="https://www.idiger.gov.co/informes-gestion-evaluacion-auditoria" TargetMode="External"/><Relationship Id="rId4" Type="http://schemas.openxmlformats.org/officeDocument/2006/relationships/hyperlink" Target="https://www.idiger.gov.co/mapa-de-procesos." TargetMode="External"/><Relationship Id="rId5" Type="http://schemas.openxmlformats.org/officeDocument/2006/relationships/hyperlink" Target="https://drive.google.com/file/d/1eJhc5l9-z6Kj7CaqjBwAMs2pmOSAZWL0/view" TargetMode="External"/><Relationship Id="rId6"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www.idiger.gov.co/documents/20182/979874/GA-GU-06+GUIA+DE+SANEAMIENTO+PREDIAL.pdf/612671c5-c812-4c41-ade4-b0dd6a613c88" TargetMode="External"/><Relationship Id="rId2" Type="http://schemas.openxmlformats.org/officeDocument/2006/relationships/hyperlink" Target="https://www.idiger.gov.co/documents/20182/980152/GC-MN-01+Manual+De+Contrataci%C3%B3n+V7.pdf/056cd834-e6aa-4727-b8b3-ba5cc46d9042" TargetMode="External"/><Relationship Id="rId3" Type="http://schemas.openxmlformats.org/officeDocument/2006/relationships/hyperlink" Target="https://www.idiger.gov.co/documents/20182/989497/Mapas+de+Riesgos+Intitucional.xlsx/577e66df-210d-4425-bd17-bf1f1ae6e545" TargetMode="External"/><Relationship Id="rId4" Type="http://schemas.openxmlformats.org/officeDocument/2006/relationships/hyperlink" Target="http://solicitud.se/" TargetMode="External"/><Relationship Id="rId5"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app1.sire.gov.co/IDIGER/inicio.html" TargetMode="External"/><Relationship Id="rId2" Type="http://schemas.openxmlformats.org/officeDocument/2006/relationships/hyperlink" Target="https://www.idiger.gov.co/transparencia-demo" TargetMode="External"/><Relationship Id="rId3" Type="http://schemas.openxmlformats.org/officeDocument/2006/relationships/hyperlink" Target="https://www.idiger.gov.co/transparencia." TargetMode="External"/><Relationship Id="rId4" Type="http://schemas.openxmlformats.org/officeDocument/2006/relationships/hyperlink" Target="https://datosabiertos.bogota.gov.co/organization/idiger." TargetMode="External"/><Relationship Id="rId5"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pageSetUpPr/>
  </sheetPr>
  <sheetViews>
    <sheetView workbookViewId="0"/>
  </sheetViews>
  <sheetFormatPr customHeight="1" defaultColWidth="14.43" defaultRowHeight="15.0"/>
  <cols>
    <col customWidth="1" min="1" max="1" width="65.57"/>
    <col customWidth="1" min="2" max="2" width="75.71"/>
    <col customWidth="1" min="3" max="3" width="36.14"/>
    <col customWidth="1" min="4" max="4" width="21.14"/>
    <col customWidth="1" min="5" max="6" width="22.86"/>
    <col customWidth="1" min="7" max="7" width="14.86"/>
  </cols>
  <sheetData>
    <row r="1" ht="12.75" customHeight="1">
      <c r="A1" s="1" t="s">
        <v>0</v>
      </c>
      <c r="B1" s="2" t="s">
        <v>1</v>
      </c>
      <c r="C1" s="2" t="s">
        <v>2</v>
      </c>
      <c r="D1" s="3" t="s">
        <v>3</v>
      </c>
      <c r="E1" s="3" t="s">
        <v>4</v>
      </c>
      <c r="F1" s="3" t="s">
        <v>5</v>
      </c>
      <c r="G1" s="3" t="s">
        <v>6</v>
      </c>
    </row>
    <row r="2" ht="12.75" customHeight="1">
      <c r="A2" s="4" t="s">
        <v>7</v>
      </c>
      <c r="B2" s="4" t="s">
        <v>8</v>
      </c>
      <c r="C2" s="4" t="s">
        <v>9</v>
      </c>
      <c r="D2" s="4" t="s">
        <v>10</v>
      </c>
      <c r="E2" s="5" t="s">
        <v>11</v>
      </c>
      <c r="F2" s="5" t="s">
        <v>11</v>
      </c>
      <c r="G2" s="6" t="s">
        <v>12</v>
      </c>
    </row>
    <row r="3" ht="12.75" customHeight="1">
      <c r="A3" s="4" t="s">
        <v>13</v>
      </c>
      <c r="B3" s="4" t="s">
        <v>14</v>
      </c>
      <c r="C3" s="7" t="s">
        <v>15</v>
      </c>
      <c r="D3" s="4" t="s">
        <v>16</v>
      </c>
      <c r="E3" s="5" t="s">
        <v>17</v>
      </c>
      <c r="F3" s="5" t="s">
        <v>17</v>
      </c>
      <c r="G3" s="6" t="s">
        <v>18</v>
      </c>
    </row>
    <row r="4" ht="36.75" customHeight="1">
      <c r="A4" s="4" t="s">
        <v>19</v>
      </c>
      <c r="B4" s="4" t="s">
        <v>20</v>
      </c>
      <c r="C4" s="4"/>
      <c r="D4" s="4" t="s">
        <v>21</v>
      </c>
      <c r="E4" s="5"/>
      <c r="F4" s="5"/>
      <c r="G4" s="6" t="s">
        <v>22</v>
      </c>
    </row>
    <row r="5" ht="29.25" customHeight="1">
      <c r="A5" s="4" t="s">
        <v>23</v>
      </c>
      <c r="B5" s="4" t="s">
        <v>24</v>
      </c>
      <c r="C5" s="4"/>
      <c r="D5" s="4"/>
      <c r="E5" s="5"/>
      <c r="F5" s="5"/>
      <c r="G5" s="6" t="s">
        <v>25</v>
      </c>
    </row>
    <row r="6" ht="12.75" customHeight="1">
      <c r="A6" s="4" t="s">
        <v>26</v>
      </c>
      <c r="B6" s="4" t="s">
        <v>27</v>
      </c>
      <c r="C6" s="4"/>
      <c r="D6" s="4"/>
      <c r="E6" s="5"/>
      <c r="F6" s="5"/>
      <c r="G6" s="5"/>
    </row>
    <row r="7" ht="12.75" customHeight="1">
      <c r="A7" s="4" t="s">
        <v>28</v>
      </c>
      <c r="B7" s="4" t="s">
        <v>29</v>
      </c>
      <c r="C7" s="4"/>
      <c r="D7" s="4"/>
      <c r="E7" s="5"/>
      <c r="F7" s="5"/>
      <c r="G7" s="5"/>
    </row>
    <row r="8" ht="12.75" customHeight="1">
      <c r="A8" s="4" t="s">
        <v>30</v>
      </c>
      <c r="B8" s="4" t="s">
        <v>31</v>
      </c>
      <c r="C8" s="4"/>
      <c r="D8" s="4"/>
      <c r="E8" s="4"/>
      <c r="F8" s="4"/>
      <c r="G8" s="4"/>
    </row>
    <row r="9" ht="12.75" customHeight="1">
      <c r="A9" s="4" t="s">
        <v>32</v>
      </c>
      <c r="B9" s="4" t="s">
        <v>33</v>
      </c>
      <c r="C9" s="4"/>
      <c r="D9" s="4"/>
      <c r="E9" s="4"/>
      <c r="F9" s="4"/>
      <c r="G9" s="4"/>
    </row>
    <row r="10" ht="12.75" customHeight="1">
      <c r="A10" s="4" t="s">
        <v>34</v>
      </c>
      <c r="B10" s="4" t="s">
        <v>35</v>
      </c>
      <c r="C10" s="4"/>
      <c r="D10" s="4"/>
      <c r="E10" s="4"/>
      <c r="F10" s="4"/>
      <c r="G10" s="4"/>
    </row>
    <row r="11" ht="12.75" customHeight="1">
      <c r="A11" s="4" t="s">
        <v>36</v>
      </c>
      <c r="B11" s="4" t="s">
        <v>37</v>
      </c>
      <c r="C11" s="4"/>
      <c r="D11" s="4" t="s">
        <v>36</v>
      </c>
      <c r="E11" s="4"/>
      <c r="F11" s="4"/>
      <c r="G11" s="4"/>
    </row>
    <row r="12" ht="12.75" customHeight="1">
      <c r="A12" s="4" t="s">
        <v>36</v>
      </c>
      <c r="B12" s="4" t="s">
        <v>38</v>
      </c>
      <c r="C12" s="4"/>
      <c r="D12" s="4" t="s">
        <v>36</v>
      </c>
      <c r="E12" s="4"/>
      <c r="F12" s="4"/>
      <c r="G12" s="4"/>
    </row>
    <row r="13" ht="12.75" customHeight="1">
      <c r="A13" s="4" t="s">
        <v>36</v>
      </c>
      <c r="B13" s="4" t="s">
        <v>39</v>
      </c>
      <c r="C13" s="4"/>
      <c r="D13" s="4" t="s">
        <v>36</v>
      </c>
      <c r="E13" s="4"/>
      <c r="F13" s="4"/>
      <c r="G13" s="4"/>
    </row>
    <row r="14" ht="12.75" customHeight="1">
      <c r="A14" s="4" t="s">
        <v>36</v>
      </c>
      <c r="B14" s="4" t="s">
        <v>40</v>
      </c>
      <c r="C14" s="4"/>
      <c r="D14" s="4" t="s">
        <v>36</v>
      </c>
      <c r="E14" s="4"/>
      <c r="F14" s="4"/>
      <c r="G14" s="4"/>
    </row>
    <row r="15" ht="12.75" customHeight="1">
      <c r="A15" s="4" t="s">
        <v>36</v>
      </c>
      <c r="B15" s="4" t="s">
        <v>41</v>
      </c>
      <c r="C15" s="4"/>
      <c r="D15" s="4" t="s">
        <v>36</v>
      </c>
      <c r="E15" s="4"/>
      <c r="F15" s="4"/>
      <c r="G15" s="4"/>
    </row>
    <row r="16" ht="12.75" customHeight="1">
      <c r="A16" s="4" t="s">
        <v>36</v>
      </c>
      <c r="B16" s="4" t="s">
        <v>42</v>
      </c>
      <c r="C16" s="4"/>
      <c r="D16" s="4" t="s">
        <v>36</v>
      </c>
      <c r="E16" s="4"/>
      <c r="F16" s="4"/>
      <c r="G16" s="4"/>
    </row>
    <row r="17" ht="12.75" customHeight="1">
      <c r="A17" s="4" t="s">
        <v>36</v>
      </c>
      <c r="B17" s="4" t="s">
        <v>43</v>
      </c>
      <c r="C17" s="4"/>
      <c r="D17" s="4" t="s">
        <v>36</v>
      </c>
      <c r="E17" s="4"/>
      <c r="F17" s="4"/>
      <c r="G17" s="4"/>
    </row>
    <row r="18" ht="12.75" customHeight="1">
      <c r="A18" s="4" t="s">
        <v>36</v>
      </c>
      <c r="B18" s="8" t="s">
        <v>44</v>
      </c>
      <c r="C18" s="4"/>
      <c r="D18" s="4" t="s">
        <v>36</v>
      </c>
      <c r="E18" s="4"/>
      <c r="F18" s="4"/>
      <c r="G18" s="4"/>
    </row>
  </sheetData>
  <customSheetViews>
    <customSheetView guid="{313E50D4-9924-48C8-9269-9E286B502DE8}" filter="1" showAutoFilter="1">
      <autoFilter ref="$A$1:$G$18"/>
    </customSheetView>
  </customSheetViews>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3" width="43.0"/>
    <col customWidth="1" min="4" max="4" width="61.57"/>
    <col customWidth="1" min="5" max="6" width="43.0"/>
    <col customWidth="1" min="7" max="7" width="42.0"/>
    <col customWidth="1" min="8" max="8" width="46.57"/>
    <col customWidth="1" min="9" max="9" width="18.43"/>
    <col customWidth="1" min="10" max="11" width="25.71"/>
    <col customWidth="1" min="12" max="12" width="68.29"/>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8.0" customHeight="1">
      <c r="A1" s="16" t="s">
        <v>90</v>
      </c>
      <c r="B1" s="17"/>
      <c r="C1" s="17"/>
      <c r="D1" s="17"/>
      <c r="E1" s="17"/>
      <c r="F1" s="17"/>
      <c r="G1" s="17"/>
      <c r="H1" s="17"/>
      <c r="I1" s="17"/>
      <c r="J1" s="17"/>
      <c r="K1" s="17"/>
      <c r="L1" s="17"/>
      <c r="M1" s="17"/>
      <c r="N1" s="17"/>
      <c r="O1" s="17"/>
      <c r="P1" s="17"/>
      <c r="Q1" s="17"/>
      <c r="R1" s="17"/>
      <c r="S1" s="18" t="s">
        <v>91</v>
      </c>
      <c r="T1" s="19"/>
      <c r="U1" s="20" t="s">
        <v>92</v>
      </c>
    </row>
    <row r="2" ht="12.75" customHeight="1">
      <c r="A2" s="21"/>
      <c r="S2" s="18" t="s">
        <v>93</v>
      </c>
      <c r="T2" s="19"/>
      <c r="U2" s="20">
        <v>9.0</v>
      </c>
    </row>
    <row r="3" ht="18.0" customHeight="1">
      <c r="A3" s="22"/>
      <c r="B3" s="23"/>
      <c r="C3" s="23"/>
      <c r="D3" s="23"/>
      <c r="E3" s="23"/>
      <c r="F3" s="23"/>
      <c r="G3" s="23"/>
      <c r="H3" s="23"/>
      <c r="I3" s="23"/>
      <c r="J3" s="23"/>
      <c r="K3" s="23"/>
      <c r="L3" s="23"/>
      <c r="M3" s="23"/>
      <c r="N3" s="23"/>
      <c r="O3" s="23"/>
      <c r="P3" s="23"/>
      <c r="Q3" s="23"/>
      <c r="R3" s="23"/>
      <c r="S3" s="24" t="s">
        <v>94</v>
      </c>
      <c r="T3" s="25"/>
      <c r="U3" s="26">
        <v>43028.0</v>
      </c>
    </row>
    <row r="4" ht="65.25" customHeight="1">
      <c r="A4" s="27" t="s">
        <v>1</v>
      </c>
      <c r="B4" s="28" t="s">
        <v>95</v>
      </c>
      <c r="C4" s="28" t="s">
        <v>96</v>
      </c>
      <c r="D4" s="80" t="s">
        <v>97</v>
      </c>
      <c r="E4" s="30" t="s">
        <v>98</v>
      </c>
      <c r="F4" s="81" t="s">
        <v>99</v>
      </c>
      <c r="G4" s="32"/>
      <c r="H4" s="32"/>
      <c r="I4" s="32"/>
      <c r="J4" s="32"/>
      <c r="K4" s="32"/>
      <c r="L4" s="32"/>
      <c r="M4" s="82"/>
      <c r="N4" s="82"/>
      <c r="O4" s="32"/>
      <c r="P4" s="32"/>
      <c r="Q4" s="32"/>
      <c r="R4" s="82"/>
      <c r="S4" s="24"/>
      <c r="T4" s="24"/>
      <c r="U4" s="33"/>
    </row>
    <row r="5" ht="53.25" customHeight="1">
      <c r="A5" s="83" t="s">
        <v>14</v>
      </c>
      <c r="B5" s="20">
        <f>COUNTIF(K13:K1048536,"ATENCIÓN AL CIUDADANO")</f>
        <v>3</v>
      </c>
      <c r="C5" s="20">
        <f>COUNTIFS(K13:K1048536,"ATENCIÓN AL CIUDADANO",U13:U1048536,"NO INICIADA")</f>
        <v>0</v>
      </c>
      <c r="D5" s="20">
        <f>COUNTIFS(K13:K1048536,"ATENCIÓN AL CIUDADANO",U13:U1048536,"CERRADA")</f>
        <v>0</v>
      </c>
      <c r="E5" s="20">
        <f>COUNTIFS(K13:K1048536,"ATENCIÓN AL CIUDADANO",U13:U1048536,"ABIERTA EN DESARROLLO")</f>
        <v>3</v>
      </c>
      <c r="F5" s="84">
        <f>COUNTIFS(K13:K1048536,"ATENCIÓN AL CIUDADANO",U13:U1048536,"ABIERTA VENCIDA")</f>
        <v>0</v>
      </c>
      <c r="G5" s="32"/>
      <c r="H5" s="32"/>
      <c r="I5" s="32"/>
      <c r="J5" s="32"/>
      <c r="K5" s="32"/>
      <c r="L5" s="32"/>
      <c r="M5" s="82"/>
      <c r="N5" s="82"/>
      <c r="O5" s="32"/>
      <c r="P5" s="32"/>
      <c r="Q5" s="32"/>
      <c r="R5" s="82"/>
      <c r="S5" s="24"/>
      <c r="T5" s="24"/>
      <c r="U5" s="33"/>
    </row>
    <row r="6" ht="18.0" customHeight="1">
      <c r="A6" s="83" t="s">
        <v>24</v>
      </c>
      <c r="B6" s="20">
        <f>COUNTIF(K13:K1048536,"MOTIVACIÓN Y DESARROLLO PERSONAL")</f>
        <v>0</v>
      </c>
      <c r="C6" s="20">
        <f>COUNTIFS(K13:K1048536,"MOTIVACIÓN Y DESARROLLO PERSONAL",U13:U1048536,"NO INICIADA")</f>
        <v>0</v>
      </c>
      <c r="D6" s="20">
        <f>COUNTIFS(K13:K1048536,"MOTIVACIÓN Y DESARROLLO PERSONAL",U13:U1048536,"CERRADA")</f>
        <v>0</v>
      </c>
      <c r="E6" s="20">
        <f>COUNTIFS(K13:K1048536,"MOTIVACIÓN Y DESARROLLO PERSONAL",U13:U1048536,"ABIERTA EN DESARROLLO")</f>
        <v>0</v>
      </c>
      <c r="F6" s="84">
        <f>COUNTIFS(K13:K1048536,"MOTIVACIÓN Y DESARROLLO PERSONAL",U13:U1048536,"ABIERTA VENCIDA")</f>
        <v>0</v>
      </c>
      <c r="G6" s="32"/>
      <c r="H6" s="32"/>
      <c r="I6" s="32"/>
      <c r="J6" s="32"/>
      <c r="K6" s="32"/>
      <c r="L6" s="32"/>
      <c r="M6" s="82"/>
      <c r="N6" s="82"/>
      <c r="O6" s="32"/>
      <c r="P6" s="32"/>
      <c r="Q6" s="32"/>
      <c r="R6" s="82"/>
      <c r="S6" s="24"/>
      <c r="T6" s="24"/>
      <c r="U6" s="33"/>
    </row>
    <row r="7" ht="18.0" customHeight="1">
      <c r="A7" s="83" t="s">
        <v>38</v>
      </c>
      <c r="B7" s="20">
        <f>COUNTIF(K13:K1048536,"TALENTO HUMANO")</f>
        <v>24</v>
      </c>
      <c r="C7" s="20">
        <f>COUNTIFS(K13:K1048536,"TALENTO HUMANO",U13:U1048536,"NO INICIADA")</f>
        <v>0</v>
      </c>
      <c r="D7" s="20">
        <f>COUNTIFS(K13:K1048536,"TALENTO HUMANO",U13:U1048536,"CERRADA")</f>
        <v>24</v>
      </c>
      <c r="E7" s="20">
        <f>COUNTIFS(K13:K1048536,"TALENTO HUMANO",U13:U1048536,"ABIERTA EN DESARROLLO")</f>
        <v>0</v>
      </c>
      <c r="F7" s="84">
        <f>COUNTIFS(K13:K1048536,"TALENTO HUMANO",U13:U1048536,"ABIERTA VENCIDA")</f>
        <v>0</v>
      </c>
      <c r="G7" s="32"/>
      <c r="H7" s="32"/>
      <c r="I7" s="32"/>
      <c r="J7" s="32"/>
      <c r="K7" s="32"/>
      <c r="L7" s="32"/>
      <c r="M7" s="82"/>
      <c r="N7" s="82"/>
      <c r="O7" s="32"/>
      <c r="P7" s="32"/>
      <c r="Q7" s="32"/>
      <c r="R7" s="82"/>
      <c r="S7" s="24"/>
      <c r="T7" s="24"/>
      <c r="U7" s="33"/>
    </row>
    <row r="8" ht="18.0" customHeight="1">
      <c r="A8" s="83" t="s">
        <v>40</v>
      </c>
      <c r="B8" s="20">
        <f>COUNTIF(K13:K1048536,"GESTIÓN FINANCIERA")</f>
        <v>21</v>
      </c>
      <c r="C8" s="20">
        <f>COUNTIFS(K13:K1048536,"GESTIÓN FINANCIERA",U13:U1048536,"NO INICIADA")</f>
        <v>0</v>
      </c>
      <c r="D8" s="20">
        <f>COUNTIFS(K13:K1048536,"GESTIÓN FINANCIERA",U13:U1048536,"CERRADA")</f>
        <v>18</v>
      </c>
      <c r="E8" s="20">
        <f>COUNTIFS(K13:K1048536,"GESTIÓN FINANCIERA",U13:U1048536,"ABIERTA EN DESARROLLO")</f>
        <v>3</v>
      </c>
      <c r="F8" s="84">
        <f>COUNTIFS(K13:K1048536,"GESTIÓN FINANCIERA",U13:U1048536,"ABIERTA VENCIDA")</f>
        <v>0</v>
      </c>
      <c r="G8" s="32"/>
      <c r="H8" s="32"/>
      <c r="I8" s="32"/>
      <c r="J8" s="32"/>
      <c r="K8" s="32"/>
      <c r="L8" s="32"/>
      <c r="M8" s="82"/>
      <c r="N8" s="82"/>
      <c r="O8" s="32"/>
      <c r="P8" s="32"/>
      <c r="Q8" s="32"/>
      <c r="R8" s="82"/>
      <c r="S8" s="24"/>
      <c r="T8" s="24"/>
      <c r="U8" s="33"/>
    </row>
    <row r="9" ht="18.0" customHeight="1">
      <c r="A9" s="83" t="s">
        <v>41</v>
      </c>
      <c r="B9" s="20">
        <f>COUNTIF(K13:K1048536,"GESTIÓN ADMINISTRATIVA")</f>
        <v>9</v>
      </c>
      <c r="C9" s="20">
        <f>COUNTIFS(K13:K1048536,"GESTIÓN ADMINISTRATIVA",U13:U1048536,"NO INICIADA")</f>
        <v>0</v>
      </c>
      <c r="D9" s="20">
        <f>COUNTIFS(K13:K1048536,"GESTIÓN ADMINISTRATIVA",U13:U1048536,"CERRADA")</f>
        <v>8</v>
      </c>
      <c r="E9" s="20">
        <f>COUNTIFS(K13:K1048536,"GESTIÓN ADMINISTRATIVA",U13:U1048536,"ABIERTA EN DESARROLLO")</f>
        <v>1</v>
      </c>
      <c r="F9" s="84">
        <f>COUNTIFS(K13:K1048536,"GESTIÓN ADMINISTRATIVA",U13:U1048536,"ABIERTA VENCIDA")</f>
        <v>0</v>
      </c>
      <c r="G9" s="32"/>
      <c r="H9" s="32"/>
      <c r="I9" s="32"/>
      <c r="J9" s="32"/>
      <c r="K9" s="32"/>
      <c r="L9" s="32"/>
      <c r="M9" s="82"/>
      <c r="N9" s="82"/>
      <c r="O9" s="32"/>
      <c r="P9" s="32"/>
      <c r="Q9" s="32"/>
      <c r="R9" s="82"/>
      <c r="S9" s="24"/>
      <c r="T9" s="24"/>
      <c r="U9" s="33"/>
    </row>
    <row r="10" ht="18.0" customHeight="1">
      <c r="A10" s="34" t="s">
        <v>42</v>
      </c>
      <c r="B10" s="35">
        <f>COUNTIF(K13:K1048536,"GESTIÓN DOCUMENTAL")</f>
        <v>4</v>
      </c>
      <c r="C10" s="35">
        <f>COUNTIFS(K13:K1048536,"GESTIÓN DOCUMENTAL",U13:U1048536,"NO INICIADA")</f>
        <v>0</v>
      </c>
      <c r="D10" s="35">
        <f>COUNTIFS(K13:K1048536,"GESTIÓN DOCUMENTAL",U13:U1048536,"CERRADA")</f>
        <v>2</v>
      </c>
      <c r="E10" s="35">
        <f>COUNTIFS(K13:K1048536,"GESTIÓN DOCUMENTAL",U13:U1048536,"ABIERTA EN DESARROLLO")</f>
        <v>2</v>
      </c>
      <c r="F10" s="36">
        <f>COUNTIFS(K13:K1048536,"GESTIÓN DOCUMENTAL",U13:U1048536,"ABIERTA VENCIDA")</f>
        <v>0</v>
      </c>
      <c r="G10" s="32"/>
      <c r="H10" s="32"/>
      <c r="I10" s="32"/>
      <c r="J10" s="32"/>
      <c r="K10" s="32"/>
      <c r="L10" s="32"/>
      <c r="M10" s="82"/>
      <c r="N10" s="82"/>
      <c r="O10" s="32"/>
      <c r="P10" s="32"/>
      <c r="Q10" s="32"/>
      <c r="R10" s="82"/>
      <c r="S10" s="24"/>
      <c r="T10" s="24"/>
      <c r="U10" s="33"/>
    </row>
    <row r="11" ht="54.0" customHeight="1">
      <c r="A11" s="18" t="s">
        <v>0</v>
      </c>
      <c r="B11" s="10"/>
      <c r="C11" s="10"/>
      <c r="D11" s="10"/>
      <c r="E11" s="10"/>
      <c r="F11" s="10"/>
      <c r="G11" s="10"/>
      <c r="H11" s="10"/>
      <c r="I11" s="10"/>
      <c r="J11" s="10"/>
      <c r="K11" s="10"/>
      <c r="L11" s="10"/>
      <c r="M11" s="10"/>
      <c r="N11" s="11"/>
      <c r="O11" s="37" t="s">
        <v>100</v>
      </c>
      <c r="P11" s="38" t="s">
        <v>101</v>
      </c>
      <c r="Q11" s="10"/>
      <c r="R11" s="10"/>
      <c r="S11" s="10"/>
      <c r="T11" s="10"/>
      <c r="U11" s="11"/>
    </row>
    <row r="12" ht="71.25" customHeight="1">
      <c r="A12" s="20" t="s">
        <v>45</v>
      </c>
      <c r="B12" s="20" t="s">
        <v>53</v>
      </c>
      <c r="C12" s="20" t="s">
        <v>55</v>
      </c>
      <c r="D12" s="20" t="s">
        <v>57</v>
      </c>
      <c r="E12" s="20" t="s">
        <v>2</v>
      </c>
      <c r="F12" s="20" t="s">
        <v>60</v>
      </c>
      <c r="G12" s="20" t="s">
        <v>62</v>
      </c>
      <c r="H12" s="20" t="s">
        <v>64</v>
      </c>
      <c r="I12" s="20" t="s">
        <v>102</v>
      </c>
      <c r="J12" s="20" t="s">
        <v>67</v>
      </c>
      <c r="K12" s="20" t="s">
        <v>1</v>
      </c>
      <c r="L12" s="20" t="s">
        <v>103</v>
      </c>
      <c r="M12" s="85" t="s">
        <v>72</v>
      </c>
      <c r="N12" s="85" t="s">
        <v>74</v>
      </c>
      <c r="O12" s="88" t="s">
        <v>76</v>
      </c>
      <c r="P12" s="89" t="s">
        <v>78</v>
      </c>
      <c r="Q12" s="20" t="s">
        <v>80</v>
      </c>
      <c r="R12" s="85" t="s">
        <v>104</v>
      </c>
      <c r="S12" s="20" t="s">
        <v>105</v>
      </c>
      <c r="T12" s="20" t="s">
        <v>106</v>
      </c>
      <c r="U12" s="20" t="s">
        <v>126</v>
      </c>
    </row>
    <row r="13" ht="71.25" customHeight="1">
      <c r="A13" s="90" t="s">
        <v>688</v>
      </c>
      <c r="B13" s="91">
        <v>2018.0</v>
      </c>
      <c r="C13" s="91" t="s">
        <v>129</v>
      </c>
      <c r="D13" s="91" t="s">
        <v>689</v>
      </c>
      <c r="E13" s="92" t="s">
        <v>9</v>
      </c>
      <c r="F13" s="116" t="s">
        <v>690</v>
      </c>
      <c r="G13" s="91" t="s">
        <v>691</v>
      </c>
      <c r="H13" s="91" t="s">
        <v>692</v>
      </c>
      <c r="I13" s="92" t="s">
        <v>16</v>
      </c>
      <c r="J13" s="92" t="s">
        <v>34</v>
      </c>
      <c r="K13" s="92" t="s">
        <v>38</v>
      </c>
      <c r="L13" s="169"/>
      <c r="M13" s="146"/>
      <c r="N13" s="96">
        <v>43342.0</v>
      </c>
      <c r="O13" s="97" t="s">
        <v>693</v>
      </c>
      <c r="P13" s="98">
        <v>1.0</v>
      </c>
      <c r="Q13" s="124" t="s">
        <v>694</v>
      </c>
      <c r="R13" s="96">
        <v>43840.0</v>
      </c>
      <c r="S13" s="92" t="s">
        <v>11</v>
      </c>
      <c r="T13" s="92" t="s">
        <v>17</v>
      </c>
      <c r="U13" s="92" t="s">
        <v>22</v>
      </c>
    </row>
    <row r="14" ht="71.25" customHeight="1">
      <c r="A14" s="90" t="s">
        <v>695</v>
      </c>
      <c r="B14" s="91">
        <v>2018.0</v>
      </c>
      <c r="C14" s="91" t="s">
        <v>129</v>
      </c>
      <c r="D14" s="91" t="s">
        <v>689</v>
      </c>
      <c r="E14" s="92" t="s">
        <v>9</v>
      </c>
      <c r="F14" s="116" t="s">
        <v>690</v>
      </c>
      <c r="G14" s="91" t="s">
        <v>691</v>
      </c>
      <c r="H14" s="91" t="s">
        <v>696</v>
      </c>
      <c r="I14" s="92" t="s">
        <v>16</v>
      </c>
      <c r="J14" s="92" t="s">
        <v>34</v>
      </c>
      <c r="K14" s="92" t="s">
        <v>38</v>
      </c>
      <c r="L14" s="169"/>
      <c r="M14" s="146"/>
      <c r="N14" s="96">
        <v>43465.0</v>
      </c>
      <c r="O14" s="97" t="s">
        <v>697</v>
      </c>
      <c r="P14" s="98">
        <v>1.0</v>
      </c>
      <c r="Q14" s="124" t="s">
        <v>698</v>
      </c>
      <c r="R14" s="96">
        <v>43840.0</v>
      </c>
      <c r="S14" s="92" t="s">
        <v>11</v>
      </c>
      <c r="T14" s="92" t="s">
        <v>11</v>
      </c>
      <c r="U14" s="92" t="s">
        <v>22</v>
      </c>
    </row>
    <row r="15" ht="71.25" customHeight="1">
      <c r="A15" s="90" t="s">
        <v>699</v>
      </c>
      <c r="B15" s="170">
        <v>2018.0</v>
      </c>
      <c r="C15" s="170" t="s">
        <v>700</v>
      </c>
      <c r="D15" s="170" t="s">
        <v>701</v>
      </c>
      <c r="E15" s="171" t="s">
        <v>9</v>
      </c>
      <c r="F15" s="170" t="s">
        <v>702</v>
      </c>
      <c r="G15" s="170" t="s">
        <v>703</v>
      </c>
      <c r="H15" s="170" t="s">
        <v>704</v>
      </c>
      <c r="I15" s="170" t="s">
        <v>16</v>
      </c>
      <c r="J15" s="170" t="s">
        <v>34</v>
      </c>
      <c r="K15" s="170" t="s">
        <v>41</v>
      </c>
      <c r="L15" s="170" t="s">
        <v>705</v>
      </c>
      <c r="M15" s="172">
        <v>43282.0</v>
      </c>
      <c r="N15" s="172">
        <v>43465.0</v>
      </c>
      <c r="O15" s="97" t="s">
        <v>706</v>
      </c>
      <c r="P15" s="173">
        <v>1.0</v>
      </c>
      <c r="Q15" s="170" t="s">
        <v>707</v>
      </c>
      <c r="R15" s="172">
        <v>44281.0</v>
      </c>
      <c r="S15" s="170" t="s">
        <v>17</v>
      </c>
      <c r="T15" s="170" t="s">
        <v>17</v>
      </c>
      <c r="U15" s="92" t="s">
        <v>22</v>
      </c>
    </row>
    <row r="16" ht="71.25" customHeight="1">
      <c r="A16" s="90" t="s">
        <v>708</v>
      </c>
      <c r="B16" s="170">
        <v>2018.0</v>
      </c>
      <c r="C16" s="170" t="s">
        <v>700</v>
      </c>
      <c r="D16" s="171" t="s">
        <v>709</v>
      </c>
      <c r="E16" s="171" t="s">
        <v>9</v>
      </c>
      <c r="F16" s="170" t="s">
        <v>710</v>
      </c>
      <c r="G16" s="170" t="s">
        <v>711</v>
      </c>
      <c r="H16" s="170" t="s">
        <v>712</v>
      </c>
      <c r="I16" s="170" t="s">
        <v>16</v>
      </c>
      <c r="J16" s="170" t="s">
        <v>34</v>
      </c>
      <c r="K16" s="170" t="s">
        <v>41</v>
      </c>
      <c r="L16" s="170" t="s">
        <v>713</v>
      </c>
      <c r="M16" s="172">
        <v>43313.0</v>
      </c>
      <c r="N16" s="172">
        <v>43465.0</v>
      </c>
      <c r="O16" s="97" t="s">
        <v>714</v>
      </c>
      <c r="P16" s="173">
        <v>1.0</v>
      </c>
      <c r="Q16" s="170" t="s">
        <v>715</v>
      </c>
      <c r="R16" s="172">
        <v>43840.0</v>
      </c>
      <c r="S16" s="170" t="s">
        <v>11</v>
      </c>
      <c r="T16" s="170" t="s">
        <v>17</v>
      </c>
      <c r="U16" s="92" t="s">
        <v>22</v>
      </c>
    </row>
    <row r="17" ht="71.25" customHeight="1">
      <c r="A17" s="90" t="s">
        <v>716</v>
      </c>
      <c r="B17" s="170">
        <v>2018.0</v>
      </c>
      <c r="C17" s="170" t="s">
        <v>700</v>
      </c>
      <c r="D17" s="170" t="s">
        <v>717</v>
      </c>
      <c r="E17" s="171" t="s">
        <v>15</v>
      </c>
      <c r="F17" s="170" t="s">
        <v>718</v>
      </c>
      <c r="G17" s="170" t="s">
        <v>719</v>
      </c>
      <c r="H17" s="170" t="s">
        <v>720</v>
      </c>
      <c r="I17" s="170" t="s">
        <v>10</v>
      </c>
      <c r="J17" s="170" t="s">
        <v>34</v>
      </c>
      <c r="K17" s="170" t="s">
        <v>41</v>
      </c>
      <c r="L17" s="170" t="s">
        <v>713</v>
      </c>
      <c r="M17" s="172">
        <v>43282.0</v>
      </c>
      <c r="N17" s="172">
        <v>43373.0</v>
      </c>
      <c r="O17" s="97" t="s">
        <v>721</v>
      </c>
      <c r="P17" s="173">
        <v>1.0</v>
      </c>
      <c r="Q17" s="170" t="s">
        <v>722</v>
      </c>
      <c r="R17" s="172">
        <v>43840.0</v>
      </c>
      <c r="S17" s="174" t="s">
        <v>11</v>
      </c>
      <c r="T17" s="174" t="s">
        <v>17</v>
      </c>
      <c r="U17" s="92" t="s">
        <v>22</v>
      </c>
    </row>
    <row r="18" ht="71.25" customHeight="1">
      <c r="A18" s="174" t="s">
        <v>723</v>
      </c>
      <c r="B18" s="170">
        <v>2018.0</v>
      </c>
      <c r="C18" s="170" t="s">
        <v>700</v>
      </c>
      <c r="D18" s="170" t="s">
        <v>717</v>
      </c>
      <c r="E18" s="171" t="s">
        <v>15</v>
      </c>
      <c r="F18" s="170" t="s">
        <v>724</v>
      </c>
      <c r="G18" s="170" t="s">
        <v>725</v>
      </c>
      <c r="H18" s="170" t="s">
        <v>720</v>
      </c>
      <c r="I18" s="170" t="s">
        <v>10</v>
      </c>
      <c r="J18" s="170" t="s">
        <v>34</v>
      </c>
      <c r="K18" s="170" t="s">
        <v>41</v>
      </c>
      <c r="L18" s="170" t="s">
        <v>713</v>
      </c>
      <c r="M18" s="172">
        <v>43282.0</v>
      </c>
      <c r="N18" s="172">
        <v>43373.0</v>
      </c>
      <c r="O18" s="97" t="s">
        <v>726</v>
      </c>
      <c r="P18" s="173">
        <v>1.0</v>
      </c>
      <c r="Q18" s="170" t="s">
        <v>727</v>
      </c>
      <c r="R18" s="172">
        <v>43851.0</v>
      </c>
      <c r="S18" s="174" t="s">
        <v>17</v>
      </c>
      <c r="T18" s="174" t="s">
        <v>17</v>
      </c>
      <c r="U18" s="92" t="s">
        <v>22</v>
      </c>
    </row>
    <row r="19" ht="71.25" customHeight="1">
      <c r="A19" s="175" t="s">
        <v>728</v>
      </c>
      <c r="B19" s="4">
        <v>2017.0</v>
      </c>
      <c r="C19" s="94" t="s">
        <v>729</v>
      </c>
      <c r="D19" s="94" t="s">
        <v>730</v>
      </c>
      <c r="E19" s="92" t="s">
        <v>9</v>
      </c>
      <c r="F19" s="94" t="s">
        <v>731</v>
      </c>
      <c r="G19" s="119" t="s">
        <v>732</v>
      </c>
      <c r="H19" s="119" t="s">
        <v>733</v>
      </c>
      <c r="I19" s="92" t="s">
        <v>16</v>
      </c>
      <c r="J19" s="92" t="s">
        <v>34</v>
      </c>
      <c r="K19" s="92" t="s">
        <v>42</v>
      </c>
      <c r="L19" s="119" t="s">
        <v>734</v>
      </c>
      <c r="M19" s="176">
        <v>43160.0</v>
      </c>
      <c r="N19" s="146">
        <v>43465.0</v>
      </c>
      <c r="O19" s="97" t="s">
        <v>735</v>
      </c>
      <c r="P19" s="101">
        <v>1.0</v>
      </c>
      <c r="Q19" s="91" t="s">
        <v>736</v>
      </c>
      <c r="R19" s="172">
        <v>43664.0</v>
      </c>
      <c r="S19" s="125" t="s">
        <v>17</v>
      </c>
      <c r="T19" s="125" t="s">
        <v>17</v>
      </c>
      <c r="U19" s="92" t="s">
        <v>22</v>
      </c>
    </row>
    <row r="20" ht="71.25" customHeight="1">
      <c r="A20" s="175" t="s">
        <v>737</v>
      </c>
      <c r="B20" s="4">
        <v>2017.0</v>
      </c>
      <c r="C20" s="94" t="s">
        <v>729</v>
      </c>
      <c r="D20" s="94" t="s">
        <v>730</v>
      </c>
      <c r="E20" s="92" t="s">
        <v>9</v>
      </c>
      <c r="F20" s="119" t="s">
        <v>738</v>
      </c>
      <c r="G20" s="119" t="s">
        <v>739</v>
      </c>
      <c r="H20" s="119" t="s">
        <v>740</v>
      </c>
      <c r="I20" s="92" t="s">
        <v>16</v>
      </c>
      <c r="J20" s="92" t="s">
        <v>34</v>
      </c>
      <c r="K20" s="92" t="s">
        <v>42</v>
      </c>
      <c r="L20" s="94" t="s">
        <v>741</v>
      </c>
      <c r="M20" s="176">
        <v>43284.0</v>
      </c>
      <c r="N20" s="177">
        <v>44196.0</v>
      </c>
      <c r="O20" s="97" t="s">
        <v>742</v>
      </c>
      <c r="P20" s="101">
        <v>1.0</v>
      </c>
      <c r="Q20" s="91" t="s">
        <v>743</v>
      </c>
      <c r="R20" s="178">
        <v>44134.0</v>
      </c>
      <c r="S20" s="125" t="s">
        <v>17</v>
      </c>
      <c r="T20" s="125" t="s">
        <v>17</v>
      </c>
      <c r="U20" s="92" t="s">
        <v>22</v>
      </c>
    </row>
    <row r="21" ht="71.25" customHeight="1">
      <c r="A21" s="179" t="s">
        <v>744</v>
      </c>
      <c r="B21" s="116">
        <v>2017.0</v>
      </c>
      <c r="C21" s="116" t="s">
        <v>745</v>
      </c>
      <c r="D21" s="116" t="s">
        <v>746</v>
      </c>
      <c r="E21" s="92" t="s">
        <v>9</v>
      </c>
      <c r="F21" s="116" t="s">
        <v>747</v>
      </c>
      <c r="G21" s="116" t="s">
        <v>748</v>
      </c>
      <c r="H21" s="91" t="s">
        <v>749</v>
      </c>
      <c r="I21" s="92" t="s">
        <v>16</v>
      </c>
      <c r="J21" s="92" t="s">
        <v>34</v>
      </c>
      <c r="K21" s="92" t="s">
        <v>38</v>
      </c>
      <c r="L21" s="116" t="s">
        <v>750</v>
      </c>
      <c r="M21" s="96">
        <v>43101.0</v>
      </c>
      <c r="N21" s="96">
        <v>43404.0</v>
      </c>
      <c r="O21" s="97" t="s">
        <v>751</v>
      </c>
      <c r="P21" s="101">
        <v>1.0</v>
      </c>
      <c r="Q21" s="91" t="s">
        <v>752</v>
      </c>
      <c r="R21" s="100">
        <v>43606.0</v>
      </c>
      <c r="S21" s="125" t="s">
        <v>11</v>
      </c>
      <c r="T21" s="125" t="s">
        <v>11</v>
      </c>
      <c r="U21" s="92" t="s">
        <v>22</v>
      </c>
    </row>
    <row r="22" ht="71.25" customHeight="1">
      <c r="A22" s="179" t="s">
        <v>753</v>
      </c>
      <c r="B22" s="116">
        <v>2017.0</v>
      </c>
      <c r="C22" s="116" t="s">
        <v>745</v>
      </c>
      <c r="D22" s="116" t="s">
        <v>754</v>
      </c>
      <c r="E22" s="92" t="s">
        <v>9</v>
      </c>
      <c r="F22" s="116" t="s">
        <v>755</v>
      </c>
      <c r="G22" s="116" t="s">
        <v>756</v>
      </c>
      <c r="H22" s="116" t="s">
        <v>757</v>
      </c>
      <c r="I22" s="92" t="s">
        <v>10</v>
      </c>
      <c r="J22" s="92" t="s">
        <v>34</v>
      </c>
      <c r="K22" s="92" t="s">
        <v>38</v>
      </c>
      <c r="L22" s="116" t="s">
        <v>750</v>
      </c>
      <c r="M22" s="96">
        <v>43040.0</v>
      </c>
      <c r="N22" s="96">
        <v>43435.0</v>
      </c>
      <c r="O22" s="97" t="s">
        <v>758</v>
      </c>
      <c r="P22" s="98">
        <v>1.0</v>
      </c>
      <c r="Q22" s="91" t="s">
        <v>759</v>
      </c>
      <c r="R22" s="96">
        <v>43606.0</v>
      </c>
      <c r="S22" s="125" t="s">
        <v>11</v>
      </c>
      <c r="T22" s="125" t="s">
        <v>11</v>
      </c>
      <c r="U22" s="92" t="s">
        <v>22</v>
      </c>
    </row>
    <row r="23" ht="71.25" customHeight="1">
      <c r="A23" s="122" t="s">
        <v>760</v>
      </c>
      <c r="B23" s="116">
        <v>2017.0</v>
      </c>
      <c r="C23" s="116" t="s">
        <v>761</v>
      </c>
      <c r="D23" s="116" t="s">
        <v>762</v>
      </c>
      <c r="E23" s="92" t="s">
        <v>9</v>
      </c>
      <c r="F23" s="116" t="s">
        <v>763</v>
      </c>
      <c r="G23" s="116" t="s">
        <v>764</v>
      </c>
      <c r="H23" s="116" t="s">
        <v>765</v>
      </c>
      <c r="I23" s="92" t="s">
        <v>10</v>
      </c>
      <c r="J23" s="92" t="s">
        <v>34</v>
      </c>
      <c r="K23" s="92" t="s">
        <v>38</v>
      </c>
      <c r="L23" s="116" t="s">
        <v>766</v>
      </c>
      <c r="M23" s="146"/>
      <c r="N23" s="96">
        <v>42867.0</v>
      </c>
      <c r="O23" s="97" t="s">
        <v>767</v>
      </c>
      <c r="P23" s="98">
        <v>1.0</v>
      </c>
      <c r="Q23" s="91" t="s">
        <v>768</v>
      </c>
      <c r="R23" s="96">
        <v>43606.0</v>
      </c>
      <c r="S23" s="125" t="s">
        <v>11</v>
      </c>
      <c r="T23" s="125" t="s">
        <v>11</v>
      </c>
      <c r="U23" s="92" t="s">
        <v>22</v>
      </c>
    </row>
    <row r="24" ht="71.25" customHeight="1">
      <c r="A24" s="99" t="s">
        <v>769</v>
      </c>
      <c r="B24" s="8">
        <v>2018.0</v>
      </c>
      <c r="C24" s="116" t="s">
        <v>770</v>
      </c>
      <c r="D24" s="91" t="s">
        <v>771</v>
      </c>
      <c r="E24" s="92" t="s">
        <v>9</v>
      </c>
      <c r="F24" s="116" t="s">
        <v>772</v>
      </c>
      <c r="G24" s="91" t="s">
        <v>773</v>
      </c>
      <c r="H24" s="91" t="s">
        <v>774</v>
      </c>
      <c r="I24" s="92" t="s">
        <v>16</v>
      </c>
      <c r="J24" s="92" t="s">
        <v>34</v>
      </c>
      <c r="K24" s="92" t="s">
        <v>38</v>
      </c>
      <c r="L24" s="116" t="s">
        <v>766</v>
      </c>
      <c r="M24" s="100">
        <v>43385.0</v>
      </c>
      <c r="N24" s="100">
        <v>43465.0</v>
      </c>
      <c r="O24" s="97" t="s">
        <v>775</v>
      </c>
      <c r="P24" s="98">
        <v>1.0</v>
      </c>
      <c r="Q24" s="91" t="s">
        <v>776</v>
      </c>
      <c r="R24" s="96">
        <v>43606.0</v>
      </c>
      <c r="S24" s="125" t="s">
        <v>11</v>
      </c>
      <c r="T24" s="125" t="s">
        <v>11</v>
      </c>
      <c r="U24" s="92" t="s">
        <v>22</v>
      </c>
    </row>
    <row r="25" ht="71.25" customHeight="1">
      <c r="A25" s="180" t="s">
        <v>777</v>
      </c>
      <c r="B25" s="180">
        <v>2018.0</v>
      </c>
      <c r="C25" s="181" t="s">
        <v>778</v>
      </c>
      <c r="D25" s="181" t="s">
        <v>779</v>
      </c>
      <c r="E25" s="181" t="s">
        <v>9</v>
      </c>
      <c r="F25" s="181" t="s">
        <v>780</v>
      </c>
      <c r="G25" s="182" t="s">
        <v>781</v>
      </c>
      <c r="H25" s="182" t="s">
        <v>782</v>
      </c>
      <c r="I25" s="181" t="s">
        <v>783</v>
      </c>
      <c r="J25" s="181" t="s">
        <v>784</v>
      </c>
      <c r="K25" s="181" t="s">
        <v>40</v>
      </c>
      <c r="L25" s="182" t="s">
        <v>785</v>
      </c>
      <c r="M25" s="183">
        <v>43555.0</v>
      </c>
      <c r="N25" s="183">
        <v>43830.0</v>
      </c>
      <c r="O25" s="97" t="s">
        <v>786</v>
      </c>
      <c r="P25" s="98">
        <v>1.0</v>
      </c>
      <c r="Q25" s="91" t="s">
        <v>787</v>
      </c>
      <c r="R25" s="96">
        <v>43606.0</v>
      </c>
      <c r="S25" s="125" t="s">
        <v>11</v>
      </c>
      <c r="T25" s="125" t="s">
        <v>11</v>
      </c>
      <c r="U25" s="184" t="s">
        <v>22</v>
      </c>
    </row>
    <row r="26" ht="71.25" customHeight="1">
      <c r="A26" s="180" t="s">
        <v>788</v>
      </c>
      <c r="B26" s="180">
        <v>2018.0</v>
      </c>
      <c r="C26" s="181" t="s">
        <v>778</v>
      </c>
      <c r="D26" s="181" t="s">
        <v>789</v>
      </c>
      <c r="E26" s="181" t="s">
        <v>9</v>
      </c>
      <c r="F26" s="181" t="s">
        <v>790</v>
      </c>
      <c r="G26" s="182" t="s">
        <v>791</v>
      </c>
      <c r="H26" s="182" t="s">
        <v>792</v>
      </c>
      <c r="I26" s="181" t="s">
        <v>783</v>
      </c>
      <c r="J26" s="181" t="s">
        <v>784</v>
      </c>
      <c r="K26" s="181" t="s">
        <v>40</v>
      </c>
      <c r="L26" s="182" t="s">
        <v>785</v>
      </c>
      <c r="M26" s="183">
        <v>43405.0</v>
      </c>
      <c r="N26" s="183">
        <v>43770.0</v>
      </c>
      <c r="O26" s="97" t="s">
        <v>793</v>
      </c>
      <c r="P26" s="98">
        <v>1.0</v>
      </c>
      <c r="Q26" s="91" t="s">
        <v>794</v>
      </c>
      <c r="R26" s="96">
        <v>43606.0</v>
      </c>
      <c r="S26" s="125" t="s">
        <v>11</v>
      </c>
      <c r="T26" s="125" t="s">
        <v>11</v>
      </c>
      <c r="U26" s="185" t="s">
        <v>22</v>
      </c>
    </row>
    <row r="27" ht="138.75" customHeight="1">
      <c r="A27" s="180" t="s">
        <v>251</v>
      </c>
      <c r="B27" s="180">
        <v>2019.0</v>
      </c>
      <c r="C27" s="181" t="s">
        <v>252</v>
      </c>
      <c r="D27" s="181" t="s">
        <v>795</v>
      </c>
      <c r="E27" s="181" t="s">
        <v>15</v>
      </c>
      <c r="F27" s="181" t="s">
        <v>796</v>
      </c>
      <c r="G27" s="91" t="s">
        <v>797</v>
      </c>
      <c r="H27" s="91" t="s">
        <v>798</v>
      </c>
      <c r="I27" s="92" t="s">
        <v>16</v>
      </c>
      <c r="J27" s="92" t="s">
        <v>34</v>
      </c>
      <c r="K27" s="92" t="s">
        <v>40</v>
      </c>
      <c r="L27" s="182" t="s">
        <v>785</v>
      </c>
      <c r="M27" s="183">
        <v>43770.0</v>
      </c>
      <c r="N27" s="183">
        <v>43917.0</v>
      </c>
      <c r="O27" s="97" t="s">
        <v>799</v>
      </c>
      <c r="P27" s="101">
        <v>1.0</v>
      </c>
      <c r="Q27" s="91" t="s">
        <v>800</v>
      </c>
      <c r="R27" s="100">
        <v>44054.0</v>
      </c>
      <c r="S27" s="125" t="s">
        <v>11</v>
      </c>
      <c r="T27" s="125" t="s">
        <v>17</v>
      </c>
      <c r="U27" s="92" t="s">
        <v>22</v>
      </c>
    </row>
    <row r="28" ht="71.25" customHeight="1">
      <c r="A28" s="180" t="s">
        <v>258</v>
      </c>
      <c r="B28" s="180">
        <v>2019.0</v>
      </c>
      <c r="C28" s="180" t="s">
        <v>252</v>
      </c>
      <c r="D28" s="180" t="s">
        <v>801</v>
      </c>
      <c r="E28" s="180" t="s">
        <v>15</v>
      </c>
      <c r="F28" s="180" t="s">
        <v>802</v>
      </c>
      <c r="G28" s="91" t="s">
        <v>803</v>
      </c>
      <c r="H28" s="91" t="s">
        <v>804</v>
      </c>
      <c r="I28" s="92" t="s">
        <v>16</v>
      </c>
      <c r="J28" s="92" t="s">
        <v>34</v>
      </c>
      <c r="K28" s="92" t="s">
        <v>40</v>
      </c>
      <c r="L28" s="182" t="s">
        <v>785</v>
      </c>
      <c r="M28" s="183">
        <v>43770.0</v>
      </c>
      <c r="N28" s="183">
        <v>43917.0</v>
      </c>
      <c r="O28" s="97" t="s">
        <v>805</v>
      </c>
      <c r="P28" s="101">
        <v>1.0</v>
      </c>
      <c r="Q28" s="91" t="s">
        <v>806</v>
      </c>
      <c r="R28" s="100">
        <v>44054.0</v>
      </c>
      <c r="S28" s="125" t="s">
        <v>11</v>
      </c>
      <c r="T28" s="125" t="s">
        <v>17</v>
      </c>
      <c r="U28" s="92" t="s">
        <v>22</v>
      </c>
    </row>
    <row r="29" ht="71.25" customHeight="1">
      <c r="A29" s="124" t="s">
        <v>429</v>
      </c>
      <c r="B29" s="91">
        <v>2019.0</v>
      </c>
      <c r="C29" s="91" t="s">
        <v>430</v>
      </c>
      <c r="D29" s="91" t="s">
        <v>807</v>
      </c>
      <c r="E29" s="92" t="s">
        <v>9</v>
      </c>
      <c r="F29" s="91" t="s">
        <v>432</v>
      </c>
      <c r="G29" s="91" t="s">
        <v>433</v>
      </c>
      <c r="H29" s="91" t="s">
        <v>434</v>
      </c>
      <c r="I29" s="92" t="s">
        <v>16</v>
      </c>
      <c r="J29" s="92" t="s">
        <v>34</v>
      </c>
      <c r="K29" s="92" t="s">
        <v>31</v>
      </c>
      <c r="L29" s="92" t="s">
        <v>435</v>
      </c>
      <c r="M29" s="100">
        <v>43797.0</v>
      </c>
      <c r="N29" s="100">
        <v>44165.0</v>
      </c>
      <c r="O29" s="97" t="s">
        <v>808</v>
      </c>
      <c r="P29" s="101">
        <v>1.0</v>
      </c>
      <c r="Q29" s="131" t="s">
        <v>809</v>
      </c>
      <c r="R29" s="100">
        <v>44133.0</v>
      </c>
      <c r="S29" s="125" t="s">
        <v>11</v>
      </c>
      <c r="T29" s="125" t="s">
        <v>11</v>
      </c>
      <c r="U29" s="92" t="s">
        <v>22</v>
      </c>
    </row>
    <row r="30" ht="71.25" customHeight="1">
      <c r="A30" s="124" t="s">
        <v>810</v>
      </c>
      <c r="B30" s="91">
        <v>2019.0</v>
      </c>
      <c r="C30" s="91" t="s">
        <v>811</v>
      </c>
      <c r="D30" s="91" t="s">
        <v>812</v>
      </c>
      <c r="E30" s="92" t="s">
        <v>15</v>
      </c>
      <c r="F30" s="91" t="s">
        <v>813</v>
      </c>
      <c r="G30" s="91" t="s">
        <v>814</v>
      </c>
      <c r="H30" s="91" t="s">
        <v>815</v>
      </c>
      <c r="I30" s="92" t="s">
        <v>16</v>
      </c>
      <c r="J30" s="92" t="s">
        <v>34</v>
      </c>
      <c r="K30" s="92" t="s">
        <v>38</v>
      </c>
      <c r="L30" s="91" t="s">
        <v>816</v>
      </c>
      <c r="M30" s="96">
        <v>43804.0</v>
      </c>
      <c r="N30" s="96">
        <v>44058.0</v>
      </c>
      <c r="O30" s="97"/>
      <c r="P30" s="101">
        <v>0.0</v>
      </c>
      <c r="Q30" s="91" t="s">
        <v>817</v>
      </c>
      <c r="R30" s="100">
        <v>44029.0</v>
      </c>
      <c r="S30" s="125" t="s">
        <v>17</v>
      </c>
      <c r="T30" s="125" t="s">
        <v>17</v>
      </c>
      <c r="U30" s="92" t="s">
        <v>22</v>
      </c>
    </row>
    <row r="31" ht="71.25" customHeight="1">
      <c r="A31" s="99" t="s">
        <v>818</v>
      </c>
      <c r="B31" s="8">
        <v>2019.0</v>
      </c>
      <c r="C31" s="91" t="s">
        <v>819</v>
      </c>
      <c r="D31" s="91" t="s">
        <v>820</v>
      </c>
      <c r="E31" s="92" t="s">
        <v>15</v>
      </c>
      <c r="F31" s="91" t="s">
        <v>821</v>
      </c>
      <c r="G31" s="91" t="s">
        <v>822</v>
      </c>
      <c r="H31" s="91" t="s">
        <v>823</v>
      </c>
      <c r="I31" s="92" t="s">
        <v>16</v>
      </c>
      <c r="J31" s="92" t="s">
        <v>34</v>
      </c>
      <c r="K31" s="92" t="s">
        <v>38</v>
      </c>
      <c r="L31" s="8" t="s">
        <v>824</v>
      </c>
      <c r="M31" s="8" t="s">
        <v>825</v>
      </c>
      <c r="N31" s="8" t="s">
        <v>826</v>
      </c>
      <c r="O31" s="97"/>
      <c r="P31" s="101">
        <v>0.0</v>
      </c>
      <c r="Q31" s="91" t="s">
        <v>827</v>
      </c>
      <c r="R31" s="100">
        <v>44029.0</v>
      </c>
      <c r="S31" s="125" t="s">
        <v>17</v>
      </c>
      <c r="T31" s="125" t="s">
        <v>17</v>
      </c>
      <c r="U31" s="92" t="s">
        <v>22</v>
      </c>
    </row>
    <row r="32" ht="71.25" customHeight="1">
      <c r="A32" s="99" t="s">
        <v>828</v>
      </c>
      <c r="B32" s="8">
        <v>2019.0</v>
      </c>
      <c r="C32" s="91" t="s">
        <v>819</v>
      </c>
      <c r="D32" s="91" t="s">
        <v>829</v>
      </c>
      <c r="E32" s="92" t="s">
        <v>15</v>
      </c>
      <c r="F32" s="92" t="s">
        <v>830</v>
      </c>
      <c r="G32" s="92" t="s">
        <v>831</v>
      </c>
      <c r="H32" s="92" t="s">
        <v>832</v>
      </c>
      <c r="I32" s="92" t="s">
        <v>10</v>
      </c>
      <c r="J32" s="92" t="s">
        <v>34</v>
      </c>
      <c r="K32" s="92" t="s">
        <v>38</v>
      </c>
      <c r="L32" s="8" t="s">
        <v>833</v>
      </c>
      <c r="M32" s="100">
        <v>43862.0</v>
      </c>
      <c r="N32" s="100">
        <v>44058.0</v>
      </c>
      <c r="O32" s="97" t="s">
        <v>834</v>
      </c>
      <c r="P32" s="101">
        <v>1.0</v>
      </c>
      <c r="Q32" s="91" t="s">
        <v>835</v>
      </c>
      <c r="R32" s="100">
        <v>44169.0</v>
      </c>
      <c r="S32" s="125" t="s">
        <v>11</v>
      </c>
      <c r="T32" s="125" t="s">
        <v>11</v>
      </c>
      <c r="U32" s="92" t="s">
        <v>22</v>
      </c>
    </row>
    <row r="33" ht="71.25" customHeight="1">
      <c r="A33" s="99" t="s">
        <v>836</v>
      </c>
      <c r="B33" s="8">
        <v>2019.0</v>
      </c>
      <c r="C33" s="91" t="s">
        <v>819</v>
      </c>
      <c r="D33" s="91" t="s">
        <v>837</v>
      </c>
      <c r="E33" s="92" t="s">
        <v>15</v>
      </c>
      <c r="F33" s="92" t="s">
        <v>838</v>
      </c>
      <c r="G33" s="92" t="s">
        <v>839</v>
      </c>
      <c r="H33" s="92" t="s">
        <v>840</v>
      </c>
      <c r="I33" s="92" t="s">
        <v>16</v>
      </c>
      <c r="J33" s="92" t="s">
        <v>34</v>
      </c>
      <c r="K33" s="92" t="s">
        <v>38</v>
      </c>
      <c r="L33" s="8" t="s">
        <v>841</v>
      </c>
      <c r="M33" s="100">
        <v>43831.0</v>
      </c>
      <c r="N33" s="100">
        <v>44196.0</v>
      </c>
      <c r="O33" s="97" t="s">
        <v>842</v>
      </c>
      <c r="P33" s="101">
        <v>1.0</v>
      </c>
      <c r="Q33" s="91" t="s">
        <v>843</v>
      </c>
      <c r="R33" s="100">
        <v>44102.0</v>
      </c>
      <c r="S33" s="125" t="s">
        <v>11</v>
      </c>
      <c r="T33" s="125" t="s">
        <v>11</v>
      </c>
      <c r="U33" s="92" t="s">
        <v>22</v>
      </c>
    </row>
    <row r="34" ht="71.25" customHeight="1">
      <c r="A34" s="99" t="s">
        <v>844</v>
      </c>
      <c r="B34" s="8">
        <v>2019.0</v>
      </c>
      <c r="C34" s="91" t="s">
        <v>819</v>
      </c>
      <c r="D34" s="91" t="s">
        <v>845</v>
      </c>
      <c r="E34" s="92" t="s">
        <v>15</v>
      </c>
      <c r="F34" s="92" t="s">
        <v>846</v>
      </c>
      <c r="G34" s="92" t="s">
        <v>847</v>
      </c>
      <c r="H34" s="92" t="s">
        <v>848</v>
      </c>
      <c r="I34" s="92" t="s">
        <v>16</v>
      </c>
      <c r="J34" s="92" t="s">
        <v>34</v>
      </c>
      <c r="K34" s="92" t="s">
        <v>38</v>
      </c>
      <c r="L34" s="8" t="s">
        <v>849</v>
      </c>
      <c r="M34" s="100">
        <v>43891.0</v>
      </c>
      <c r="N34" s="100">
        <v>44196.0</v>
      </c>
      <c r="O34" s="97" t="s">
        <v>850</v>
      </c>
      <c r="P34" s="101">
        <v>1.0</v>
      </c>
      <c r="Q34" s="91" t="s">
        <v>851</v>
      </c>
      <c r="R34" s="100">
        <v>44071.0</v>
      </c>
      <c r="S34" s="125" t="s">
        <v>11</v>
      </c>
      <c r="T34" s="125" t="s">
        <v>11</v>
      </c>
      <c r="U34" s="92" t="s">
        <v>22</v>
      </c>
    </row>
    <row r="35" ht="71.25" customHeight="1">
      <c r="A35" s="99" t="s">
        <v>852</v>
      </c>
      <c r="B35" s="8">
        <v>2020.0</v>
      </c>
      <c r="C35" s="91" t="s">
        <v>853</v>
      </c>
      <c r="D35" s="91" t="s">
        <v>854</v>
      </c>
      <c r="E35" s="92" t="s">
        <v>9</v>
      </c>
      <c r="F35" s="92" t="s">
        <v>855</v>
      </c>
      <c r="G35" s="92" t="s">
        <v>856</v>
      </c>
      <c r="H35" s="92" t="s">
        <v>857</v>
      </c>
      <c r="I35" s="92" t="s">
        <v>16</v>
      </c>
      <c r="J35" s="92" t="s">
        <v>34</v>
      </c>
      <c r="K35" s="92" t="s">
        <v>40</v>
      </c>
      <c r="L35" s="8" t="s">
        <v>858</v>
      </c>
      <c r="M35" s="100">
        <v>43899.0</v>
      </c>
      <c r="N35" s="100">
        <v>44242.0</v>
      </c>
      <c r="O35" s="97" t="s">
        <v>859</v>
      </c>
      <c r="P35" s="101">
        <v>1.0</v>
      </c>
      <c r="Q35" s="91" t="s">
        <v>860</v>
      </c>
      <c r="R35" s="100">
        <v>44105.0</v>
      </c>
      <c r="S35" s="125" t="s">
        <v>11</v>
      </c>
      <c r="T35" s="125" t="s">
        <v>11</v>
      </c>
      <c r="U35" s="92" t="s">
        <v>22</v>
      </c>
    </row>
    <row r="36" ht="71.25" customHeight="1">
      <c r="A36" s="99" t="s">
        <v>861</v>
      </c>
      <c r="B36" s="8">
        <v>2020.0</v>
      </c>
      <c r="C36" s="91" t="s">
        <v>862</v>
      </c>
      <c r="D36" s="91" t="s">
        <v>863</v>
      </c>
      <c r="E36" s="92" t="s">
        <v>15</v>
      </c>
      <c r="F36" s="92" t="s">
        <v>864</v>
      </c>
      <c r="G36" s="92" t="s">
        <v>865</v>
      </c>
      <c r="H36" s="92" t="s">
        <v>866</v>
      </c>
      <c r="I36" s="92" t="s">
        <v>16</v>
      </c>
      <c r="J36" s="92" t="s">
        <v>34</v>
      </c>
      <c r="K36" s="92" t="s">
        <v>40</v>
      </c>
      <c r="L36" s="8" t="s">
        <v>858</v>
      </c>
      <c r="M36" s="100">
        <v>43997.0</v>
      </c>
      <c r="N36" s="100">
        <v>44286.0</v>
      </c>
      <c r="O36" s="97" t="s">
        <v>867</v>
      </c>
      <c r="P36" s="101">
        <v>1.0</v>
      </c>
      <c r="Q36" s="131" t="s">
        <v>868</v>
      </c>
      <c r="R36" s="100">
        <v>44169.0</v>
      </c>
      <c r="S36" s="125" t="s">
        <v>11</v>
      </c>
      <c r="T36" s="125" t="s">
        <v>11</v>
      </c>
      <c r="U36" s="92" t="s">
        <v>22</v>
      </c>
    </row>
    <row r="37" ht="71.25" customHeight="1">
      <c r="A37" s="99" t="s">
        <v>869</v>
      </c>
      <c r="B37" s="8">
        <v>2020.0</v>
      </c>
      <c r="C37" s="91" t="s">
        <v>862</v>
      </c>
      <c r="D37" s="91" t="s">
        <v>870</v>
      </c>
      <c r="E37" s="92" t="s">
        <v>15</v>
      </c>
      <c r="F37" s="92" t="s">
        <v>871</v>
      </c>
      <c r="G37" s="92" t="s">
        <v>872</v>
      </c>
      <c r="H37" s="92" t="s">
        <v>873</v>
      </c>
      <c r="I37" s="92" t="s">
        <v>16</v>
      </c>
      <c r="J37" s="92" t="s">
        <v>34</v>
      </c>
      <c r="K37" s="92" t="s">
        <v>40</v>
      </c>
      <c r="L37" s="8" t="s">
        <v>858</v>
      </c>
      <c r="M37" s="100">
        <v>43997.0</v>
      </c>
      <c r="N37" s="100">
        <v>44286.0</v>
      </c>
      <c r="O37" s="97" t="s">
        <v>874</v>
      </c>
      <c r="P37" s="101">
        <v>1.0</v>
      </c>
      <c r="Q37" s="91" t="s">
        <v>875</v>
      </c>
      <c r="R37" s="100">
        <v>44169.0</v>
      </c>
      <c r="S37" s="125" t="s">
        <v>11</v>
      </c>
      <c r="T37" s="125" t="s">
        <v>11</v>
      </c>
      <c r="U37" s="92" t="s">
        <v>22</v>
      </c>
    </row>
    <row r="38" ht="71.25" customHeight="1">
      <c r="A38" s="99" t="s">
        <v>876</v>
      </c>
      <c r="B38" s="8">
        <v>2020.0</v>
      </c>
      <c r="C38" s="91" t="s">
        <v>862</v>
      </c>
      <c r="D38" s="91" t="s">
        <v>877</v>
      </c>
      <c r="E38" s="92" t="s">
        <v>15</v>
      </c>
      <c r="F38" s="92" t="s">
        <v>878</v>
      </c>
      <c r="G38" s="92" t="s">
        <v>879</v>
      </c>
      <c r="H38" s="92" t="s">
        <v>880</v>
      </c>
      <c r="I38" s="92" t="s">
        <v>16</v>
      </c>
      <c r="J38" s="92" t="s">
        <v>34</v>
      </c>
      <c r="K38" s="92" t="s">
        <v>40</v>
      </c>
      <c r="L38" s="8" t="s">
        <v>858</v>
      </c>
      <c r="M38" s="100">
        <v>43997.0</v>
      </c>
      <c r="N38" s="100">
        <v>44286.0</v>
      </c>
      <c r="O38" s="97" t="s">
        <v>881</v>
      </c>
      <c r="P38" s="101">
        <v>1.0</v>
      </c>
      <c r="Q38" s="114" t="s">
        <v>882</v>
      </c>
      <c r="R38" s="100">
        <v>44169.0</v>
      </c>
      <c r="S38" s="125" t="s">
        <v>11</v>
      </c>
      <c r="T38" s="125" t="s">
        <v>11</v>
      </c>
      <c r="U38" s="92" t="s">
        <v>22</v>
      </c>
    </row>
    <row r="39" ht="12.75" customHeight="1">
      <c r="A39" s="8" t="s">
        <v>883</v>
      </c>
      <c r="B39" s="8">
        <v>2019.0</v>
      </c>
      <c r="C39" s="91" t="s">
        <v>811</v>
      </c>
      <c r="D39" s="91" t="s">
        <v>812</v>
      </c>
      <c r="E39" s="92" t="s">
        <v>15</v>
      </c>
      <c r="F39" s="92" t="s">
        <v>884</v>
      </c>
      <c r="G39" s="92" t="s">
        <v>885</v>
      </c>
      <c r="H39" s="92" t="s">
        <v>886</v>
      </c>
      <c r="I39" s="92" t="s">
        <v>16</v>
      </c>
      <c r="J39" s="92" t="s">
        <v>34</v>
      </c>
      <c r="K39" s="137" t="s">
        <v>38</v>
      </c>
      <c r="L39" s="8" t="s">
        <v>816</v>
      </c>
      <c r="M39" s="100">
        <v>44026.0</v>
      </c>
      <c r="N39" s="100">
        <v>44058.0</v>
      </c>
      <c r="O39" s="186" t="s">
        <v>887</v>
      </c>
      <c r="P39" s="101">
        <v>1.0</v>
      </c>
      <c r="Q39" s="91" t="s">
        <v>888</v>
      </c>
      <c r="R39" s="100">
        <v>44111.0</v>
      </c>
      <c r="S39" s="125" t="s">
        <v>11</v>
      </c>
      <c r="T39" s="125" t="s">
        <v>11</v>
      </c>
      <c r="U39" s="137" t="s">
        <v>22</v>
      </c>
    </row>
    <row r="40" ht="12.75" customHeight="1">
      <c r="A40" s="8" t="s">
        <v>889</v>
      </c>
      <c r="B40" s="8">
        <v>2019.0</v>
      </c>
      <c r="C40" s="91" t="s">
        <v>819</v>
      </c>
      <c r="D40" s="91" t="s">
        <v>890</v>
      </c>
      <c r="E40" s="92" t="s">
        <v>15</v>
      </c>
      <c r="F40" s="92" t="s">
        <v>821</v>
      </c>
      <c r="G40" s="92" t="s">
        <v>822</v>
      </c>
      <c r="H40" s="92" t="s">
        <v>891</v>
      </c>
      <c r="I40" s="92" t="s">
        <v>16</v>
      </c>
      <c r="J40" s="92" t="s">
        <v>34</v>
      </c>
      <c r="K40" s="137" t="s">
        <v>38</v>
      </c>
      <c r="L40" s="8" t="s">
        <v>892</v>
      </c>
      <c r="M40" s="100">
        <v>44026.0</v>
      </c>
      <c r="N40" s="100">
        <v>44058.0</v>
      </c>
      <c r="O40" s="97" t="s">
        <v>893</v>
      </c>
      <c r="P40" s="101">
        <v>1.0</v>
      </c>
      <c r="Q40" s="91" t="s">
        <v>894</v>
      </c>
      <c r="R40" s="100">
        <v>44071.0</v>
      </c>
      <c r="S40" s="125" t="s">
        <v>11</v>
      </c>
      <c r="T40" s="125" t="s">
        <v>11</v>
      </c>
      <c r="U40" s="137" t="s">
        <v>22</v>
      </c>
    </row>
    <row r="41" ht="249.0" customHeight="1">
      <c r="A41" s="8" t="s">
        <v>895</v>
      </c>
      <c r="B41" s="187">
        <v>2020.0</v>
      </c>
      <c r="C41" s="136" t="s">
        <v>896</v>
      </c>
      <c r="D41" s="136" t="s">
        <v>897</v>
      </c>
      <c r="E41" s="92" t="s">
        <v>15</v>
      </c>
      <c r="F41" s="137" t="s">
        <v>898</v>
      </c>
      <c r="G41" s="137" t="s">
        <v>899</v>
      </c>
      <c r="H41" s="137" t="s">
        <v>900</v>
      </c>
      <c r="I41" s="92" t="s">
        <v>16</v>
      </c>
      <c r="J41" s="92" t="s">
        <v>34</v>
      </c>
      <c r="K41" s="137" t="s">
        <v>41</v>
      </c>
      <c r="L41" s="187" t="s">
        <v>901</v>
      </c>
      <c r="M41" s="152">
        <v>44071.0</v>
      </c>
      <c r="N41" s="152">
        <v>44077.0</v>
      </c>
      <c r="O41" s="188" t="s">
        <v>902</v>
      </c>
      <c r="P41" s="101">
        <v>1.0</v>
      </c>
      <c r="Q41" s="91" t="s">
        <v>903</v>
      </c>
      <c r="R41" s="100">
        <v>44139.0</v>
      </c>
      <c r="S41" s="125" t="s">
        <v>11</v>
      </c>
      <c r="T41" s="125" t="s">
        <v>11</v>
      </c>
      <c r="U41" s="137" t="s">
        <v>22</v>
      </c>
    </row>
    <row r="42" ht="156.75" customHeight="1">
      <c r="A42" s="8" t="s">
        <v>904</v>
      </c>
      <c r="B42" s="187">
        <v>2020.0</v>
      </c>
      <c r="C42" s="136" t="s">
        <v>905</v>
      </c>
      <c r="D42" s="136" t="s">
        <v>906</v>
      </c>
      <c r="E42" s="92" t="s">
        <v>15</v>
      </c>
      <c r="F42" s="137" t="s">
        <v>907</v>
      </c>
      <c r="G42" s="137" t="s">
        <v>908</v>
      </c>
      <c r="H42" s="137" t="s">
        <v>909</v>
      </c>
      <c r="I42" s="92" t="s">
        <v>16</v>
      </c>
      <c r="J42" s="92" t="s">
        <v>34</v>
      </c>
      <c r="K42" s="137" t="s">
        <v>40</v>
      </c>
      <c r="L42" s="137" t="s">
        <v>910</v>
      </c>
      <c r="M42" s="152">
        <v>44166.0</v>
      </c>
      <c r="N42" s="152">
        <v>44286.0</v>
      </c>
      <c r="O42" s="188" t="s">
        <v>911</v>
      </c>
      <c r="P42" s="189">
        <v>1.0</v>
      </c>
      <c r="Q42" s="91" t="s">
        <v>912</v>
      </c>
      <c r="R42" s="100">
        <v>44389.0</v>
      </c>
      <c r="S42" s="125" t="s">
        <v>11</v>
      </c>
      <c r="T42" s="125" t="s">
        <v>17</v>
      </c>
      <c r="U42" s="137" t="s">
        <v>22</v>
      </c>
    </row>
    <row r="43" ht="169.5" customHeight="1">
      <c r="A43" s="8" t="s">
        <v>913</v>
      </c>
      <c r="B43" s="187">
        <v>2020.0</v>
      </c>
      <c r="C43" s="136" t="s">
        <v>905</v>
      </c>
      <c r="D43" s="136" t="s">
        <v>914</v>
      </c>
      <c r="E43" s="92" t="s">
        <v>15</v>
      </c>
      <c r="F43" s="137" t="s">
        <v>915</v>
      </c>
      <c r="G43" s="137" t="s">
        <v>916</v>
      </c>
      <c r="H43" s="137" t="s">
        <v>917</v>
      </c>
      <c r="I43" s="92" t="s">
        <v>16</v>
      </c>
      <c r="J43" s="92" t="s">
        <v>34</v>
      </c>
      <c r="K43" s="137" t="s">
        <v>40</v>
      </c>
      <c r="L43" s="137" t="s">
        <v>910</v>
      </c>
      <c r="M43" s="152">
        <v>44166.0</v>
      </c>
      <c r="N43" s="152">
        <v>44286.0</v>
      </c>
      <c r="O43" s="188" t="s">
        <v>918</v>
      </c>
      <c r="P43" s="189">
        <v>1.0</v>
      </c>
      <c r="Q43" s="190" t="s">
        <v>919</v>
      </c>
      <c r="R43" s="100">
        <v>44445.0</v>
      </c>
      <c r="S43" s="125" t="s">
        <v>11</v>
      </c>
      <c r="T43" s="125" t="s">
        <v>17</v>
      </c>
      <c r="U43" s="137" t="s">
        <v>22</v>
      </c>
    </row>
    <row r="44" ht="282.75" customHeight="1">
      <c r="A44" s="8" t="s">
        <v>920</v>
      </c>
      <c r="B44" s="187">
        <v>2020.0</v>
      </c>
      <c r="C44" s="136" t="s">
        <v>921</v>
      </c>
      <c r="D44" s="136" t="s">
        <v>922</v>
      </c>
      <c r="E44" s="92" t="s">
        <v>9</v>
      </c>
      <c r="F44" s="137" t="s">
        <v>923</v>
      </c>
      <c r="G44" s="137" t="s">
        <v>924</v>
      </c>
      <c r="H44" s="137" t="s">
        <v>925</v>
      </c>
      <c r="I44" s="92" t="s">
        <v>16</v>
      </c>
      <c r="J44" s="92" t="s">
        <v>34</v>
      </c>
      <c r="K44" s="137" t="s">
        <v>40</v>
      </c>
      <c r="L44" s="137" t="s">
        <v>926</v>
      </c>
      <c r="M44" s="152">
        <v>44180.0</v>
      </c>
      <c r="N44" s="152">
        <v>44285.0</v>
      </c>
      <c r="O44" s="188" t="s">
        <v>927</v>
      </c>
      <c r="P44" s="189">
        <v>1.0</v>
      </c>
      <c r="Q44" s="114" t="s">
        <v>928</v>
      </c>
      <c r="R44" s="100">
        <v>44335.0</v>
      </c>
      <c r="S44" s="125" t="s">
        <v>11</v>
      </c>
      <c r="T44" s="125" t="s">
        <v>17</v>
      </c>
      <c r="U44" s="137" t="s">
        <v>22</v>
      </c>
    </row>
    <row r="45" ht="12.75" customHeight="1">
      <c r="A45" s="8" t="s">
        <v>929</v>
      </c>
      <c r="B45" s="187">
        <v>2020.0</v>
      </c>
      <c r="C45" s="136" t="s">
        <v>921</v>
      </c>
      <c r="D45" s="136" t="s">
        <v>922</v>
      </c>
      <c r="E45" s="92" t="s">
        <v>9</v>
      </c>
      <c r="F45" s="137" t="s">
        <v>923</v>
      </c>
      <c r="G45" s="137" t="s">
        <v>924</v>
      </c>
      <c r="H45" s="137" t="s">
        <v>930</v>
      </c>
      <c r="I45" s="92" t="s">
        <v>16</v>
      </c>
      <c r="J45" s="92" t="s">
        <v>34</v>
      </c>
      <c r="K45" s="137" t="s">
        <v>40</v>
      </c>
      <c r="L45" s="137" t="s">
        <v>926</v>
      </c>
      <c r="M45" s="152">
        <v>44180.0</v>
      </c>
      <c r="N45" s="152">
        <v>44285.0</v>
      </c>
      <c r="O45" s="188" t="s">
        <v>931</v>
      </c>
      <c r="P45" s="189">
        <v>1.0</v>
      </c>
      <c r="Q45" s="91" t="s">
        <v>932</v>
      </c>
      <c r="R45" s="191">
        <v>44306.0</v>
      </c>
      <c r="S45" s="125" t="s">
        <v>11</v>
      </c>
      <c r="T45" s="125" t="s">
        <v>17</v>
      </c>
      <c r="U45" s="137" t="s">
        <v>22</v>
      </c>
    </row>
    <row r="46" ht="12.75" customHeight="1">
      <c r="A46" s="91" t="s">
        <v>541</v>
      </c>
      <c r="B46" s="91">
        <v>2020.0</v>
      </c>
      <c r="C46" s="91" t="s">
        <v>512</v>
      </c>
      <c r="D46" s="91" t="s">
        <v>542</v>
      </c>
      <c r="E46" s="92" t="s">
        <v>15</v>
      </c>
      <c r="F46" s="91" t="s">
        <v>543</v>
      </c>
      <c r="G46" s="91" t="s">
        <v>523</v>
      </c>
      <c r="H46" s="91" t="s">
        <v>544</v>
      </c>
      <c r="I46" s="92" t="s">
        <v>16</v>
      </c>
      <c r="J46" s="92" t="s">
        <v>34</v>
      </c>
      <c r="K46" s="92" t="s">
        <v>40</v>
      </c>
      <c r="L46" s="8" t="s">
        <v>858</v>
      </c>
      <c r="M46" s="152">
        <v>44166.0</v>
      </c>
      <c r="N46" s="152">
        <v>44290.0</v>
      </c>
      <c r="O46" s="188" t="s">
        <v>933</v>
      </c>
      <c r="P46" s="101">
        <v>1.0</v>
      </c>
      <c r="Q46" s="192" t="s">
        <v>934</v>
      </c>
      <c r="R46" s="100">
        <v>44474.0</v>
      </c>
      <c r="S46" s="125" t="s">
        <v>11</v>
      </c>
      <c r="T46" s="125" t="s">
        <v>17</v>
      </c>
      <c r="U46" s="137" t="s">
        <v>22</v>
      </c>
    </row>
    <row r="47" ht="12.75" customHeight="1">
      <c r="A47" s="91" t="s">
        <v>935</v>
      </c>
      <c r="B47" s="91">
        <v>2020.0</v>
      </c>
      <c r="C47" s="91" t="s">
        <v>512</v>
      </c>
      <c r="D47" s="91" t="s">
        <v>936</v>
      </c>
      <c r="E47" s="92" t="s">
        <v>15</v>
      </c>
      <c r="F47" s="91" t="s">
        <v>937</v>
      </c>
      <c r="G47" s="91" t="s">
        <v>938</v>
      </c>
      <c r="H47" s="91" t="s">
        <v>939</v>
      </c>
      <c r="I47" s="92" t="s">
        <v>16</v>
      </c>
      <c r="J47" s="92" t="s">
        <v>34</v>
      </c>
      <c r="K47" s="92" t="s">
        <v>40</v>
      </c>
      <c r="L47" s="8" t="s">
        <v>940</v>
      </c>
      <c r="M47" s="152">
        <v>44179.0</v>
      </c>
      <c r="N47" s="152">
        <v>44286.0</v>
      </c>
      <c r="O47" s="193" t="s">
        <v>941</v>
      </c>
      <c r="P47" s="189">
        <v>1.0</v>
      </c>
      <c r="Q47" s="194" t="s">
        <v>942</v>
      </c>
      <c r="R47" s="100">
        <v>44320.0</v>
      </c>
      <c r="S47" s="125" t="s">
        <v>11</v>
      </c>
      <c r="T47" s="125" t="s">
        <v>17</v>
      </c>
      <c r="U47" s="137" t="s">
        <v>22</v>
      </c>
    </row>
    <row r="48" ht="73.5" customHeight="1">
      <c r="A48" s="91" t="s">
        <v>943</v>
      </c>
      <c r="B48" s="91">
        <v>2020.0</v>
      </c>
      <c r="C48" s="91" t="s">
        <v>944</v>
      </c>
      <c r="D48" s="91" t="s">
        <v>945</v>
      </c>
      <c r="E48" s="92" t="s">
        <v>9</v>
      </c>
      <c r="F48" s="91" t="s">
        <v>946</v>
      </c>
      <c r="G48" s="91" t="s">
        <v>947</v>
      </c>
      <c r="H48" s="91" t="s">
        <v>948</v>
      </c>
      <c r="I48" s="92" t="s">
        <v>10</v>
      </c>
      <c r="J48" s="92" t="s">
        <v>34</v>
      </c>
      <c r="K48" s="92" t="s">
        <v>38</v>
      </c>
      <c r="L48" s="8" t="s">
        <v>949</v>
      </c>
      <c r="M48" s="152">
        <v>44211.0</v>
      </c>
      <c r="N48" s="152">
        <v>44253.0</v>
      </c>
      <c r="O48" s="188" t="s">
        <v>950</v>
      </c>
      <c r="P48" s="101">
        <v>1.0</v>
      </c>
      <c r="Q48" s="91" t="s">
        <v>951</v>
      </c>
      <c r="R48" s="100">
        <v>44246.0</v>
      </c>
      <c r="S48" s="125" t="s">
        <v>11</v>
      </c>
      <c r="T48" s="125" t="s">
        <v>11</v>
      </c>
      <c r="U48" s="137" t="s">
        <v>22</v>
      </c>
    </row>
    <row r="49" ht="12.75" customHeight="1">
      <c r="A49" s="91" t="s">
        <v>952</v>
      </c>
      <c r="B49" s="91">
        <v>2020.0</v>
      </c>
      <c r="C49" s="91" t="s">
        <v>944</v>
      </c>
      <c r="D49" s="91" t="s">
        <v>953</v>
      </c>
      <c r="E49" s="92" t="s">
        <v>9</v>
      </c>
      <c r="F49" s="91" t="s">
        <v>954</v>
      </c>
      <c r="G49" s="91" t="s">
        <v>955</v>
      </c>
      <c r="H49" s="91" t="s">
        <v>956</v>
      </c>
      <c r="I49" s="92" t="s">
        <v>10</v>
      </c>
      <c r="J49" s="92" t="s">
        <v>34</v>
      </c>
      <c r="K49" s="92" t="s">
        <v>42</v>
      </c>
      <c r="L49" s="8" t="s">
        <v>957</v>
      </c>
      <c r="M49" s="152">
        <v>44392.0</v>
      </c>
      <c r="N49" s="152">
        <v>44926.0</v>
      </c>
      <c r="O49" s="188" t="s">
        <v>958</v>
      </c>
      <c r="P49" s="101">
        <v>0.5</v>
      </c>
      <c r="Q49" s="131" t="s">
        <v>959</v>
      </c>
      <c r="R49" s="100">
        <v>44539.0</v>
      </c>
      <c r="S49" s="125"/>
      <c r="T49" s="125"/>
      <c r="U49" s="137" t="s">
        <v>12</v>
      </c>
    </row>
    <row r="50" ht="12.75" customHeight="1">
      <c r="A50" s="91" t="s">
        <v>960</v>
      </c>
      <c r="B50" s="91">
        <v>2020.0</v>
      </c>
      <c r="C50" s="91" t="s">
        <v>944</v>
      </c>
      <c r="D50" s="91" t="s">
        <v>961</v>
      </c>
      <c r="E50" s="92" t="s">
        <v>9</v>
      </c>
      <c r="F50" s="91" t="s">
        <v>962</v>
      </c>
      <c r="G50" s="91" t="s">
        <v>963</v>
      </c>
      <c r="H50" s="91" t="s">
        <v>964</v>
      </c>
      <c r="I50" s="92" t="s">
        <v>16</v>
      </c>
      <c r="J50" s="92" t="s">
        <v>34</v>
      </c>
      <c r="K50" s="92" t="s">
        <v>38</v>
      </c>
      <c r="L50" s="8" t="s">
        <v>965</v>
      </c>
      <c r="M50" s="152">
        <v>44211.0</v>
      </c>
      <c r="N50" s="152">
        <v>44561.0</v>
      </c>
      <c r="O50" s="188" t="s">
        <v>966</v>
      </c>
      <c r="P50" s="189">
        <v>1.0</v>
      </c>
      <c r="Q50" s="124" t="s">
        <v>967</v>
      </c>
      <c r="R50" s="195">
        <v>44544.0</v>
      </c>
      <c r="S50" s="125" t="s">
        <v>11</v>
      </c>
      <c r="T50" s="125" t="s">
        <v>11</v>
      </c>
      <c r="U50" s="130" t="s">
        <v>22</v>
      </c>
    </row>
    <row r="51" ht="12.75" customHeight="1">
      <c r="A51" s="91" t="s">
        <v>968</v>
      </c>
      <c r="B51" s="91">
        <v>2020.0</v>
      </c>
      <c r="C51" s="91" t="s">
        <v>944</v>
      </c>
      <c r="D51" s="91" t="s">
        <v>961</v>
      </c>
      <c r="E51" s="92" t="s">
        <v>9</v>
      </c>
      <c r="F51" s="91" t="s">
        <v>969</v>
      </c>
      <c r="G51" s="91" t="s">
        <v>970</v>
      </c>
      <c r="H51" s="91" t="s">
        <v>971</v>
      </c>
      <c r="I51" s="92" t="s">
        <v>10</v>
      </c>
      <c r="J51" s="92" t="s">
        <v>34</v>
      </c>
      <c r="K51" s="92" t="s">
        <v>38</v>
      </c>
      <c r="L51" s="8" t="s">
        <v>972</v>
      </c>
      <c r="M51" s="152">
        <v>44211.0</v>
      </c>
      <c r="N51" s="152">
        <v>44561.0</v>
      </c>
      <c r="O51" s="188" t="s">
        <v>973</v>
      </c>
      <c r="P51" s="101">
        <v>1.0</v>
      </c>
      <c r="Q51" s="91" t="s">
        <v>974</v>
      </c>
      <c r="R51" s="100">
        <v>44357.0</v>
      </c>
      <c r="S51" s="125" t="s">
        <v>11</v>
      </c>
      <c r="T51" s="125" t="s">
        <v>11</v>
      </c>
      <c r="U51" s="137" t="s">
        <v>22</v>
      </c>
    </row>
    <row r="52" ht="12.75" customHeight="1">
      <c r="A52" s="91" t="s">
        <v>975</v>
      </c>
      <c r="B52" s="91">
        <v>2020.0</v>
      </c>
      <c r="C52" s="91" t="s">
        <v>944</v>
      </c>
      <c r="D52" s="91" t="s">
        <v>976</v>
      </c>
      <c r="E52" s="92" t="s">
        <v>9</v>
      </c>
      <c r="F52" s="91" t="s">
        <v>977</v>
      </c>
      <c r="G52" s="91" t="s">
        <v>978</v>
      </c>
      <c r="H52" s="91" t="s">
        <v>979</v>
      </c>
      <c r="I52" s="92" t="s">
        <v>10</v>
      </c>
      <c r="J52" s="92" t="s">
        <v>34</v>
      </c>
      <c r="K52" s="92" t="s">
        <v>38</v>
      </c>
      <c r="L52" s="8" t="s">
        <v>980</v>
      </c>
      <c r="M52" s="152">
        <v>44211.0</v>
      </c>
      <c r="N52" s="152">
        <v>44561.0</v>
      </c>
      <c r="O52" s="188" t="s">
        <v>981</v>
      </c>
      <c r="P52" s="101">
        <v>1.0</v>
      </c>
      <c r="Q52" s="91" t="s">
        <v>982</v>
      </c>
      <c r="R52" s="100">
        <v>44481.0</v>
      </c>
      <c r="S52" s="125" t="s">
        <v>11</v>
      </c>
      <c r="T52" s="125" t="s">
        <v>11</v>
      </c>
      <c r="U52" s="137" t="s">
        <v>22</v>
      </c>
    </row>
    <row r="53" ht="12.75" customHeight="1">
      <c r="A53" s="91" t="s">
        <v>983</v>
      </c>
      <c r="B53" s="91">
        <v>2020.0</v>
      </c>
      <c r="C53" s="91" t="s">
        <v>944</v>
      </c>
      <c r="D53" s="91" t="s">
        <v>984</v>
      </c>
      <c r="E53" s="92" t="s">
        <v>9</v>
      </c>
      <c r="F53" s="91" t="s">
        <v>985</v>
      </c>
      <c r="G53" s="91" t="s">
        <v>986</v>
      </c>
      <c r="H53" s="91" t="s">
        <v>987</v>
      </c>
      <c r="I53" s="92" t="s">
        <v>10</v>
      </c>
      <c r="J53" s="92" t="s">
        <v>34</v>
      </c>
      <c r="K53" s="92" t="s">
        <v>38</v>
      </c>
      <c r="L53" s="8" t="s">
        <v>972</v>
      </c>
      <c r="M53" s="152">
        <v>44211.0</v>
      </c>
      <c r="N53" s="152">
        <v>44561.0</v>
      </c>
      <c r="O53" s="188" t="s">
        <v>988</v>
      </c>
      <c r="P53" s="101">
        <v>1.0</v>
      </c>
      <c r="Q53" s="91" t="s">
        <v>989</v>
      </c>
      <c r="R53" s="100">
        <v>44481.0</v>
      </c>
      <c r="S53" s="125" t="s">
        <v>11</v>
      </c>
      <c r="T53" s="125" t="s">
        <v>11</v>
      </c>
      <c r="U53" s="137" t="s">
        <v>22</v>
      </c>
    </row>
    <row r="54" ht="12.75" customHeight="1">
      <c r="A54" s="91" t="s">
        <v>990</v>
      </c>
      <c r="B54" s="91">
        <v>2020.0</v>
      </c>
      <c r="C54" s="91" t="s">
        <v>944</v>
      </c>
      <c r="D54" s="91" t="s">
        <v>991</v>
      </c>
      <c r="E54" s="92" t="s">
        <v>9</v>
      </c>
      <c r="F54" s="91" t="s">
        <v>992</v>
      </c>
      <c r="G54" s="91" t="s">
        <v>993</v>
      </c>
      <c r="H54" s="91" t="s">
        <v>994</v>
      </c>
      <c r="I54" s="92" t="s">
        <v>10</v>
      </c>
      <c r="J54" s="92" t="s">
        <v>34</v>
      </c>
      <c r="K54" s="92" t="s">
        <v>38</v>
      </c>
      <c r="L54" s="8" t="s">
        <v>995</v>
      </c>
      <c r="M54" s="152">
        <v>44211.0</v>
      </c>
      <c r="N54" s="152">
        <v>44561.0</v>
      </c>
      <c r="O54" s="188" t="s">
        <v>996</v>
      </c>
      <c r="P54" s="101">
        <v>1.0</v>
      </c>
      <c r="Q54" s="91" t="s">
        <v>997</v>
      </c>
      <c r="R54" s="191">
        <v>44532.0</v>
      </c>
      <c r="S54" s="125" t="s">
        <v>11</v>
      </c>
      <c r="T54" s="125" t="s">
        <v>11</v>
      </c>
      <c r="U54" s="137" t="s">
        <v>22</v>
      </c>
    </row>
    <row r="55" ht="12.75" customHeight="1">
      <c r="A55" s="91" t="s">
        <v>998</v>
      </c>
      <c r="B55" s="91">
        <v>2020.0</v>
      </c>
      <c r="C55" s="91" t="s">
        <v>944</v>
      </c>
      <c r="D55" s="91" t="s">
        <v>999</v>
      </c>
      <c r="E55" s="92" t="s">
        <v>9</v>
      </c>
      <c r="F55" s="91" t="s">
        <v>1000</v>
      </c>
      <c r="G55" s="91" t="s">
        <v>1001</v>
      </c>
      <c r="H55" s="91" t="s">
        <v>1002</v>
      </c>
      <c r="I55" s="92" t="s">
        <v>10</v>
      </c>
      <c r="J55" s="92" t="s">
        <v>34</v>
      </c>
      <c r="K55" s="92" t="s">
        <v>38</v>
      </c>
      <c r="L55" s="8" t="s">
        <v>995</v>
      </c>
      <c r="M55" s="152">
        <v>44211.0</v>
      </c>
      <c r="N55" s="152">
        <v>44561.0</v>
      </c>
      <c r="O55" s="188" t="s">
        <v>1003</v>
      </c>
      <c r="P55" s="101">
        <v>1.0</v>
      </c>
      <c r="Q55" s="124" t="s">
        <v>1004</v>
      </c>
      <c r="R55" s="100">
        <v>44540.0</v>
      </c>
      <c r="S55" s="125" t="s">
        <v>11</v>
      </c>
      <c r="T55" s="125" t="s">
        <v>11</v>
      </c>
      <c r="U55" s="137" t="s">
        <v>22</v>
      </c>
    </row>
    <row r="56" ht="12.75" customHeight="1">
      <c r="A56" s="91" t="s">
        <v>1005</v>
      </c>
      <c r="B56" s="91">
        <v>2020.0</v>
      </c>
      <c r="C56" s="91" t="s">
        <v>944</v>
      </c>
      <c r="D56" s="91" t="s">
        <v>1006</v>
      </c>
      <c r="E56" s="92" t="s">
        <v>15</v>
      </c>
      <c r="F56" s="91" t="s">
        <v>1007</v>
      </c>
      <c r="G56" s="91" t="s">
        <v>1008</v>
      </c>
      <c r="H56" s="91" t="s">
        <v>1009</v>
      </c>
      <c r="I56" s="92" t="s">
        <v>10</v>
      </c>
      <c r="J56" s="92" t="s">
        <v>34</v>
      </c>
      <c r="K56" s="92" t="s">
        <v>38</v>
      </c>
      <c r="L56" s="8" t="s">
        <v>1010</v>
      </c>
      <c r="M56" s="152">
        <v>44211.0</v>
      </c>
      <c r="N56" s="152">
        <v>44561.0</v>
      </c>
      <c r="O56" s="188" t="s">
        <v>1011</v>
      </c>
      <c r="P56" s="189">
        <v>1.0</v>
      </c>
      <c r="Q56" s="124" t="s">
        <v>1012</v>
      </c>
      <c r="R56" s="195">
        <v>44544.0</v>
      </c>
      <c r="S56" s="125" t="s">
        <v>11</v>
      </c>
      <c r="T56" s="125" t="s">
        <v>11</v>
      </c>
      <c r="U56" s="130" t="s">
        <v>22</v>
      </c>
    </row>
    <row r="57" ht="12.75" customHeight="1">
      <c r="A57" s="91" t="s">
        <v>1013</v>
      </c>
      <c r="B57" s="91">
        <v>2020.0</v>
      </c>
      <c r="C57" s="91" t="s">
        <v>944</v>
      </c>
      <c r="D57" s="91" t="s">
        <v>1014</v>
      </c>
      <c r="E57" s="92" t="s">
        <v>15</v>
      </c>
      <c r="F57" s="91" t="s">
        <v>1015</v>
      </c>
      <c r="G57" s="91" t="s">
        <v>1016</v>
      </c>
      <c r="H57" s="91" t="s">
        <v>1017</v>
      </c>
      <c r="I57" s="92" t="s">
        <v>10</v>
      </c>
      <c r="J57" s="92" t="s">
        <v>34</v>
      </c>
      <c r="K57" s="92" t="s">
        <v>38</v>
      </c>
      <c r="L57" s="8" t="s">
        <v>1018</v>
      </c>
      <c r="M57" s="152">
        <v>44211.0</v>
      </c>
      <c r="N57" s="152">
        <v>44561.0</v>
      </c>
      <c r="O57" s="188" t="s">
        <v>1019</v>
      </c>
      <c r="P57" s="101">
        <v>1.0</v>
      </c>
      <c r="Q57" s="91" t="s">
        <v>1020</v>
      </c>
      <c r="R57" s="100">
        <v>44542.0</v>
      </c>
      <c r="S57" s="125" t="s">
        <v>11</v>
      </c>
      <c r="T57" s="125" t="s">
        <v>11</v>
      </c>
      <c r="U57" s="137" t="s">
        <v>22</v>
      </c>
    </row>
    <row r="58" ht="12.75" customHeight="1">
      <c r="A58" s="91" t="s">
        <v>1021</v>
      </c>
      <c r="B58" s="91">
        <v>2020.0</v>
      </c>
      <c r="C58" s="91" t="s">
        <v>944</v>
      </c>
      <c r="D58" s="91" t="s">
        <v>1022</v>
      </c>
      <c r="E58" s="92" t="s">
        <v>15</v>
      </c>
      <c r="F58" s="91" t="s">
        <v>1023</v>
      </c>
      <c r="G58" s="91" t="s">
        <v>1024</v>
      </c>
      <c r="H58" s="91" t="s">
        <v>1025</v>
      </c>
      <c r="I58" s="92" t="s">
        <v>10</v>
      </c>
      <c r="J58" s="92" t="s">
        <v>34</v>
      </c>
      <c r="K58" s="92" t="s">
        <v>38</v>
      </c>
      <c r="L58" s="8" t="s">
        <v>995</v>
      </c>
      <c r="M58" s="152">
        <v>44211.0</v>
      </c>
      <c r="N58" s="152">
        <v>44561.0</v>
      </c>
      <c r="O58" s="188" t="s">
        <v>1026</v>
      </c>
      <c r="P58" s="101">
        <v>1.0</v>
      </c>
      <c r="Q58" s="91" t="s">
        <v>1027</v>
      </c>
      <c r="R58" s="100">
        <v>44481.0</v>
      </c>
      <c r="S58" s="125" t="s">
        <v>11</v>
      </c>
      <c r="T58" s="125" t="s">
        <v>11</v>
      </c>
      <c r="U58" s="137" t="s">
        <v>22</v>
      </c>
    </row>
    <row r="59" ht="12.75" customHeight="1">
      <c r="A59" s="91" t="s">
        <v>1028</v>
      </c>
      <c r="B59" s="91">
        <v>2020.0</v>
      </c>
      <c r="C59" s="91" t="s">
        <v>548</v>
      </c>
      <c r="D59" s="91" t="s">
        <v>1029</v>
      </c>
      <c r="E59" s="92" t="s">
        <v>9</v>
      </c>
      <c r="F59" s="91" t="s">
        <v>1030</v>
      </c>
      <c r="G59" s="91" t="s">
        <v>1031</v>
      </c>
      <c r="H59" s="91" t="s">
        <v>1032</v>
      </c>
      <c r="I59" s="92" t="s">
        <v>16</v>
      </c>
      <c r="J59" s="92" t="s">
        <v>34</v>
      </c>
      <c r="K59" s="92" t="s">
        <v>41</v>
      </c>
      <c r="L59" s="8"/>
      <c r="M59" s="152">
        <v>44193.0</v>
      </c>
      <c r="N59" s="152">
        <v>44316.0</v>
      </c>
      <c r="O59" s="196" t="s">
        <v>1033</v>
      </c>
      <c r="P59" s="101">
        <v>1.0</v>
      </c>
      <c r="Q59" s="197" t="s">
        <v>1034</v>
      </c>
      <c r="R59" s="100">
        <v>44347.0</v>
      </c>
      <c r="S59" s="125" t="s">
        <v>11</v>
      </c>
      <c r="T59" s="125" t="s">
        <v>17</v>
      </c>
      <c r="U59" s="137" t="s">
        <v>22</v>
      </c>
    </row>
    <row r="60" ht="12.75" customHeight="1">
      <c r="A60" s="91" t="s">
        <v>1035</v>
      </c>
      <c r="B60" s="91">
        <v>2020.0</v>
      </c>
      <c r="C60" s="91" t="s">
        <v>548</v>
      </c>
      <c r="D60" s="91" t="s">
        <v>1036</v>
      </c>
      <c r="E60" s="92" t="s">
        <v>9</v>
      </c>
      <c r="F60" s="91" t="s">
        <v>1037</v>
      </c>
      <c r="G60" s="91" t="s">
        <v>1038</v>
      </c>
      <c r="H60" s="91" t="s">
        <v>1039</v>
      </c>
      <c r="I60" s="92" t="s">
        <v>16</v>
      </c>
      <c r="J60" s="92" t="s">
        <v>34</v>
      </c>
      <c r="K60" s="92" t="s">
        <v>40</v>
      </c>
      <c r="L60" s="8"/>
      <c r="M60" s="152">
        <v>44193.0</v>
      </c>
      <c r="N60" s="152">
        <v>44316.0</v>
      </c>
      <c r="O60" s="193" t="s">
        <v>1040</v>
      </c>
      <c r="P60" s="154">
        <v>1.0</v>
      </c>
      <c r="Q60" s="131" t="s">
        <v>1041</v>
      </c>
      <c r="R60" s="100">
        <v>44313.0</v>
      </c>
      <c r="S60" s="125" t="s">
        <v>11</v>
      </c>
      <c r="T60" s="125" t="s">
        <v>11</v>
      </c>
      <c r="U60" s="137" t="s">
        <v>22</v>
      </c>
    </row>
    <row r="61" ht="372.0" customHeight="1">
      <c r="A61" s="198" t="s">
        <v>1042</v>
      </c>
      <c r="B61" s="91">
        <v>2021.0</v>
      </c>
      <c r="C61" s="91" t="s">
        <v>1043</v>
      </c>
      <c r="D61" s="91" t="s">
        <v>1044</v>
      </c>
      <c r="E61" s="92" t="s">
        <v>9</v>
      </c>
      <c r="F61" s="91" t="s">
        <v>1045</v>
      </c>
      <c r="G61" s="91" t="s">
        <v>1046</v>
      </c>
      <c r="H61" s="91" t="s">
        <v>1047</v>
      </c>
      <c r="I61" s="92" t="s">
        <v>16</v>
      </c>
      <c r="J61" s="92" t="s">
        <v>34</v>
      </c>
      <c r="K61" s="92" t="s">
        <v>41</v>
      </c>
      <c r="L61" s="8" t="s">
        <v>1048</v>
      </c>
      <c r="M61" s="152">
        <v>44337.0</v>
      </c>
      <c r="N61" s="152">
        <v>44408.0</v>
      </c>
      <c r="O61" s="153" t="s">
        <v>1049</v>
      </c>
      <c r="P61" s="154">
        <v>1.0</v>
      </c>
      <c r="Q61" s="155" t="s">
        <v>1050</v>
      </c>
      <c r="R61" s="100">
        <v>44406.0</v>
      </c>
      <c r="S61" s="125" t="s">
        <v>11</v>
      </c>
      <c r="T61" s="125" t="s">
        <v>11</v>
      </c>
      <c r="U61" s="137" t="s">
        <v>22</v>
      </c>
    </row>
    <row r="62" ht="168.75" customHeight="1">
      <c r="A62" s="8" t="s">
        <v>1051</v>
      </c>
      <c r="B62" s="91">
        <v>2021.0</v>
      </c>
      <c r="C62" s="91" t="s">
        <v>377</v>
      </c>
      <c r="D62" s="91" t="s">
        <v>1052</v>
      </c>
      <c r="E62" s="92" t="s">
        <v>9</v>
      </c>
      <c r="F62" s="91" t="s">
        <v>1053</v>
      </c>
      <c r="G62" s="91" t="s">
        <v>1054</v>
      </c>
      <c r="H62" s="91" t="s">
        <v>1055</v>
      </c>
      <c r="I62" s="92" t="s">
        <v>10</v>
      </c>
      <c r="J62" s="92" t="s">
        <v>34</v>
      </c>
      <c r="K62" s="92" t="s">
        <v>40</v>
      </c>
      <c r="L62" s="8" t="s">
        <v>1056</v>
      </c>
      <c r="M62" s="152">
        <v>44484.0</v>
      </c>
      <c r="N62" s="152">
        <v>44560.0</v>
      </c>
      <c r="O62" s="153" t="s">
        <v>1057</v>
      </c>
      <c r="P62" s="199">
        <v>1.0</v>
      </c>
      <c r="Q62" s="155" t="s">
        <v>1058</v>
      </c>
      <c r="R62" s="100">
        <v>44557.0</v>
      </c>
      <c r="S62" s="125" t="s">
        <v>11</v>
      </c>
      <c r="T62" s="125" t="s">
        <v>11</v>
      </c>
      <c r="U62" s="137" t="s">
        <v>22</v>
      </c>
    </row>
    <row r="63" ht="232.5" customHeight="1">
      <c r="A63" s="8" t="s">
        <v>629</v>
      </c>
      <c r="B63" s="91">
        <v>2021.0</v>
      </c>
      <c r="C63" s="91" t="s">
        <v>377</v>
      </c>
      <c r="D63" s="91" t="s">
        <v>630</v>
      </c>
      <c r="E63" s="92" t="s">
        <v>9</v>
      </c>
      <c r="F63" s="91" t="s">
        <v>631</v>
      </c>
      <c r="G63" s="91" t="s">
        <v>1059</v>
      </c>
      <c r="H63" s="91" t="s">
        <v>1060</v>
      </c>
      <c r="I63" s="92" t="s">
        <v>10</v>
      </c>
      <c r="J63" s="92" t="s">
        <v>34</v>
      </c>
      <c r="K63" s="92" t="s">
        <v>40</v>
      </c>
      <c r="L63" s="8" t="s">
        <v>1061</v>
      </c>
      <c r="M63" s="152">
        <v>44481.0</v>
      </c>
      <c r="N63" s="152">
        <v>44560.0</v>
      </c>
      <c r="O63" s="153" t="s">
        <v>1062</v>
      </c>
      <c r="P63" s="154">
        <v>1.0</v>
      </c>
      <c r="Q63" s="155" t="s">
        <v>1063</v>
      </c>
      <c r="R63" s="100">
        <v>44554.0</v>
      </c>
      <c r="S63" s="125" t="s">
        <v>11</v>
      </c>
      <c r="T63" s="125" t="s">
        <v>11</v>
      </c>
      <c r="U63" s="137" t="s">
        <v>22</v>
      </c>
    </row>
    <row r="64" ht="147.75" customHeight="1">
      <c r="A64" s="8" t="s">
        <v>629</v>
      </c>
      <c r="B64" s="91">
        <v>2021.0</v>
      </c>
      <c r="C64" s="91" t="s">
        <v>377</v>
      </c>
      <c r="D64" s="91" t="s">
        <v>630</v>
      </c>
      <c r="E64" s="92" t="s">
        <v>9</v>
      </c>
      <c r="F64" s="91" t="s">
        <v>631</v>
      </c>
      <c r="G64" s="91" t="s">
        <v>1059</v>
      </c>
      <c r="H64" s="91" t="s">
        <v>1064</v>
      </c>
      <c r="I64" s="92" t="s">
        <v>10</v>
      </c>
      <c r="J64" s="92" t="s">
        <v>34</v>
      </c>
      <c r="K64" s="92" t="s">
        <v>40</v>
      </c>
      <c r="L64" s="8" t="s">
        <v>1061</v>
      </c>
      <c r="M64" s="152">
        <v>44481.0</v>
      </c>
      <c r="N64" s="152">
        <v>44560.0</v>
      </c>
      <c r="O64" s="153" t="s">
        <v>1065</v>
      </c>
      <c r="P64" s="154">
        <v>1.0</v>
      </c>
      <c r="Q64" s="155" t="s">
        <v>1066</v>
      </c>
      <c r="R64" s="100">
        <v>44559.0</v>
      </c>
      <c r="S64" s="125" t="s">
        <v>11</v>
      </c>
      <c r="T64" s="125" t="s">
        <v>11</v>
      </c>
      <c r="U64" s="137" t="s">
        <v>22</v>
      </c>
    </row>
    <row r="65" ht="147.75" customHeight="1">
      <c r="A65" s="8" t="s">
        <v>1067</v>
      </c>
      <c r="B65" s="91">
        <v>2021.0</v>
      </c>
      <c r="C65" s="91" t="s">
        <v>1068</v>
      </c>
      <c r="D65" s="91" t="s">
        <v>1069</v>
      </c>
      <c r="E65" s="92" t="s">
        <v>9</v>
      </c>
      <c r="F65" s="91" t="s">
        <v>1070</v>
      </c>
      <c r="G65" s="91" t="s">
        <v>1071</v>
      </c>
      <c r="H65" s="91" t="s">
        <v>1072</v>
      </c>
      <c r="I65" s="92" t="s">
        <v>16</v>
      </c>
      <c r="J65" s="92" t="s">
        <v>34</v>
      </c>
      <c r="K65" s="92" t="s">
        <v>41</v>
      </c>
      <c r="L65" s="8" t="s">
        <v>1073</v>
      </c>
      <c r="M65" s="152">
        <v>44419.0</v>
      </c>
      <c r="N65" s="152">
        <v>44561.0</v>
      </c>
      <c r="O65" s="153" t="s">
        <v>1074</v>
      </c>
      <c r="P65" s="154">
        <v>0.0</v>
      </c>
      <c r="Q65" s="155" t="s">
        <v>1075</v>
      </c>
      <c r="R65" s="100">
        <v>44481.0</v>
      </c>
      <c r="S65" s="125"/>
      <c r="T65" s="125"/>
      <c r="U65" s="137" t="s">
        <v>12</v>
      </c>
    </row>
    <row r="66" ht="12.75" customHeight="1">
      <c r="A66" s="8" t="s">
        <v>1076</v>
      </c>
      <c r="B66" s="200">
        <v>2021.0</v>
      </c>
      <c r="C66" s="91" t="s">
        <v>1077</v>
      </c>
      <c r="D66" s="91" t="s">
        <v>1078</v>
      </c>
      <c r="E66" s="92" t="s">
        <v>15</v>
      </c>
      <c r="F66" s="91" t="s">
        <v>1079</v>
      </c>
      <c r="G66" s="91" t="s">
        <v>1080</v>
      </c>
      <c r="H66" s="91" t="s">
        <v>1081</v>
      </c>
      <c r="I66" s="92" t="s">
        <v>16</v>
      </c>
      <c r="J66" s="92" t="s">
        <v>34</v>
      </c>
      <c r="K66" s="92" t="s">
        <v>42</v>
      </c>
      <c r="L66" s="8" t="s">
        <v>1082</v>
      </c>
      <c r="M66" s="201">
        <v>44409.0</v>
      </c>
      <c r="N66" s="202">
        <v>44926.0</v>
      </c>
      <c r="O66" s="153" t="s">
        <v>1083</v>
      </c>
      <c r="P66" s="199">
        <v>0.55</v>
      </c>
      <c r="Q66" s="155" t="s">
        <v>1084</v>
      </c>
      <c r="R66" s="100">
        <v>44537.0</v>
      </c>
      <c r="S66" s="125"/>
      <c r="T66" s="125"/>
      <c r="U66" s="137" t="s">
        <v>12</v>
      </c>
    </row>
    <row r="67" ht="177.75" customHeight="1">
      <c r="A67" s="8" t="s">
        <v>1085</v>
      </c>
      <c r="B67" s="203">
        <v>2021.0</v>
      </c>
      <c r="C67" s="204" t="s">
        <v>1086</v>
      </c>
      <c r="D67" s="205" t="s">
        <v>1087</v>
      </c>
      <c r="E67" s="92" t="s">
        <v>15</v>
      </c>
      <c r="F67" s="91" t="s">
        <v>1088</v>
      </c>
      <c r="G67" s="91" t="s">
        <v>1089</v>
      </c>
      <c r="H67" s="91" t="s">
        <v>1090</v>
      </c>
      <c r="I67" s="92" t="s">
        <v>10</v>
      </c>
      <c r="J67" s="92" t="s">
        <v>34</v>
      </c>
      <c r="K67" s="92" t="s">
        <v>38</v>
      </c>
      <c r="L67" s="8" t="s">
        <v>1091</v>
      </c>
      <c r="M67" s="206">
        <v>44470.0</v>
      </c>
      <c r="N67" s="206">
        <v>44561.0</v>
      </c>
      <c r="O67" s="153" t="s">
        <v>1092</v>
      </c>
      <c r="P67" s="154">
        <v>1.0</v>
      </c>
      <c r="Q67" s="155" t="s">
        <v>1093</v>
      </c>
      <c r="R67" s="100">
        <v>44504.0</v>
      </c>
      <c r="S67" s="125" t="s">
        <v>11</v>
      </c>
      <c r="T67" s="125" t="s">
        <v>11</v>
      </c>
      <c r="U67" s="137" t="s">
        <v>22</v>
      </c>
    </row>
    <row r="68" ht="146.25" customHeight="1">
      <c r="A68" s="99" t="s">
        <v>1094</v>
      </c>
      <c r="B68" s="99">
        <v>2021.0</v>
      </c>
      <c r="C68" s="99" t="s">
        <v>1095</v>
      </c>
      <c r="D68" s="125" t="s">
        <v>1096</v>
      </c>
      <c r="E68" s="125" t="s">
        <v>15</v>
      </c>
      <c r="F68" s="124" t="s">
        <v>1097</v>
      </c>
      <c r="G68" s="124" t="s">
        <v>1098</v>
      </c>
      <c r="H68" s="124" t="s">
        <v>1099</v>
      </c>
      <c r="I68" s="125" t="s">
        <v>16</v>
      </c>
      <c r="J68" s="125" t="s">
        <v>34</v>
      </c>
      <c r="K68" s="125" t="s">
        <v>14</v>
      </c>
      <c r="L68" s="124" t="s">
        <v>1100</v>
      </c>
      <c r="M68" s="195">
        <v>44511.0</v>
      </c>
      <c r="N68" s="195">
        <v>44650.0</v>
      </c>
      <c r="O68" s="102"/>
      <c r="P68" s="189">
        <v>0.0</v>
      </c>
      <c r="Q68" s="155" t="s">
        <v>1075</v>
      </c>
      <c r="R68" s="100">
        <v>44481.0</v>
      </c>
      <c r="S68" s="102"/>
      <c r="T68" s="102"/>
      <c r="U68" s="137" t="s">
        <v>12</v>
      </c>
    </row>
    <row r="69" ht="115.5" customHeight="1">
      <c r="A69" s="99" t="s">
        <v>1094</v>
      </c>
      <c r="B69" s="99">
        <v>2021.0</v>
      </c>
      <c r="C69" s="99" t="s">
        <v>1095</v>
      </c>
      <c r="D69" s="125" t="s">
        <v>1096</v>
      </c>
      <c r="E69" s="125" t="s">
        <v>15</v>
      </c>
      <c r="F69" s="124" t="s">
        <v>1097</v>
      </c>
      <c r="G69" s="124" t="s">
        <v>1098</v>
      </c>
      <c r="H69" s="124" t="s">
        <v>1101</v>
      </c>
      <c r="I69" s="125" t="s">
        <v>16</v>
      </c>
      <c r="J69" s="125" t="s">
        <v>34</v>
      </c>
      <c r="K69" s="125" t="s">
        <v>14</v>
      </c>
      <c r="L69" s="124" t="s">
        <v>1100</v>
      </c>
      <c r="M69" s="195">
        <v>44511.0</v>
      </c>
      <c r="N69" s="195">
        <v>44650.0</v>
      </c>
      <c r="O69" s="102"/>
      <c r="P69" s="189">
        <v>0.0</v>
      </c>
      <c r="Q69" s="155" t="s">
        <v>1075</v>
      </c>
      <c r="R69" s="100">
        <v>44481.0</v>
      </c>
      <c r="S69" s="102"/>
      <c r="T69" s="102"/>
      <c r="U69" s="137" t="s">
        <v>12</v>
      </c>
    </row>
    <row r="70" ht="138.75" customHeight="1">
      <c r="A70" s="102" t="s">
        <v>1094</v>
      </c>
      <c r="B70" s="99">
        <v>2021.0</v>
      </c>
      <c r="C70" s="99" t="s">
        <v>1095</v>
      </c>
      <c r="D70" s="125" t="s">
        <v>1096</v>
      </c>
      <c r="E70" s="125" t="s">
        <v>15</v>
      </c>
      <c r="F70" s="94" t="s">
        <v>1097</v>
      </c>
      <c r="G70" s="207" t="s">
        <v>1098</v>
      </c>
      <c r="H70" s="208" t="s">
        <v>1102</v>
      </c>
      <c r="I70" s="125" t="s">
        <v>16</v>
      </c>
      <c r="J70" s="125" t="s">
        <v>34</v>
      </c>
      <c r="K70" s="125" t="s">
        <v>14</v>
      </c>
      <c r="L70" s="124" t="s">
        <v>1100</v>
      </c>
      <c r="M70" s="209">
        <v>44511.0</v>
      </c>
      <c r="N70" s="209">
        <v>44650.0</v>
      </c>
      <c r="O70" s="102"/>
      <c r="P70" s="189">
        <v>0.0</v>
      </c>
      <c r="Q70" s="155" t="s">
        <v>1075</v>
      </c>
      <c r="R70" s="100">
        <v>44481.0</v>
      </c>
      <c r="S70" s="102"/>
      <c r="T70" s="102"/>
      <c r="U70" s="137" t="s">
        <v>12</v>
      </c>
    </row>
    <row r="71" ht="12.75" customHeight="1">
      <c r="A71" s="124" t="s">
        <v>376</v>
      </c>
      <c r="B71" s="91">
        <v>2021.0</v>
      </c>
      <c r="C71" s="124" t="s">
        <v>377</v>
      </c>
      <c r="D71" s="91" t="s">
        <v>378</v>
      </c>
      <c r="E71" s="92" t="s">
        <v>15</v>
      </c>
      <c r="F71" s="91" t="s">
        <v>379</v>
      </c>
      <c r="G71" s="91" t="s">
        <v>380</v>
      </c>
      <c r="H71" s="91" t="s">
        <v>1103</v>
      </c>
      <c r="I71" s="92" t="s">
        <v>16</v>
      </c>
      <c r="J71" s="92" t="s">
        <v>34</v>
      </c>
      <c r="K71" s="92" t="s">
        <v>41</v>
      </c>
      <c r="L71" s="91" t="s">
        <v>1104</v>
      </c>
      <c r="M71" s="209">
        <v>44494.0</v>
      </c>
      <c r="N71" s="209">
        <v>44561.0</v>
      </c>
      <c r="O71" s="91" t="s">
        <v>1105</v>
      </c>
      <c r="P71" s="101">
        <v>1.0</v>
      </c>
      <c r="Q71" s="91" t="s">
        <v>1106</v>
      </c>
      <c r="R71" s="100">
        <v>44532.0</v>
      </c>
      <c r="S71" s="8" t="s">
        <v>11</v>
      </c>
      <c r="T71" s="8" t="s">
        <v>11</v>
      </c>
      <c r="U71" s="137" t="s">
        <v>22</v>
      </c>
    </row>
    <row r="72" ht="12.75" customHeight="1">
      <c r="A72" s="8" t="s">
        <v>1107</v>
      </c>
      <c r="B72" s="91">
        <v>2021.0</v>
      </c>
      <c r="C72" s="124" t="s">
        <v>1108</v>
      </c>
      <c r="D72" s="91" t="s">
        <v>1109</v>
      </c>
      <c r="E72" s="92" t="s">
        <v>15</v>
      </c>
      <c r="F72" s="91" t="s">
        <v>1110</v>
      </c>
      <c r="G72" s="91" t="s">
        <v>1111</v>
      </c>
      <c r="H72" s="91" t="s">
        <v>1112</v>
      </c>
      <c r="I72" s="92" t="s">
        <v>10</v>
      </c>
      <c r="J72" s="92" t="s">
        <v>34</v>
      </c>
      <c r="K72" s="92" t="s">
        <v>40</v>
      </c>
      <c r="L72" s="91" t="s">
        <v>1113</v>
      </c>
      <c r="M72" s="209">
        <v>44481.0</v>
      </c>
      <c r="N72" s="209">
        <v>44650.0</v>
      </c>
      <c r="O72" s="4"/>
      <c r="P72" s="5"/>
      <c r="Q72" s="4"/>
      <c r="R72" s="103"/>
      <c r="S72" s="4"/>
      <c r="T72" s="4"/>
      <c r="U72" s="137" t="s">
        <v>12</v>
      </c>
    </row>
    <row r="73" ht="12.75" customHeight="1">
      <c r="A73" s="8" t="s">
        <v>1107</v>
      </c>
      <c r="B73" s="91">
        <v>2021.0</v>
      </c>
      <c r="C73" s="124" t="s">
        <v>1108</v>
      </c>
      <c r="D73" s="91" t="s">
        <v>1114</v>
      </c>
      <c r="E73" s="92" t="s">
        <v>15</v>
      </c>
      <c r="F73" s="91" t="s">
        <v>1110</v>
      </c>
      <c r="G73" s="91" t="s">
        <v>1111</v>
      </c>
      <c r="H73" s="91" t="s">
        <v>1115</v>
      </c>
      <c r="I73" s="92" t="s">
        <v>10</v>
      </c>
      <c r="J73" s="92" t="s">
        <v>34</v>
      </c>
      <c r="K73" s="92" t="s">
        <v>40</v>
      </c>
      <c r="L73" s="91" t="s">
        <v>1113</v>
      </c>
      <c r="M73" s="209">
        <v>44481.0</v>
      </c>
      <c r="N73" s="209">
        <v>44650.0</v>
      </c>
      <c r="O73" s="4"/>
      <c r="P73" s="5"/>
      <c r="Q73" s="4"/>
      <c r="R73" s="103"/>
      <c r="S73" s="4"/>
      <c r="T73" s="4"/>
      <c r="U73" s="137" t="s">
        <v>12</v>
      </c>
    </row>
    <row r="74" ht="12.75" customHeight="1">
      <c r="A74" s="8" t="s">
        <v>1107</v>
      </c>
      <c r="B74" s="91">
        <v>2021.0</v>
      </c>
      <c r="C74" s="124" t="s">
        <v>1108</v>
      </c>
      <c r="D74" s="91" t="s">
        <v>1114</v>
      </c>
      <c r="E74" s="92" t="s">
        <v>15</v>
      </c>
      <c r="F74" s="91" t="s">
        <v>1110</v>
      </c>
      <c r="G74" s="91" t="s">
        <v>1111</v>
      </c>
      <c r="H74" s="91" t="s">
        <v>1116</v>
      </c>
      <c r="I74" s="92" t="s">
        <v>10</v>
      </c>
      <c r="J74" s="92" t="s">
        <v>34</v>
      </c>
      <c r="K74" s="92" t="s">
        <v>40</v>
      </c>
      <c r="L74" s="91" t="s">
        <v>1113</v>
      </c>
      <c r="M74" s="209">
        <v>44481.0</v>
      </c>
      <c r="N74" s="209">
        <v>44650.0</v>
      </c>
      <c r="O74" s="4"/>
      <c r="P74" s="5"/>
      <c r="Q74" s="4"/>
      <c r="R74" s="103"/>
      <c r="S74" s="4"/>
      <c r="T74" s="4"/>
      <c r="U74" s="137" t="s">
        <v>12</v>
      </c>
    </row>
    <row r="75" ht="12.75" customHeight="1">
      <c r="A75" s="105"/>
      <c r="B75" s="105"/>
      <c r="C75" s="105"/>
      <c r="D75" s="105"/>
      <c r="E75" s="50"/>
      <c r="F75" s="105"/>
      <c r="G75" s="105"/>
      <c r="H75" s="105"/>
      <c r="I75" s="105"/>
      <c r="J75" s="105"/>
      <c r="K75" s="105"/>
      <c r="L75" s="105"/>
      <c r="M75" s="106"/>
      <c r="N75" s="106"/>
      <c r="O75" s="105"/>
      <c r="P75" s="107"/>
      <c r="Q75" s="105"/>
      <c r="R75" s="106"/>
      <c r="S75" s="105"/>
      <c r="T75" s="105"/>
      <c r="U75" s="105"/>
    </row>
    <row r="76" ht="12.75" customHeight="1">
      <c r="A76" s="105"/>
      <c r="B76" s="105"/>
      <c r="C76" s="105"/>
      <c r="D76" s="105"/>
      <c r="E76" s="50"/>
      <c r="F76" s="105"/>
      <c r="G76" s="105"/>
      <c r="H76" s="105"/>
      <c r="I76" s="105"/>
      <c r="J76" s="105"/>
      <c r="K76" s="105"/>
      <c r="L76" s="105"/>
      <c r="M76" s="106"/>
      <c r="N76" s="106"/>
      <c r="O76" s="105"/>
      <c r="P76" s="107"/>
      <c r="Q76" s="105"/>
      <c r="R76" s="106"/>
      <c r="S76" s="105"/>
      <c r="T76" s="105"/>
      <c r="U76" s="105"/>
    </row>
    <row r="77" ht="12.75" customHeight="1">
      <c r="A77" s="105"/>
      <c r="B77" s="105"/>
      <c r="C77" s="105"/>
      <c r="D77" s="105"/>
      <c r="E77" s="50"/>
      <c r="F77" s="105"/>
      <c r="G77" s="105"/>
      <c r="H77" s="105"/>
      <c r="I77" s="105"/>
      <c r="J77" s="105"/>
      <c r="K77" s="105"/>
      <c r="L77" s="105"/>
      <c r="M77" s="106"/>
      <c r="N77" s="106"/>
      <c r="O77" s="105"/>
      <c r="P77" s="107"/>
      <c r="Q77" s="105"/>
      <c r="R77" s="106"/>
      <c r="S77" s="105"/>
      <c r="T77" s="105"/>
      <c r="U77" s="105"/>
    </row>
    <row r="78" ht="12.75" customHeight="1">
      <c r="A78" s="105"/>
      <c r="B78" s="105"/>
      <c r="C78" s="105"/>
      <c r="D78" s="105"/>
      <c r="E78" s="50"/>
      <c r="F78" s="105"/>
      <c r="G78" s="105"/>
      <c r="H78" s="105"/>
      <c r="I78" s="105"/>
      <c r="J78" s="105"/>
      <c r="K78" s="105"/>
      <c r="L78" s="105"/>
      <c r="M78" s="106"/>
      <c r="N78" s="106"/>
      <c r="O78" s="105"/>
      <c r="P78" s="107"/>
      <c r="Q78" s="105"/>
      <c r="R78" s="106"/>
      <c r="S78" s="105"/>
      <c r="T78" s="105"/>
      <c r="U78" s="105"/>
    </row>
    <row r="79" ht="12.75" customHeight="1">
      <c r="A79" s="105"/>
      <c r="B79" s="105"/>
      <c r="C79" s="105"/>
      <c r="D79" s="105"/>
      <c r="E79" s="50"/>
      <c r="F79" s="105"/>
      <c r="G79" s="105"/>
      <c r="H79" s="105"/>
      <c r="I79" s="105"/>
      <c r="J79" s="105"/>
      <c r="K79" s="105"/>
      <c r="L79" s="105"/>
      <c r="M79" s="106"/>
      <c r="N79" s="106"/>
      <c r="O79" s="105"/>
      <c r="P79" s="107"/>
      <c r="Q79" s="105"/>
      <c r="R79" s="106"/>
      <c r="S79" s="105"/>
      <c r="T79" s="105"/>
      <c r="U79" s="105"/>
    </row>
    <row r="80" ht="12.75" customHeight="1">
      <c r="A80" s="105"/>
      <c r="B80" s="105"/>
      <c r="C80" s="105"/>
      <c r="D80" s="105"/>
      <c r="E80" s="50"/>
      <c r="F80" s="105"/>
      <c r="G80" s="105"/>
      <c r="H80" s="105"/>
      <c r="I80" s="105"/>
      <c r="J80" s="105"/>
      <c r="K80" s="105"/>
      <c r="L80" s="105"/>
      <c r="M80" s="106"/>
      <c r="N80" s="106"/>
      <c r="O80" s="105"/>
      <c r="P80" s="107"/>
      <c r="Q80" s="105"/>
      <c r="R80" s="106"/>
      <c r="S80" s="105"/>
      <c r="T80" s="105"/>
      <c r="U80" s="105"/>
    </row>
    <row r="81" ht="12.75" customHeight="1">
      <c r="A81" s="105"/>
      <c r="B81" s="105"/>
      <c r="C81" s="105"/>
      <c r="D81" s="105"/>
      <c r="E81" s="50"/>
      <c r="F81" s="105"/>
      <c r="G81" s="105"/>
      <c r="H81" s="105"/>
      <c r="I81" s="105"/>
      <c r="J81" s="105"/>
      <c r="K81" s="105"/>
      <c r="L81" s="105"/>
      <c r="M81" s="106"/>
      <c r="N81" s="106"/>
      <c r="O81" s="105"/>
      <c r="P81" s="107"/>
      <c r="Q81" s="105"/>
      <c r="R81" s="106"/>
      <c r="S81" s="105"/>
      <c r="T81" s="105"/>
      <c r="U81" s="105"/>
    </row>
    <row r="82" ht="12.75" customHeight="1">
      <c r="A82" s="105"/>
      <c r="B82" s="105"/>
      <c r="C82" s="105"/>
      <c r="D82" s="105"/>
      <c r="E82" s="50"/>
      <c r="F82" s="105"/>
      <c r="G82" s="105"/>
      <c r="H82" s="105"/>
      <c r="I82" s="105"/>
      <c r="J82" s="105"/>
      <c r="K82" s="105"/>
      <c r="L82" s="105"/>
      <c r="M82" s="106"/>
      <c r="N82" s="106"/>
      <c r="O82" s="105"/>
      <c r="P82" s="107"/>
      <c r="Q82" s="105"/>
      <c r="R82" s="106"/>
      <c r="S82" s="105"/>
      <c r="T82" s="105"/>
      <c r="U82" s="105"/>
    </row>
    <row r="83" ht="12.75" customHeight="1">
      <c r="A83" s="105"/>
      <c r="B83" s="105"/>
      <c r="C83" s="105"/>
      <c r="D83" s="105"/>
      <c r="E83" s="50"/>
      <c r="F83" s="105"/>
      <c r="G83" s="105"/>
      <c r="H83" s="105"/>
      <c r="I83" s="105"/>
      <c r="J83" s="105"/>
      <c r="K83" s="105"/>
      <c r="L83" s="105"/>
      <c r="M83" s="106"/>
      <c r="N83" s="106"/>
      <c r="O83" s="105"/>
      <c r="P83" s="107"/>
      <c r="Q83" s="105"/>
      <c r="R83" s="106"/>
      <c r="S83" s="105"/>
      <c r="T83" s="105"/>
      <c r="U83" s="105"/>
    </row>
    <row r="84" ht="12.75" customHeight="1">
      <c r="A84" s="105"/>
      <c r="B84" s="105"/>
      <c r="C84" s="105"/>
      <c r="D84" s="105"/>
      <c r="E84" s="50"/>
      <c r="F84" s="105"/>
      <c r="G84" s="105"/>
      <c r="H84" s="105"/>
      <c r="I84" s="105"/>
      <c r="J84" s="105"/>
      <c r="K84" s="105"/>
      <c r="L84" s="105"/>
      <c r="M84" s="106"/>
      <c r="N84" s="106"/>
      <c r="O84" s="105"/>
      <c r="P84" s="107"/>
      <c r="Q84" s="105"/>
      <c r="R84" s="106"/>
      <c r="S84" s="105"/>
      <c r="T84" s="105"/>
      <c r="U84" s="105"/>
    </row>
    <row r="85" ht="12.75" customHeight="1">
      <c r="A85" s="105"/>
      <c r="B85" s="105"/>
      <c r="C85" s="105"/>
      <c r="D85" s="105"/>
      <c r="E85" s="50"/>
      <c r="F85" s="105"/>
      <c r="G85" s="105"/>
      <c r="H85" s="105"/>
      <c r="I85" s="105"/>
      <c r="J85" s="105"/>
      <c r="K85" s="105"/>
      <c r="L85" s="105"/>
      <c r="M85" s="106"/>
      <c r="N85" s="106"/>
      <c r="O85" s="105"/>
      <c r="P85" s="107"/>
      <c r="Q85" s="105"/>
      <c r="R85" s="106"/>
      <c r="S85" s="105"/>
      <c r="T85" s="105"/>
      <c r="U85" s="105"/>
    </row>
    <row r="86" ht="12.75" customHeight="1">
      <c r="A86" s="105"/>
      <c r="B86" s="105"/>
      <c r="C86" s="105"/>
      <c r="D86" s="105"/>
      <c r="E86" s="50"/>
      <c r="F86" s="105"/>
      <c r="G86" s="105"/>
      <c r="H86" s="105"/>
      <c r="I86" s="105"/>
      <c r="J86" s="105"/>
      <c r="K86" s="105"/>
      <c r="L86" s="105"/>
      <c r="M86" s="106"/>
      <c r="N86" s="106"/>
      <c r="O86" s="105"/>
      <c r="P86" s="107"/>
      <c r="Q86" s="105"/>
      <c r="R86" s="106"/>
      <c r="S86" s="105"/>
      <c r="T86" s="105"/>
      <c r="U86" s="105"/>
    </row>
    <row r="87" ht="12.75" customHeight="1">
      <c r="A87" s="105"/>
      <c r="B87" s="105"/>
      <c r="C87" s="105"/>
      <c r="D87" s="105"/>
      <c r="E87" s="50"/>
      <c r="F87" s="105"/>
      <c r="G87" s="105"/>
      <c r="H87" s="105"/>
      <c r="I87" s="105"/>
      <c r="J87" s="105"/>
      <c r="K87" s="105"/>
      <c r="L87" s="105"/>
      <c r="M87" s="106"/>
      <c r="N87" s="106"/>
      <c r="O87" s="105"/>
      <c r="P87" s="107"/>
      <c r="Q87" s="105"/>
      <c r="R87" s="106"/>
      <c r="S87" s="105"/>
      <c r="T87" s="105"/>
      <c r="U87" s="105"/>
    </row>
    <row r="88" ht="12.75" customHeight="1">
      <c r="A88" s="105"/>
      <c r="B88" s="105"/>
      <c r="C88" s="105"/>
      <c r="D88" s="105"/>
      <c r="E88" s="50"/>
      <c r="F88" s="105"/>
      <c r="G88" s="105"/>
      <c r="H88" s="105"/>
      <c r="I88" s="105"/>
      <c r="J88" s="105"/>
      <c r="K88" s="105"/>
      <c r="L88" s="105"/>
      <c r="M88" s="106"/>
      <c r="N88" s="106"/>
      <c r="O88" s="105"/>
      <c r="P88" s="107"/>
      <c r="Q88" s="105"/>
      <c r="R88" s="106"/>
      <c r="S88" s="105"/>
      <c r="T88" s="105"/>
      <c r="U88" s="105"/>
    </row>
    <row r="89" ht="12.75" customHeight="1">
      <c r="A89" s="105"/>
      <c r="B89" s="105"/>
      <c r="C89" s="105"/>
      <c r="D89" s="105"/>
      <c r="E89" s="50"/>
      <c r="F89" s="105"/>
      <c r="G89" s="105"/>
      <c r="H89" s="105"/>
      <c r="I89" s="105"/>
      <c r="J89" s="105"/>
      <c r="K89" s="105"/>
      <c r="L89" s="105"/>
      <c r="M89" s="106"/>
      <c r="N89" s="106"/>
      <c r="O89" s="105"/>
      <c r="P89" s="107"/>
      <c r="Q89" s="105"/>
      <c r="R89" s="106"/>
      <c r="S89" s="105"/>
      <c r="T89" s="105"/>
      <c r="U89" s="105"/>
    </row>
    <row r="90" ht="12.75" customHeight="1">
      <c r="A90" s="105"/>
      <c r="B90" s="105"/>
      <c r="C90" s="105"/>
      <c r="D90" s="105"/>
      <c r="E90" s="50"/>
      <c r="F90" s="105"/>
      <c r="G90" s="105"/>
      <c r="H90" s="105"/>
      <c r="I90" s="105"/>
      <c r="J90" s="105"/>
      <c r="K90" s="105"/>
      <c r="L90" s="105"/>
      <c r="M90" s="106"/>
      <c r="N90" s="106"/>
      <c r="O90" s="105"/>
      <c r="P90" s="107"/>
      <c r="Q90" s="105"/>
      <c r="R90" s="106"/>
      <c r="S90" s="105"/>
      <c r="T90" s="105"/>
      <c r="U90" s="105"/>
    </row>
    <row r="91" ht="12.75" customHeight="1">
      <c r="A91" s="105"/>
      <c r="B91" s="105"/>
      <c r="C91" s="105"/>
      <c r="D91" s="105"/>
      <c r="E91" s="50"/>
      <c r="F91" s="105"/>
      <c r="G91" s="105"/>
      <c r="H91" s="105"/>
      <c r="I91" s="105"/>
      <c r="J91" s="105"/>
      <c r="K91" s="105"/>
      <c r="L91" s="105"/>
      <c r="M91" s="106"/>
      <c r="N91" s="106"/>
      <c r="O91" s="105"/>
      <c r="P91" s="107"/>
      <c r="Q91" s="105"/>
      <c r="R91" s="106"/>
      <c r="S91" s="105"/>
      <c r="T91" s="105"/>
      <c r="U91" s="105"/>
    </row>
    <row r="92" ht="12.75" customHeight="1">
      <c r="A92" s="105"/>
      <c r="B92" s="105"/>
      <c r="C92" s="105"/>
      <c r="D92" s="105"/>
      <c r="E92" s="50"/>
      <c r="F92" s="105"/>
      <c r="G92" s="105"/>
      <c r="H92" s="105"/>
      <c r="I92" s="105"/>
      <c r="J92" s="105"/>
      <c r="K92" s="105"/>
      <c r="L92" s="105"/>
      <c r="M92" s="106"/>
      <c r="N92" s="106"/>
      <c r="O92" s="105"/>
      <c r="P92" s="107"/>
      <c r="Q92" s="105"/>
      <c r="R92" s="106"/>
      <c r="S92" s="105"/>
      <c r="T92" s="105"/>
      <c r="U92" s="105"/>
    </row>
    <row r="93" ht="12.75" customHeight="1">
      <c r="A93" s="105"/>
      <c r="B93" s="105"/>
      <c r="C93" s="105"/>
      <c r="D93" s="105"/>
      <c r="E93" s="50"/>
      <c r="F93" s="105"/>
      <c r="G93" s="105"/>
      <c r="H93" s="105"/>
      <c r="I93" s="105"/>
      <c r="J93" s="105"/>
      <c r="K93" s="105"/>
      <c r="L93" s="105"/>
      <c r="M93" s="106"/>
      <c r="N93" s="106"/>
      <c r="O93" s="105"/>
      <c r="P93" s="107"/>
      <c r="Q93" s="105"/>
      <c r="R93" s="106"/>
      <c r="S93" s="105"/>
      <c r="T93" s="105"/>
      <c r="U93" s="105"/>
    </row>
    <row r="94" ht="12.75" customHeight="1">
      <c r="A94" s="105"/>
      <c r="B94" s="105"/>
      <c r="C94" s="105"/>
      <c r="D94" s="105"/>
      <c r="E94" s="50"/>
      <c r="F94" s="105"/>
      <c r="G94" s="105"/>
      <c r="H94" s="105"/>
      <c r="I94" s="105"/>
      <c r="J94" s="105"/>
      <c r="K94" s="105"/>
      <c r="L94" s="105"/>
      <c r="M94" s="106"/>
      <c r="N94" s="106"/>
      <c r="O94" s="105"/>
      <c r="P94" s="107"/>
      <c r="Q94" s="105"/>
      <c r="R94" s="106"/>
      <c r="S94" s="105"/>
      <c r="T94" s="105"/>
      <c r="U94" s="105"/>
    </row>
    <row r="95" ht="12.75" customHeight="1">
      <c r="A95" s="105"/>
      <c r="B95" s="105"/>
      <c r="C95" s="105"/>
      <c r="D95" s="105"/>
      <c r="E95" s="50"/>
      <c r="F95" s="105"/>
      <c r="G95" s="105"/>
      <c r="H95" s="105"/>
      <c r="I95" s="105"/>
      <c r="J95" s="105"/>
      <c r="K95" s="105"/>
      <c r="L95" s="105"/>
      <c r="M95" s="106"/>
      <c r="N95" s="106"/>
      <c r="O95" s="105"/>
      <c r="P95" s="107"/>
      <c r="Q95" s="105"/>
      <c r="R95" s="106"/>
      <c r="S95" s="105"/>
      <c r="T95" s="105"/>
      <c r="U95" s="105"/>
    </row>
    <row r="96" ht="12.75" customHeight="1">
      <c r="A96" s="105"/>
      <c r="B96" s="105"/>
      <c r="C96" s="105"/>
      <c r="D96" s="105"/>
      <c r="E96" s="50"/>
      <c r="F96" s="105"/>
      <c r="G96" s="105"/>
      <c r="H96" s="105"/>
      <c r="I96" s="105"/>
      <c r="J96" s="105"/>
      <c r="K96" s="105"/>
      <c r="L96" s="105"/>
      <c r="M96" s="106"/>
      <c r="N96" s="106"/>
      <c r="O96" s="105"/>
      <c r="P96" s="107"/>
      <c r="Q96" s="105"/>
      <c r="R96" s="106"/>
      <c r="S96" s="105"/>
      <c r="T96" s="105"/>
      <c r="U96" s="105"/>
    </row>
    <row r="97" ht="12.75" customHeight="1">
      <c r="A97" s="105"/>
      <c r="B97" s="105"/>
      <c r="C97" s="105"/>
      <c r="D97" s="105"/>
      <c r="E97" s="50"/>
      <c r="F97" s="105"/>
      <c r="G97" s="105"/>
      <c r="H97" s="105"/>
      <c r="I97" s="105"/>
      <c r="J97" s="105"/>
      <c r="K97" s="105"/>
      <c r="L97" s="105"/>
      <c r="M97" s="106"/>
      <c r="N97" s="106"/>
      <c r="O97" s="105"/>
      <c r="P97" s="107"/>
      <c r="Q97" s="105"/>
      <c r="R97" s="106"/>
      <c r="S97" s="105"/>
      <c r="T97" s="105"/>
      <c r="U97" s="105"/>
    </row>
    <row r="98" ht="12.75" customHeight="1">
      <c r="A98" s="105"/>
      <c r="B98" s="105"/>
      <c r="C98" s="105"/>
      <c r="D98" s="105"/>
      <c r="E98" s="50"/>
      <c r="F98" s="105"/>
      <c r="G98" s="105"/>
      <c r="H98" s="105"/>
      <c r="I98" s="105"/>
      <c r="J98" s="105"/>
      <c r="K98" s="105"/>
      <c r="L98" s="105"/>
      <c r="M98" s="106"/>
      <c r="N98" s="106"/>
      <c r="O98" s="105"/>
      <c r="P98" s="107"/>
      <c r="Q98" s="105"/>
      <c r="R98" s="106"/>
      <c r="S98" s="105"/>
      <c r="T98" s="105"/>
      <c r="U98" s="105"/>
    </row>
    <row r="99" ht="12.75" customHeight="1">
      <c r="A99" s="105"/>
      <c r="B99" s="105"/>
      <c r="C99" s="105"/>
      <c r="D99" s="105"/>
      <c r="E99" s="50"/>
      <c r="F99" s="105"/>
      <c r="G99" s="105"/>
      <c r="H99" s="105"/>
      <c r="I99" s="105"/>
      <c r="J99" s="105"/>
      <c r="K99" s="105"/>
      <c r="L99" s="105"/>
      <c r="M99" s="106"/>
      <c r="N99" s="106"/>
      <c r="O99" s="105"/>
      <c r="P99" s="107"/>
      <c r="Q99" s="105"/>
      <c r="R99" s="106"/>
      <c r="S99" s="105"/>
      <c r="T99" s="105"/>
      <c r="U99" s="105"/>
    </row>
    <row r="100" ht="12.75" customHeight="1">
      <c r="A100" s="105"/>
      <c r="B100" s="105"/>
      <c r="C100" s="105"/>
      <c r="D100" s="105"/>
      <c r="E100" s="50"/>
      <c r="F100" s="105"/>
      <c r="G100" s="105"/>
      <c r="H100" s="105"/>
      <c r="I100" s="105"/>
      <c r="J100" s="105"/>
      <c r="K100" s="105"/>
      <c r="L100" s="105"/>
      <c r="M100" s="106"/>
      <c r="N100" s="106"/>
      <c r="O100" s="105"/>
      <c r="P100" s="107"/>
      <c r="Q100" s="105"/>
      <c r="R100" s="106"/>
      <c r="S100" s="105"/>
      <c r="T100" s="105"/>
      <c r="U100" s="105"/>
    </row>
    <row r="101" ht="12.75" customHeight="1">
      <c r="A101" s="105"/>
      <c r="B101" s="105"/>
      <c r="C101" s="105"/>
      <c r="D101" s="105"/>
      <c r="E101" s="50"/>
      <c r="F101" s="105"/>
      <c r="G101" s="105"/>
      <c r="H101" s="105"/>
      <c r="I101" s="105"/>
      <c r="J101" s="105"/>
      <c r="K101" s="105"/>
      <c r="L101" s="105"/>
      <c r="M101" s="106"/>
      <c r="N101" s="106"/>
      <c r="O101" s="105"/>
      <c r="P101" s="107"/>
      <c r="Q101" s="105"/>
      <c r="R101" s="106"/>
      <c r="S101" s="105"/>
      <c r="T101" s="105"/>
      <c r="U101" s="105"/>
    </row>
    <row r="102" ht="12.75" customHeight="1">
      <c r="A102" s="105"/>
      <c r="B102" s="105"/>
      <c r="C102" s="105"/>
      <c r="D102" s="105"/>
      <c r="E102" s="50"/>
      <c r="F102" s="105"/>
      <c r="G102" s="105"/>
      <c r="H102" s="105"/>
      <c r="I102" s="105"/>
      <c r="J102" s="105"/>
      <c r="K102" s="105"/>
      <c r="L102" s="105"/>
      <c r="M102" s="106"/>
      <c r="N102" s="106"/>
      <c r="O102" s="105"/>
      <c r="P102" s="107"/>
      <c r="Q102" s="105"/>
      <c r="R102" s="106"/>
      <c r="S102" s="105"/>
      <c r="T102" s="105"/>
      <c r="U102" s="105"/>
    </row>
    <row r="103" ht="12.75" customHeight="1">
      <c r="A103" s="105"/>
      <c r="B103" s="105"/>
      <c r="C103" s="105"/>
      <c r="D103" s="105"/>
      <c r="E103" s="50"/>
      <c r="F103" s="105"/>
      <c r="G103" s="105"/>
      <c r="H103" s="105"/>
      <c r="I103" s="105"/>
      <c r="J103" s="105"/>
      <c r="K103" s="105"/>
      <c r="L103" s="105"/>
      <c r="M103" s="106"/>
      <c r="N103" s="106"/>
      <c r="O103" s="105"/>
      <c r="P103" s="107"/>
      <c r="Q103" s="105"/>
      <c r="R103" s="106"/>
      <c r="S103" s="105"/>
      <c r="T103" s="105"/>
      <c r="U103" s="105"/>
    </row>
    <row r="104" ht="12.75" customHeight="1">
      <c r="A104" s="105"/>
      <c r="B104" s="105"/>
      <c r="C104" s="105"/>
      <c r="D104" s="105"/>
      <c r="E104" s="50"/>
      <c r="F104" s="105"/>
      <c r="G104" s="105"/>
      <c r="H104" s="105"/>
      <c r="I104" s="105"/>
      <c r="J104" s="105"/>
      <c r="K104" s="105"/>
      <c r="L104" s="105"/>
      <c r="M104" s="106"/>
      <c r="N104" s="106"/>
      <c r="O104" s="105"/>
      <c r="P104" s="107"/>
      <c r="Q104" s="105"/>
      <c r="R104" s="106"/>
      <c r="S104" s="105"/>
      <c r="T104" s="105"/>
      <c r="U104" s="105"/>
    </row>
    <row r="105" ht="12.75" customHeight="1">
      <c r="A105" s="105"/>
      <c r="B105" s="105"/>
      <c r="C105" s="105"/>
      <c r="D105" s="105"/>
      <c r="E105" s="50"/>
      <c r="F105" s="105"/>
      <c r="G105" s="105"/>
      <c r="H105" s="105"/>
      <c r="I105" s="105"/>
      <c r="J105" s="105"/>
      <c r="K105" s="105"/>
      <c r="L105" s="105"/>
      <c r="M105" s="106"/>
      <c r="N105" s="106"/>
      <c r="O105" s="105"/>
      <c r="P105" s="107"/>
      <c r="Q105" s="105"/>
      <c r="R105" s="106"/>
      <c r="S105" s="105"/>
      <c r="T105" s="105"/>
      <c r="U105" s="105"/>
    </row>
    <row r="106" ht="12.75" customHeight="1">
      <c r="A106" s="105"/>
      <c r="B106" s="105"/>
      <c r="C106" s="105"/>
      <c r="D106" s="105"/>
      <c r="E106" s="50"/>
      <c r="F106" s="105"/>
      <c r="G106" s="105"/>
      <c r="H106" s="105"/>
      <c r="I106" s="105"/>
      <c r="J106" s="105"/>
      <c r="K106" s="105"/>
      <c r="L106" s="105"/>
      <c r="M106" s="106"/>
      <c r="N106" s="106"/>
      <c r="O106" s="105"/>
      <c r="P106" s="107"/>
      <c r="Q106" s="105"/>
      <c r="R106" s="106"/>
      <c r="S106" s="105"/>
      <c r="T106" s="105"/>
      <c r="U106" s="105"/>
    </row>
    <row r="107" ht="12.75" customHeight="1">
      <c r="A107" s="105"/>
      <c r="B107" s="105"/>
      <c r="C107" s="105"/>
      <c r="D107" s="105"/>
      <c r="E107" s="50"/>
      <c r="F107" s="105"/>
      <c r="G107" s="105"/>
      <c r="H107" s="105"/>
      <c r="I107" s="105"/>
      <c r="J107" s="105"/>
      <c r="K107" s="105"/>
      <c r="L107" s="105"/>
      <c r="M107" s="106"/>
      <c r="N107" s="106"/>
      <c r="O107" s="105"/>
      <c r="P107" s="107"/>
      <c r="Q107" s="105"/>
      <c r="R107" s="106"/>
      <c r="S107" s="105"/>
      <c r="T107" s="105"/>
      <c r="U107" s="105"/>
    </row>
    <row r="108" ht="12.75" customHeight="1">
      <c r="A108" s="105"/>
      <c r="B108" s="105"/>
      <c r="C108" s="105"/>
      <c r="D108" s="105"/>
      <c r="E108" s="50"/>
      <c r="F108" s="105"/>
      <c r="G108" s="105"/>
      <c r="H108" s="105"/>
      <c r="I108" s="105"/>
      <c r="J108" s="105"/>
      <c r="K108" s="105"/>
      <c r="L108" s="105"/>
      <c r="M108" s="106"/>
      <c r="N108" s="106"/>
      <c r="O108" s="105"/>
      <c r="P108" s="107"/>
      <c r="Q108" s="105"/>
      <c r="R108" s="106"/>
      <c r="S108" s="105"/>
      <c r="T108" s="105"/>
      <c r="U108" s="105"/>
    </row>
    <row r="109" ht="12.75" customHeight="1">
      <c r="A109" s="105"/>
      <c r="B109" s="105"/>
      <c r="C109" s="105"/>
      <c r="D109" s="105"/>
      <c r="E109" s="50"/>
      <c r="F109" s="105"/>
      <c r="G109" s="105"/>
      <c r="H109" s="105"/>
      <c r="I109" s="105"/>
      <c r="J109" s="105"/>
      <c r="K109" s="105"/>
      <c r="L109" s="105"/>
      <c r="M109" s="106"/>
      <c r="N109" s="106"/>
      <c r="O109" s="105"/>
      <c r="P109" s="107"/>
      <c r="Q109" s="105"/>
      <c r="R109" s="106"/>
      <c r="S109" s="105"/>
      <c r="T109" s="105"/>
      <c r="U109" s="105"/>
    </row>
    <row r="110" ht="12.75" customHeight="1">
      <c r="A110" s="105"/>
      <c r="B110" s="105"/>
      <c r="C110" s="105"/>
      <c r="D110" s="105"/>
      <c r="E110" s="50"/>
      <c r="F110" s="105"/>
      <c r="G110" s="105"/>
      <c r="H110" s="105"/>
      <c r="I110" s="105"/>
      <c r="J110" s="105"/>
      <c r="K110" s="105"/>
      <c r="L110" s="105"/>
      <c r="M110" s="106"/>
      <c r="N110" s="106"/>
      <c r="O110" s="105"/>
      <c r="P110" s="107"/>
      <c r="Q110" s="105"/>
      <c r="R110" s="106"/>
      <c r="S110" s="105"/>
      <c r="T110" s="105"/>
      <c r="U110" s="105"/>
    </row>
    <row r="111" ht="12.75" customHeight="1">
      <c r="A111" s="105"/>
      <c r="B111" s="105"/>
      <c r="C111" s="105"/>
      <c r="D111" s="105"/>
      <c r="E111" s="50"/>
      <c r="F111" s="105"/>
      <c r="G111" s="105"/>
      <c r="H111" s="105"/>
      <c r="I111" s="105"/>
      <c r="J111" s="105"/>
      <c r="K111" s="105"/>
      <c r="L111" s="105"/>
      <c r="M111" s="106"/>
      <c r="N111" s="106"/>
      <c r="O111" s="105"/>
      <c r="P111" s="107"/>
      <c r="Q111" s="105"/>
      <c r="R111" s="106"/>
      <c r="S111" s="105"/>
      <c r="T111" s="105"/>
      <c r="U111" s="105"/>
    </row>
    <row r="112" ht="12.75" customHeight="1">
      <c r="A112" s="105"/>
      <c r="B112" s="105"/>
      <c r="C112" s="105"/>
      <c r="D112" s="105"/>
      <c r="E112" s="50"/>
      <c r="F112" s="105"/>
      <c r="G112" s="105"/>
      <c r="H112" s="105"/>
      <c r="I112" s="105"/>
      <c r="J112" s="105"/>
      <c r="K112" s="105"/>
      <c r="L112" s="105"/>
      <c r="M112" s="106"/>
      <c r="N112" s="106"/>
      <c r="O112" s="105"/>
      <c r="P112" s="107"/>
      <c r="Q112" s="105"/>
      <c r="R112" s="106"/>
      <c r="S112" s="105"/>
      <c r="T112" s="105"/>
      <c r="U112" s="105"/>
    </row>
    <row r="113" ht="12.75" customHeight="1">
      <c r="A113" s="105"/>
      <c r="B113" s="105"/>
      <c r="C113" s="105"/>
      <c r="D113" s="105"/>
      <c r="E113" s="50"/>
      <c r="F113" s="105"/>
      <c r="G113" s="105"/>
      <c r="H113" s="105"/>
      <c r="I113" s="105"/>
      <c r="J113" s="105"/>
      <c r="K113" s="105"/>
      <c r="L113" s="105"/>
      <c r="M113" s="106"/>
      <c r="N113" s="106"/>
      <c r="O113" s="105"/>
      <c r="P113" s="107"/>
      <c r="Q113" s="105"/>
      <c r="R113" s="106"/>
      <c r="S113" s="105"/>
      <c r="T113" s="105"/>
      <c r="U113" s="105"/>
    </row>
    <row r="114" ht="12.75" customHeight="1">
      <c r="A114" s="105"/>
      <c r="B114" s="105"/>
      <c r="C114" s="105"/>
      <c r="D114" s="105"/>
      <c r="E114" s="50"/>
      <c r="F114" s="105"/>
      <c r="G114" s="105"/>
      <c r="H114" s="105"/>
      <c r="I114" s="105"/>
      <c r="J114" s="105"/>
      <c r="K114" s="105"/>
      <c r="L114" s="105"/>
      <c r="M114" s="106"/>
      <c r="N114" s="106"/>
      <c r="O114" s="105"/>
      <c r="P114" s="107"/>
      <c r="Q114" s="105"/>
      <c r="R114" s="106"/>
      <c r="S114" s="105"/>
      <c r="T114" s="105"/>
      <c r="U114" s="105"/>
    </row>
    <row r="115" ht="12.75" customHeight="1">
      <c r="A115" s="105"/>
      <c r="B115" s="105"/>
      <c r="C115" s="105"/>
      <c r="D115" s="105"/>
      <c r="E115" s="50"/>
      <c r="F115" s="105"/>
      <c r="G115" s="105"/>
      <c r="H115" s="105"/>
      <c r="I115" s="105"/>
      <c r="J115" s="105"/>
      <c r="K115" s="105"/>
      <c r="L115" s="105"/>
      <c r="M115" s="106"/>
      <c r="N115" s="106"/>
      <c r="O115" s="105"/>
      <c r="P115" s="107"/>
      <c r="Q115" s="105"/>
      <c r="R115" s="106"/>
      <c r="S115" s="105"/>
      <c r="T115" s="105"/>
      <c r="U115" s="105"/>
    </row>
    <row r="116" ht="12.75" customHeight="1">
      <c r="A116" s="105"/>
      <c r="B116" s="105"/>
      <c r="C116" s="105"/>
      <c r="D116" s="105"/>
      <c r="E116" s="50"/>
      <c r="F116" s="105"/>
      <c r="G116" s="105"/>
      <c r="H116" s="105"/>
      <c r="I116" s="105"/>
      <c r="J116" s="105"/>
      <c r="K116" s="105"/>
      <c r="L116" s="105"/>
      <c r="M116" s="106"/>
      <c r="N116" s="106"/>
      <c r="O116" s="105"/>
      <c r="P116" s="107"/>
      <c r="Q116" s="105"/>
      <c r="R116" s="106"/>
      <c r="S116" s="105"/>
      <c r="T116" s="105"/>
      <c r="U116" s="105"/>
    </row>
    <row r="117" ht="12.75" customHeight="1">
      <c r="A117" s="105"/>
      <c r="B117" s="105"/>
      <c r="C117" s="105"/>
      <c r="D117" s="105"/>
      <c r="E117" s="50"/>
      <c r="F117" s="105"/>
      <c r="G117" s="105"/>
      <c r="H117" s="105"/>
      <c r="I117" s="105"/>
      <c r="J117" s="105"/>
      <c r="K117" s="105"/>
      <c r="L117" s="105"/>
      <c r="M117" s="106"/>
      <c r="N117" s="106"/>
      <c r="O117" s="105"/>
      <c r="P117" s="107"/>
      <c r="Q117" s="105"/>
      <c r="R117" s="106"/>
      <c r="S117" s="105"/>
      <c r="T117" s="105"/>
      <c r="U117" s="105"/>
    </row>
    <row r="118" ht="12.75" customHeight="1">
      <c r="A118" s="105"/>
      <c r="B118" s="105"/>
      <c r="C118" s="105"/>
      <c r="D118" s="105"/>
      <c r="E118" s="50"/>
      <c r="F118" s="105"/>
      <c r="G118" s="105"/>
      <c r="H118" s="105"/>
      <c r="I118" s="105"/>
      <c r="J118" s="105"/>
      <c r="K118" s="105"/>
      <c r="L118" s="105"/>
      <c r="M118" s="106"/>
      <c r="N118" s="106"/>
      <c r="O118" s="105"/>
      <c r="P118" s="107"/>
      <c r="Q118" s="105"/>
      <c r="R118" s="106"/>
      <c r="S118" s="105"/>
      <c r="T118" s="105"/>
      <c r="U118" s="105"/>
    </row>
    <row r="119" ht="12.75" customHeight="1">
      <c r="A119" s="105"/>
      <c r="B119" s="105"/>
      <c r="C119" s="105"/>
      <c r="D119" s="105"/>
      <c r="E119" s="50"/>
      <c r="F119" s="105"/>
      <c r="G119" s="105"/>
      <c r="H119" s="105"/>
      <c r="I119" s="105"/>
      <c r="J119" s="105"/>
      <c r="K119" s="105"/>
      <c r="L119" s="105"/>
      <c r="M119" s="106"/>
      <c r="N119" s="106"/>
      <c r="O119" s="105"/>
      <c r="P119" s="107"/>
      <c r="Q119" s="105"/>
      <c r="R119" s="106"/>
      <c r="S119" s="105"/>
      <c r="T119" s="105"/>
      <c r="U119" s="105"/>
    </row>
    <row r="120" ht="12.75" customHeight="1">
      <c r="A120" s="105"/>
      <c r="B120" s="105"/>
      <c r="C120" s="105"/>
      <c r="D120" s="105"/>
      <c r="E120" s="50"/>
      <c r="F120" s="105"/>
      <c r="G120" s="105"/>
      <c r="H120" s="105"/>
      <c r="I120" s="105"/>
      <c r="J120" s="105"/>
      <c r="K120" s="105"/>
      <c r="L120" s="105"/>
      <c r="M120" s="106"/>
      <c r="N120" s="106"/>
      <c r="O120" s="105"/>
      <c r="P120" s="107"/>
      <c r="Q120" s="105"/>
      <c r="R120" s="106"/>
      <c r="S120" s="105"/>
      <c r="T120" s="105"/>
      <c r="U120" s="105"/>
    </row>
    <row r="121" ht="12.75" customHeight="1">
      <c r="A121" s="105"/>
      <c r="B121" s="105"/>
      <c r="C121" s="105"/>
      <c r="D121" s="105"/>
      <c r="E121" s="50"/>
      <c r="F121" s="105"/>
      <c r="G121" s="105"/>
      <c r="H121" s="105"/>
      <c r="I121" s="105"/>
      <c r="J121" s="105"/>
      <c r="K121" s="105"/>
      <c r="L121" s="105"/>
      <c r="M121" s="106"/>
      <c r="N121" s="106"/>
      <c r="O121" s="105"/>
      <c r="P121" s="107"/>
      <c r="Q121" s="105"/>
      <c r="R121" s="106"/>
      <c r="S121" s="105"/>
      <c r="T121" s="105"/>
      <c r="U121" s="105"/>
    </row>
    <row r="122" ht="12.75" customHeight="1">
      <c r="A122" s="105"/>
      <c r="B122" s="105"/>
      <c r="C122" s="105"/>
      <c r="D122" s="105"/>
      <c r="E122" s="50"/>
      <c r="F122" s="105"/>
      <c r="G122" s="105"/>
      <c r="H122" s="105"/>
      <c r="I122" s="105"/>
      <c r="J122" s="105"/>
      <c r="K122" s="105"/>
      <c r="L122" s="105"/>
      <c r="M122" s="106"/>
      <c r="N122" s="106"/>
      <c r="O122" s="105"/>
      <c r="P122" s="107"/>
      <c r="Q122" s="105"/>
      <c r="R122" s="106"/>
      <c r="S122" s="105"/>
      <c r="T122" s="105"/>
      <c r="U122" s="105"/>
    </row>
    <row r="123" ht="12.75" customHeight="1">
      <c r="A123" s="105"/>
      <c r="B123" s="105"/>
      <c r="C123" s="105"/>
      <c r="D123" s="105"/>
      <c r="E123" s="50"/>
      <c r="F123" s="105"/>
      <c r="G123" s="105"/>
      <c r="H123" s="105"/>
      <c r="I123" s="105"/>
      <c r="J123" s="105"/>
      <c r="K123" s="105"/>
      <c r="L123" s="105"/>
      <c r="M123" s="106"/>
      <c r="N123" s="106"/>
      <c r="O123" s="105"/>
      <c r="P123" s="107"/>
      <c r="Q123" s="105"/>
      <c r="R123" s="106"/>
      <c r="S123" s="105"/>
      <c r="T123" s="105"/>
      <c r="U123" s="105"/>
    </row>
    <row r="124" ht="12.75" customHeight="1">
      <c r="A124" s="105"/>
      <c r="B124" s="105"/>
      <c r="C124" s="105"/>
      <c r="D124" s="105"/>
      <c r="E124" s="50"/>
      <c r="F124" s="105"/>
      <c r="G124" s="105"/>
      <c r="H124" s="105"/>
      <c r="I124" s="105"/>
      <c r="J124" s="105"/>
      <c r="K124" s="105"/>
      <c r="L124" s="105"/>
      <c r="M124" s="106"/>
      <c r="N124" s="106"/>
      <c r="O124" s="105"/>
      <c r="P124" s="107"/>
      <c r="Q124" s="105"/>
      <c r="R124" s="106"/>
      <c r="S124" s="105"/>
      <c r="T124" s="105"/>
      <c r="U124" s="105"/>
    </row>
    <row r="125" ht="12.75" customHeight="1">
      <c r="A125" s="105"/>
      <c r="B125" s="105"/>
      <c r="C125" s="105"/>
      <c r="D125" s="105"/>
      <c r="E125" s="50"/>
      <c r="F125" s="105"/>
      <c r="G125" s="105"/>
      <c r="H125" s="105"/>
      <c r="I125" s="105"/>
      <c r="J125" s="105"/>
      <c r="K125" s="105"/>
      <c r="L125" s="105"/>
      <c r="M125" s="106"/>
      <c r="N125" s="106"/>
      <c r="O125" s="105"/>
      <c r="P125" s="107"/>
      <c r="Q125" s="105"/>
      <c r="R125" s="106"/>
      <c r="S125" s="105"/>
      <c r="T125" s="105"/>
      <c r="U125" s="105"/>
    </row>
    <row r="126" ht="12.75" customHeight="1">
      <c r="A126" s="105"/>
      <c r="B126" s="105"/>
      <c r="C126" s="105"/>
      <c r="D126" s="105"/>
      <c r="E126" s="50"/>
      <c r="F126" s="105"/>
      <c r="G126" s="105"/>
      <c r="H126" s="105"/>
      <c r="I126" s="105"/>
      <c r="J126" s="105"/>
      <c r="K126" s="105"/>
      <c r="L126" s="105"/>
      <c r="M126" s="106"/>
      <c r="N126" s="106"/>
      <c r="O126" s="105"/>
      <c r="P126" s="107"/>
      <c r="Q126" s="105"/>
      <c r="R126" s="106"/>
      <c r="S126" s="105"/>
      <c r="T126" s="105"/>
      <c r="U126" s="105"/>
    </row>
    <row r="127" ht="12.75" customHeight="1">
      <c r="A127" s="105"/>
      <c r="B127" s="105"/>
      <c r="C127" s="105"/>
      <c r="D127" s="105"/>
      <c r="E127" s="50"/>
      <c r="F127" s="105"/>
      <c r="G127" s="105"/>
      <c r="H127" s="105"/>
      <c r="I127" s="105"/>
      <c r="J127" s="105"/>
      <c r="K127" s="105"/>
      <c r="L127" s="105"/>
      <c r="M127" s="106"/>
      <c r="N127" s="106"/>
      <c r="O127" s="105"/>
      <c r="P127" s="107"/>
      <c r="Q127" s="105"/>
      <c r="R127" s="106"/>
      <c r="S127" s="105"/>
      <c r="T127" s="105"/>
      <c r="U127" s="105"/>
    </row>
    <row r="128" ht="12.75" customHeight="1">
      <c r="A128" s="105"/>
      <c r="B128" s="105"/>
      <c r="C128" s="105"/>
      <c r="D128" s="105"/>
      <c r="E128" s="50"/>
      <c r="F128" s="105"/>
      <c r="G128" s="105"/>
      <c r="H128" s="105"/>
      <c r="I128" s="105"/>
      <c r="J128" s="105"/>
      <c r="K128" s="105"/>
      <c r="L128" s="105"/>
      <c r="M128" s="106"/>
      <c r="N128" s="106"/>
      <c r="O128" s="105"/>
      <c r="P128" s="107"/>
      <c r="Q128" s="105"/>
      <c r="R128" s="106"/>
      <c r="S128" s="105"/>
      <c r="T128" s="105"/>
      <c r="U128" s="105"/>
    </row>
    <row r="129" ht="12.75" customHeight="1">
      <c r="A129" s="105"/>
      <c r="B129" s="105"/>
      <c r="C129" s="105"/>
      <c r="D129" s="105"/>
      <c r="E129" s="50"/>
      <c r="F129" s="105"/>
      <c r="G129" s="105"/>
      <c r="H129" s="105"/>
      <c r="I129" s="105"/>
      <c r="J129" s="105"/>
      <c r="K129" s="105"/>
      <c r="L129" s="105"/>
      <c r="M129" s="106"/>
      <c r="N129" s="106"/>
      <c r="O129" s="105"/>
      <c r="P129" s="107"/>
      <c r="Q129" s="105"/>
      <c r="R129" s="106"/>
      <c r="S129" s="105"/>
      <c r="T129" s="105"/>
      <c r="U129" s="105"/>
    </row>
    <row r="130" ht="12.75" customHeight="1">
      <c r="A130" s="105"/>
      <c r="B130" s="105"/>
      <c r="C130" s="105"/>
      <c r="D130" s="105"/>
      <c r="E130" s="50"/>
      <c r="F130" s="105"/>
      <c r="G130" s="105"/>
      <c r="H130" s="105"/>
      <c r="I130" s="105"/>
      <c r="J130" s="105"/>
      <c r="K130" s="105"/>
      <c r="L130" s="105"/>
      <c r="M130" s="106"/>
      <c r="N130" s="106"/>
      <c r="O130" s="105"/>
      <c r="P130" s="107"/>
      <c r="Q130" s="105"/>
      <c r="R130" s="106"/>
      <c r="S130" s="105"/>
      <c r="T130" s="105"/>
      <c r="U130" s="105"/>
    </row>
    <row r="131" ht="12.75" customHeight="1">
      <c r="A131" s="105"/>
      <c r="B131" s="105"/>
      <c r="C131" s="105"/>
      <c r="D131" s="105"/>
      <c r="E131" s="50"/>
      <c r="F131" s="105"/>
      <c r="G131" s="105"/>
      <c r="H131" s="105"/>
      <c r="I131" s="105"/>
      <c r="J131" s="105"/>
      <c r="K131" s="105"/>
      <c r="L131" s="105"/>
      <c r="M131" s="106"/>
      <c r="N131" s="106"/>
      <c r="O131" s="105"/>
      <c r="P131" s="107"/>
      <c r="Q131" s="105"/>
      <c r="R131" s="106"/>
      <c r="S131" s="105"/>
      <c r="T131" s="105"/>
      <c r="U131" s="105"/>
    </row>
    <row r="132" ht="12.75" customHeight="1">
      <c r="A132" s="105"/>
      <c r="B132" s="105"/>
      <c r="C132" s="105"/>
      <c r="D132" s="105"/>
      <c r="E132" s="50"/>
      <c r="F132" s="105"/>
      <c r="G132" s="105"/>
      <c r="H132" s="105"/>
      <c r="I132" s="105"/>
      <c r="J132" s="105"/>
      <c r="K132" s="105"/>
      <c r="L132" s="105"/>
      <c r="M132" s="106"/>
      <c r="N132" s="106"/>
      <c r="O132" s="105"/>
      <c r="P132" s="107"/>
      <c r="Q132" s="105"/>
      <c r="R132" s="106"/>
      <c r="S132" s="105"/>
      <c r="T132" s="105"/>
      <c r="U132" s="105"/>
    </row>
    <row r="133" ht="12.75" customHeight="1">
      <c r="A133" s="105"/>
      <c r="B133" s="105"/>
      <c r="C133" s="105"/>
      <c r="D133" s="105"/>
      <c r="E133" s="50"/>
      <c r="F133" s="105"/>
      <c r="G133" s="105"/>
      <c r="H133" s="105"/>
      <c r="I133" s="105"/>
      <c r="J133" s="105"/>
      <c r="K133" s="105"/>
      <c r="L133" s="105"/>
      <c r="M133" s="106"/>
      <c r="N133" s="106"/>
      <c r="O133" s="105"/>
      <c r="P133" s="107"/>
      <c r="Q133" s="105"/>
      <c r="R133" s="106"/>
      <c r="S133" s="105"/>
      <c r="T133" s="105"/>
      <c r="U133" s="105"/>
    </row>
    <row r="134" ht="12.75" customHeight="1">
      <c r="A134" s="105"/>
      <c r="B134" s="105"/>
      <c r="C134" s="105"/>
      <c r="D134" s="105"/>
      <c r="E134" s="50"/>
      <c r="F134" s="105"/>
      <c r="G134" s="105"/>
      <c r="H134" s="105"/>
      <c r="I134" s="105"/>
      <c r="J134" s="105"/>
      <c r="K134" s="105"/>
      <c r="L134" s="105"/>
      <c r="M134" s="106"/>
      <c r="N134" s="106"/>
      <c r="O134" s="105"/>
      <c r="P134" s="107"/>
      <c r="Q134" s="105"/>
      <c r="R134" s="106"/>
      <c r="S134" s="105"/>
      <c r="T134" s="105"/>
      <c r="U134" s="105"/>
    </row>
    <row r="135" ht="12.75" customHeight="1">
      <c r="A135" s="105"/>
      <c r="B135" s="105"/>
      <c r="C135" s="105"/>
      <c r="D135" s="105"/>
      <c r="E135" s="50"/>
      <c r="F135" s="105"/>
      <c r="G135" s="105"/>
      <c r="H135" s="105"/>
      <c r="I135" s="105"/>
      <c r="J135" s="105"/>
      <c r="K135" s="105"/>
      <c r="L135" s="105"/>
      <c r="M135" s="106"/>
      <c r="N135" s="106"/>
      <c r="O135" s="105"/>
      <c r="P135" s="107"/>
      <c r="Q135" s="105"/>
      <c r="R135" s="106"/>
      <c r="S135" s="105"/>
      <c r="T135" s="105"/>
      <c r="U135" s="105"/>
    </row>
    <row r="136" ht="12.75" customHeight="1">
      <c r="A136" s="105"/>
      <c r="B136" s="105"/>
      <c r="C136" s="105"/>
      <c r="D136" s="105"/>
      <c r="E136" s="50"/>
      <c r="F136" s="105"/>
      <c r="G136" s="105"/>
      <c r="H136" s="105"/>
      <c r="I136" s="105"/>
      <c r="J136" s="105"/>
      <c r="K136" s="105"/>
      <c r="L136" s="105"/>
      <c r="M136" s="106"/>
      <c r="N136" s="106"/>
      <c r="O136" s="105"/>
      <c r="P136" s="107"/>
      <c r="Q136" s="105"/>
      <c r="R136" s="106"/>
      <c r="S136" s="105"/>
      <c r="T136" s="105"/>
      <c r="U136" s="105"/>
    </row>
    <row r="137" ht="12.75" customHeight="1">
      <c r="A137" s="105"/>
      <c r="B137" s="105"/>
      <c r="C137" s="105"/>
      <c r="D137" s="105"/>
      <c r="E137" s="50"/>
      <c r="F137" s="105"/>
      <c r="G137" s="105"/>
      <c r="H137" s="105"/>
      <c r="I137" s="105"/>
      <c r="J137" s="105"/>
      <c r="K137" s="105"/>
      <c r="L137" s="105"/>
      <c r="M137" s="106"/>
      <c r="N137" s="106"/>
      <c r="O137" s="105"/>
      <c r="P137" s="107"/>
      <c r="Q137" s="105"/>
      <c r="R137" s="106"/>
      <c r="S137" s="105"/>
      <c r="T137" s="105"/>
      <c r="U137" s="105"/>
    </row>
    <row r="138" ht="12.75" customHeight="1">
      <c r="A138" s="105"/>
      <c r="B138" s="105"/>
      <c r="C138" s="105"/>
      <c r="D138" s="105"/>
      <c r="E138" s="50"/>
      <c r="F138" s="105"/>
      <c r="G138" s="105"/>
      <c r="H138" s="105"/>
      <c r="I138" s="105"/>
      <c r="J138" s="105"/>
      <c r="K138" s="105"/>
      <c r="L138" s="105"/>
      <c r="M138" s="106"/>
      <c r="N138" s="106"/>
      <c r="O138" s="105"/>
      <c r="P138" s="107"/>
      <c r="Q138" s="105"/>
      <c r="R138" s="106"/>
      <c r="S138" s="105"/>
      <c r="T138" s="105"/>
      <c r="U138" s="105"/>
    </row>
    <row r="139" ht="12.75" customHeight="1">
      <c r="A139" s="105"/>
      <c r="B139" s="105"/>
      <c r="C139" s="105"/>
      <c r="D139" s="105"/>
      <c r="E139" s="50"/>
      <c r="F139" s="105"/>
      <c r="G139" s="105"/>
      <c r="H139" s="105"/>
      <c r="I139" s="105"/>
      <c r="J139" s="105"/>
      <c r="K139" s="105"/>
      <c r="L139" s="105"/>
      <c r="M139" s="106"/>
      <c r="N139" s="106"/>
      <c r="O139" s="105"/>
      <c r="P139" s="107"/>
      <c r="Q139" s="105"/>
      <c r="R139" s="106"/>
      <c r="S139" s="105"/>
      <c r="T139" s="105"/>
      <c r="U139" s="105"/>
    </row>
    <row r="140" ht="12.75" customHeight="1">
      <c r="A140" s="105"/>
      <c r="B140" s="105"/>
      <c r="C140" s="105"/>
      <c r="D140" s="105"/>
      <c r="E140" s="50"/>
      <c r="F140" s="105"/>
      <c r="G140" s="105"/>
      <c r="H140" s="105"/>
      <c r="I140" s="105"/>
      <c r="J140" s="105"/>
      <c r="K140" s="105"/>
      <c r="L140" s="105"/>
      <c r="M140" s="106"/>
      <c r="N140" s="106"/>
      <c r="O140" s="105"/>
      <c r="P140" s="107"/>
      <c r="Q140" s="105"/>
      <c r="R140" s="106"/>
      <c r="S140" s="105"/>
      <c r="T140" s="105"/>
      <c r="U140" s="105"/>
    </row>
    <row r="141" ht="12.75" customHeight="1">
      <c r="A141" s="105"/>
      <c r="B141" s="105"/>
      <c r="C141" s="105"/>
      <c r="D141" s="105"/>
      <c r="E141" s="50"/>
      <c r="F141" s="105"/>
      <c r="G141" s="105"/>
      <c r="H141" s="105"/>
      <c r="I141" s="105"/>
      <c r="J141" s="105"/>
      <c r="K141" s="105"/>
      <c r="L141" s="105"/>
      <c r="M141" s="106"/>
      <c r="N141" s="106"/>
      <c r="O141" s="105"/>
      <c r="P141" s="107"/>
      <c r="Q141" s="105"/>
      <c r="R141" s="106"/>
      <c r="S141" s="105"/>
      <c r="T141" s="105"/>
      <c r="U141" s="105"/>
    </row>
    <row r="142" ht="12.75" customHeight="1">
      <c r="A142" s="105"/>
      <c r="B142" s="105"/>
      <c r="C142" s="105"/>
      <c r="D142" s="105"/>
      <c r="E142" s="50"/>
      <c r="F142" s="105"/>
      <c r="G142" s="105"/>
      <c r="H142" s="105"/>
      <c r="I142" s="105"/>
      <c r="J142" s="105"/>
      <c r="K142" s="105"/>
      <c r="L142" s="105"/>
      <c r="M142" s="106"/>
      <c r="N142" s="106"/>
      <c r="O142" s="105"/>
      <c r="P142" s="107"/>
      <c r="Q142" s="105"/>
      <c r="R142" s="106"/>
      <c r="S142" s="105"/>
      <c r="T142" s="105"/>
      <c r="U142" s="105"/>
    </row>
    <row r="143" ht="12.75" customHeight="1">
      <c r="A143" s="105"/>
      <c r="B143" s="105"/>
      <c r="C143" s="105"/>
      <c r="D143" s="105"/>
      <c r="E143" s="50"/>
      <c r="F143" s="105"/>
      <c r="G143" s="105"/>
      <c r="H143" s="105"/>
      <c r="I143" s="105"/>
      <c r="J143" s="105"/>
      <c r="K143" s="105"/>
      <c r="L143" s="105"/>
      <c r="M143" s="106"/>
      <c r="N143" s="106"/>
      <c r="O143" s="105"/>
      <c r="P143" s="107"/>
      <c r="Q143" s="105"/>
      <c r="R143" s="106"/>
      <c r="S143" s="105"/>
      <c r="T143" s="105"/>
      <c r="U143" s="105"/>
    </row>
    <row r="144" ht="12.75" customHeight="1">
      <c r="A144" s="105"/>
      <c r="B144" s="105"/>
      <c r="C144" s="105"/>
      <c r="D144" s="105"/>
      <c r="E144" s="50"/>
      <c r="F144" s="105"/>
      <c r="G144" s="105"/>
      <c r="H144" s="105"/>
      <c r="I144" s="105"/>
      <c r="J144" s="105"/>
      <c r="K144" s="105"/>
      <c r="L144" s="105"/>
      <c r="M144" s="106"/>
      <c r="N144" s="106"/>
      <c r="O144" s="105"/>
      <c r="P144" s="107"/>
      <c r="Q144" s="105"/>
      <c r="R144" s="106"/>
      <c r="S144" s="105"/>
      <c r="T144" s="105"/>
      <c r="U144" s="105"/>
    </row>
    <row r="145" ht="12.75" customHeight="1">
      <c r="A145" s="105"/>
      <c r="B145" s="105"/>
      <c r="C145" s="105"/>
      <c r="D145" s="105"/>
      <c r="E145" s="50"/>
      <c r="F145" s="105"/>
      <c r="G145" s="105"/>
      <c r="H145" s="105"/>
      <c r="I145" s="105"/>
      <c r="J145" s="105"/>
      <c r="K145" s="105"/>
      <c r="L145" s="105"/>
      <c r="M145" s="106"/>
      <c r="N145" s="106"/>
      <c r="O145" s="105"/>
      <c r="P145" s="107"/>
      <c r="Q145" s="105"/>
      <c r="R145" s="106"/>
      <c r="S145" s="105"/>
      <c r="T145" s="105"/>
      <c r="U145" s="105"/>
    </row>
    <row r="146" ht="12.75" customHeight="1">
      <c r="A146" s="105"/>
      <c r="B146" s="105"/>
      <c r="C146" s="105"/>
      <c r="D146" s="105"/>
      <c r="E146" s="50"/>
      <c r="F146" s="105"/>
      <c r="G146" s="105"/>
      <c r="H146" s="105"/>
      <c r="I146" s="105"/>
      <c r="J146" s="105"/>
      <c r="K146" s="105"/>
      <c r="L146" s="105"/>
      <c r="M146" s="106"/>
      <c r="N146" s="106"/>
      <c r="O146" s="105"/>
      <c r="P146" s="107"/>
      <c r="Q146" s="105"/>
      <c r="R146" s="106"/>
      <c r="S146" s="105"/>
      <c r="T146" s="105"/>
      <c r="U146" s="105"/>
    </row>
    <row r="147" ht="12.75" customHeight="1">
      <c r="A147" s="105"/>
      <c r="B147" s="105"/>
      <c r="C147" s="105"/>
      <c r="D147" s="105"/>
      <c r="E147" s="50"/>
      <c r="F147" s="105"/>
      <c r="G147" s="105"/>
      <c r="H147" s="105"/>
      <c r="I147" s="105"/>
      <c r="J147" s="105"/>
      <c r="K147" s="105"/>
      <c r="L147" s="105"/>
      <c r="M147" s="106"/>
      <c r="N147" s="106"/>
      <c r="O147" s="105"/>
      <c r="P147" s="107"/>
      <c r="Q147" s="105"/>
      <c r="R147" s="106"/>
      <c r="S147" s="105"/>
      <c r="T147" s="105"/>
      <c r="U147" s="105"/>
    </row>
    <row r="148" ht="12.75" customHeight="1">
      <c r="A148" s="105"/>
      <c r="B148" s="105"/>
      <c r="C148" s="105"/>
      <c r="D148" s="105"/>
      <c r="E148" s="50"/>
      <c r="F148" s="105"/>
      <c r="G148" s="105"/>
      <c r="H148" s="105"/>
      <c r="I148" s="105"/>
      <c r="J148" s="105"/>
      <c r="K148" s="105"/>
      <c r="L148" s="105"/>
      <c r="M148" s="106"/>
      <c r="N148" s="106"/>
      <c r="O148" s="105"/>
      <c r="P148" s="107"/>
      <c r="Q148" s="105"/>
      <c r="R148" s="106"/>
      <c r="S148" s="105"/>
      <c r="T148" s="105"/>
      <c r="U148" s="105"/>
    </row>
    <row r="149" ht="12.75" customHeight="1">
      <c r="A149" s="105"/>
      <c r="B149" s="105"/>
      <c r="C149" s="105"/>
      <c r="D149" s="105"/>
      <c r="E149" s="50"/>
      <c r="F149" s="105"/>
      <c r="G149" s="105"/>
      <c r="H149" s="105"/>
      <c r="I149" s="105"/>
      <c r="J149" s="105"/>
      <c r="K149" s="105"/>
      <c r="L149" s="105"/>
      <c r="M149" s="106"/>
      <c r="N149" s="106"/>
      <c r="O149" s="105"/>
      <c r="P149" s="107"/>
      <c r="Q149" s="105"/>
      <c r="R149" s="106"/>
      <c r="S149" s="105"/>
      <c r="T149" s="105"/>
      <c r="U149" s="105"/>
    </row>
    <row r="150" ht="12.75" customHeight="1">
      <c r="A150" s="105"/>
      <c r="B150" s="105"/>
      <c r="C150" s="105"/>
      <c r="D150" s="105"/>
      <c r="E150" s="50"/>
      <c r="F150" s="105"/>
      <c r="G150" s="105"/>
      <c r="H150" s="105"/>
      <c r="I150" s="105"/>
      <c r="J150" s="105"/>
      <c r="K150" s="105"/>
      <c r="L150" s="105"/>
      <c r="M150" s="106"/>
      <c r="N150" s="106"/>
      <c r="O150" s="105"/>
      <c r="P150" s="107"/>
      <c r="Q150" s="105"/>
      <c r="R150" s="106"/>
      <c r="S150" s="105"/>
      <c r="T150" s="105"/>
      <c r="U150" s="105"/>
    </row>
    <row r="151" ht="12.75" customHeight="1">
      <c r="A151" s="105"/>
      <c r="B151" s="105"/>
      <c r="C151" s="105"/>
      <c r="D151" s="105"/>
      <c r="E151" s="50"/>
      <c r="F151" s="105"/>
      <c r="G151" s="105"/>
      <c r="H151" s="105"/>
      <c r="I151" s="105"/>
      <c r="J151" s="105"/>
      <c r="K151" s="105"/>
      <c r="L151" s="105"/>
      <c r="M151" s="106"/>
      <c r="N151" s="106"/>
      <c r="O151" s="105"/>
      <c r="P151" s="107"/>
      <c r="Q151" s="105"/>
      <c r="R151" s="106"/>
      <c r="S151" s="105"/>
      <c r="T151" s="105"/>
      <c r="U151" s="105"/>
    </row>
    <row r="152" ht="12.75" customHeight="1">
      <c r="A152" s="105"/>
      <c r="B152" s="105"/>
      <c r="C152" s="105"/>
      <c r="D152" s="105"/>
      <c r="E152" s="50"/>
      <c r="F152" s="105"/>
      <c r="G152" s="105"/>
      <c r="H152" s="105"/>
      <c r="I152" s="105"/>
      <c r="J152" s="105"/>
      <c r="K152" s="105"/>
      <c r="L152" s="105"/>
      <c r="M152" s="106"/>
      <c r="N152" s="106"/>
      <c r="O152" s="105"/>
      <c r="P152" s="107"/>
      <c r="Q152" s="105"/>
      <c r="R152" s="106"/>
      <c r="S152" s="105"/>
      <c r="T152" s="105"/>
      <c r="U152" s="105"/>
    </row>
    <row r="153" ht="12.75" customHeight="1">
      <c r="A153" s="105"/>
      <c r="B153" s="105"/>
      <c r="C153" s="105"/>
      <c r="D153" s="105"/>
      <c r="E153" s="50"/>
      <c r="F153" s="105"/>
      <c r="G153" s="105"/>
      <c r="H153" s="105"/>
      <c r="I153" s="105"/>
      <c r="J153" s="105"/>
      <c r="K153" s="105"/>
      <c r="L153" s="105"/>
      <c r="M153" s="106"/>
      <c r="N153" s="106"/>
      <c r="O153" s="105"/>
      <c r="P153" s="107"/>
      <c r="Q153" s="105"/>
      <c r="R153" s="106"/>
      <c r="S153" s="105"/>
      <c r="T153" s="105"/>
      <c r="U153" s="105"/>
    </row>
    <row r="154" ht="12.75" customHeight="1">
      <c r="A154" s="105"/>
      <c r="B154" s="105"/>
      <c r="C154" s="105"/>
      <c r="D154" s="105"/>
      <c r="E154" s="50"/>
      <c r="F154" s="105"/>
      <c r="G154" s="105"/>
      <c r="H154" s="105"/>
      <c r="I154" s="105"/>
      <c r="J154" s="105"/>
      <c r="K154" s="105"/>
      <c r="L154" s="105"/>
      <c r="M154" s="106"/>
      <c r="N154" s="106"/>
      <c r="O154" s="105"/>
      <c r="P154" s="107"/>
      <c r="Q154" s="105"/>
      <c r="R154" s="106"/>
      <c r="S154" s="105"/>
      <c r="T154" s="105"/>
      <c r="U154" s="105"/>
    </row>
    <row r="155" ht="12.75" customHeight="1">
      <c r="A155" s="105"/>
      <c r="B155" s="105"/>
      <c r="C155" s="105"/>
      <c r="D155" s="105"/>
      <c r="E155" s="50"/>
      <c r="F155" s="105"/>
      <c r="G155" s="105"/>
      <c r="H155" s="105"/>
      <c r="I155" s="105"/>
      <c r="J155" s="105"/>
      <c r="K155" s="105"/>
      <c r="L155" s="105"/>
      <c r="M155" s="106"/>
      <c r="N155" s="106"/>
      <c r="O155" s="105"/>
      <c r="P155" s="107"/>
      <c r="Q155" s="105"/>
      <c r="R155" s="106"/>
      <c r="S155" s="105"/>
      <c r="T155" s="105"/>
      <c r="U155" s="105"/>
    </row>
    <row r="156" ht="12.75" customHeight="1">
      <c r="A156" s="105"/>
      <c r="B156" s="105"/>
      <c r="C156" s="105"/>
      <c r="D156" s="105"/>
      <c r="E156" s="50"/>
      <c r="F156" s="105"/>
      <c r="G156" s="105"/>
      <c r="H156" s="105"/>
      <c r="I156" s="105"/>
      <c r="J156" s="105"/>
      <c r="K156" s="105"/>
      <c r="L156" s="105"/>
      <c r="M156" s="106"/>
      <c r="N156" s="106"/>
      <c r="O156" s="105"/>
      <c r="P156" s="107"/>
      <c r="Q156" s="105"/>
      <c r="R156" s="106"/>
      <c r="S156" s="105"/>
      <c r="T156" s="105"/>
      <c r="U156" s="105"/>
    </row>
    <row r="157" ht="12.75" customHeight="1">
      <c r="A157" s="105"/>
      <c r="B157" s="105"/>
      <c r="C157" s="105"/>
      <c r="D157" s="105"/>
      <c r="E157" s="50"/>
      <c r="F157" s="105"/>
      <c r="G157" s="105"/>
      <c r="H157" s="105"/>
      <c r="I157" s="105"/>
      <c r="J157" s="105"/>
      <c r="K157" s="105"/>
      <c r="L157" s="105"/>
      <c r="M157" s="106"/>
      <c r="N157" s="106"/>
      <c r="O157" s="105"/>
      <c r="P157" s="107"/>
      <c r="Q157" s="105"/>
      <c r="R157" s="106"/>
      <c r="S157" s="105"/>
      <c r="T157" s="105"/>
      <c r="U157" s="105"/>
    </row>
    <row r="158" ht="12.75" customHeight="1">
      <c r="A158" s="105"/>
      <c r="B158" s="105"/>
      <c r="C158" s="105"/>
      <c r="D158" s="105"/>
      <c r="E158" s="50"/>
      <c r="F158" s="105"/>
      <c r="G158" s="105"/>
      <c r="H158" s="105"/>
      <c r="I158" s="105"/>
      <c r="J158" s="105"/>
      <c r="K158" s="105"/>
      <c r="L158" s="105"/>
      <c r="M158" s="106"/>
      <c r="N158" s="106"/>
      <c r="O158" s="105"/>
      <c r="P158" s="107"/>
      <c r="Q158" s="105"/>
      <c r="R158" s="106"/>
      <c r="S158" s="105"/>
      <c r="T158" s="105"/>
      <c r="U158" s="105"/>
    </row>
    <row r="159" ht="12.75" customHeight="1">
      <c r="A159" s="105"/>
      <c r="B159" s="105"/>
      <c r="C159" s="105"/>
      <c r="D159" s="105"/>
      <c r="E159" s="50"/>
      <c r="F159" s="105"/>
      <c r="G159" s="105"/>
      <c r="H159" s="105"/>
      <c r="I159" s="105"/>
      <c r="J159" s="105"/>
      <c r="K159" s="105"/>
      <c r="L159" s="105"/>
      <c r="M159" s="106"/>
      <c r="N159" s="106"/>
      <c r="O159" s="105"/>
      <c r="P159" s="107"/>
      <c r="Q159" s="105"/>
      <c r="R159" s="106"/>
      <c r="S159" s="105"/>
      <c r="T159" s="105"/>
      <c r="U159" s="105"/>
    </row>
    <row r="160" ht="12.75" customHeight="1">
      <c r="A160" s="105"/>
      <c r="B160" s="105"/>
      <c r="C160" s="105"/>
      <c r="D160" s="105"/>
      <c r="E160" s="50"/>
      <c r="F160" s="105"/>
      <c r="G160" s="105"/>
      <c r="H160" s="105"/>
      <c r="I160" s="105"/>
      <c r="J160" s="105"/>
      <c r="K160" s="105"/>
      <c r="L160" s="105"/>
      <c r="M160" s="106"/>
      <c r="N160" s="106"/>
      <c r="O160" s="105"/>
      <c r="P160" s="107"/>
      <c r="Q160" s="105"/>
      <c r="R160" s="106"/>
      <c r="S160" s="105"/>
      <c r="T160" s="105"/>
      <c r="U160" s="105"/>
    </row>
    <row r="161" ht="12.75" customHeight="1">
      <c r="A161" s="105"/>
      <c r="B161" s="105"/>
      <c r="C161" s="105"/>
      <c r="D161" s="105"/>
      <c r="E161" s="50"/>
      <c r="F161" s="105"/>
      <c r="G161" s="105"/>
      <c r="H161" s="105"/>
      <c r="I161" s="105"/>
      <c r="J161" s="105"/>
      <c r="K161" s="105"/>
      <c r="L161" s="105"/>
      <c r="M161" s="106"/>
      <c r="N161" s="106"/>
      <c r="O161" s="105"/>
      <c r="P161" s="107"/>
      <c r="Q161" s="105"/>
      <c r="R161" s="106"/>
      <c r="S161" s="105"/>
      <c r="T161" s="105"/>
      <c r="U161" s="105"/>
    </row>
    <row r="162" ht="12.75" customHeight="1">
      <c r="A162" s="105"/>
      <c r="B162" s="105"/>
      <c r="C162" s="105"/>
      <c r="D162" s="105"/>
      <c r="E162" s="50"/>
      <c r="F162" s="105"/>
      <c r="G162" s="105"/>
      <c r="H162" s="105"/>
      <c r="I162" s="105"/>
      <c r="J162" s="105"/>
      <c r="K162" s="105"/>
      <c r="L162" s="105"/>
      <c r="M162" s="106"/>
      <c r="N162" s="106"/>
      <c r="O162" s="105"/>
      <c r="P162" s="107"/>
      <c r="Q162" s="105"/>
      <c r="R162" s="106"/>
      <c r="S162" s="105"/>
      <c r="T162" s="105"/>
      <c r="U162" s="105"/>
    </row>
    <row r="163" ht="12.75" customHeight="1">
      <c r="A163" s="105"/>
      <c r="B163" s="105"/>
      <c r="C163" s="105"/>
      <c r="D163" s="105"/>
      <c r="E163" s="50"/>
      <c r="F163" s="105"/>
      <c r="G163" s="105"/>
      <c r="H163" s="105"/>
      <c r="I163" s="105"/>
      <c r="J163" s="105"/>
      <c r="K163" s="105"/>
      <c r="L163" s="105"/>
      <c r="M163" s="106"/>
      <c r="N163" s="106"/>
      <c r="O163" s="105"/>
      <c r="P163" s="107"/>
      <c r="Q163" s="105"/>
      <c r="R163" s="106"/>
      <c r="S163" s="105"/>
      <c r="T163" s="105"/>
      <c r="U163" s="105"/>
    </row>
    <row r="164" ht="12.75" customHeight="1">
      <c r="A164" s="105"/>
      <c r="B164" s="105"/>
      <c r="C164" s="105"/>
      <c r="D164" s="105"/>
      <c r="E164" s="50"/>
      <c r="F164" s="105"/>
      <c r="G164" s="105"/>
      <c r="H164" s="105"/>
      <c r="I164" s="105"/>
      <c r="J164" s="105"/>
      <c r="K164" s="105"/>
      <c r="L164" s="105"/>
      <c r="M164" s="106"/>
      <c r="N164" s="106"/>
      <c r="O164" s="105"/>
      <c r="P164" s="107"/>
      <c r="Q164" s="105"/>
      <c r="R164" s="106"/>
      <c r="S164" s="105"/>
      <c r="T164" s="105"/>
      <c r="U164" s="105"/>
    </row>
    <row r="165" ht="12.75" customHeight="1">
      <c r="A165" s="105"/>
      <c r="B165" s="105"/>
      <c r="C165" s="105"/>
      <c r="D165" s="105"/>
      <c r="E165" s="50"/>
      <c r="F165" s="105"/>
      <c r="G165" s="105"/>
      <c r="H165" s="105"/>
      <c r="I165" s="105"/>
      <c r="J165" s="105"/>
      <c r="K165" s="105"/>
      <c r="L165" s="105"/>
      <c r="M165" s="106"/>
      <c r="N165" s="106"/>
      <c r="O165" s="105"/>
      <c r="P165" s="107"/>
      <c r="Q165" s="105"/>
      <c r="R165" s="106"/>
      <c r="S165" s="105"/>
      <c r="T165" s="105"/>
      <c r="U165" s="105"/>
    </row>
    <row r="166" ht="12.75" customHeight="1">
      <c r="A166" s="105"/>
      <c r="B166" s="105"/>
      <c r="C166" s="105"/>
      <c r="D166" s="105"/>
      <c r="E166" s="50"/>
      <c r="F166" s="105"/>
      <c r="G166" s="105"/>
      <c r="H166" s="105"/>
      <c r="I166" s="105"/>
      <c r="J166" s="105"/>
      <c r="K166" s="105"/>
      <c r="L166" s="105"/>
      <c r="M166" s="106"/>
      <c r="N166" s="106"/>
      <c r="O166" s="105"/>
      <c r="P166" s="107"/>
      <c r="Q166" s="105"/>
      <c r="R166" s="106"/>
      <c r="S166" s="105"/>
      <c r="T166" s="105"/>
      <c r="U166" s="105"/>
    </row>
    <row r="167" ht="12.75" customHeight="1">
      <c r="A167" s="105"/>
      <c r="B167" s="105"/>
      <c r="C167" s="105"/>
      <c r="D167" s="105"/>
      <c r="E167" s="50"/>
      <c r="F167" s="105"/>
      <c r="G167" s="105"/>
      <c r="H167" s="105"/>
      <c r="I167" s="105"/>
      <c r="J167" s="105"/>
      <c r="K167" s="105"/>
      <c r="L167" s="105"/>
      <c r="M167" s="106"/>
      <c r="N167" s="106"/>
      <c r="O167" s="105"/>
      <c r="P167" s="107"/>
      <c r="Q167" s="105"/>
      <c r="R167" s="106"/>
      <c r="S167" s="105"/>
      <c r="T167" s="105"/>
      <c r="U167" s="105"/>
    </row>
    <row r="168" ht="12.75" customHeight="1">
      <c r="A168" s="105"/>
      <c r="B168" s="105"/>
      <c r="C168" s="105"/>
      <c r="D168" s="105"/>
      <c r="E168" s="50"/>
      <c r="F168" s="105"/>
      <c r="G168" s="105"/>
      <c r="H168" s="105"/>
      <c r="I168" s="105"/>
      <c r="J168" s="105"/>
      <c r="K168" s="105"/>
      <c r="L168" s="105"/>
      <c r="M168" s="106"/>
      <c r="N168" s="106"/>
      <c r="O168" s="105"/>
      <c r="P168" s="107"/>
      <c r="Q168" s="105"/>
      <c r="R168" s="106"/>
      <c r="S168" s="105"/>
      <c r="T168" s="105"/>
      <c r="U168" s="105"/>
    </row>
    <row r="169" ht="12.75" customHeight="1">
      <c r="A169" s="105"/>
      <c r="B169" s="105"/>
      <c r="C169" s="105"/>
      <c r="D169" s="105"/>
      <c r="E169" s="50"/>
      <c r="F169" s="105"/>
      <c r="G169" s="105"/>
      <c r="H169" s="105"/>
      <c r="I169" s="105"/>
      <c r="J169" s="105"/>
      <c r="K169" s="105"/>
      <c r="L169" s="105"/>
      <c r="M169" s="106"/>
      <c r="N169" s="106"/>
      <c r="O169" s="105"/>
      <c r="P169" s="107"/>
      <c r="Q169" s="105"/>
      <c r="R169" s="106"/>
      <c r="S169" s="105"/>
      <c r="T169" s="105"/>
      <c r="U169" s="105"/>
    </row>
    <row r="170" ht="12.75" customHeight="1">
      <c r="A170" s="105"/>
      <c r="B170" s="105"/>
      <c r="C170" s="105"/>
      <c r="D170" s="105"/>
      <c r="E170" s="50"/>
      <c r="F170" s="105"/>
      <c r="G170" s="105"/>
      <c r="H170" s="105"/>
      <c r="I170" s="105"/>
      <c r="J170" s="105"/>
      <c r="K170" s="105"/>
      <c r="L170" s="105"/>
      <c r="M170" s="106"/>
      <c r="N170" s="106"/>
      <c r="O170" s="105"/>
      <c r="P170" s="107"/>
      <c r="Q170" s="105"/>
      <c r="R170" s="106"/>
      <c r="S170" s="105"/>
      <c r="T170" s="105"/>
      <c r="U170" s="105"/>
    </row>
    <row r="171" ht="12.75" customHeight="1">
      <c r="A171" s="105"/>
      <c r="B171" s="105"/>
      <c r="C171" s="105"/>
      <c r="D171" s="105"/>
      <c r="E171" s="50"/>
      <c r="F171" s="105"/>
      <c r="G171" s="105"/>
      <c r="H171" s="105"/>
      <c r="I171" s="105"/>
      <c r="J171" s="105"/>
      <c r="K171" s="105"/>
      <c r="L171" s="105"/>
      <c r="M171" s="106"/>
      <c r="N171" s="106"/>
      <c r="O171" s="105"/>
      <c r="P171" s="107"/>
      <c r="Q171" s="105"/>
      <c r="R171" s="106"/>
      <c r="S171" s="105"/>
      <c r="T171" s="105"/>
      <c r="U171" s="105"/>
    </row>
    <row r="172" ht="12.75" customHeight="1">
      <c r="A172" s="105"/>
      <c r="B172" s="105"/>
      <c r="C172" s="105"/>
      <c r="D172" s="105"/>
      <c r="E172" s="50"/>
      <c r="F172" s="105"/>
      <c r="G172" s="105"/>
      <c r="H172" s="105"/>
      <c r="I172" s="105"/>
      <c r="J172" s="105"/>
      <c r="K172" s="105"/>
      <c r="L172" s="105"/>
      <c r="M172" s="106"/>
      <c r="N172" s="106"/>
      <c r="O172" s="105"/>
      <c r="P172" s="107"/>
      <c r="Q172" s="105"/>
      <c r="R172" s="106"/>
      <c r="S172" s="105"/>
      <c r="T172" s="105"/>
      <c r="U172" s="105"/>
    </row>
    <row r="173" ht="12.75" customHeight="1">
      <c r="A173" s="105"/>
      <c r="B173" s="105"/>
      <c r="C173" s="105"/>
      <c r="D173" s="105"/>
      <c r="E173" s="50"/>
      <c r="F173" s="105"/>
      <c r="G173" s="105"/>
      <c r="H173" s="105"/>
      <c r="I173" s="105"/>
      <c r="J173" s="105"/>
      <c r="K173" s="105"/>
      <c r="L173" s="105"/>
      <c r="M173" s="106"/>
      <c r="N173" s="106"/>
      <c r="O173" s="105"/>
      <c r="P173" s="107"/>
      <c r="Q173" s="105"/>
      <c r="R173" s="106"/>
      <c r="S173" s="105"/>
      <c r="T173" s="105"/>
      <c r="U173" s="105"/>
    </row>
    <row r="174" ht="12.75" customHeight="1">
      <c r="A174" s="105"/>
      <c r="B174" s="105"/>
      <c r="C174" s="105"/>
      <c r="D174" s="105"/>
      <c r="E174" s="50"/>
      <c r="F174" s="105"/>
      <c r="G174" s="105"/>
      <c r="H174" s="105"/>
      <c r="I174" s="105"/>
      <c r="J174" s="105"/>
      <c r="K174" s="105"/>
      <c r="L174" s="105"/>
      <c r="M174" s="106"/>
      <c r="N174" s="106"/>
      <c r="O174" s="105"/>
      <c r="P174" s="107"/>
      <c r="Q174" s="105"/>
      <c r="R174" s="106"/>
      <c r="S174" s="105"/>
      <c r="T174" s="105"/>
      <c r="U174" s="105"/>
    </row>
    <row r="175" ht="12.75" customHeight="1">
      <c r="A175" s="105"/>
      <c r="B175" s="105"/>
      <c r="C175" s="105"/>
      <c r="D175" s="105"/>
      <c r="E175" s="50"/>
      <c r="F175" s="105"/>
      <c r="G175" s="105"/>
      <c r="H175" s="105"/>
      <c r="I175" s="105"/>
      <c r="J175" s="105"/>
      <c r="K175" s="105"/>
      <c r="L175" s="105"/>
      <c r="M175" s="106"/>
      <c r="N175" s="106"/>
      <c r="O175" s="105"/>
      <c r="P175" s="107"/>
      <c r="Q175" s="105"/>
      <c r="R175" s="106"/>
      <c r="S175" s="105"/>
      <c r="T175" s="105"/>
      <c r="U175" s="105"/>
    </row>
    <row r="176" ht="12.75" customHeight="1">
      <c r="A176" s="105"/>
      <c r="B176" s="105"/>
      <c r="C176" s="105"/>
      <c r="D176" s="105"/>
      <c r="E176" s="50"/>
      <c r="F176" s="105"/>
      <c r="G176" s="105"/>
      <c r="H176" s="105"/>
      <c r="I176" s="105"/>
      <c r="J176" s="105"/>
      <c r="K176" s="105"/>
      <c r="L176" s="105"/>
      <c r="M176" s="106"/>
      <c r="N176" s="106"/>
      <c r="O176" s="105"/>
      <c r="P176" s="107"/>
      <c r="Q176" s="105"/>
      <c r="R176" s="106"/>
      <c r="S176" s="105"/>
      <c r="T176" s="105"/>
      <c r="U176" s="105"/>
    </row>
    <row r="177" ht="12.75" customHeight="1">
      <c r="A177" s="105"/>
      <c r="B177" s="105"/>
      <c r="C177" s="105"/>
      <c r="D177" s="105"/>
      <c r="E177" s="50"/>
      <c r="F177" s="105"/>
      <c r="G177" s="105"/>
      <c r="H177" s="105"/>
      <c r="I177" s="105"/>
      <c r="J177" s="105"/>
      <c r="K177" s="105"/>
      <c r="L177" s="105"/>
      <c r="M177" s="106"/>
      <c r="N177" s="106"/>
      <c r="O177" s="105"/>
      <c r="P177" s="107"/>
      <c r="Q177" s="105"/>
      <c r="R177" s="106"/>
      <c r="S177" s="105"/>
      <c r="T177" s="105"/>
      <c r="U177" s="105"/>
    </row>
    <row r="178" ht="12.75" customHeight="1">
      <c r="A178" s="105"/>
      <c r="B178" s="105"/>
      <c r="C178" s="105"/>
      <c r="D178" s="105"/>
      <c r="E178" s="50"/>
      <c r="F178" s="105"/>
      <c r="G178" s="105"/>
      <c r="H178" s="105"/>
      <c r="I178" s="105"/>
      <c r="J178" s="105"/>
      <c r="K178" s="105"/>
      <c r="L178" s="105"/>
      <c r="M178" s="106"/>
      <c r="N178" s="106"/>
      <c r="O178" s="105"/>
      <c r="P178" s="107"/>
      <c r="Q178" s="105"/>
      <c r="R178" s="106"/>
      <c r="S178" s="105"/>
      <c r="T178" s="105"/>
      <c r="U178" s="105"/>
    </row>
    <row r="179" ht="12.75" customHeight="1">
      <c r="A179" s="105"/>
      <c r="B179" s="105"/>
      <c r="C179" s="105"/>
      <c r="D179" s="105"/>
      <c r="E179" s="50"/>
      <c r="F179" s="105"/>
      <c r="G179" s="105"/>
      <c r="H179" s="105"/>
      <c r="I179" s="105"/>
      <c r="J179" s="105"/>
      <c r="K179" s="105"/>
      <c r="L179" s="105"/>
      <c r="M179" s="106"/>
      <c r="N179" s="106"/>
      <c r="O179" s="105"/>
      <c r="P179" s="107"/>
      <c r="Q179" s="105"/>
      <c r="R179" s="106"/>
      <c r="S179" s="105"/>
      <c r="T179" s="105"/>
      <c r="U179" s="105"/>
    </row>
    <row r="180" ht="12.75" customHeight="1">
      <c r="A180" s="105"/>
      <c r="B180" s="105"/>
      <c r="C180" s="105"/>
      <c r="D180" s="105"/>
      <c r="E180" s="50"/>
      <c r="F180" s="105"/>
      <c r="G180" s="105"/>
      <c r="H180" s="105"/>
      <c r="I180" s="105"/>
      <c r="J180" s="105"/>
      <c r="K180" s="105"/>
      <c r="L180" s="105"/>
      <c r="M180" s="106"/>
      <c r="N180" s="106"/>
      <c r="O180" s="105"/>
      <c r="P180" s="107"/>
      <c r="Q180" s="105"/>
      <c r="R180" s="106"/>
      <c r="S180" s="105"/>
      <c r="T180" s="105"/>
      <c r="U180" s="105"/>
    </row>
    <row r="181" ht="12.75" customHeight="1">
      <c r="A181" s="105"/>
      <c r="B181" s="105"/>
      <c r="C181" s="105"/>
      <c r="D181" s="105"/>
      <c r="E181" s="50"/>
      <c r="F181" s="105"/>
      <c r="G181" s="105"/>
      <c r="H181" s="105"/>
      <c r="I181" s="105"/>
      <c r="J181" s="105"/>
      <c r="K181" s="105"/>
      <c r="L181" s="105"/>
      <c r="M181" s="106"/>
      <c r="N181" s="106"/>
      <c r="O181" s="105"/>
      <c r="P181" s="107"/>
      <c r="Q181" s="105"/>
      <c r="R181" s="106"/>
      <c r="S181" s="105"/>
      <c r="T181" s="105"/>
      <c r="U181" s="105"/>
    </row>
    <row r="182" ht="12.75" customHeight="1">
      <c r="A182" s="105"/>
      <c r="B182" s="105"/>
      <c r="C182" s="105"/>
      <c r="D182" s="105"/>
      <c r="E182" s="50"/>
      <c r="F182" s="105"/>
      <c r="G182" s="105"/>
      <c r="H182" s="105"/>
      <c r="I182" s="105"/>
      <c r="J182" s="105"/>
      <c r="K182" s="105"/>
      <c r="L182" s="105"/>
      <c r="M182" s="106"/>
      <c r="N182" s="106"/>
      <c r="O182" s="105"/>
      <c r="P182" s="107"/>
      <c r="Q182" s="105"/>
      <c r="R182" s="106"/>
      <c r="S182" s="105"/>
      <c r="T182" s="105"/>
      <c r="U182" s="105"/>
    </row>
    <row r="183" ht="12.75" customHeight="1">
      <c r="A183" s="105"/>
      <c r="B183" s="105"/>
      <c r="C183" s="105"/>
      <c r="D183" s="105"/>
      <c r="E183" s="50"/>
      <c r="F183" s="105"/>
      <c r="G183" s="105"/>
      <c r="H183" s="105"/>
      <c r="I183" s="105"/>
      <c r="J183" s="105"/>
      <c r="K183" s="105"/>
      <c r="L183" s="105"/>
      <c r="M183" s="106"/>
      <c r="N183" s="106"/>
      <c r="O183" s="105"/>
      <c r="P183" s="107"/>
      <c r="Q183" s="105"/>
      <c r="R183" s="106"/>
      <c r="S183" s="105"/>
      <c r="T183" s="105"/>
      <c r="U183" s="105"/>
    </row>
    <row r="184" ht="12.75" customHeight="1">
      <c r="A184" s="105"/>
      <c r="B184" s="105"/>
      <c r="C184" s="105"/>
      <c r="D184" s="105"/>
      <c r="E184" s="50"/>
      <c r="F184" s="105"/>
      <c r="G184" s="105"/>
      <c r="H184" s="105"/>
      <c r="I184" s="105"/>
      <c r="J184" s="105"/>
      <c r="K184" s="105"/>
      <c r="L184" s="105"/>
      <c r="M184" s="106"/>
      <c r="N184" s="106"/>
      <c r="O184" s="105"/>
      <c r="P184" s="107"/>
      <c r="Q184" s="105"/>
      <c r="R184" s="106"/>
      <c r="S184" s="105"/>
      <c r="T184" s="105"/>
      <c r="U184" s="105"/>
    </row>
    <row r="185" ht="12.75" customHeight="1">
      <c r="A185" s="105"/>
      <c r="B185" s="105"/>
      <c r="C185" s="105"/>
      <c r="D185" s="105"/>
      <c r="E185" s="50"/>
      <c r="F185" s="105"/>
      <c r="G185" s="105"/>
      <c r="H185" s="105"/>
      <c r="I185" s="105"/>
      <c r="J185" s="105"/>
      <c r="K185" s="105"/>
      <c r="L185" s="105"/>
      <c r="M185" s="106"/>
      <c r="N185" s="106"/>
      <c r="O185" s="105"/>
      <c r="P185" s="107"/>
      <c r="Q185" s="105"/>
      <c r="R185" s="106"/>
      <c r="S185" s="105"/>
      <c r="T185" s="105"/>
      <c r="U185" s="105"/>
    </row>
    <row r="186" ht="12.75" customHeight="1">
      <c r="A186" s="105"/>
      <c r="B186" s="105"/>
      <c r="C186" s="105"/>
      <c r="D186" s="105"/>
      <c r="E186" s="50"/>
      <c r="F186" s="105"/>
      <c r="G186" s="105"/>
      <c r="H186" s="105"/>
      <c r="I186" s="105"/>
      <c r="J186" s="105"/>
      <c r="K186" s="105"/>
      <c r="L186" s="105"/>
      <c r="M186" s="106"/>
      <c r="N186" s="106"/>
      <c r="O186" s="105"/>
      <c r="P186" s="107"/>
      <c r="Q186" s="105"/>
      <c r="R186" s="106"/>
      <c r="S186" s="105"/>
      <c r="T186" s="105"/>
      <c r="U186" s="105"/>
    </row>
    <row r="187" ht="12.75" customHeight="1">
      <c r="A187" s="105"/>
      <c r="B187" s="105"/>
      <c r="C187" s="105"/>
      <c r="D187" s="105"/>
      <c r="E187" s="50"/>
      <c r="F187" s="105"/>
      <c r="G187" s="105"/>
      <c r="H187" s="105"/>
      <c r="I187" s="105"/>
      <c r="J187" s="105"/>
      <c r="K187" s="105"/>
      <c r="L187" s="105"/>
      <c r="M187" s="106"/>
      <c r="N187" s="106"/>
      <c r="O187" s="105"/>
      <c r="P187" s="107"/>
      <c r="Q187" s="105"/>
      <c r="R187" s="106"/>
      <c r="S187" s="105"/>
      <c r="T187" s="105"/>
      <c r="U187" s="105"/>
    </row>
    <row r="188" ht="12.75" customHeight="1">
      <c r="A188" s="105"/>
      <c r="B188" s="105"/>
      <c r="C188" s="105"/>
      <c r="D188" s="105"/>
      <c r="E188" s="50"/>
      <c r="F188" s="105"/>
      <c r="G188" s="105"/>
      <c r="H188" s="105"/>
      <c r="I188" s="105"/>
      <c r="J188" s="105"/>
      <c r="K188" s="105"/>
      <c r="L188" s="105"/>
      <c r="M188" s="106"/>
      <c r="N188" s="106"/>
      <c r="O188" s="105"/>
      <c r="P188" s="107"/>
      <c r="Q188" s="105"/>
      <c r="R188" s="106"/>
      <c r="S188" s="105"/>
      <c r="T188" s="105"/>
      <c r="U188" s="105"/>
    </row>
    <row r="189" ht="12.75" customHeight="1">
      <c r="A189" s="105"/>
      <c r="B189" s="105"/>
      <c r="C189" s="105"/>
      <c r="D189" s="105"/>
      <c r="E189" s="50"/>
      <c r="F189" s="105"/>
      <c r="G189" s="105"/>
      <c r="H189" s="105"/>
      <c r="I189" s="105"/>
      <c r="J189" s="105"/>
      <c r="K189" s="105"/>
      <c r="L189" s="105"/>
      <c r="M189" s="106"/>
      <c r="N189" s="106"/>
      <c r="O189" s="105"/>
      <c r="P189" s="107"/>
      <c r="Q189" s="105"/>
      <c r="R189" s="106"/>
      <c r="S189" s="105"/>
      <c r="T189" s="105"/>
      <c r="U189" s="105"/>
    </row>
    <row r="190" ht="12.75" customHeight="1">
      <c r="A190" s="105"/>
      <c r="B190" s="105"/>
      <c r="C190" s="105"/>
      <c r="D190" s="105"/>
      <c r="E190" s="50"/>
      <c r="F190" s="105"/>
      <c r="G190" s="105"/>
      <c r="H190" s="105"/>
      <c r="I190" s="105"/>
      <c r="J190" s="105"/>
      <c r="K190" s="105"/>
      <c r="L190" s="105"/>
      <c r="M190" s="106"/>
      <c r="N190" s="106"/>
      <c r="O190" s="105"/>
      <c r="P190" s="107"/>
      <c r="Q190" s="105"/>
      <c r="R190" s="106"/>
      <c r="S190" s="105"/>
      <c r="T190" s="105"/>
      <c r="U190" s="105"/>
    </row>
    <row r="191" ht="12.75" customHeight="1">
      <c r="A191" s="105"/>
      <c r="B191" s="105"/>
      <c r="C191" s="105"/>
      <c r="D191" s="105"/>
      <c r="E191" s="50"/>
      <c r="F191" s="105"/>
      <c r="G191" s="105"/>
      <c r="H191" s="105"/>
      <c r="I191" s="105"/>
      <c r="J191" s="105"/>
      <c r="K191" s="105"/>
      <c r="L191" s="105"/>
      <c r="M191" s="106"/>
      <c r="N191" s="106"/>
      <c r="O191" s="105"/>
      <c r="P191" s="107"/>
      <c r="Q191" s="105"/>
      <c r="R191" s="106"/>
      <c r="S191" s="105"/>
      <c r="T191" s="105"/>
      <c r="U191" s="105"/>
    </row>
    <row r="192" ht="12.75" customHeight="1">
      <c r="A192" s="105"/>
      <c r="B192" s="105"/>
      <c r="C192" s="105"/>
      <c r="D192" s="105"/>
      <c r="E192" s="50"/>
      <c r="F192" s="105"/>
      <c r="G192" s="105"/>
      <c r="H192" s="105"/>
      <c r="I192" s="105"/>
      <c r="J192" s="105"/>
      <c r="K192" s="105"/>
      <c r="L192" s="105"/>
      <c r="M192" s="106"/>
      <c r="N192" s="106"/>
      <c r="O192" s="105"/>
      <c r="P192" s="107"/>
      <c r="Q192" s="105"/>
      <c r="R192" s="106"/>
      <c r="S192" s="105"/>
      <c r="T192" s="105"/>
      <c r="U192" s="105"/>
    </row>
    <row r="193" ht="12.75" customHeight="1">
      <c r="A193" s="105"/>
      <c r="B193" s="105"/>
      <c r="C193" s="105"/>
      <c r="D193" s="105"/>
      <c r="E193" s="50"/>
      <c r="F193" s="105"/>
      <c r="G193" s="105"/>
      <c r="H193" s="105"/>
      <c r="I193" s="105"/>
      <c r="J193" s="105"/>
      <c r="K193" s="105"/>
      <c r="L193" s="105"/>
      <c r="M193" s="106"/>
      <c r="N193" s="106"/>
      <c r="O193" s="105"/>
      <c r="P193" s="107"/>
      <c r="Q193" s="105"/>
      <c r="R193" s="106"/>
      <c r="S193" s="105"/>
      <c r="T193" s="105"/>
      <c r="U193" s="105"/>
    </row>
    <row r="194" ht="12.75" customHeight="1">
      <c r="A194" s="105"/>
      <c r="B194" s="105"/>
      <c r="C194" s="105"/>
      <c r="D194" s="105"/>
      <c r="E194" s="50"/>
      <c r="F194" s="105"/>
      <c r="G194" s="105"/>
      <c r="H194" s="105"/>
      <c r="I194" s="105"/>
      <c r="J194" s="105"/>
      <c r="K194" s="105"/>
      <c r="L194" s="105"/>
      <c r="M194" s="106"/>
      <c r="N194" s="106"/>
      <c r="O194" s="105"/>
      <c r="P194" s="107"/>
      <c r="Q194" s="105"/>
      <c r="R194" s="106"/>
      <c r="S194" s="105"/>
      <c r="T194" s="105"/>
      <c r="U194" s="105"/>
    </row>
    <row r="195" ht="12.75" customHeight="1">
      <c r="A195" s="105"/>
      <c r="B195" s="105"/>
      <c r="C195" s="105"/>
      <c r="D195" s="105"/>
      <c r="E195" s="50"/>
      <c r="F195" s="105"/>
      <c r="G195" s="105"/>
      <c r="H195" s="105"/>
      <c r="I195" s="105"/>
      <c r="J195" s="105"/>
      <c r="K195" s="105"/>
      <c r="L195" s="105"/>
      <c r="M195" s="106"/>
      <c r="N195" s="106"/>
      <c r="O195" s="105"/>
      <c r="P195" s="107"/>
      <c r="Q195" s="105"/>
      <c r="R195" s="106"/>
      <c r="S195" s="105"/>
      <c r="T195" s="105"/>
      <c r="U195" s="105"/>
    </row>
    <row r="196" ht="12.75" customHeight="1">
      <c r="A196" s="105"/>
      <c r="B196" s="105"/>
      <c r="C196" s="105"/>
      <c r="D196" s="105"/>
      <c r="E196" s="50"/>
      <c r="F196" s="105"/>
      <c r="G196" s="105"/>
      <c r="H196" s="105"/>
      <c r="I196" s="105"/>
      <c r="J196" s="105"/>
      <c r="K196" s="105"/>
      <c r="L196" s="105"/>
      <c r="M196" s="106"/>
      <c r="N196" s="106"/>
      <c r="O196" s="105"/>
      <c r="P196" s="107"/>
      <c r="Q196" s="105"/>
      <c r="R196" s="106"/>
      <c r="S196" s="105"/>
      <c r="T196" s="105"/>
      <c r="U196" s="105"/>
    </row>
    <row r="197" ht="12.75" customHeight="1">
      <c r="A197" s="105"/>
      <c r="B197" s="105"/>
      <c r="C197" s="105"/>
      <c r="D197" s="105"/>
      <c r="E197" s="50"/>
      <c r="F197" s="105"/>
      <c r="G197" s="105"/>
      <c r="H197" s="105"/>
      <c r="I197" s="105"/>
      <c r="J197" s="105"/>
      <c r="K197" s="105"/>
      <c r="L197" s="105"/>
      <c r="M197" s="106"/>
      <c r="N197" s="106"/>
      <c r="O197" s="105"/>
      <c r="P197" s="107"/>
      <c r="Q197" s="105"/>
      <c r="R197" s="106"/>
      <c r="S197" s="105"/>
      <c r="T197" s="105"/>
      <c r="U197" s="105"/>
    </row>
    <row r="198" ht="12.75" customHeight="1">
      <c r="A198" s="105"/>
      <c r="B198" s="105"/>
      <c r="C198" s="105"/>
      <c r="D198" s="105"/>
      <c r="E198" s="50"/>
      <c r="F198" s="105"/>
      <c r="G198" s="105"/>
      <c r="H198" s="105"/>
      <c r="I198" s="105"/>
      <c r="J198" s="105"/>
      <c r="K198" s="105"/>
      <c r="L198" s="105"/>
      <c r="M198" s="106"/>
      <c r="N198" s="106"/>
      <c r="O198" s="105"/>
      <c r="P198" s="107"/>
      <c r="Q198" s="105"/>
      <c r="R198" s="106"/>
      <c r="S198" s="105"/>
      <c r="T198" s="105"/>
      <c r="U198" s="105"/>
    </row>
    <row r="199" ht="12.75" customHeight="1">
      <c r="A199" s="105"/>
      <c r="B199" s="105"/>
      <c r="C199" s="105"/>
      <c r="D199" s="105"/>
      <c r="E199" s="50"/>
      <c r="F199" s="105"/>
      <c r="G199" s="105"/>
      <c r="H199" s="105"/>
      <c r="I199" s="105"/>
      <c r="J199" s="105"/>
      <c r="K199" s="105"/>
      <c r="L199" s="105"/>
      <c r="M199" s="106"/>
      <c r="N199" s="106"/>
      <c r="O199" s="105"/>
      <c r="P199" s="107"/>
      <c r="Q199" s="105"/>
      <c r="R199" s="106"/>
      <c r="S199" s="105"/>
      <c r="T199" s="105"/>
      <c r="U199" s="105"/>
    </row>
    <row r="200" ht="12.75" customHeight="1">
      <c r="A200" s="105"/>
      <c r="B200" s="105"/>
      <c r="C200" s="105"/>
      <c r="D200" s="105"/>
      <c r="E200" s="50"/>
      <c r="F200" s="105"/>
      <c r="G200" s="105"/>
      <c r="H200" s="105"/>
      <c r="I200" s="105"/>
      <c r="J200" s="105"/>
      <c r="K200" s="105"/>
      <c r="L200" s="105"/>
      <c r="M200" s="106"/>
      <c r="N200" s="106"/>
      <c r="O200" s="105"/>
      <c r="P200" s="107"/>
      <c r="Q200" s="105"/>
      <c r="R200" s="106"/>
      <c r="S200" s="105"/>
      <c r="T200" s="105"/>
      <c r="U200" s="105"/>
    </row>
    <row r="201" ht="12.75" customHeight="1">
      <c r="A201" s="105"/>
      <c r="B201" s="105"/>
      <c r="C201" s="105"/>
      <c r="D201" s="105"/>
      <c r="E201" s="50"/>
      <c r="F201" s="105"/>
      <c r="G201" s="105"/>
      <c r="H201" s="105"/>
      <c r="I201" s="105"/>
      <c r="J201" s="105"/>
      <c r="K201" s="105"/>
      <c r="L201" s="105"/>
      <c r="M201" s="106"/>
      <c r="N201" s="106"/>
      <c r="O201" s="105"/>
      <c r="P201" s="107"/>
      <c r="Q201" s="105"/>
      <c r="R201" s="106"/>
      <c r="S201" s="105"/>
      <c r="T201" s="105"/>
      <c r="U201" s="105"/>
    </row>
    <row r="202" ht="12.75" customHeight="1">
      <c r="A202" s="105"/>
      <c r="B202" s="105"/>
      <c r="C202" s="105"/>
      <c r="D202" s="105"/>
      <c r="E202" s="50"/>
      <c r="F202" s="105"/>
      <c r="G202" s="105"/>
      <c r="H202" s="105"/>
      <c r="I202" s="105"/>
      <c r="J202" s="105"/>
      <c r="K202" s="105"/>
      <c r="L202" s="105"/>
      <c r="M202" s="106"/>
      <c r="N202" s="106"/>
      <c r="O202" s="105"/>
      <c r="P202" s="107"/>
      <c r="Q202" s="105"/>
      <c r="R202" s="106"/>
      <c r="S202" s="105"/>
      <c r="T202" s="105"/>
      <c r="U202" s="105"/>
    </row>
    <row r="203" ht="12.75" customHeight="1">
      <c r="A203" s="105"/>
      <c r="B203" s="105"/>
      <c r="C203" s="105"/>
      <c r="D203" s="105"/>
      <c r="E203" s="50"/>
      <c r="F203" s="105"/>
      <c r="G203" s="105"/>
      <c r="H203" s="105"/>
      <c r="I203" s="105"/>
      <c r="J203" s="105"/>
      <c r="K203" s="105"/>
      <c r="L203" s="105"/>
      <c r="M203" s="106"/>
      <c r="N203" s="106"/>
      <c r="O203" s="105"/>
      <c r="P203" s="107"/>
      <c r="Q203" s="105"/>
      <c r="R203" s="106"/>
      <c r="S203" s="105"/>
      <c r="T203" s="105"/>
      <c r="U203" s="105"/>
    </row>
    <row r="204" ht="12.75" customHeight="1">
      <c r="A204" s="105"/>
      <c r="B204" s="105"/>
      <c r="C204" s="105"/>
      <c r="D204" s="105"/>
      <c r="E204" s="50"/>
      <c r="F204" s="105"/>
      <c r="G204" s="105"/>
      <c r="H204" s="105"/>
      <c r="I204" s="105"/>
      <c r="J204" s="105"/>
      <c r="K204" s="105"/>
      <c r="L204" s="105"/>
      <c r="M204" s="106"/>
      <c r="N204" s="106"/>
      <c r="O204" s="105"/>
      <c r="P204" s="107"/>
      <c r="Q204" s="105"/>
      <c r="R204" s="106"/>
      <c r="S204" s="105"/>
      <c r="T204" s="105"/>
      <c r="U204" s="105"/>
    </row>
    <row r="205" ht="12.75" customHeight="1">
      <c r="A205" s="105"/>
      <c r="B205" s="105"/>
      <c r="C205" s="105"/>
      <c r="D205" s="105"/>
      <c r="E205" s="50"/>
      <c r="F205" s="105"/>
      <c r="G205" s="105"/>
      <c r="H205" s="105"/>
      <c r="I205" s="105"/>
      <c r="J205" s="105"/>
      <c r="K205" s="105"/>
      <c r="L205" s="105"/>
      <c r="M205" s="106"/>
      <c r="N205" s="106"/>
      <c r="O205" s="105"/>
      <c r="P205" s="107"/>
      <c r="Q205" s="105"/>
      <c r="R205" s="106"/>
      <c r="S205" s="105"/>
      <c r="T205" s="105"/>
      <c r="U205" s="105"/>
    </row>
    <row r="206" ht="12.75" customHeight="1">
      <c r="A206" s="105"/>
      <c r="B206" s="105"/>
      <c r="C206" s="105"/>
      <c r="D206" s="105"/>
      <c r="E206" s="50"/>
      <c r="F206" s="105"/>
      <c r="G206" s="105"/>
      <c r="H206" s="105"/>
      <c r="I206" s="105"/>
      <c r="J206" s="105"/>
      <c r="K206" s="105"/>
      <c r="L206" s="105"/>
      <c r="M206" s="106"/>
      <c r="N206" s="106"/>
      <c r="O206" s="105"/>
      <c r="P206" s="107"/>
      <c r="Q206" s="105"/>
      <c r="R206" s="106"/>
      <c r="S206" s="105"/>
      <c r="T206" s="105"/>
      <c r="U206" s="105"/>
    </row>
    <row r="207" ht="12.75" customHeight="1">
      <c r="A207" s="105"/>
      <c r="B207" s="105"/>
      <c r="C207" s="105"/>
      <c r="D207" s="105"/>
      <c r="E207" s="50"/>
      <c r="F207" s="105"/>
      <c r="G207" s="105"/>
      <c r="H207" s="105"/>
      <c r="I207" s="105"/>
      <c r="J207" s="105"/>
      <c r="K207" s="105"/>
      <c r="L207" s="105"/>
      <c r="M207" s="106"/>
      <c r="N207" s="106"/>
      <c r="O207" s="105"/>
      <c r="P207" s="107"/>
      <c r="Q207" s="105"/>
      <c r="R207" s="106"/>
      <c r="S207" s="105"/>
      <c r="T207" s="105"/>
      <c r="U207" s="105"/>
    </row>
    <row r="208" ht="12.75" customHeight="1">
      <c r="A208" s="105"/>
      <c r="B208" s="105"/>
      <c r="C208" s="105"/>
      <c r="D208" s="105"/>
      <c r="E208" s="50"/>
      <c r="F208" s="105"/>
      <c r="G208" s="105"/>
      <c r="H208" s="105"/>
      <c r="I208" s="105"/>
      <c r="J208" s="105"/>
      <c r="K208" s="105"/>
      <c r="L208" s="105"/>
      <c r="M208" s="106"/>
      <c r="N208" s="106"/>
      <c r="O208" s="105"/>
      <c r="P208" s="107"/>
      <c r="Q208" s="105"/>
      <c r="R208" s="106"/>
      <c r="S208" s="105"/>
      <c r="T208" s="105"/>
      <c r="U208" s="105"/>
    </row>
    <row r="209" ht="12.75" customHeight="1">
      <c r="A209" s="105"/>
      <c r="B209" s="105"/>
      <c r="C209" s="105"/>
      <c r="D209" s="105"/>
      <c r="E209" s="50"/>
      <c r="F209" s="105"/>
      <c r="G209" s="105"/>
      <c r="H209" s="105"/>
      <c r="I209" s="105"/>
      <c r="J209" s="105"/>
      <c r="K209" s="105"/>
      <c r="L209" s="105"/>
      <c r="M209" s="106"/>
      <c r="N209" s="106"/>
      <c r="O209" s="105"/>
      <c r="P209" s="107"/>
      <c r="Q209" s="105"/>
      <c r="R209" s="106"/>
      <c r="S209" s="105"/>
      <c r="T209" s="105"/>
      <c r="U209" s="105"/>
    </row>
    <row r="210" ht="12.75" customHeight="1">
      <c r="A210" s="105"/>
      <c r="B210" s="105"/>
      <c r="C210" s="105"/>
      <c r="D210" s="105"/>
      <c r="E210" s="50"/>
      <c r="F210" s="105"/>
      <c r="G210" s="105"/>
      <c r="H210" s="105"/>
      <c r="I210" s="105"/>
      <c r="J210" s="105"/>
      <c r="K210" s="105"/>
      <c r="L210" s="105"/>
      <c r="M210" s="106"/>
      <c r="N210" s="106"/>
      <c r="O210" s="105"/>
      <c r="P210" s="107"/>
      <c r="Q210" s="105"/>
      <c r="R210" s="106"/>
      <c r="S210" s="105"/>
      <c r="T210" s="105"/>
      <c r="U210" s="105"/>
    </row>
    <row r="211" ht="12.75" customHeight="1">
      <c r="A211" s="105"/>
      <c r="B211" s="105"/>
      <c r="C211" s="105"/>
      <c r="D211" s="105"/>
      <c r="E211" s="50"/>
      <c r="F211" s="105"/>
      <c r="G211" s="105"/>
      <c r="H211" s="105"/>
      <c r="I211" s="105"/>
      <c r="J211" s="105"/>
      <c r="K211" s="105"/>
      <c r="L211" s="105"/>
      <c r="M211" s="106"/>
      <c r="N211" s="106"/>
      <c r="O211" s="105"/>
      <c r="P211" s="107"/>
      <c r="Q211" s="105"/>
      <c r="R211" s="106"/>
      <c r="S211" s="105"/>
      <c r="T211" s="105"/>
      <c r="U211" s="105"/>
    </row>
    <row r="212" ht="12.75" customHeight="1">
      <c r="A212" s="105"/>
      <c r="B212" s="105"/>
      <c r="C212" s="105"/>
      <c r="D212" s="105"/>
      <c r="E212" s="50"/>
      <c r="F212" s="105"/>
      <c r="G212" s="105"/>
      <c r="H212" s="105"/>
      <c r="I212" s="105"/>
      <c r="J212" s="105"/>
      <c r="K212" s="105"/>
      <c r="L212" s="105"/>
      <c r="M212" s="106"/>
      <c r="N212" s="106"/>
      <c r="O212" s="105"/>
      <c r="P212" s="107"/>
      <c r="Q212" s="105"/>
      <c r="R212" s="106"/>
      <c r="S212" s="105"/>
      <c r="T212" s="105"/>
      <c r="U212" s="105"/>
    </row>
    <row r="213" ht="12.75" customHeight="1">
      <c r="A213" s="105"/>
      <c r="B213" s="105"/>
      <c r="C213" s="105"/>
      <c r="D213" s="105"/>
      <c r="E213" s="50"/>
      <c r="F213" s="105"/>
      <c r="G213" s="105"/>
      <c r="H213" s="105"/>
      <c r="I213" s="105"/>
      <c r="J213" s="105"/>
      <c r="K213" s="105"/>
      <c r="L213" s="105"/>
      <c r="M213" s="106"/>
      <c r="N213" s="106"/>
      <c r="O213" s="105"/>
      <c r="P213" s="107"/>
      <c r="Q213" s="105"/>
      <c r="R213" s="106"/>
      <c r="S213" s="105"/>
      <c r="T213" s="105"/>
      <c r="U213" s="105"/>
    </row>
    <row r="214" ht="12.75" customHeight="1">
      <c r="A214" s="105"/>
      <c r="B214" s="105"/>
      <c r="C214" s="105"/>
      <c r="D214" s="105"/>
      <c r="E214" s="50"/>
      <c r="F214" s="105"/>
      <c r="G214" s="105"/>
      <c r="H214" s="105"/>
      <c r="I214" s="105"/>
      <c r="J214" s="105"/>
      <c r="K214" s="105"/>
      <c r="L214" s="105"/>
      <c r="M214" s="106"/>
      <c r="N214" s="106"/>
      <c r="O214" s="105"/>
      <c r="P214" s="107"/>
      <c r="Q214" s="105"/>
      <c r="R214" s="106"/>
      <c r="S214" s="105"/>
      <c r="T214" s="105"/>
      <c r="U214" s="105"/>
    </row>
    <row r="215" ht="12.75" customHeight="1">
      <c r="A215" s="105"/>
      <c r="B215" s="105"/>
      <c r="C215" s="105"/>
      <c r="D215" s="105"/>
      <c r="E215" s="50"/>
      <c r="F215" s="105"/>
      <c r="G215" s="105"/>
      <c r="H215" s="105"/>
      <c r="I215" s="105"/>
      <c r="J215" s="105"/>
      <c r="K215" s="105"/>
      <c r="L215" s="105"/>
      <c r="M215" s="106"/>
      <c r="N215" s="106"/>
      <c r="O215" s="105"/>
      <c r="P215" s="107"/>
      <c r="Q215" s="105"/>
      <c r="R215" s="106"/>
      <c r="S215" s="105"/>
      <c r="T215" s="105"/>
      <c r="U215" s="105"/>
    </row>
    <row r="216" ht="12.75" customHeight="1">
      <c r="A216" s="105"/>
      <c r="B216" s="105"/>
      <c r="C216" s="105"/>
      <c r="D216" s="105"/>
      <c r="E216" s="50"/>
      <c r="F216" s="105"/>
      <c r="G216" s="105"/>
      <c r="H216" s="105"/>
      <c r="I216" s="105"/>
      <c r="J216" s="105"/>
      <c r="K216" s="105"/>
      <c r="L216" s="105"/>
      <c r="M216" s="106"/>
      <c r="N216" s="106"/>
      <c r="O216" s="105"/>
      <c r="P216" s="107"/>
      <c r="Q216" s="105"/>
      <c r="R216" s="106"/>
      <c r="S216" s="105"/>
      <c r="T216" s="105"/>
      <c r="U216" s="105"/>
    </row>
    <row r="217" ht="12.75" customHeight="1">
      <c r="A217" s="105"/>
      <c r="B217" s="105"/>
      <c r="C217" s="105"/>
      <c r="D217" s="105"/>
      <c r="E217" s="50"/>
      <c r="F217" s="105"/>
      <c r="G217" s="105"/>
      <c r="H217" s="105"/>
      <c r="I217" s="105"/>
      <c r="J217" s="105"/>
      <c r="K217" s="105"/>
      <c r="L217" s="105"/>
      <c r="M217" s="106"/>
      <c r="N217" s="106"/>
      <c r="O217" s="105"/>
      <c r="P217" s="107"/>
      <c r="Q217" s="105"/>
      <c r="R217" s="106"/>
      <c r="S217" s="105"/>
      <c r="T217" s="105"/>
      <c r="U217" s="105"/>
    </row>
    <row r="218" ht="12.75" customHeight="1">
      <c r="A218" s="105"/>
      <c r="B218" s="105"/>
      <c r="C218" s="105"/>
      <c r="D218" s="105"/>
      <c r="E218" s="50"/>
      <c r="F218" s="105"/>
      <c r="G218" s="105"/>
      <c r="H218" s="105"/>
      <c r="I218" s="105"/>
      <c r="J218" s="105"/>
      <c r="K218" s="105"/>
      <c r="L218" s="105"/>
      <c r="M218" s="106"/>
      <c r="N218" s="106"/>
      <c r="O218" s="105"/>
      <c r="P218" s="107"/>
      <c r="Q218" s="105"/>
      <c r="R218" s="106"/>
      <c r="S218" s="105"/>
      <c r="T218" s="105"/>
      <c r="U218" s="105"/>
    </row>
    <row r="219" ht="12.75" customHeight="1">
      <c r="A219" s="105"/>
      <c r="B219" s="105"/>
      <c r="C219" s="105"/>
      <c r="D219" s="105"/>
      <c r="E219" s="50"/>
      <c r="F219" s="105"/>
      <c r="G219" s="105"/>
      <c r="H219" s="105"/>
      <c r="I219" s="105"/>
      <c r="J219" s="105"/>
      <c r="K219" s="105"/>
      <c r="L219" s="105"/>
      <c r="M219" s="106"/>
      <c r="N219" s="106"/>
      <c r="O219" s="105"/>
      <c r="P219" s="107"/>
      <c r="Q219" s="105"/>
      <c r="R219" s="106"/>
      <c r="S219" s="105"/>
      <c r="T219" s="105"/>
      <c r="U219" s="105"/>
    </row>
    <row r="220" ht="12.75" customHeight="1">
      <c r="A220" s="105"/>
      <c r="B220" s="105"/>
      <c r="C220" s="105"/>
      <c r="D220" s="105"/>
      <c r="E220" s="50"/>
      <c r="F220" s="105"/>
      <c r="G220" s="105"/>
      <c r="H220" s="105"/>
      <c r="I220" s="105"/>
      <c r="J220" s="105"/>
      <c r="K220" s="105"/>
      <c r="L220" s="105"/>
      <c r="M220" s="106"/>
      <c r="N220" s="106"/>
      <c r="O220" s="105"/>
      <c r="P220" s="107"/>
      <c r="Q220" s="105"/>
      <c r="R220" s="106"/>
      <c r="S220" s="105"/>
      <c r="T220" s="105"/>
      <c r="U220" s="105"/>
    </row>
    <row r="221" ht="12.75" customHeight="1">
      <c r="A221" s="105"/>
      <c r="B221" s="105"/>
      <c r="C221" s="105"/>
      <c r="D221" s="105"/>
      <c r="E221" s="50"/>
      <c r="F221" s="105"/>
      <c r="G221" s="105"/>
      <c r="H221" s="105"/>
      <c r="I221" s="105"/>
      <c r="J221" s="105"/>
      <c r="K221" s="105"/>
      <c r="L221" s="105"/>
      <c r="M221" s="106"/>
      <c r="N221" s="106"/>
      <c r="O221" s="105"/>
      <c r="P221" s="107"/>
      <c r="Q221" s="105"/>
      <c r="R221" s="106"/>
      <c r="S221" s="105"/>
      <c r="T221" s="105"/>
      <c r="U221" s="105"/>
    </row>
    <row r="222" ht="12.75" customHeight="1">
      <c r="A222" s="105"/>
      <c r="B222" s="105"/>
      <c r="C222" s="105"/>
      <c r="D222" s="105"/>
      <c r="E222" s="50"/>
      <c r="F222" s="105"/>
      <c r="G222" s="105"/>
      <c r="H222" s="105"/>
      <c r="I222" s="105"/>
      <c r="J222" s="105"/>
      <c r="K222" s="105"/>
      <c r="L222" s="105"/>
      <c r="M222" s="106"/>
      <c r="N222" s="106"/>
      <c r="O222" s="105"/>
      <c r="P222" s="107"/>
      <c r="Q222" s="105"/>
      <c r="R222" s="106"/>
      <c r="S222" s="105"/>
      <c r="T222" s="105"/>
      <c r="U222" s="105"/>
    </row>
    <row r="223" ht="12.75" customHeight="1">
      <c r="A223" s="105"/>
      <c r="B223" s="105"/>
      <c r="C223" s="105"/>
      <c r="D223" s="105"/>
      <c r="E223" s="50"/>
      <c r="F223" s="105"/>
      <c r="G223" s="105"/>
      <c r="H223" s="105"/>
      <c r="I223" s="105"/>
      <c r="J223" s="105"/>
      <c r="K223" s="105"/>
      <c r="L223" s="105"/>
      <c r="M223" s="106"/>
      <c r="N223" s="106"/>
      <c r="O223" s="105"/>
      <c r="P223" s="107"/>
      <c r="Q223" s="105"/>
      <c r="R223" s="106"/>
      <c r="S223" s="105"/>
      <c r="T223" s="105"/>
      <c r="U223" s="105"/>
    </row>
    <row r="224" ht="12.75" customHeight="1">
      <c r="A224" s="105"/>
      <c r="B224" s="105"/>
      <c r="C224" s="105"/>
      <c r="D224" s="105"/>
      <c r="E224" s="50"/>
      <c r="F224" s="105"/>
      <c r="G224" s="105"/>
      <c r="H224" s="105"/>
      <c r="I224" s="105"/>
      <c r="J224" s="105"/>
      <c r="K224" s="105"/>
      <c r="L224" s="105"/>
      <c r="M224" s="106"/>
      <c r="N224" s="106"/>
      <c r="O224" s="105"/>
      <c r="P224" s="107"/>
      <c r="Q224" s="105"/>
      <c r="R224" s="106"/>
      <c r="S224" s="105"/>
      <c r="T224" s="105"/>
      <c r="U224" s="105"/>
    </row>
    <row r="225" ht="12.75" customHeight="1">
      <c r="A225" s="105"/>
      <c r="B225" s="105"/>
      <c r="C225" s="105"/>
      <c r="D225" s="105"/>
      <c r="E225" s="50"/>
      <c r="F225" s="105"/>
      <c r="G225" s="105"/>
      <c r="H225" s="105"/>
      <c r="I225" s="105"/>
      <c r="J225" s="105"/>
      <c r="K225" s="105"/>
      <c r="L225" s="105"/>
      <c r="M225" s="106"/>
      <c r="N225" s="106"/>
      <c r="O225" s="105"/>
      <c r="P225" s="107"/>
      <c r="Q225" s="105"/>
      <c r="R225" s="106"/>
      <c r="S225" s="105"/>
      <c r="T225" s="105"/>
      <c r="U225" s="105"/>
    </row>
    <row r="226" ht="12.75" customHeight="1">
      <c r="A226" s="105"/>
      <c r="B226" s="105"/>
      <c r="C226" s="105"/>
      <c r="D226" s="105"/>
      <c r="E226" s="50"/>
      <c r="F226" s="105"/>
      <c r="G226" s="105"/>
      <c r="H226" s="105"/>
      <c r="I226" s="105"/>
      <c r="J226" s="105"/>
      <c r="K226" s="105"/>
      <c r="L226" s="105"/>
      <c r="M226" s="106"/>
      <c r="N226" s="106"/>
      <c r="O226" s="105"/>
      <c r="P226" s="107"/>
      <c r="Q226" s="105"/>
      <c r="R226" s="106"/>
      <c r="S226" s="105"/>
      <c r="T226" s="105"/>
      <c r="U226" s="105"/>
    </row>
    <row r="227" ht="12.75" customHeight="1">
      <c r="A227" s="105"/>
      <c r="B227" s="105"/>
      <c r="C227" s="105"/>
      <c r="D227" s="105"/>
      <c r="E227" s="50"/>
      <c r="F227" s="105"/>
      <c r="G227" s="105"/>
      <c r="H227" s="105"/>
      <c r="I227" s="105"/>
      <c r="J227" s="105"/>
      <c r="K227" s="105"/>
      <c r="L227" s="105"/>
      <c r="M227" s="106"/>
      <c r="N227" s="106"/>
      <c r="O227" s="105"/>
      <c r="P227" s="107"/>
      <c r="Q227" s="105"/>
      <c r="R227" s="106"/>
      <c r="S227" s="105"/>
      <c r="T227" s="105"/>
      <c r="U227" s="105"/>
    </row>
    <row r="228" ht="12.75" customHeight="1">
      <c r="A228" s="105"/>
      <c r="B228" s="105"/>
      <c r="C228" s="105"/>
      <c r="D228" s="105"/>
      <c r="E228" s="50"/>
      <c r="F228" s="105"/>
      <c r="G228" s="105"/>
      <c r="H228" s="105"/>
      <c r="I228" s="105"/>
      <c r="J228" s="105"/>
      <c r="K228" s="105"/>
      <c r="L228" s="105"/>
      <c r="M228" s="106"/>
      <c r="N228" s="106"/>
      <c r="O228" s="105"/>
      <c r="P228" s="107"/>
      <c r="Q228" s="105"/>
      <c r="R228" s="106"/>
      <c r="S228" s="105"/>
      <c r="T228" s="105"/>
      <c r="U228" s="105"/>
    </row>
    <row r="229" ht="12.75" customHeight="1">
      <c r="A229" s="105"/>
      <c r="B229" s="105"/>
      <c r="C229" s="105"/>
      <c r="D229" s="105"/>
      <c r="E229" s="50"/>
      <c r="F229" s="105"/>
      <c r="G229" s="105"/>
      <c r="H229" s="105"/>
      <c r="I229" s="105"/>
      <c r="J229" s="105"/>
      <c r="K229" s="105"/>
      <c r="L229" s="105"/>
      <c r="M229" s="106"/>
      <c r="N229" s="106"/>
      <c r="O229" s="105"/>
      <c r="P229" s="107"/>
      <c r="Q229" s="105"/>
      <c r="R229" s="106"/>
      <c r="S229" s="105"/>
      <c r="T229" s="105"/>
      <c r="U229" s="105"/>
    </row>
    <row r="230" ht="12.75" customHeight="1">
      <c r="A230" s="105"/>
      <c r="B230" s="105"/>
      <c r="C230" s="105"/>
      <c r="D230" s="105"/>
      <c r="E230" s="50"/>
      <c r="F230" s="105"/>
      <c r="G230" s="105"/>
      <c r="H230" s="105"/>
      <c r="I230" s="105"/>
      <c r="J230" s="105"/>
      <c r="K230" s="105"/>
      <c r="L230" s="105"/>
      <c r="M230" s="106"/>
      <c r="N230" s="106"/>
      <c r="O230" s="105"/>
      <c r="P230" s="107"/>
      <c r="Q230" s="105"/>
      <c r="R230" s="106"/>
      <c r="S230" s="105"/>
      <c r="T230" s="105"/>
      <c r="U230" s="105"/>
    </row>
    <row r="231" ht="12.75" customHeight="1">
      <c r="A231" s="105"/>
      <c r="B231" s="105"/>
      <c r="C231" s="105"/>
      <c r="D231" s="105"/>
      <c r="E231" s="50"/>
      <c r="F231" s="105"/>
      <c r="G231" s="105"/>
      <c r="H231" s="105"/>
      <c r="I231" s="105"/>
      <c r="J231" s="105"/>
      <c r="K231" s="105"/>
      <c r="L231" s="105"/>
      <c r="M231" s="106"/>
      <c r="N231" s="106"/>
      <c r="O231" s="105"/>
      <c r="P231" s="107"/>
      <c r="Q231" s="105"/>
      <c r="R231" s="106"/>
      <c r="S231" s="105"/>
      <c r="T231" s="105"/>
      <c r="U231" s="105"/>
    </row>
    <row r="232" ht="12.75" customHeight="1">
      <c r="A232" s="105"/>
      <c r="B232" s="105"/>
      <c r="C232" s="105"/>
      <c r="D232" s="105"/>
      <c r="E232" s="50"/>
      <c r="F232" s="105"/>
      <c r="G232" s="105"/>
      <c r="H232" s="105"/>
      <c r="I232" s="105"/>
      <c r="J232" s="105"/>
      <c r="K232" s="105"/>
      <c r="L232" s="105"/>
      <c r="M232" s="106"/>
      <c r="N232" s="106"/>
      <c r="O232" s="105"/>
      <c r="P232" s="107"/>
      <c r="Q232" s="105"/>
      <c r="R232" s="106"/>
      <c r="S232" s="105"/>
      <c r="T232" s="105"/>
      <c r="U232" s="105"/>
    </row>
    <row r="233" ht="12.75" customHeight="1">
      <c r="A233" s="105"/>
      <c r="B233" s="105"/>
      <c r="C233" s="105"/>
      <c r="D233" s="105"/>
      <c r="E233" s="50"/>
      <c r="F233" s="105"/>
      <c r="G233" s="105"/>
      <c r="H233" s="105"/>
      <c r="I233" s="105"/>
      <c r="J233" s="105"/>
      <c r="K233" s="105"/>
      <c r="L233" s="105"/>
      <c r="M233" s="106"/>
      <c r="N233" s="106"/>
      <c r="O233" s="105"/>
      <c r="P233" s="107"/>
      <c r="Q233" s="105"/>
      <c r="R233" s="106"/>
      <c r="S233" s="105"/>
      <c r="T233" s="105"/>
      <c r="U233" s="105"/>
    </row>
    <row r="234" ht="12.75" customHeight="1">
      <c r="A234" s="105"/>
      <c r="B234" s="105"/>
      <c r="C234" s="105"/>
      <c r="D234" s="105"/>
      <c r="E234" s="50"/>
      <c r="F234" s="105"/>
      <c r="G234" s="105"/>
      <c r="H234" s="105"/>
      <c r="I234" s="105"/>
      <c r="J234" s="105"/>
      <c r="K234" s="105"/>
      <c r="L234" s="105"/>
      <c r="M234" s="106"/>
      <c r="N234" s="106"/>
      <c r="O234" s="105"/>
      <c r="P234" s="107"/>
      <c r="Q234" s="105"/>
      <c r="R234" s="106"/>
      <c r="S234" s="105"/>
      <c r="T234" s="105"/>
      <c r="U234" s="105"/>
    </row>
    <row r="235" ht="12.75" customHeight="1">
      <c r="A235" s="105"/>
      <c r="B235" s="105"/>
      <c r="C235" s="105"/>
      <c r="D235" s="105"/>
      <c r="E235" s="50"/>
      <c r="F235" s="105"/>
      <c r="G235" s="105"/>
      <c r="H235" s="105"/>
      <c r="I235" s="105"/>
      <c r="J235" s="105"/>
      <c r="K235" s="105"/>
      <c r="L235" s="105"/>
      <c r="M235" s="106"/>
      <c r="N235" s="106"/>
      <c r="O235" s="105"/>
      <c r="P235" s="107"/>
      <c r="Q235" s="105"/>
      <c r="R235" s="106"/>
      <c r="S235" s="105"/>
      <c r="T235" s="105"/>
      <c r="U235" s="105"/>
    </row>
    <row r="236" ht="12.75" customHeight="1">
      <c r="A236" s="105"/>
      <c r="B236" s="105"/>
      <c r="C236" s="105"/>
      <c r="D236" s="105"/>
      <c r="E236" s="50"/>
      <c r="F236" s="105"/>
      <c r="G236" s="105"/>
      <c r="H236" s="105"/>
      <c r="I236" s="105"/>
      <c r="J236" s="105"/>
      <c r="K236" s="105"/>
      <c r="L236" s="105"/>
      <c r="M236" s="106"/>
      <c r="N236" s="106"/>
      <c r="O236" s="105"/>
      <c r="P236" s="107"/>
      <c r="Q236" s="105"/>
      <c r="R236" s="106"/>
      <c r="S236" s="105"/>
      <c r="T236" s="105"/>
      <c r="U236" s="105"/>
    </row>
    <row r="237" ht="12.75" customHeight="1">
      <c r="A237" s="105"/>
      <c r="B237" s="105"/>
      <c r="C237" s="105"/>
      <c r="D237" s="105"/>
      <c r="E237" s="50"/>
      <c r="F237" s="105"/>
      <c r="G237" s="105"/>
      <c r="H237" s="105"/>
      <c r="I237" s="105"/>
      <c r="J237" s="105"/>
      <c r="K237" s="105"/>
      <c r="L237" s="105"/>
      <c r="M237" s="106"/>
      <c r="N237" s="106"/>
      <c r="O237" s="105"/>
      <c r="P237" s="107"/>
      <c r="Q237" s="105"/>
      <c r="R237" s="106"/>
      <c r="S237" s="105"/>
      <c r="T237" s="105"/>
      <c r="U237" s="105"/>
    </row>
    <row r="238" ht="12.75" customHeight="1">
      <c r="A238" s="105"/>
      <c r="B238" s="105"/>
      <c r="C238" s="105"/>
      <c r="D238" s="105"/>
      <c r="E238" s="50"/>
      <c r="F238" s="105"/>
      <c r="G238" s="105"/>
      <c r="H238" s="105"/>
      <c r="I238" s="105"/>
      <c r="J238" s="105"/>
      <c r="K238" s="105"/>
      <c r="L238" s="105"/>
      <c r="M238" s="106"/>
      <c r="N238" s="106"/>
      <c r="O238" s="105"/>
      <c r="P238" s="107"/>
      <c r="Q238" s="105"/>
      <c r="R238" s="106"/>
      <c r="S238" s="105"/>
      <c r="T238" s="105"/>
      <c r="U238" s="105"/>
    </row>
    <row r="239" ht="12.75" customHeight="1">
      <c r="A239" s="105"/>
      <c r="B239" s="105"/>
      <c r="C239" s="105"/>
      <c r="D239" s="105"/>
      <c r="E239" s="50"/>
      <c r="F239" s="105"/>
      <c r="G239" s="105"/>
      <c r="H239" s="105"/>
      <c r="I239" s="105"/>
      <c r="J239" s="105"/>
      <c r="K239" s="105"/>
      <c r="L239" s="105"/>
      <c r="M239" s="106"/>
      <c r="N239" s="106"/>
      <c r="O239" s="105"/>
      <c r="P239" s="107"/>
      <c r="Q239" s="105"/>
      <c r="R239" s="106"/>
      <c r="S239" s="105"/>
      <c r="T239" s="105"/>
      <c r="U239" s="105"/>
    </row>
    <row r="240" ht="12.75" customHeight="1">
      <c r="A240" s="105"/>
      <c r="B240" s="105"/>
      <c r="C240" s="105"/>
      <c r="D240" s="105"/>
      <c r="E240" s="50"/>
      <c r="F240" s="105"/>
      <c r="G240" s="105"/>
      <c r="H240" s="105"/>
      <c r="I240" s="105"/>
      <c r="J240" s="105"/>
      <c r="K240" s="105"/>
      <c r="L240" s="105"/>
      <c r="M240" s="106"/>
      <c r="N240" s="106"/>
      <c r="O240" s="105"/>
      <c r="P240" s="107"/>
      <c r="Q240" s="105"/>
      <c r="R240" s="106"/>
      <c r="S240" s="105"/>
      <c r="T240" s="105"/>
      <c r="U240" s="105"/>
    </row>
    <row r="241" ht="12.75" customHeight="1">
      <c r="A241" s="105"/>
      <c r="B241" s="105"/>
      <c r="C241" s="105"/>
      <c r="D241" s="105"/>
      <c r="E241" s="50"/>
      <c r="F241" s="105"/>
      <c r="G241" s="105"/>
      <c r="H241" s="105"/>
      <c r="I241" s="105"/>
      <c r="J241" s="105"/>
      <c r="K241" s="105"/>
      <c r="L241" s="105"/>
      <c r="M241" s="106"/>
      <c r="N241" s="106"/>
      <c r="O241" s="105"/>
      <c r="P241" s="107"/>
      <c r="Q241" s="105"/>
      <c r="R241" s="106"/>
      <c r="S241" s="105"/>
      <c r="T241" s="105"/>
      <c r="U241" s="105"/>
    </row>
    <row r="242" ht="12.75" customHeight="1">
      <c r="A242" s="105"/>
      <c r="B242" s="105"/>
      <c r="C242" s="105"/>
      <c r="D242" s="105"/>
      <c r="E242" s="50"/>
      <c r="F242" s="105"/>
      <c r="G242" s="105"/>
      <c r="H242" s="105"/>
      <c r="I242" s="105"/>
      <c r="J242" s="105"/>
      <c r="K242" s="105"/>
      <c r="L242" s="105"/>
      <c r="M242" s="106"/>
      <c r="N242" s="106"/>
      <c r="O242" s="105"/>
      <c r="P242" s="107"/>
      <c r="Q242" s="105"/>
      <c r="R242" s="106"/>
      <c r="S242" s="105"/>
      <c r="T242" s="105"/>
      <c r="U242" s="105"/>
    </row>
    <row r="243" ht="12.75" customHeight="1">
      <c r="A243" s="105"/>
      <c r="B243" s="105"/>
      <c r="C243" s="105"/>
      <c r="D243" s="105"/>
      <c r="E243" s="50"/>
      <c r="F243" s="105"/>
      <c r="G243" s="105"/>
      <c r="H243" s="105"/>
      <c r="I243" s="105"/>
      <c r="J243" s="105"/>
      <c r="K243" s="105"/>
      <c r="L243" s="105"/>
      <c r="M243" s="106"/>
      <c r="N243" s="106"/>
      <c r="O243" s="105"/>
      <c r="P243" s="107"/>
      <c r="Q243" s="105"/>
      <c r="R243" s="106"/>
      <c r="S243" s="105"/>
      <c r="T243" s="105"/>
      <c r="U243" s="105"/>
    </row>
    <row r="244" ht="12.75" customHeight="1">
      <c r="A244" s="105"/>
      <c r="B244" s="105"/>
      <c r="C244" s="105"/>
      <c r="D244" s="105"/>
      <c r="E244" s="50"/>
      <c r="F244" s="105"/>
      <c r="G244" s="105"/>
      <c r="H244" s="105"/>
      <c r="I244" s="105"/>
      <c r="J244" s="105"/>
      <c r="K244" s="105"/>
      <c r="L244" s="105"/>
      <c r="M244" s="106"/>
      <c r="N244" s="106"/>
      <c r="O244" s="105"/>
      <c r="P244" s="107"/>
      <c r="Q244" s="105"/>
      <c r="R244" s="106"/>
      <c r="S244" s="105"/>
      <c r="T244" s="105"/>
      <c r="U244" s="105"/>
    </row>
    <row r="245" ht="12.75" customHeight="1">
      <c r="A245" s="105"/>
      <c r="B245" s="105"/>
      <c r="C245" s="105"/>
      <c r="D245" s="105"/>
      <c r="E245" s="50"/>
      <c r="F245" s="105"/>
      <c r="G245" s="105"/>
      <c r="H245" s="105"/>
      <c r="I245" s="105"/>
      <c r="J245" s="105"/>
      <c r="K245" s="105"/>
      <c r="L245" s="105"/>
      <c r="M245" s="106"/>
      <c r="N245" s="106"/>
      <c r="O245" s="105"/>
      <c r="P245" s="107"/>
      <c r="Q245" s="105"/>
      <c r="R245" s="106"/>
      <c r="S245" s="105"/>
      <c r="T245" s="105"/>
      <c r="U245" s="105"/>
    </row>
    <row r="246" ht="12.75" customHeight="1">
      <c r="A246" s="105"/>
      <c r="B246" s="105"/>
      <c r="C246" s="105"/>
      <c r="D246" s="105"/>
      <c r="E246" s="50"/>
      <c r="F246" s="105"/>
      <c r="G246" s="105"/>
      <c r="H246" s="105"/>
      <c r="I246" s="105"/>
      <c r="J246" s="105"/>
      <c r="K246" s="105"/>
      <c r="L246" s="105"/>
      <c r="M246" s="106"/>
      <c r="N246" s="106"/>
      <c r="O246" s="105"/>
      <c r="P246" s="107"/>
      <c r="Q246" s="105"/>
      <c r="R246" s="106"/>
      <c r="S246" s="105"/>
      <c r="T246" s="105"/>
      <c r="U246" s="105"/>
    </row>
    <row r="247" ht="12.75" customHeight="1">
      <c r="A247" s="105"/>
      <c r="B247" s="105"/>
      <c r="C247" s="105"/>
      <c r="D247" s="105"/>
      <c r="E247" s="50"/>
      <c r="F247" s="105"/>
      <c r="G247" s="105"/>
      <c r="H247" s="105"/>
      <c r="I247" s="105"/>
      <c r="J247" s="105"/>
      <c r="K247" s="105"/>
      <c r="L247" s="105"/>
      <c r="M247" s="106"/>
      <c r="N247" s="106"/>
      <c r="O247" s="105"/>
      <c r="P247" s="107"/>
      <c r="Q247" s="105"/>
      <c r="R247" s="106"/>
      <c r="S247" s="105"/>
      <c r="T247" s="105"/>
      <c r="U247" s="105"/>
    </row>
    <row r="248" ht="12.75" customHeight="1">
      <c r="A248" s="105"/>
      <c r="B248" s="105"/>
      <c r="C248" s="105"/>
      <c r="D248" s="105"/>
      <c r="E248" s="50"/>
      <c r="F248" s="105"/>
      <c r="G248" s="105"/>
      <c r="H248" s="105"/>
      <c r="I248" s="105"/>
      <c r="J248" s="105"/>
      <c r="K248" s="105"/>
      <c r="L248" s="105"/>
      <c r="M248" s="106"/>
      <c r="N248" s="106"/>
      <c r="O248" s="105"/>
      <c r="P248" s="107"/>
      <c r="Q248" s="105"/>
      <c r="R248" s="106"/>
      <c r="S248" s="105"/>
      <c r="T248" s="105"/>
      <c r="U248" s="105"/>
    </row>
    <row r="249" ht="12.75" customHeight="1">
      <c r="A249" s="105"/>
      <c r="B249" s="105"/>
      <c r="C249" s="105"/>
      <c r="D249" s="105"/>
      <c r="E249" s="50"/>
      <c r="F249" s="105"/>
      <c r="G249" s="105"/>
      <c r="H249" s="105"/>
      <c r="I249" s="105"/>
      <c r="J249" s="105"/>
      <c r="K249" s="105"/>
      <c r="L249" s="105"/>
      <c r="M249" s="106"/>
      <c r="N249" s="106"/>
      <c r="O249" s="105"/>
      <c r="P249" s="107"/>
      <c r="Q249" s="105"/>
      <c r="R249" s="106"/>
      <c r="S249" s="105"/>
      <c r="T249" s="105"/>
      <c r="U249" s="105"/>
    </row>
    <row r="250" ht="12.75" customHeight="1">
      <c r="A250" s="105"/>
      <c r="B250" s="105"/>
      <c r="C250" s="105"/>
      <c r="D250" s="105"/>
      <c r="E250" s="50"/>
      <c r="F250" s="105"/>
      <c r="G250" s="105"/>
      <c r="H250" s="105"/>
      <c r="I250" s="105"/>
      <c r="J250" s="105"/>
      <c r="K250" s="105"/>
      <c r="L250" s="105"/>
      <c r="M250" s="106"/>
      <c r="N250" s="106"/>
      <c r="O250" s="105"/>
      <c r="P250" s="107"/>
      <c r="Q250" s="105"/>
      <c r="R250" s="106"/>
      <c r="S250" s="105"/>
      <c r="T250" s="105"/>
      <c r="U250" s="105"/>
    </row>
    <row r="251" ht="12.75" customHeight="1">
      <c r="A251" s="105"/>
      <c r="B251" s="105"/>
      <c r="C251" s="105"/>
      <c r="D251" s="105"/>
      <c r="E251" s="50"/>
      <c r="F251" s="105"/>
      <c r="G251" s="105"/>
      <c r="H251" s="105"/>
      <c r="I251" s="105"/>
      <c r="J251" s="105"/>
      <c r="K251" s="105"/>
      <c r="L251" s="105"/>
      <c r="M251" s="106"/>
      <c r="N251" s="106"/>
      <c r="O251" s="105"/>
      <c r="P251" s="107"/>
      <c r="Q251" s="105"/>
      <c r="R251" s="106"/>
      <c r="S251" s="105"/>
      <c r="T251" s="105"/>
      <c r="U251" s="105"/>
    </row>
    <row r="252" ht="12.75" customHeight="1">
      <c r="A252" s="105"/>
      <c r="B252" s="105"/>
      <c r="C252" s="105"/>
      <c r="D252" s="105"/>
      <c r="E252" s="50"/>
      <c r="F252" s="105"/>
      <c r="G252" s="105"/>
      <c r="H252" s="105"/>
      <c r="I252" s="105"/>
      <c r="J252" s="105"/>
      <c r="K252" s="105"/>
      <c r="L252" s="105"/>
      <c r="M252" s="106"/>
      <c r="N252" s="106"/>
      <c r="O252" s="105"/>
      <c r="P252" s="107"/>
      <c r="Q252" s="105"/>
      <c r="R252" s="106"/>
      <c r="S252" s="105"/>
      <c r="T252" s="105"/>
      <c r="U252" s="105"/>
    </row>
    <row r="253" ht="12.75" customHeight="1">
      <c r="A253" s="105"/>
      <c r="B253" s="105"/>
      <c r="C253" s="105"/>
      <c r="D253" s="105"/>
      <c r="E253" s="50"/>
      <c r="F253" s="105"/>
      <c r="G253" s="105"/>
      <c r="H253" s="105"/>
      <c r="I253" s="105"/>
      <c r="J253" s="105"/>
      <c r="K253" s="105"/>
      <c r="L253" s="105"/>
      <c r="M253" s="106"/>
      <c r="N253" s="106"/>
      <c r="O253" s="105"/>
      <c r="P253" s="107"/>
      <c r="Q253" s="105"/>
      <c r="R253" s="106"/>
      <c r="S253" s="105"/>
      <c r="T253" s="105"/>
      <c r="U253" s="105"/>
    </row>
    <row r="254" ht="12.75" customHeight="1">
      <c r="A254" s="105"/>
      <c r="B254" s="105"/>
      <c r="C254" s="105"/>
      <c r="D254" s="105"/>
      <c r="E254" s="50"/>
      <c r="F254" s="105"/>
      <c r="G254" s="105"/>
      <c r="H254" s="105"/>
      <c r="I254" s="105"/>
      <c r="J254" s="105"/>
      <c r="K254" s="105"/>
      <c r="L254" s="105"/>
      <c r="M254" s="106"/>
      <c r="N254" s="106"/>
      <c r="O254" s="105"/>
      <c r="P254" s="107"/>
      <c r="Q254" s="105"/>
      <c r="R254" s="106"/>
      <c r="S254" s="105"/>
      <c r="T254" s="105"/>
      <c r="U254" s="105"/>
    </row>
    <row r="255" ht="12.75" customHeight="1">
      <c r="A255" s="105"/>
      <c r="B255" s="105"/>
      <c r="C255" s="105"/>
      <c r="D255" s="105"/>
      <c r="E255" s="50"/>
      <c r="F255" s="105"/>
      <c r="G255" s="105"/>
      <c r="H255" s="105"/>
      <c r="I255" s="105"/>
      <c r="J255" s="105"/>
      <c r="K255" s="105"/>
      <c r="L255" s="105"/>
      <c r="M255" s="106"/>
      <c r="N255" s="106"/>
      <c r="O255" s="105"/>
      <c r="P255" s="107"/>
      <c r="Q255" s="105"/>
      <c r="R255" s="106"/>
      <c r="S255" s="105"/>
      <c r="T255" s="105"/>
      <c r="U255" s="105"/>
    </row>
    <row r="256" ht="12.75" customHeight="1">
      <c r="A256" s="105"/>
      <c r="B256" s="105"/>
      <c r="C256" s="105"/>
      <c r="D256" s="105"/>
      <c r="E256" s="50"/>
      <c r="F256" s="105"/>
      <c r="G256" s="105"/>
      <c r="H256" s="105"/>
      <c r="I256" s="105"/>
      <c r="J256" s="105"/>
      <c r="K256" s="105"/>
      <c r="L256" s="105"/>
      <c r="M256" s="106"/>
      <c r="N256" s="106"/>
      <c r="O256" s="105"/>
      <c r="P256" s="107"/>
      <c r="Q256" s="105"/>
      <c r="R256" s="106"/>
      <c r="S256" s="105"/>
      <c r="T256" s="105"/>
      <c r="U256" s="105"/>
    </row>
    <row r="257" ht="12.75" customHeight="1">
      <c r="A257" s="105"/>
      <c r="B257" s="105"/>
      <c r="C257" s="105"/>
      <c r="D257" s="105"/>
      <c r="E257" s="50"/>
      <c r="F257" s="105"/>
      <c r="G257" s="105"/>
      <c r="H257" s="105"/>
      <c r="I257" s="105"/>
      <c r="J257" s="105"/>
      <c r="K257" s="105"/>
      <c r="L257" s="105"/>
      <c r="M257" s="106"/>
      <c r="N257" s="106"/>
      <c r="O257" s="105"/>
      <c r="P257" s="107"/>
      <c r="Q257" s="105"/>
      <c r="R257" s="106"/>
      <c r="S257" s="105"/>
      <c r="T257" s="105"/>
      <c r="U257" s="105"/>
    </row>
    <row r="258" ht="12.75" customHeight="1">
      <c r="A258" s="105"/>
      <c r="B258" s="105"/>
      <c r="C258" s="105"/>
      <c r="D258" s="105"/>
      <c r="E258" s="50"/>
      <c r="F258" s="105"/>
      <c r="G258" s="105"/>
      <c r="H258" s="105"/>
      <c r="I258" s="105"/>
      <c r="J258" s="105"/>
      <c r="K258" s="105"/>
      <c r="L258" s="105"/>
      <c r="M258" s="106"/>
      <c r="N258" s="106"/>
      <c r="O258" s="105"/>
      <c r="P258" s="107"/>
      <c r="Q258" s="105"/>
      <c r="R258" s="106"/>
      <c r="S258" s="105"/>
      <c r="T258" s="105"/>
      <c r="U258" s="105"/>
    </row>
    <row r="259" ht="12.75" customHeight="1">
      <c r="A259" s="105"/>
      <c r="B259" s="105"/>
      <c r="C259" s="105"/>
      <c r="D259" s="105"/>
      <c r="E259" s="50"/>
      <c r="F259" s="105"/>
      <c r="G259" s="105"/>
      <c r="H259" s="105"/>
      <c r="I259" s="105"/>
      <c r="J259" s="105"/>
      <c r="K259" s="105"/>
      <c r="L259" s="105"/>
      <c r="M259" s="106"/>
      <c r="N259" s="106"/>
      <c r="O259" s="105"/>
      <c r="P259" s="107"/>
      <c r="Q259" s="105"/>
      <c r="R259" s="106"/>
      <c r="S259" s="105"/>
      <c r="T259" s="105"/>
      <c r="U259" s="105"/>
    </row>
    <row r="260" ht="12.75" customHeight="1">
      <c r="A260" s="105"/>
      <c r="B260" s="105"/>
      <c r="C260" s="105"/>
      <c r="D260" s="105"/>
      <c r="E260" s="50"/>
      <c r="F260" s="105"/>
      <c r="G260" s="105"/>
      <c r="H260" s="105"/>
      <c r="I260" s="105"/>
      <c r="J260" s="105"/>
      <c r="K260" s="105"/>
      <c r="L260" s="105"/>
      <c r="M260" s="106"/>
      <c r="N260" s="106"/>
      <c r="O260" s="105"/>
      <c r="P260" s="107"/>
      <c r="Q260" s="105"/>
      <c r="R260" s="106"/>
      <c r="S260" s="105"/>
      <c r="T260" s="105"/>
      <c r="U260" s="105"/>
    </row>
    <row r="261" ht="12.75" customHeight="1">
      <c r="A261" s="105"/>
      <c r="B261" s="105"/>
      <c r="C261" s="105"/>
      <c r="D261" s="105"/>
      <c r="E261" s="50"/>
      <c r="F261" s="105"/>
      <c r="G261" s="105"/>
      <c r="H261" s="105"/>
      <c r="I261" s="105"/>
      <c r="J261" s="105"/>
      <c r="K261" s="105"/>
      <c r="L261" s="105"/>
      <c r="M261" s="106"/>
      <c r="N261" s="106"/>
      <c r="O261" s="105"/>
      <c r="P261" s="107"/>
      <c r="Q261" s="105"/>
      <c r="R261" s="106"/>
      <c r="S261" s="105"/>
      <c r="T261" s="105"/>
      <c r="U261" s="105"/>
    </row>
    <row r="262" ht="12.75" customHeight="1">
      <c r="A262" s="105"/>
      <c r="B262" s="105"/>
      <c r="C262" s="105"/>
      <c r="D262" s="105"/>
      <c r="E262" s="50"/>
      <c r="F262" s="105"/>
      <c r="G262" s="105"/>
      <c r="H262" s="105"/>
      <c r="I262" s="105"/>
      <c r="J262" s="105"/>
      <c r="K262" s="105"/>
      <c r="L262" s="105"/>
      <c r="M262" s="106"/>
      <c r="N262" s="106"/>
      <c r="O262" s="105"/>
      <c r="P262" s="107"/>
      <c r="Q262" s="105"/>
      <c r="R262" s="106"/>
      <c r="S262" s="105"/>
      <c r="T262" s="105"/>
      <c r="U262" s="105"/>
    </row>
    <row r="263" ht="12.75" customHeight="1">
      <c r="A263" s="105"/>
      <c r="B263" s="105"/>
      <c r="C263" s="105"/>
      <c r="D263" s="105"/>
      <c r="E263" s="50"/>
      <c r="F263" s="105"/>
      <c r="G263" s="105"/>
      <c r="H263" s="105"/>
      <c r="I263" s="105"/>
      <c r="J263" s="105"/>
      <c r="K263" s="105"/>
      <c r="L263" s="105"/>
      <c r="M263" s="106"/>
      <c r="N263" s="106"/>
      <c r="O263" s="105"/>
      <c r="P263" s="107"/>
      <c r="Q263" s="105"/>
      <c r="R263" s="106"/>
      <c r="S263" s="105"/>
      <c r="T263" s="105"/>
      <c r="U263" s="105"/>
    </row>
    <row r="264" ht="12.75" customHeight="1">
      <c r="A264" s="105"/>
      <c r="B264" s="105"/>
      <c r="C264" s="105"/>
      <c r="D264" s="105"/>
      <c r="E264" s="50"/>
      <c r="F264" s="105"/>
      <c r="G264" s="105"/>
      <c r="H264" s="105"/>
      <c r="I264" s="105"/>
      <c r="J264" s="105"/>
      <c r="K264" s="105"/>
      <c r="L264" s="105"/>
      <c r="M264" s="106"/>
      <c r="N264" s="106"/>
      <c r="O264" s="105"/>
      <c r="P264" s="107"/>
      <c r="Q264" s="105"/>
      <c r="R264" s="106"/>
      <c r="S264" s="105"/>
      <c r="T264" s="105"/>
      <c r="U264" s="105"/>
    </row>
    <row r="265" ht="12.75" customHeight="1">
      <c r="A265" s="105"/>
      <c r="B265" s="105"/>
      <c r="C265" s="105"/>
      <c r="D265" s="105"/>
      <c r="E265" s="50"/>
      <c r="F265" s="105"/>
      <c r="G265" s="105"/>
      <c r="H265" s="105"/>
      <c r="I265" s="105"/>
      <c r="J265" s="105"/>
      <c r="K265" s="105"/>
      <c r="L265" s="105"/>
      <c r="M265" s="106"/>
      <c r="N265" s="106"/>
      <c r="O265" s="105"/>
      <c r="P265" s="107"/>
      <c r="Q265" s="105"/>
      <c r="R265" s="106"/>
      <c r="S265" s="105"/>
      <c r="T265" s="105"/>
      <c r="U265" s="105"/>
    </row>
    <row r="266" ht="12.75" customHeight="1">
      <c r="A266" s="105"/>
      <c r="B266" s="105"/>
      <c r="C266" s="105"/>
      <c r="D266" s="105"/>
      <c r="E266" s="50"/>
      <c r="F266" s="105"/>
      <c r="G266" s="105"/>
      <c r="H266" s="105"/>
      <c r="I266" s="105"/>
      <c r="J266" s="105"/>
      <c r="K266" s="105"/>
      <c r="L266" s="105"/>
      <c r="M266" s="106"/>
      <c r="N266" s="106"/>
      <c r="O266" s="105"/>
      <c r="P266" s="107"/>
      <c r="Q266" s="105"/>
      <c r="R266" s="106"/>
      <c r="S266" s="105"/>
      <c r="T266" s="105"/>
      <c r="U266" s="105"/>
    </row>
    <row r="267" ht="12.75" customHeight="1">
      <c r="A267" s="105"/>
      <c r="B267" s="105"/>
      <c r="C267" s="105"/>
      <c r="D267" s="105"/>
      <c r="E267" s="50"/>
      <c r="F267" s="105"/>
      <c r="G267" s="105"/>
      <c r="H267" s="105"/>
      <c r="I267" s="105"/>
      <c r="J267" s="105"/>
      <c r="K267" s="105"/>
      <c r="L267" s="105"/>
      <c r="M267" s="106"/>
      <c r="N267" s="106"/>
      <c r="O267" s="105"/>
      <c r="P267" s="107"/>
      <c r="Q267" s="105"/>
      <c r="R267" s="106"/>
      <c r="S267" s="105"/>
      <c r="T267" s="105"/>
      <c r="U267" s="105"/>
    </row>
    <row r="268" ht="12.75" customHeight="1">
      <c r="A268" s="105"/>
      <c r="B268" s="105"/>
      <c r="C268" s="105"/>
      <c r="D268" s="105"/>
      <c r="E268" s="50"/>
      <c r="F268" s="105"/>
      <c r="G268" s="105"/>
      <c r="H268" s="105"/>
      <c r="I268" s="105"/>
      <c r="J268" s="105"/>
      <c r="K268" s="105"/>
      <c r="L268" s="105"/>
      <c r="M268" s="106"/>
      <c r="N268" s="106"/>
      <c r="O268" s="105"/>
      <c r="P268" s="107"/>
      <c r="Q268" s="105"/>
      <c r="R268" s="106"/>
      <c r="S268" s="105"/>
      <c r="T268" s="105"/>
      <c r="U268" s="105"/>
    </row>
    <row r="269" ht="12.75" customHeight="1">
      <c r="A269" s="105"/>
      <c r="B269" s="105"/>
      <c r="C269" s="105"/>
      <c r="D269" s="105"/>
      <c r="E269" s="50"/>
      <c r="F269" s="105"/>
      <c r="G269" s="105"/>
      <c r="H269" s="105"/>
      <c r="I269" s="105"/>
      <c r="J269" s="105"/>
      <c r="K269" s="105"/>
      <c r="L269" s="105"/>
      <c r="M269" s="106"/>
      <c r="N269" s="106"/>
      <c r="O269" s="105"/>
      <c r="P269" s="107"/>
      <c r="Q269" s="105"/>
      <c r="R269" s="106"/>
      <c r="S269" s="105"/>
      <c r="T269" s="105"/>
      <c r="U269" s="105"/>
    </row>
    <row r="270" ht="12.75" customHeight="1">
      <c r="A270" s="105"/>
      <c r="B270" s="105"/>
      <c r="C270" s="105"/>
      <c r="D270" s="105"/>
      <c r="E270" s="50"/>
      <c r="F270" s="105"/>
      <c r="G270" s="105"/>
      <c r="H270" s="105"/>
      <c r="I270" s="105"/>
      <c r="J270" s="105"/>
      <c r="K270" s="105"/>
      <c r="L270" s="105"/>
      <c r="M270" s="106"/>
      <c r="N270" s="106"/>
      <c r="O270" s="105"/>
      <c r="P270" s="107"/>
      <c r="Q270" s="105"/>
      <c r="R270" s="106"/>
      <c r="S270" s="105"/>
      <c r="T270" s="105"/>
      <c r="U270" s="105"/>
    </row>
    <row r="271" ht="12.75" customHeight="1">
      <c r="A271" s="105"/>
      <c r="B271" s="105"/>
      <c r="C271" s="105"/>
      <c r="D271" s="105"/>
      <c r="E271" s="50"/>
      <c r="F271" s="105"/>
      <c r="G271" s="105"/>
      <c r="H271" s="105"/>
      <c r="I271" s="105"/>
      <c r="J271" s="105"/>
      <c r="K271" s="105"/>
      <c r="L271" s="105"/>
      <c r="M271" s="106"/>
      <c r="N271" s="106"/>
      <c r="O271" s="105"/>
      <c r="P271" s="107"/>
      <c r="Q271" s="105"/>
      <c r="R271" s="106"/>
      <c r="S271" s="105"/>
      <c r="T271" s="105"/>
      <c r="U271" s="105"/>
    </row>
    <row r="272" ht="12.75" customHeight="1">
      <c r="A272" s="105"/>
      <c r="B272" s="105"/>
      <c r="C272" s="105"/>
      <c r="D272" s="105"/>
      <c r="E272" s="50"/>
      <c r="F272" s="105"/>
      <c r="G272" s="105"/>
      <c r="H272" s="105"/>
      <c r="I272" s="105"/>
      <c r="J272" s="105"/>
      <c r="K272" s="105"/>
      <c r="L272" s="105"/>
      <c r="M272" s="106"/>
      <c r="N272" s="106"/>
      <c r="O272" s="105"/>
      <c r="P272" s="107"/>
      <c r="Q272" s="105"/>
      <c r="R272" s="106"/>
      <c r="S272" s="105"/>
      <c r="T272" s="105"/>
      <c r="U272" s="105"/>
    </row>
    <row r="273" ht="12.75" customHeight="1">
      <c r="A273" s="105"/>
      <c r="B273" s="105"/>
      <c r="C273" s="105"/>
      <c r="D273" s="105"/>
      <c r="E273" s="50"/>
      <c r="F273" s="105"/>
      <c r="G273" s="105"/>
      <c r="H273" s="105"/>
      <c r="I273" s="105"/>
      <c r="J273" s="105"/>
      <c r="K273" s="105"/>
      <c r="L273" s="105"/>
      <c r="M273" s="106"/>
      <c r="N273" s="106"/>
      <c r="O273" s="105"/>
      <c r="P273" s="107"/>
      <c r="Q273" s="105"/>
      <c r="R273" s="106"/>
      <c r="S273" s="105"/>
      <c r="T273" s="105"/>
      <c r="U273" s="105"/>
    </row>
    <row r="274" ht="12.75" customHeight="1">
      <c r="A274" s="105"/>
      <c r="B274" s="105"/>
      <c r="C274" s="105"/>
      <c r="D274" s="105"/>
      <c r="E274" s="50"/>
      <c r="F274" s="105"/>
      <c r="G274" s="105"/>
      <c r="H274" s="105"/>
      <c r="I274" s="105"/>
      <c r="J274" s="105"/>
      <c r="K274" s="105"/>
      <c r="L274" s="105"/>
      <c r="M274" s="106"/>
      <c r="N274" s="106"/>
      <c r="O274" s="105"/>
      <c r="P274" s="107"/>
      <c r="Q274" s="105"/>
      <c r="R274" s="106"/>
      <c r="S274" s="105"/>
      <c r="T274" s="105"/>
      <c r="U274" s="105"/>
    </row>
    <row r="275" ht="12.75" customHeight="1">
      <c r="A275" s="105"/>
      <c r="B275" s="105"/>
      <c r="C275" s="105"/>
      <c r="D275" s="105"/>
      <c r="E275" s="50"/>
      <c r="F275" s="105"/>
      <c r="G275" s="105"/>
      <c r="H275" s="105"/>
      <c r="I275" s="105"/>
      <c r="J275" s="105"/>
      <c r="K275" s="105"/>
      <c r="L275" s="105"/>
      <c r="M275" s="106"/>
      <c r="N275" s="106"/>
      <c r="O275" s="105"/>
      <c r="P275" s="107"/>
      <c r="Q275" s="105"/>
      <c r="R275" s="106"/>
      <c r="S275" s="105"/>
      <c r="T275" s="105"/>
      <c r="U275" s="105"/>
    </row>
    <row r="276" ht="12.75" customHeight="1">
      <c r="A276" s="105"/>
      <c r="B276" s="105"/>
      <c r="C276" s="105"/>
      <c r="D276" s="105"/>
      <c r="E276" s="50"/>
      <c r="F276" s="105"/>
      <c r="G276" s="105"/>
      <c r="H276" s="105"/>
      <c r="I276" s="105"/>
      <c r="J276" s="105"/>
      <c r="K276" s="105"/>
      <c r="L276" s="105"/>
      <c r="M276" s="106"/>
      <c r="N276" s="106"/>
      <c r="O276" s="105"/>
      <c r="P276" s="107"/>
      <c r="Q276" s="105"/>
      <c r="R276" s="106"/>
      <c r="S276" s="105"/>
      <c r="T276" s="105"/>
      <c r="U276" s="105"/>
    </row>
    <row r="277" ht="12.75" customHeight="1">
      <c r="A277" s="105"/>
      <c r="B277" s="105"/>
      <c r="C277" s="105"/>
      <c r="D277" s="105"/>
      <c r="E277" s="50"/>
      <c r="F277" s="105"/>
      <c r="G277" s="105"/>
      <c r="H277" s="105"/>
      <c r="I277" s="105"/>
      <c r="J277" s="105"/>
      <c r="K277" s="105"/>
      <c r="L277" s="105"/>
      <c r="M277" s="106"/>
      <c r="N277" s="106"/>
      <c r="O277" s="105"/>
      <c r="P277" s="107"/>
      <c r="Q277" s="105"/>
      <c r="R277" s="106"/>
      <c r="S277" s="105"/>
      <c r="T277" s="105"/>
      <c r="U277" s="105"/>
    </row>
    <row r="278" ht="12.75" customHeight="1">
      <c r="A278" s="105"/>
      <c r="B278" s="105"/>
      <c r="C278" s="105"/>
      <c r="D278" s="105"/>
      <c r="E278" s="50"/>
      <c r="F278" s="105"/>
      <c r="G278" s="105"/>
      <c r="H278" s="105"/>
      <c r="I278" s="105"/>
      <c r="J278" s="105"/>
      <c r="K278" s="105"/>
      <c r="L278" s="105"/>
      <c r="M278" s="106"/>
      <c r="N278" s="106"/>
      <c r="O278" s="105"/>
      <c r="P278" s="107"/>
      <c r="Q278" s="105"/>
      <c r="R278" s="106"/>
      <c r="S278" s="105"/>
      <c r="T278" s="105"/>
      <c r="U278" s="105"/>
    </row>
    <row r="279" ht="12.75" customHeight="1">
      <c r="A279" s="105"/>
      <c r="B279" s="105"/>
      <c r="C279" s="105"/>
      <c r="D279" s="105"/>
      <c r="E279" s="50"/>
      <c r="F279" s="105"/>
      <c r="G279" s="105"/>
      <c r="H279" s="105"/>
      <c r="I279" s="105"/>
      <c r="J279" s="105"/>
      <c r="K279" s="105"/>
      <c r="L279" s="105"/>
      <c r="M279" s="106"/>
      <c r="N279" s="106"/>
      <c r="O279" s="105"/>
      <c r="P279" s="107"/>
      <c r="Q279" s="105"/>
      <c r="R279" s="106"/>
      <c r="S279" s="105"/>
      <c r="T279" s="105"/>
      <c r="U279" s="105"/>
    </row>
    <row r="280" ht="12.75" customHeight="1">
      <c r="A280" s="105"/>
      <c r="B280" s="105"/>
      <c r="C280" s="105"/>
      <c r="D280" s="105"/>
      <c r="E280" s="50"/>
      <c r="F280" s="105"/>
      <c r="G280" s="105"/>
      <c r="H280" s="105"/>
      <c r="I280" s="105"/>
      <c r="J280" s="105"/>
      <c r="K280" s="105"/>
      <c r="L280" s="105"/>
      <c r="M280" s="106"/>
      <c r="N280" s="106"/>
      <c r="O280" s="105"/>
      <c r="P280" s="107"/>
      <c r="Q280" s="105"/>
      <c r="R280" s="106"/>
      <c r="S280" s="105"/>
      <c r="T280" s="105"/>
      <c r="U280" s="105"/>
    </row>
    <row r="281" ht="12.75" customHeight="1">
      <c r="A281" s="105"/>
      <c r="B281" s="105"/>
      <c r="C281" s="105"/>
      <c r="D281" s="105"/>
      <c r="E281" s="50"/>
      <c r="F281" s="105"/>
      <c r="G281" s="105"/>
      <c r="H281" s="105"/>
      <c r="I281" s="105"/>
      <c r="J281" s="105"/>
      <c r="K281" s="105"/>
      <c r="L281" s="105"/>
      <c r="M281" s="106"/>
      <c r="N281" s="106"/>
      <c r="O281" s="105"/>
      <c r="P281" s="107"/>
      <c r="Q281" s="105"/>
      <c r="R281" s="106"/>
      <c r="S281" s="105"/>
      <c r="T281" s="105"/>
      <c r="U281" s="105"/>
    </row>
    <row r="282" ht="12.75" customHeight="1">
      <c r="A282" s="105"/>
      <c r="B282" s="105"/>
      <c r="C282" s="105"/>
      <c r="D282" s="105"/>
      <c r="E282" s="50"/>
      <c r="F282" s="105"/>
      <c r="G282" s="105"/>
      <c r="H282" s="105"/>
      <c r="I282" s="105"/>
      <c r="J282" s="105"/>
      <c r="K282" s="105"/>
      <c r="L282" s="105"/>
      <c r="M282" s="106"/>
      <c r="N282" s="106"/>
      <c r="O282" s="105"/>
      <c r="P282" s="107"/>
      <c r="Q282" s="105"/>
      <c r="R282" s="106"/>
      <c r="S282" s="105"/>
      <c r="T282" s="105"/>
      <c r="U282" s="105"/>
    </row>
    <row r="283" ht="12.75" customHeight="1">
      <c r="A283" s="105"/>
      <c r="B283" s="105"/>
      <c r="C283" s="105"/>
      <c r="D283" s="105"/>
      <c r="E283" s="50"/>
      <c r="F283" s="105"/>
      <c r="G283" s="105"/>
      <c r="H283" s="105"/>
      <c r="I283" s="105"/>
      <c r="J283" s="105"/>
      <c r="K283" s="105"/>
      <c r="L283" s="105"/>
      <c r="M283" s="106"/>
      <c r="N283" s="106"/>
      <c r="O283" s="105"/>
      <c r="P283" s="107"/>
      <c r="Q283" s="105"/>
      <c r="R283" s="106"/>
      <c r="S283" s="105"/>
      <c r="T283" s="105"/>
      <c r="U283" s="105"/>
    </row>
    <row r="284" ht="12.75" customHeight="1">
      <c r="A284" s="105"/>
      <c r="B284" s="105"/>
      <c r="C284" s="105"/>
      <c r="D284" s="105"/>
      <c r="E284" s="50"/>
      <c r="F284" s="105"/>
      <c r="G284" s="105"/>
      <c r="H284" s="105"/>
      <c r="I284" s="105"/>
      <c r="J284" s="105"/>
      <c r="K284" s="105"/>
      <c r="L284" s="105"/>
      <c r="M284" s="106"/>
      <c r="N284" s="106"/>
      <c r="O284" s="105"/>
      <c r="P284" s="107"/>
      <c r="Q284" s="105"/>
      <c r="R284" s="106"/>
      <c r="S284" s="105"/>
      <c r="T284" s="105"/>
      <c r="U284" s="105"/>
    </row>
    <row r="285" ht="12.75" customHeight="1">
      <c r="A285" s="105"/>
      <c r="B285" s="105"/>
      <c r="C285" s="105"/>
      <c r="D285" s="105"/>
      <c r="E285" s="50"/>
      <c r="F285" s="105"/>
      <c r="G285" s="105"/>
      <c r="H285" s="105"/>
      <c r="I285" s="105"/>
      <c r="J285" s="105"/>
      <c r="K285" s="105"/>
      <c r="L285" s="105"/>
      <c r="M285" s="106"/>
      <c r="N285" s="106"/>
      <c r="O285" s="105"/>
      <c r="P285" s="107"/>
      <c r="Q285" s="105"/>
      <c r="R285" s="106"/>
      <c r="S285" s="105"/>
      <c r="T285" s="105"/>
      <c r="U285" s="105"/>
    </row>
    <row r="286" ht="12.75" customHeight="1">
      <c r="A286" s="105"/>
      <c r="B286" s="105"/>
      <c r="C286" s="105"/>
      <c r="D286" s="105"/>
      <c r="E286" s="50"/>
      <c r="F286" s="105"/>
      <c r="G286" s="105"/>
      <c r="H286" s="105"/>
      <c r="I286" s="105"/>
      <c r="J286" s="105"/>
      <c r="K286" s="105"/>
      <c r="L286" s="105"/>
      <c r="M286" s="106"/>
      <c r="N286" s="106"/>
      <c r="O286" s="105"/>
      <c r="P286" s="107"/>
      <c r="Q286" s="105"/>
      <c r="R286" s="106"/>
      <c r="S286" s="105"/>
      <c r="T286" s="105"/>
      <c r="U286" s="105"/>
    </row>
    <row r="287" ht="12.75" customHeight="1">
      <c r="A287" s="105"/>
      <c r="B287" s="105"/>
      <c r="C287" s="105"/>
      <c r="D287" s="105"/>
      <c r="E287" s="50"/>
      <c r="F287" s="105"/>
      <c r="G287" s="105"/>
      <c r="H287" s="105"/>
      <c r="I287" s="105"/>
      <c r="J287" s="105"/>
      <c r="K287" s="105"/>
      <c r="L287" s="105"/>
      <c r="M287" s="106"/>
      <c r="N287" s="106"/>
      <c r="O287" s="105"/>
      <c r="P287" s="107"/>
      <c r="Q287" s="105"/>
      <c r="R287" s="106"/>
      <c r="S287" s="105"/>
      <c r="T287" s="105"/>
      <c r="U287" s="105"/>
    </row>
    <row r="288" ht="12.75" customHeight="1">
      <c r="A288" s="105"/>
      <c r="B288" s="105"/>
      <c r="C288" s="105"/>
      <c r="D288" s="105"/>
      <c r="E288" s="50"/>
      <c r="F288" s="105"/>
      <c r="G288" s="105"/>
      <c r="H288" s="105"/>
      <c r="I288" s="105"/>
      <c r="J288" s="105"/>
      <c r="K288" s="105"/>
      <c r="L288" s="105"/>
      <c r="M288" s="106"/>
      <c r="N288" s="106"/>
      <c r="O288" s="105"/>
      <c r="P288" s="107"/>
      <c r="Q288" s="105"/>
      <c r="R288" s="106"/>
      <c r="S288" s="105"/>
      <c r="T288" s="105"/>
      <c r="U288" s="105"/>
    </row>
    <row r="289" ht="12.75" customHeight="1">
      <c r="A289" s="105"/>
      <c r="B289" s="105"/>
      <c r="C289" s="105"/>
      <c r="D289" s="105"/>
      <c r="E289" s="50"/>
      <c r="F289" s="105"/>
      <c r="G289" s="105"/>
      <c r="H289" s="105"/>
      <c r="I289" s="105"/>
      <c r="J289" s="105"/>
      <c r="K289" s="105"/>
      <c r="L289" s="105"/>
      <c r="M289" s="106"/>
      <c r="N289" s="106"/>
      <c r="O289" s="105"/>
      <c r="P289" s="107"/>
      <c r="Q289" s="105"/>
      <c r="R289" s="106"/>
      <c r="S289" s="105"/>
      <c r="T289" s="105"/>
      <c r="U289" s="105"/>
    </row>
    <row r="290" ht="12.75" customHeight="1">
      <c r="A290" s="105"/>
      <c r="B290" s="105"/>
      <c r="C290" s="105"/>
      <c r="D290" s="105"/>
      <c r="E290" s="50"/>
      <c r="F290" s="105"/>
      <c r="G290" s="105"/>
      <c r="H290" s="105"/>
      <c r="I290" s="105"/>
      <c r="J290" s="105"/>
      <c r="K290" s="105"/>
      <c r="L290" s="105"/>
      <c r="M290" s="106"/>
      <c r="N290" s="106"/>
      <c r="O290" s="105"/>
      <c r="P290" s="107"/>
      <c r="Q290" s="105"/>
      <c r="R290" s="106"/>
      <c r="S290" s="105"/>
      <c r="T290" s="105"/>
      <c r="U290" s="105"/>
    </row>
    <row r="291" ht="12.75" customHeight="1">
      <c r="A291" s="105"/>
      <c r="B291" s="105"/>
      <c r="C291" s="105"/>
      <c r="D291" s="105"/>
      <c r="E291" s="50"/>
      <c r="F291" s="105"/>
      <c r="G291" s="105"/>
      <c r="H291" s="105"/>
      <c r="I291" s="105"/>
      <c r="J291" s="105"/>
      <c r="K291" s="105"/>
      <c r="L291" s="105"/>
      <c r="M291" s="106"/>
      <c r="N291" s="106"/>
      <c r="O291" s="105"/>
      <c r="P291" s="107"/>
      <c r="Q291" s="105"/>
      <c r="R291" s="106"/>
      <c r="S291" s="105"/>
      <c r="T291" s="105"/>
      <c r="U291" s="105"/>
    </row>
    <row r="292" ht="12.75" customHeight="1">
      <c r="A292" s="105"/>
      <c r="B292" s="105"/>
      <c r="C292" s="105"/>
      <c r="D292" s="105"/>
      <c r="E292" s="50"/>
      <c r="F292" s="105"/>
      <c r="G292" s="105"/>
      <c r="H292" s="105"/>
      <c r="I292" s="105"/>
      <c r="J292" s="105"/>
      <c r="K292" s="105"/>
      <c r="L292" s="105"/>
      <c r="M292" s="106"/>
      <c r="N292" s="106"/>
      <c r="O292" s="105"/>
      <c r="P292" s="107"/>
      <c r="Q292" s="105"/>
      <c r="R292" s="106"/>
      <c r="S292" s="105"/>
      <c r="T292" s="105"/>
      <c r="U292" s="105"/>
    </row>
    <row r="293" ht="12.75" customHeight="1">
      <c r="A293" s="105"/>
      <c r="B293" s="105"/>
      <c r="C293" s="105"/>
      <c r="D293" s="105"/>
      <c r="E293" s="50"/>
      <c r="F293" s="105"/>
      <c r="G293" s="105"/>
      <c r="H293" s="105"/>
      <c r="I293" s="105"/>
      <c r="J293" s="105"/>
      <c r="K293" s="105"/>
      <c r="L293" s="105"/>
      <c r="M293" s="106"/>
      <c r="N293" s="106"/>
      <c r="O293" s="105"/>
      <c r="P293" s="107"/>
      <c r="Q293" s="105"/>
      <c r="R293" s="106"/>
      <c r="S293" s="105"/>
      <c r="T293" s="105"/>
      <c r="U293" s="105"/>
    </row>
    <row r="294" ht="12.75" customHeight="1">
      <c r="A294" s="105"/>
      <c r="B294" s="105"/>
      <c r="C294" s="105"/>
      <c r="D294" s="105"/>
      <c r="E294" s="50"/>
      <c r="F294" s="105"/>
      <c r="G294" s="105"/>
      <c r="H294" s="105"/>
      <c r="I294" s="105"/>
      <c r="J294" s="105"/>
      <c r="K294" s="105"/>
      <c r="L294" s="105"/>
      <c r="M294" s="106"/>
      <c r="N294" s="106"/>
      <c r="O294" s="105"/>
      <c r="P294" s="107"/>
      <c r="Q294" s="105"/>
      <c r="R294" s="106"/>
      <c r="S294" s="105"/>
      <c r="T294" s="105"/>
      <c r="U294" s="105"/>
    </row>
    <row r="295" ht="12.75" customHeight="1">
      <c r="A295" s="105"/>
      <c r="B295" s="105"/>
      <c r="C295" s="105"/>
      <c r="D295" s="105"/>
      <c r="E295" s="50"/>
      <c r="F295" s="105"/>
      <c r="G295" s="105"/>
      <c r="H295" s="105"/>
      <c r="I295" s="105"/>
      <c r="J295" s="105"/>
      <c r="K295" s="105"/>
      <c r="L295" s="105"/>
      <c r="M295" s="106"/>
      <c r="N295" s="106"/>
      <c r="O295" s="105"/>
      <c r="P295" s="107"/>
      <c r="Q295" s="105"/>
      <c r="R295" s="106"/>
      <c r="S295" s="105"/>
      <c r="T295" s="105"/>
      <c r="U295" s="105"/>
    </row>
    <row r="296" ht="12.75" customHeight="1">
      <c r="A296" s="105"/>
      <c r="B296" s="105"/>
      <c r="C296" s="105"/>
      <c r="D296" s="105"/>
      <c r="E296" s="50"/>
      <c r="F296" s="105"/>
      <c r="G296" s="105"/>
      <c r="H296" s="105"/>
      <c r="I296" s="105"/>
      <c r="J296" s="105"/>
      <c r="K296" s="105"/>
      <c r="L296" s="105"/>
      <c r="M296" s="106"/>
      <c r="N296" s="106"/>
      <c r="O296" s="105"/>
      <c r="P296" s="107"/>
      <c r="Q296" s="105"/>
      <c r="R296" s="106"/>
      <c r="S296" s="105"/>
      <c r="T296" s="105"/>
      <c r="U296" s="105"/>
    </row>
    <row r="297" ht="12.75" customHeight="1">
      <c r="A297" s="105"/>
      <c r="B297" s="105"/>
      <c r="C297" s="105"/>
      <c r="D297" s="105"/>
      <c r="E297" s="50"/>
      <c r="F297" s="105"/>
      <c r="G297" s="105"/>
      <c r="H297" s="105"/>
      <c r="I297" s="105"/>
      <c r="J297" s="105"/>
      <c r="K297" s="105"/>
      <c r="L297" s="105"/>
      <c r="M297" s="106"/>
      <c r="N297" s="106"/>
      <c r="O297" s="105"/>
      <c r="P297" s="107"/>
      <c r="Q297" s="105"/>
      <c r="R297" s="106"/>
      <c r="S297" s="105"/>
      <c r="T297" s="105"/>
      <c r="U297" s="105"/>
    </row>
    <row r="298" ht="12.75" customHeight="1">
      <c r="A298" s="105"/>
      <c r="B298" s="105"/>
      <c r="C298" s="105"/>
      <c r="D298" s="105"/>
      <c r="E298" s="50"/>
      <c r="F298" s="105"/>
      <c r="G298" s="105"/>
      <c r="H298" s="105"/>
      <c r="I298" s="105"/>
      <c r="J298" s="105"/>
      <c r="K298" s="105"/>
      <c r="L298" s="105"/>
      <c r="M298" s="106"/>
      <c r="N298" s="106"/>
      <c r="O298" s="105"/>
      <c r="P298" s="107"/>
      <c r="Q298" s="105"/>
      <c r="R298" s="106"/>
      <c r="S298" s="105"/>
      <c r="T298" s="105"/>
      <c r="U298" s="105"/>
    </row>
    <row r="299" ht="12.75" customHeight="1">
      <c r="A299" s="105"/>
      <c r="B299" s="105"/>
      <c r="C299" s="105"/>
      <c r="D299" s="105"/>
      <c r="E299" s="50"/>
      <c r="F299" s="105"/>
      <c r="G299" s="105"/>
      <c r="H299" s="105"/>
      <c r="I299" s="105"/>
      <c r="J299" s="105"/>
      <c r="K299" s="105"/>
      <c r="L299" s="105"/>
      <c r="M299" s="106"/>
      <c r="N299" s="106"/>
      <c r="O299" s="105"/>
      <c r="P299" s="107"/>
      <c r="Q299" s="105"/>
      <c r="R299" s="106"/>
      <c r="S299" s="105"/>
      <c r="T299" s="105"/>
      <c r="U299" s="105"/>
    </row>
    <row r="300" ht="12.75" customHeight="1">
      <c r="A300" s="105"/>
      <c r="B300" s="105"/>
      <c r="C300" s="105"/>
      <c r="D300" s="105"/>
      <c r="E300" s="50"/>
      <c r="F300" s="105"/>
      <c r="G300" s="105"/>
      <c r="H300" s="105"/>
      <c r="I300" s="105"/>
      <c r="J300" s="105"/>
      <c r="K300" s="105"/>
      <c r="L300" s="105"/>
      <c r="M300" s="106"/>
      <c r="N300" s="106"/>
      <c r="O300" s="105"/>
      <c r="P300" s="107"/>
      <c r="Q300" s="105"/>
      <c r="R300" s="106"/>
      <c r="S300" s="105"/>
      <c r="T300" s="105"/>
      <c r="U300" s="105"/>
    </row>
    <row r="301" ht="12.75" customHeight="1">
      <c r="A301" s="105"/>
      <c r="B301" s="105"/>
      <c r="C301" s="105"/>
      <c r="D301" s="105"/>
      <c r="E301" s="50"/>
      <c r="F301" s="105"/>
      <c r="G301" s="105"/>
      <c r="H301" s="105"/>
      <c r="I301" s="105"/>
      <c r="J301" s="105"/>
      <c r="K301" s="105"/>
      <c r="L301" s="105"/>
      <c r="M301" s="106"/>
      <c r="N301" s="106"/>
      <c r="O301" s="105"/>
      <c r="P301" s="107"/>
      <c r="Q301" s="105"/>
      <c r="R301" s="106"/>
      <c r="S301" s="105"/>
      <c r="T301" s="105"/>
      <c r="U301" s="105"/>
    </row>
    <row r="302" ht="12.75" customHeight="1">
      <c r="A302" s="105"/>
      <c r="B302" s="105"/>
      <c r="C302" s="105"/>
      <c r="D302" s="105"/>
      <c r="E302" s="50"/>
      <c r="F302" s="105"/>
      <c r="G302" s="105"/>
      <c r="H302" s="105"/>
      <c r="I302" s="105"/>
      <c r="J302" s="105"/>
      <c r="K302" s="105"/>
      <c r="L302" s="105"/>
      <c r="M302" s="106"/>
      <c r="N302" s="106"/>
      <c r="O302" s="105"/>
      <c r="P302" s="107"/>
      <c r="Q302" s="105"/>
      <c r="R302" s="106"/>
      <c r="S302" s="105"/>
      <c r="T302" s="105"/>
      <c r="U302" s="105"/>
    </row>
    <row r="303" ht="12.75" customHeight="1">
      <c r="A303" s="105"/>
      <c r="B303" s="105"/>
      <c r="C303" s="105"/>
      <c r="D303" s="105"/>
      <c r="E303" s="50"/>
      <c r="F303" s="105"/>
      <c r="G303" s="105"/>
      <c r="H303" s="105"/>
      <c r="I303" s="105"/>
      <c r="J303" s="105"/>
      <c r="K303" s="105"/>
      <c r="L303" s="105"/>
      <c r="M303" s="106"/>
      <c r="N303" s="106"/>
      <c r="O303" s="105"/>
      <c r="P303" s="107"/>
      <c r="Q303" s="105"/>
      <c r="R303" s="106"/>
      <c r="S303" s="105"/>
      <c r="T303" s="105"/>
      <c r="U303" s="105"/>
    </row>
    <row r="304" ht="12.75" customHeight="1">
      <c r="A304" s="105"/>
      <c r="B304" s="105"/>
      <c r="C304" s="105"/>
      <c r="D304" s="105"/>
      <c r="E304" s="50"/>
      <c r="F304" s="105"/>
      <c r="G304" s="105"/>
      <c r="H304" s="105"/>
      <c r="I304" s="105"/>
      <c r="J304" s="105"/>
      <c r="K304" s="105"/>
      <c r="L304" s="105"/>
      <c r="M304" s="106"/>
      <c r="N304" s="106"/>
      <c r="O304" s="105"/>
      <c r="P304" s="107"/>
      <c r="Q304" s="105"/>
      <c r="R304" s="106"/>
      <c r="S304" s="105"/>
      <c r="T304" s="105"/>
      <c r="U304" s="105"/>
    </row>
    <row r="305" ht="12.75" customHeight="1">
      <c r="A305" s="105"/>
      <c r="B305" s="105"/>
      <c r="C305" s="105"/>
      <c r="D305" s="105"/>
      <c r="E305" s="50"/>
      <c r="F305" s="105"/>
      <c r="G305" s="105"/>
      <c r="H305" s="105"/>
      <c r="I305" s="105"/>
      <c r="J305" s="105"/>
      <c r="K305" s="105"/>
      <c r="L305" s="105"/>
      <c r="M305" s="106"/>
      <c r="N305" s="106"/>
      <c r="O305" s="105"/>
      <c r="P305" s="107"/>
      <c r="Q305" s="105"/>
      <c r="R305" s="106"/>
      <c r="S305" s="105"/>
      <c r="T305" s="105"/>
      <c r="U305" s="105"/>
    </row>
    <row r="306" ht="12.75" customHeight="1">
      <c r="A306" s="105"/>
      <c r="B306" s="105"/>
      <c r="C306" s="105"/>
      <c r="D306" s="105"/>
      <c r="E306" s="50"/>
      <c r="F306" s="105"/>
      <c r="G306" s="105"/>
      <c r="H306" s="105"/>
      <c r="I306" s="105"/>
      <c r="J306" s="105"/>
      <c r="K306" s="105"/>
      <c r="L306" s="105"/>
      <c r="M306" s="106"/>
      <c r="N306" s="106"/>
      <c r="O306" s="105"/>
      <c r="P306" s="107"/>
      <c r="Q306" s="105"/>
      <c r="R306" s="106"/>
      <c r="S306" s="105"/>
      <c r="T306" s="105"/>
      <c r="U306" s="105"/>
    </row>
    <row r="307" ht="12.75" customHeight="1">
      <c r="A307" s="105"/>
      <c r="B307" s="105"/>
      <c r="C307" s="105"/>
      <c r="D307" s="105"/>
      <c r="E307" s="50"/>
      <c r="F307" s="105"/>
      <c r="G307" s="105"/>
      <c r="H307" s="105"/>
      <c r="I307" s="105"/>
      <c r="J307" s="105"/>
      <c r="K307" s="105"/>
      <c r="L307" s="105"/>
      <c r="M307" s="106"/>
      <c r="N307" s="106"/>
      <c r="O307" s="105"/>
      <c r="P307" s="107"/>
      <c r="Q307" s="105"/>
      <c r="R307" s="106"/>
      <c r="S307" s="105"/>
      <c r="T307" s="105"/>
      <c r="U307" s="105"/>
    </row>
    <row r="308" ht="12.75" customHeight="1">
      <c r="A308" s="105"/>
      <c r="B308" s="105"/>
      <c r="C308" s="105"/>
      <c r="D308" s="105"/>
      <c r="E308" s="50"/>
      <c r="F308" s="105"/>
      <c r="G308" s="105"/>
      <c r="H308" s="105"/>
      <c r="I308" s="105"/>
      <c r="J308" s="105"/>
      <c r="K308" s="105"/>
      <c r="L308" s="105"/>
      <c r="M308" s="106"/>
      <c r="N308" s="106"/>
      <c r="O308" s="105"/>
      <c r="P308" s="107"/>
      <c r="Q308" s="105"/>
      <c r="R308" s="106"/>
      <c r="S308" s="105"/>
      <c r="T308" s="105"/>
      <c r="U308" s="105"/>
    </row>
    <row r="309" ht="12.75" customHeight="1">
      <c r="A309" s="105"/>
      <c r="B309" s="105"/>
      <c r="C309" s="105"/>
      <c r="D309" s="105"/>
      <c r="E309" s="50"/>
      <c r="F309" s="105"/>
      <c r="G309" s="105"/>
      <c r="H309" s="105"/>
      <c r="I309" s="105"/>
      <c r="J309" s="105"/>
      <c r="K309" s="105"/>
      <c r="L309" s="105"/>
      <c r="M309" s="106"/>
      <c r="N309" s="106"/>
      <c r="O309" s="105"/>
      <c r="P309" s="107"/>
      <c r="Q309" s="105"/>
      <c r="R309" s="106"/>
      <c r="S309" s="105"/>
      <c r="T309" s="105"/>
      <c r="U309" s="105"/>
    </row>
    <row r="310" ht="12.75" customHeight="1">
      <c r="A310" s="105"/>
      <c r="B310" s="105"/>
      <c r="C310" s="105"/>
      <c r="D310" s="105"/>
      <c r="E310" s="50"/>
      <c r="F310" s="105"/>
      <c r="G310" s="105"/>
      <c r="H310" s="105"/>
      <c r="I310" s="105"/>
      <c r="J310" s="105"/>
      <c r="K310" s="105"/>
      <c r="L310" s="105"/>
      <c r="M310" s="106"/>
      <c r="N310" s="106"/>
      <c r="O310" s="105"/>
      <c r="P310" s="107"/>
      <c r="Q310" s="105"/>
      <c r="R310" s="106"/>
      <c r="S310" s="105"/>
      <c r="T310" s="105"/>
      <c r="U310" s="105"/>
    </row>
    <row r="311" ht="12.75" customHeight="1">
      <c r="A311" s="105"/>
      <c r="B311" s="105"/>
      <c r="C311" s="105"/>
      <c r="D311" s="105"/>
      <c r="E311" s="50"/>
      <c r="F311" s="105"/>
      <c r="G311" s="105"/>
      <c r="H311" s="105"/>
      <c r="I311" s="105"/>
      <c r="J311" s="105"/>
      <c r="K311" s="105"/>
      <c r="L311" s="105"/>
      <c r="M311" s="106"/>
      <c r="N311" s="106"/>
      <c r="O311" s="105"/>
      <c r="P311" s="107"/>
      <c r="Q311" s="105"/>
      <c r="R311" s="106"/>
      <c r="S311" s="105"/>
      <c r="T311" s="105"/>
      <c r="U311" s="105"/>
    </row>
    <row r="312" ht="12.75" customHeight="1">
      <c r="A312" s="105"/>
      <c r="B312" s="105"/>
      <c r="C312" s="105"/>
      <c r="D312" s="105"/>
      <c r="E312" s="50"/>
      <c r="F312" s="105"/>
      <c r="G312" s="105"/>
      <c r="H312" s="105"/>
      <c r="I312" s="105"/>
      <c r="J312" s="105"/>
      <c r="K312" s="105"/>
      <c r="L312" s="105"/>
      <c r="M312" s="106"/>
      <c r="N312" s="106"/>
      <c r="O312" s="105"/>
      <c r="P312" s="107"/>
      <c r="Q312" s="105"/>
      <c r="R312" s="106"/>
      <c r="S312" s="105"/>
      <c r="T312" s="105"/>
      <c r="U312" s="105"/>
    </row>
    <row r="313" ht="12.75" customHeight="1">
      <c r="A313" s="105"/>
      <c r="B313" s="105"/>
      <c r="C313" s="105"/>
      <c r="D313" s="105"/>
      <c r="E313" s="50"/>
      <c r="F313" s="105"/>
      <c r="G313" s="105"/>
      <c r="H313" s="105"/>
      <c r="I313" s="105"/>
      <c r="J313" s="105"/>
      <c r="K313" s="105"/>
      <c r="L313" s="105"/>
      <c r="M313" s="106"/>
      <c r="N313" s="106"/>
      <c r="O313" s="105"/>
      <c r="P313" s="107"/>
      <c r="Q313" s="105"/>
      <c r="R313" s="106"/>
      <c r="S313" s="105"/>
      <c r="T313" s="105"/>
      <c r="U313" s="105"/>
    </row>
    <row r="314" ht="12.75" customHeight="1">
      <c r="A314" s="105"/>
      <c r="B314" s="105"/>
      <c r="C314" s="105"/>
      <c r="D314" s="105"/>
      <c r="E314" s="50"/>
      <c r="F314" s="105"/>
      <c r="G314" s="105"/>
      <c r="H314" s="105"/>
      <c r="I314" s="105"/>
      <c r="J314" s="105"/>
      <c r="K314" s="105"/>
      <c r="L314" s="105"/>
      <c r="M314" s="106"/>
      <c r="N314" s="106"/>
      <c r="O314" s="105"/>
      <c r="P314" s="107"/>
      <c r="Q314" s="105"/>
      <c r="R314" s="106"/>
      <c r="S314" s="105"/>
      <c r="T314" s="105"/>
      <c r="U314" s="105"/>
    </row>
    <row r="315" ht="12.75" customHeight="1">
      <c r="A315" s="105"/>
      <c r="B315" s="105"/>
      <c r="C315" s="105"/>
      <c r="D315" s="105"/>
      <c r="E315" s="50"/>
      <c r="F315" s="105"/>
      <c r="G315" s="105"/>
      <c r="H315" s="105"/>
      <c r="I315" s="105"/>
      <c r="J315" s="105"/>
      <c r="K315" s="105"/>
      <c r="L315" s="105"/>
      <c r="M315" s="106"/>
      <c r="N315" s="106"/>
      <c r="O315" s="105"/>
      <c r="P315" s="107"/>
      <c r="Q315" s="105"/>
      <c r="R315" s="106"/>
      <c r="S315" s="105"/>
      <c r="T315" s="105"/>
      <c r="U315" s="105"/>
    </row>
    <row r="316" ht="12.75" customHeight="1">
      <c r="A316" s="105"/>
      <c r="B316" s="105"/>
      <c r="C316" s="105"/>
      <c r="D316" s="105"/>
      <c r="E316" s="50"/>
      <c r="F316" s="105"/>
      <c r="G316" s="105"/>
      <c r="H316" s="105"/>
      <c r="I316" s="105"/>
      <c r="J316" s="105"/>
      <c r="K316" s="105"/>
      <c r="L316" s="105"/>
      <c r="M316" s="106"/>
      <c r="N316" s="106"/>
      <c r="O316" s="105"/>
      <c r="P316" s="107"/>
      <c r="Q316" s="105"/>
      <c r="R316" s="106"/>
      <c r="S316" s="105"/>
      <c r="T316" s="105"/>
      <c r="U316" s="105"/>
    </row>
    <row r="317" ht="12.75" customHeight="1">
      <c r="A317" s="105"/>
      <c r="B317" s="105"/>
      <c r="C317" s="105"/>
      <c r="D317" s="105"/>
      <c r="E317" s="50"/>
      <c r="F317" s="105"/>
      <c r="G317" s="105"/>
      <c r="H317" s="105"/>
      <c r="I317" s="105"/>
      <c r="J317" s="105"/>
      <c r="K317" s="105"/>
      <c r="L317" s="105"/>
      <c r="M317" s="106"/>
      <c r="N317" s="106"/>
      <c r="O317" s="105"/>
      <c r="P317" s="107"/>
      <c r="Q317" s="105"/>
      <c r="R317" s="106"/>
      <c r="S317" s="105"/>
      <c r="T317" s="105"/>
      <c r="U317" s="105"/>
    </row>
    <row r="318" ht="12.75" customHeight="1">
      <c r="A318" s="105"/>
      <c r="B318" s="105"/>
      <c r="C318" s="105"/>
      <c r="D318" s="105"/>
      <c r="E318" s="50"/>
      <c r="F318" s="105"/>
      <c r="G318" s="105"/>
      <c r="H318" s="105"/>
      <c r="I318" s="105"/>
      <c r="J318" s="105"/>
      <c r="K318" s="105"/>
      <c r="L318" s="105"/>
      <c r="M318" s="106"/>
      <c r="N318" s="106"/>
      <c r="O318" s="105"/>
      <c r="P318" s="107"/>
      <c r="Q318" s="105"/>
      <c r="R318" s="106"/>
      <c r="S318" s="105"/>
      <c r="T318" s="105"/>
      <c r="U318" s="105"/>
    </row>
    <row r="319" ht="12.75" customHeight="1">
      <c r="A319" s="105"/>
      <c r="B319" s="105"/>
      <c r="C319" s="105"/>
      <c r="D319" s="105"/>
      <c r="E319" s="50"/>
      <c r="F319" s="105"/>
      <c r="G319" s="105"/>
      <c r="H319" s="105"/>
      <c r="I319" s="105"/>
      <c r="J319" s="105"/>
      <c r="K319" s="105"/>
      <c r="L319" s="105"/>
      <c r="M319" s="106"/>
      <c r="N319" s="106"/>
      <c r="O319" s="105"/>
      <c r="P319" s="107"/>
      <c r="Q319" s="105"/>
      <c r="R319" s="106"/>
      <c r="S319" s="105"/>
      <c r="T319" s="105"/>
      <c r="U319" s="105"/>
    </row>
    <row r="320" ht="12.75" customHeight="1">
      <c r="A320" s="105"/>
      <c r="B320" s="105"/>
      <c r="C320" s="105"/>
      <c r="D320" s="105"/>
      <c r="E320" s="50"/>
      <c r="F320" s="105"/>
      <c r="G320" s="105"/>
      <c r="H320" s="105"/>
      <c r="I320" s="105"/>
      <c r="J320" s="105"/>
      <c r="K320" s="105"/>
      <c r="L320" s="105"/>
      <c r="M320" s="106"/>
      <c r="N320" s="106"/>
      <c r="O320" s="105"/>
      <c r="P320" s="107"/>
      <c r="Q320" s="105"/>
      <c r="R320" s="106"/>
      <c r="S320" s="105"/>
      <c r="T320" s="105"/>
      <c r="U320" s="105"/>
    </row>
    <row r="321" ht="12.75" customHeight="1">
      <c r="A321" s="105"/>
      <c r="B321" s="105"/>
      <c r="C321" s="105"/>
      <c r="D321" s="105"/>
      <c r="E321" s="50"/>
      <c r="F321" s="105"/>
      <c r="G321" s="105"/>
      <c r="H321" s="105"/>
      <c r="I321" s="105"/>
      <c r="J321" s="105"/>
      <c r="K321" s="105"/>
      <c r="L321" s="105"/>
      <c r="M321" s="106"/>
      <c r="N321" s="106"/>
      <c r="O321" s="105"/>
      <c r="P321" s="107"/>
      <c r="Q321" s="105"/>
      <c r="R321" s="106"/>
      <c r="S321" s="105"/>
      <c r="T321" s="105"/>
      <c r="U321" s="105"/>
    </row>
    <row r="322" ht="12.75" customHeight="1">
      <c r="A322" s="105"/>
      <c r="B322" s="105"/>
      <c r="C322" s="105"/>
      <c r="D322" s="105"/>
      <c r="E322" s="50"/>
      <c r="F322" s="105"/>
      <c r="G322" s="105"/>
      <c r="H322" s="105"/>
      <c r="I322" s="105"/>
      <c r="J322" s="105"/>
      <c r="K322" s="105"/>
      <c r="L322" s="105"/>
      <c r="M322" s="106"/>
      <c r="N322" s="106"/>
      <c r="O322" s="105"/>
      <c r="P322" s="107"/>
      <c r="Q322" s="105"/>
      <c r="R322" s="106"/>
      <c r="S322" s="105"/>
      <c r="T322" s="105"/>
      <c r="U322" s="105"/>
    </row>
    <row r="323" ht="12.75" customHeight="1">
      <c r="A323" s="105"/>
      <c r="B323" s="105"/>
      <c r="C323" s="105"/>
      <c r="D323" s="105"/>
      <c r="E323" s="50"/>
      <c r="F323" s="105"/>
      <c r="G323" s="105"/>
      <c r="H323" s="105"/>
      <c r="I323" s="105"/>
      <c r="J323" s="105"/>
      <c r="K323" s="105"/>
      <c r="L323" s="105"/>
      <c r="M323" s="106"/>
      <c r="N323" s="106"/>
      <c r="O323" s="105"/>
      <c r="P323" s="107"/>
      <c r="Q323" s="105"/>
      <c r="R323" s="106"/>
      <c r="S323" s="105"/>
      <c r="T323" s="105"/>
      <c r="U323" s="105"/>
    </row>
    <row r="324" ht="12.75" customHeight="1">
      <c r="A324" s="105"/>
      <c r="B324" s="105"/>
      <c r="C324" s="105"/>
      <c r="D324" s="105"/>
      <c r="E324" s="50"/>
      <c r="F324" s="105"/>
      <c r="G324" s="105"/>
      <c r="H324" s="105"/>
      <c r="I324" s="105"/>
      <c r="J324" s="105"/>
      <c r="K324" s="105"/>
      <c r="L324" s="105"/>
      <c r="M324" s="106"/>
      <c r="N324" s="106"/>
      <c r="O324" s="105"/>
      <c r="P324" s="107"/>
      <c r="Q324" s="105"/>
      <c r="R324" s="106"/>
      <c r="S324" s="105"/>
      <c r="T324" s="105"/>
      <c r="U324" s="105"/>
    </row>
    <row r="325" ht="12.75" customHeight="1">
      <c r="A325" s="105"/>
      <c r="B325" s="105"/>
      <c r="C325" s="105"/>
      <c r="D325" s="105"/>
      <c r="E325" s="50"/>
      <c r="F325" s="105"/>
      <c r="G325" s="105"/>
      <c r="H325" s="105"/>
      <c r="I325" s="105"/>
      <c r="J325" s="105"/>
      <c r="K325" s="105"/>
      <c r="L325" s="105"/>
      <c r="M325" s="106"/>
      <c r="N325" s="106"/>
      <c r="O325" s="105"/>
      <c r="P325" s="107"/>
      <c r="Q325" s="105"/>
      <c r="R325" s="106"/>
      <c r="S325" s="105"/>
      <c r="T325" s="105"/>
      <c r="U325" s="105"/>
    </row>
    <row r="326" ht="12.75" customHeight="1">
      <c r="A326" s="105"/>
      <c r="B326" s="105"/>
      <c r="C326" s="105"/>
      <c r="D326" s="105"/>
      <c r="E326" s="50"/>
      <c r="F326" s="105"/>
      <c r="G326" s="105"/>
      <c r="H326" s="105"/>
      <c r="I326" s="105"/>
      <c r="J326" s="105"/>
      <c r="K326" s="105"/>
      <c r="L326" s="105"/>
      <c r="M326" s="106"/>
      <c r="N326" s="106"/>
      <c r="O326" s="105"/>
      <c r="P326" s="107"/>
      <c r="Q326" s="105"/>
      <c r="R326" s="106"/>
      <c r="S326" s="105"/>
      <c r="T326" s="105"/>
      <c r="U326" s="105"/>
    </row>
    <row r="327" ht="12.75" customHeight="1">
      <c r="A327" s="105"/>
      <c r="B327" s="105"/>
      <c r="C327" s="105"/>
      <c r="D327" s="105"/>
      <c r="E327" s="50"/>
      <c r="F327" s="105"/>
      <c r="G327" s="105"/>
      <c r="H327" s="105"/>
      <c r="I327" s="105"/>
      <c r="J327" s="105"/>
      <c r="K327" s="105"/>
      <c r="L327" s="105"/>
      <c r="M327" s="106"/>
      <c r="N327" s="106"/>
      <c r="O327" s="105"/>
      <c r="P327" s="107"/>
      <c r="Q327" s="105"/>
      <c r="R327" s="106"/>
      <c r="S327" s="105"/>
      <c r="T327" s="105"/>
      <c r="U327" s="105"/>
    </row>
    <row r="328" ht="12.75" customHeight="1">
      <c r="A328" s="105"/>
      <c r="B328" s="105"/>
      <c r="C328" s="105"/>
      <c r="D328" s="105"/>
      <c r="E328" s="50"/>
      <c r="F328" s="105"/>
      <c r="G328" s="105"/>
      <c r="H328" s="105"/>
      <c r="I328" s="105"/>
      <c r="J328" s="105"/>
      <c r="K328" s="105"/>
      <c r="L328" s="105"/>
      <c r="M328" s="106"/>
      <c r="N328" s="106"/>
      <c r="O328" s="105"/>
      <c r="P328" s="107"/>
      <c r="Q328" s="105"/>
      <c r="R328" s="106"/>
      <c r="S328" s="105"/>
      <c r="T328" s="105"/>
      <c r="U328" s="105"/>
    </row>
    <row r="329" ht="12.75" customHeight="1">
      <c r="A329" s="105"/>
      <c r="B329" s="105"/>
      <c r="C329" s="105"/>
      <c r="D329" s="105"/>
      <c r="E329" s="50"/>
      <c r="F329" s="105"/>
      <c r="G329" s="105"/>
      <c r="H329" s="105"/>
      <c r="I329" s="105"/>
      <c r="J329" s="105"/>
      <c r="K329" s="105"/>
      <c r="L329" s="105"/>
      <c r="M329" s="106"/>
      <c r="N329" s="106"/>
      <c r="O329" s="105"/>
      <c r="P329" s="107"/>
      <c r="Q329" s="105"/>
      <c r="R329" s="106"/>
      <c r="S329" s="105"/>
      <c r="T329" s="105"/>
      <c r="U329" s="105"/>
    </row>
    <row r="330" ht="12.75" customHeight="1">
      <c r="A330" s="105"/>
      <c r="B330" s="105"/>
      <c r="C330" s="105"/>
      <c r="D330" s="105"/>
      <c r="E330" s="50"/>
      <c r="F330" s="105"/>
      <c r="G330" s="105"/>
      <c r="H330" s="105"/>
      <c r="I330" s="105"/>
      <c r="J330" s="105"/>
      <c r="K330" s="105"/>
      <c r="L330" s="105"/>
      <c r="M330" s="106"/>
      <c r="N330" s="106"/>
      <c r="O330" s="105"/>
      <c r="P330" s="107"/>
      <c r="Q330" s="105"/>
      <c r="R330" s="106"/>
      <c r="S330" s="105"/>
      <c r="T330" s="105"/>
      <c r="U330" s="105"/>
    </row>
    <row r="331" ht="12.75" customHeight="1">
      <c r="A331" s="105"/>
      <c r="B331" s="105"/>
      <c r="C331" s="105"/>
      <c r="D331" s="105"/>
      <c r="E331" s="50"/>
      <c r="F331" s="105"/>
      <c r="G331" s="105"/>
      <c r="H331" s="105"/>
      <c r="I331" s="105"/>
      <c r="J331" s="105"/>
      <c r="K331" s="105"/>
      <c r="L331" s="105"/>
      <c r="M331" s="106"/>
      <c r="N331" s="106"/>
      <c r="O331" s="105"/>
      <c r="P331" s="107"/>
      <c r="Q331" s="105"/>
      <c r="R331" s="106"/>
      <c r="S331" s="105"/>
      <c r="T331" s="105"/>
      <c r="U331" s="105"/>
    </row>
    <row r="332" ht="12.75" customHeight="1">
      <c r="A332" s="105"/>
      <c r="B332" s="105"/>
      <c r="C332" s="105"/>
      <c r="D332" s="105"/>
      <c r="E332" s="50"/>
      <c r="F332" s="105"/>
      <c r="G332" s="105"/>
      <c r="H332" s="105"/>
      <c r="I332" s="105"/>
      <c r="J332" s="105"/>
      <c r="K332" s="105"/>
      <c r="L332" s="105"/>
      <c r="M332" s="106"/>
      <c r="N332" s="106"/>
      <c r="O332" s="105"/>
      <c r="P332" s="107"/>
      <c r="Q332" s="105"/>
      <c r="R332" s="106"/>
      <c r="S332" s="105"/>
      <c r="T332" s="105"/>
      <c r="U332" s="105"/>
    </row>
    <row r="333" ht="12.75" customHeight="1">
      <c r="A333" s="105"/>
      <c r="B333" s="105"/>
      <c r="C333" s="105"/>
      <c r="D333" s="105"/>
      <c r="E333" s="50"/>
      <c r="F333" s="105"/>
      <c r="G333" s="105"/>
      <c r="H333" s="105"/>
      <c r="I333" s="105"/>
      <c r="J333" s="105"/>
      <c r="K333" s="105"/>
      <c r="L333" s="105"/>
      <c r="M333" s="106"/>
      <c r="N333" s="106"/>
      <c r="O333" s="105"/>
      <c r="P333" s="107"/>
      <c r="Q333" s="105"/>
      <c r="R333" s="106"/>
      <c r="S333" s="105"/>
      <c r="T333" s="105"/>
      <c r="U333" s="105"/>
    </row>
    <row r="334" ht="12.75" customHeight="1">
      <c r="A334" s="105"/>
      <c r="B334" s="105"/>
      <c r="C334" s="105"/>
      <c r="D334" s="105"/>
      <c r="E334" s="50"/>
      <c r="F334" s="105"/>
      <c r="G334" s="105"/>
      <c r="H334" s="105"/>
      <c r="I334" s="105"/>
      <c r="J334" s="105"/>
      <c r="K334" s="105"/>
      <c r="L334" s="105"/>
      <c r="M334" s="106"/>
      <c r="N334" s="106"/>
      <c r="O334" s="105"/>
      <c r="P334" s="107"/>
      <c r="Q334" s="105"/>
      <c r="R334" s="106"/>
      <c r="S334" s="105"/>
      <c r="T334" s="105"/>
      <c r="U334" s="105"/>
    </row>
    <row r="335" ht="12.75" customHeight="1">
      <c r="A335" s="105"/>
      <c r="B335" s="105"/>
      <c r="C335" s="105"/>
      <c r="D335" s="105"/>
      <c r="E335" s="50"/>
      <c r="F335" s="105"/>
      <c r="G335" s="105"/>
      <c r="H335" s="105"/>
      <c r="I335" s="105"/>
      <c r="J335" s="105"/>
      <c r="K335" s="105"/>
      <c r="L335" s="105"/>
      <c r="M335" s="106"/>
      <c r="N335" s="106"/>
      <c r="O335" s="105"/>
      <c r="P335" s="107"/>
      <c r="Q335" s="105"/>
      <c r="R335" s="106"/>
      <c r="S335" s="105"/>
      <c r="T335" s="105"/>
      <c r="U335" s="105"/>
    </row>
    <row r="336" ht="12.75" customHeight="1">
      <c r="A336" s="105"/>
      <c r="B336" s="105"/>
      <c r="C336" s="105"/>
      <c r="D336" s="105"/>
      <c r="E336" s="50"/>
      <c r="F336" s="105"/>
      <c r="G336" s="105"/>
      <c r="H336" s="105"/>
      <c r="I336" s="105"/>
      <c r="J336" s="105"/>
      <c r="K336" s="105"/>
      <c r="L336" s="105"/>
      <c r="M336" s="106"/>
      <c r="N336" s="106"/>
      <c r="O336" s="105"/>
      <c r="P336" s="107"/>
      <c r="Q336" s="105"/>
      <c r="R336" s="106"/>
      <c r="S336" s="105"/>
      <c r="T336" s="105"/>
      <c r="U336" s="105"/>
    </row>
    <row r="337" ht="12.75" customHeight="1">
      <c r="A337" s="105"/>
      <c r="B337" s="105"/>
      <c r="C337" s="105"/>
      <c r="D337" s="105"/>
      <c r="E337" s="50"/>
      <c r="F337" s="105"/>
      <c r="G337" s="105"/>
      <c r="H337" s="105"/>
      <c r="I337" s="105"/>
      <c r="J337" s="105"/>
      <c r="K337" s="105"/>
      <c r="L337" s="105"/>
      <c r="M337" s="106"/>
      <c r="N337" s="106"/>
      <c r="O337" s="105"/>
      <c r="P337" s="107"/>
      <c r="Q337" s="105"/>
      <c r="R337" s="106"/>
      <c r="S337" s="105"/>
      <c r="T337" s="105"/>
      <c r="U337" s="105"/>
    </row>
    <row r="338" ht="12.75" customHeight="1">
      <c r="A338" s="105"/>
      <c r="B338" s="105"/>
      <c r="C338" s="105"/>
      <c r="D338" s="105"/>
      <c r="E338" s="50"/>
      <c r="F338" s="105"/>
      <c r="G338" s="105"/>
      <c r="H338" s="105"/>
      <c r="I338" s="105"/>
      <c r="J338" s="105"/>
      <c r="K338" s="105"/>
      <c r="L338" s="105"/>
      <c r="M338" s="106"/>
      <c r="N338" s="106"/>
      <c r="O338" s="105"/>
      <c r="P338" s="107"/>
      <c r="Q338" s="105"/>
      <c r="R338" s="106"/>
      <c r="S338" s="105"/>
      <c r="T338" s="105"/>
      <c r="U338" s="105"/>
    </row>
    <row r="339" ht="12.75" customHeight="1">
      <c r="A339" s="105"/>
      <c r="B339" s="105"/>
      <c r="C339" s="105"/>
      <c r="D339" s="105"/>
      <c r="E339" s="50"/>
      <c r="F339" s="105"/>
      <c r="G339" s="105"/>
      <c r="H339" s="105"/>
      <c r="I339" s="105"/>
      <c r="J339" s="105"/>
      <c r="K339" s="105"/>
      <c r="L339" s="105"/>
      <c r="M339" s="106"/>
      <c r="N339" s="106"/>
      <c r="O339" s="105"/>
      <c r="P339" s="107"/>
      <c r="Q339" s="105"/>
      <c r="R339" s="106"/>
      <c r="S339" s="105"/>
      <c r="T339" s="105"/>
      <c r="U339" s="105"/>
    </row>
    <row r="340" ht="12.75" customHeight="1">
      <c r="A340" s="105"/>
      <c r="B340" s="105"/>
      <c r="C340" s="105"/>
      <c r="D340" s="105"/>
      <c r="E340" s="50"/>
      <c r="F340" s="105"/>
      <c r="G340" s="105"/>
      <c r="H340" s="105"/>
      <c r="I340" s="105"/>
      <c r="J340" s="105"/>
      <c r="K340" s="105"/>
      <c r="L340" s="105"/>
      <c r="M340" s="106"/>
      <c r="N340" s="106"/>
      <c r="O340" s="105"/>
      <c r="P340" s="107"/>
      <c r="Q340" s="105"/>
      <c r="R340" s="106"/>
      <c r="S340" s="105"/>
      <c r="T340" s="105"/>
      <c r="U340" s="105"/>
    </row>
    <row r="341" ht="12.75" customHeight="1">
      <c r="A341" s="105"/>
      <c r="B341" s="105"/>
      <c r="C341" s="105"/>
      <c r="D341" s="105"/>
      <c r="E341" s="50"/>
      <c r="F341" s="105"/>
      <c r="G341" s="105"/>
      <c r="H341" s="105"/>
      <c r="I341" s="105"/>
      <c r="J341" s="105"/>
      <c r="K341" s="105"/>
      <c r="L341" s="105"/>
      <c r="M341" s="106"/>
      <c r="N341" s="106"/>
      <c r="O341" s="105"/>
      <c r="P341" s="107"/>
      <c r="Q341" s="105"/>
      <c r="R341" s="106"/>
      <c r="S341" s="105"/>
      <c r="T341" s="105"/>
      <c r="U341" s="105"/>
    </row>
    <row r="342" ht="12.75" customHeight="1">
      <c r="A342" s="105"/>
      <c r="B342" s="105"/>
      <c r="C342" s="105"/>
      <c r="D342" s="105"/>
      <c r="E342" s="50"/>
      <c r="F342" s="105"/>
      <c r="G342" s="105"/>
      <c r="H342" s="105"/>
      <c r="I342" s="105"/>
      <c r="J342" s="105"/>
      <c r="K342" s="105"/>
      <c r="L342" s="105"/>
      <c r="M342" s="106"/>
      <c r="N342" s="106"/>
      <c r="O342" s="105"/>
      <c r="P342" s="107"/>
      <c r="Q342" s="105"/>
      <c r="R342" s="106"/>
      <c r="S342" s="105"/>
      <c r="T342" s="105"/>
      <c r="U342" s="105"/>
    </row>
    <row r="343" ht="12.75" customHeight="1">
      <c r="A343" s="105"/>
      <c r="B343" s="105"/>
      <c r="C343" s="105"/>
      <c r="D343" s="105"/>
      <c r="E343" s="50"/>
      <c r="F343" s="105"/>
      <c r="G343" s="105"/>
      <c r="H343" s="105"/>
      <c r="I343" s="105"/>
      <c r="J343" s="105"/>
      <c r="K343" s="105"/>
      <c r="L343" s="105"/>
      <c r="M343" s="106"/>
      <c r="N343" s="106"/>
      <c r="O343" s="105"/>
      <c r="P343" s="107"/>
      <c r="Q343" s="105"/>
      <c r="R343" s="106"/>
      <c r="S343" s="105"/>
      <c r="T343" s="105"/>
      <c r="U343" s="105"/>
    </row>
    <row r="344" ht="12.75" customHeight="1">
      <c r="A344" s="105"/>
      <c r="B344" s="105"/>
      <c r="C344" s="105"/>
      <c r="D344" s="105"/>
      <c r="E344" s="50"/>
      <c r="F344" s="105"/>
      <c r="G344" s="105"/>
      <c r="H344" s="105"/>
      <c r="I344" s="105"/>
      <c r="J344" s="105"/>
      <c r="K344" s="105"/>
      <c r="L344" s="105"/>
      <c r="M344" s="106"/>
      <c r="N344" s="106"/>
      <c r="O344" s="105"/>
      <c r="P344" s="107"/>
      <c r="Q344" s="105"/>
      <c r="R344" s="106"/>
      <c r="S344" s="105"/>
      <c r="T344" s="105"/>
      <c r="U344" s="105"/>
    </row>
    <row r="345" ht="12.75" customHeight="1">
      <c r="A345" s="105"/>
      <c r="B345" s="105"/>
      <c r="C345" s="105"/>
      <c r="D345" s="105"/>
      <c r="E345" s="50"/>
      <c r="F345" s="105"/>
      <c r="G345" s="105"/>
      <c r="H345" s="105"/>
      <c r="I345" s="105"/>
      <c r="J345" s="105"/>
      <c r="K345" s="105"/>
      <c r="L345" s="105"/>
      <c r="M345" s="106"/>
      <c r="N345" s="106"/>
      <c r="O345" s="105"/>
      <c r="P345" s="107"/>
      <c r="Q345" s="105"/>
      <c r="R345" s="106"/>
      <c r="S345" s="105"/>
      <c r="T345" s="105"/>
      <c r="U345" s="105"/>
    </row>
    <row r="346" ht="12.75" customHeight="1">
      <c r="A346" s="105"/>
      <c r="B346" s="105"/>
      <c r="C346" s="105"/>
      <c r="D346" s="105"/>
      <c r="E346" s="50"/>
      <c r="F346" s="105"/>
      <c r="G346" s="105"/>
      <c r="H346" s="105"/>
      <c r="I346" s="105"/>
      <c r="J346" s="105"/>
      <c r="K346" s="105"/>
      <c r="L346" s="105"/>
      <c r="M346" s="106"/>
      <c r="N346" s="106"/>
      <c r="O346" s="105"/>
      <c r="P346" s="107"/>
      <c r="Q346" s="105"/>
      <c r="R346" s="106"/>
      <c r="S346" s="105"/>
      <c r="T346" s="105"/>
      <c r="U346" s="105"/>
    </row>
    <row r="347" ht="12.75" customHeight="1">
      <c r="A347" s="105"/>
      <c r="B347" s="105"/>
      <c r="C347" s="105"/>
      <c r="D347" s="105"/>
      <c r="E347" s="50"/>
      <c r="F347" s="105"/>
      <c r="G347" s="105"/>
      <c r="H347" s="105"/>
      <c r="I347" s="105"/>
      <c r="J347" s="105"/>
      <c r="K347" s="105"/>
      <c r="L347" s="105"/>
      <c r="M347" s="106"/>
      <c r="N347" s="106"/>
      <c r="O347" s="105"/>
      <c r="P347" s="107"/>
      <c r="Q347" s="105"/>
      <c r="R347" s="106"/>
      <c r="S347" s="105"/>
      <c r="T347" s="105"/>
      <c r="U347" s="105"/>
    </row>
    <row r="348" ht="12.75" customHeight="1">
      <c r="A348" s="105"/>
      <c r="B348" s="105"/>
      <c r="C348" s="105"/>
      <c r="D348" s="105"/>
      <c r="E348" s="50"/>
      <c r="F348" s="105"/>
      <c r="G348" s="105"/>
      <c r="H348" s="105"/>
      <c r="I348" s="105"/>
      <c r="J348" s="105"/>
      <c r="K348" s="105"/>
      <c r="L348" s="105"/>
      <c r="M348" s="106"/>
      <c r="N348" s="106"/>
      <c r="O348" s="105"/>
      <c r="P348" s="107"/>
      <c r="Q348" s="105"/>
      <c r="R348" s="106"/>
      <c r="S348" s="105"/>
      <c r="T348" s="105"/>
      <c r="U348" s="105"/>
    </row>
    <row r="349" ht="12.75" customHeight="1">
      <c r="A349" s="105"/>
      <c r="B349" s="105"/>
      <c r="C349" s="105"/>
      <c r="D349" s="105"/>
      <c r="E349" s="50"/>
      <c r="F349" s="105"/>
      <c r="G349" s="105"/>
      <c r="H349" s="105"/>
      <c r="I349" s="105"/>
      <c r="J349" s="105"/>
      <c r="K349" s="105"/>
      <c r="L349" s="105"/>
      <c r="M349" s="106"/>
      <c r="N349" s="106"/>
      <c r="O349" s="105"/>
      <c r="P349" s="107"/>
      <c r="Q349" s="105"/>
      <c r="R349" s="106"/>
      <c r="S349" s="105"/>
      <c r="T349" s="105"/>
      <c r="U349" s="105"/>
    </row>
    <row r="350" ht="12.75" customHeight="1">
      <c r="A350" s="105"/>
      <c r="B350" s="105"/>
      <c r="C350" s="105"/>
      <c r="D350" s="105"/>
      <c r="E350" s="50"/>
      <c r="F350" s="105"/>
      <c r="G350" s="105"/>
      <c r="H350" s="105"/>
      <c r="I350" s="105"/>
      <c r="J350" s="105"/>
      <c r="K350" s="105"/>
      <c r="L350" s="105"/>
      <c r="M350" s="106"/>
      <c r="N350" s="106"/>
      <c r="O350" s="105"/>
      <c r="P350" s="107"/>
      <c r="Q350" s="105"/>
      <c r="R350" s="106"/>
      <c r="S350" s="105"/>
      <c r="T350" s="105"/>
      <c r="U350" s="105"/>
    </row>
    <row r="351" ht="12.75" customHeight="1">
      <c r="A351" s="105"/>
      <c r="B351" s="105"/>
      <c r="C351" s="105"/>
      <c r="D351" s="105"/>
      <c r="E351" s="50"/>
      <c r="F351" s="105"/>
      <c r="G351" s="105"/>
      <c r="H351" s="105"/>
      <c r="I351" s="105"/>
      <c r="J351" s="105"/>
      <c r="K351" s="105"/>
      <c r="L351" s="105"/>
      <c r="M351" s="106"/>
      <c r="N351" s="106"/>
      <c r="O351" s="105"/>
      <c r="P351" s="107"/>
      <c r="Q351" s="105"/>
      <c r="R351" s="106"/>
      <c r="S351" s="105"/>
      <c r="T351" s="105"/>
      <c r="U351" s="105"/>
    </row>
    <row r="352" ht="12.75" customHeight="1">
      <c r="A352" s="105"/>
      <c r="B352" s="105"/>
      <c r="C352" s="105"/>
      <c r="D352" s="105"/>
      <c r="E352" s="50"/>
      <c r="F352" s="105"/>
      <c r="G352" s="105"/>
      <c r="H352" s="105"/>
      <c r="I352" s="105"/>
      <c r="J352" s="105"/>
      <c r="K352" s="105"/>
      <c r="L352" s="105"/>
      <c r="M352" s="106"/>
      <c r="N352" s="106"/>
      <c r="O352" s="105"/>
      <c r="P352" s="107"/>
      <c r="Q352" s="105"/>
      <c r="R352" s="106"/>
      <c r="S352" s="105"/>
      <c r="T352" s="105"/>
      <c r="U352" s="105"/>
    </row>
    <row r="353" ht="12.75" customHeight="1">
      <c r="A353" s="105"/>
      <c r="B353" s="105"/>
      <c r="C353" s="105"/>
      <c r="D353" s="105"/>
      <c r="E353" s="50"/>
      <c r="F353" s="105"/>
      <c r="G353" s="105"/>
      <c r="H353" s="105"/>
      <c r="I353" s="105"/>
      <c r="J353" s="105"/>
      <c r="K353" s="105"/>
      <c r="L353" s="105"/>
      <c r="M353" s="106"/>
      <c r="N353" s="106"/>
      <c r="O353" s="105"/>
      <c r="P353" s="107"/>
      <c r="Q353" s="105"/>
      <c r="R353" s="106"/>
      <c r="S353" s="105"/>
      <c r="T353" s="105"/>
      <c r="U353" s="105"/>
    </row>
    <row r="354" ht="12.75" customHeight="1">
      <c r="A354" s="105"/>
      <c r="B354" s="105"/>
      <c r="C354" s="105"/>
      <c r="D354" s="105"/>
      <c r="E354" s="50"/>
      <c r="F354" s="105"/>
      <c r="G354" s="105"/>
      <c r="H354" s="105"/>
      <c r="I354" s="105"/>
      <c r="J354" s="105"/>
      <c r="K354" s="105"/>
      <c r="L354" s="105"/>
      <c r="M354" s="106"/>
      <c r="N354" s="106"/>
      <c r="O354" s="105"/>
      <c r="P354" s="107"/>
      <c r="Q354" s="105"/>
      <c r="R354" s="106"/>
      <c r="S354" s="105"/>
      <c r="T354" s="105"/>
      <c r="U354" s="105"/>
    </row>
    <row r="355" ht="12.75" customHeight="1">
      <c r="A355" s="105"/>
      <c r="B355" s="105"/>
      <c r="C355" s="105"/>
      <c r="D355" s="105"/>
      <c r="E355" s="50"/>
      <c r="F355" s="105"/>
      <c r="G355" s="105"/>
      <c r="H355" s="105"/>
      <c r="I355" s="105"/>
      <c r="J355" s="105"/>
      <c r="K355" s="105"/>
      <c r="L355" s="105"/>
      <c r="M355" s="106"/>
      <c r="N355" s="106"/>
      <c r="O355" s="105"/>
      <c r="P355" s="107"/>
      <c r="Q355" s="105"/>
      <c r="R355" s="106"/>
      <c r="S355" s="105"/>
      <c r="T355" s="105"/>
      <c r="U355" s="105"/>
    </row>
    <row r="356" ht="12.75" customHeight="1">
      <c r="A356" s="105"/>
      <c r="B356" s="105"/>
      <c r="C356" s="105"/>
      <c r="D356" s="105"/>
      <c r="E356" s="50"/>
      <c r="F356" s="105"/>
      <c r="G356" s="105"/>
      <c r="H356" s="105"/>
      <c r="I356" s="105"/>
      <c r="J356" s="105"/>
      <c r="K356" s="105"/>
      <c r="L356" s="105"/>
      <c r="M356" s="106"/>
      <c r="N356" s="106"/>
      <c r="O356" s="105"/>
      <c r="P356" s="107"/>
      <c r="Q356" s="105"/>
      <c r="R356" s="106"/>
      <c r="S356" s="105"/>
      <c r="T356" s="105"/>
      <c r="U356" s="105"/>
    </row>
    <row r="357" ht="12.75" customHeight="1">
      <c r="A357" s="105"/>
      <c r="B357" s="105"/>
      <c r="C357" s="105"/>
      <c r="D357" s="105"/>
      <c r="E357" s="50"/>
      <c r="F357" s="105"/>
      <c r="G357" s="105"/>
      <c r="H357" s="105"/>
      <c r="I357" s="105"/>
      <c r="J357" s="105"/>
      <c r="K357" s="105"/>
      <c r="L357" s="105"/>
      <c r="M357" s="106"/>
      <c r="N357" s="106"/>
      <c r="O357" s="105"/>
      <c r="P357" s="107"/>
      <c r="Q357" s="105"/>
      <c r="R357" s="106"/>
      <c r="S357" s="105"/>
      <c r="T357" s="105"/>
      <c r="U357" s="105"/>
    </row>
    <row r="358" ht="12.75" customHeight="1">
      <c r="A358" s="105"/>
      <c r="B358" s="105"/>
      <c r="C358" s="105"/>
      <c r="D358" s="105"/>
      <c r="E358" s="50"/>
      <c r="F358" s="105"/>
      <c r="G358" s="105"/>
      <c r="H358" s="105"/>
      <c r="I358" s="105"/>
      <c r="J358" s="105"/>
      <c r="K358" s="105"/>
      <c r="L358" s="105"/>
      <c r="M358" s="106"/>
      <c r="N358" s="106"/>
      <c r="O358" s="105"/>
      <c r="P358" s="107"/>
      <c r="Q358" s="105"/>
      <c r="R358" s="106"/>
      <c r="S358" s="105"/>
      <c r="T358" s="105"/>
      <c r="U358" s="105"/>
    </row>
    <row r="359" ht="12.75" customHeight="1">
      <c r="A359" s="105"/>
      <c r="B359" s="105"/>
      <c r="C359" s="105"/>
      <c r="D359" s="105"/>
      <c r="E359" s="50"/>
      <c r="F359" s="105"/>
      <c r="G359" s="105"/>
      <c r="H359" s="105"/>
      <c r="I359" s="105"/>
      <c r="J359" s="105"/>
      <c r="K359" s="105"/>
      <c r="L359" s="105"/>
      <c r="M359" s="106"/>
      <c r="N359" s="106"/>
      <c r="O359" s="105"/>
      <c r="P359" s="107"/>
      <c r="Q359" s="105"/>
      <c r="R359" s="106"/>
      <c r="S359" s="105"/>
      <c r="T359" s="105"/>
      <c r="U359" s="105"/>
    </row>
    <row r="360" ht="12.75" customHeight="1">
      <c r="A360" s="105"/>
      <c r="B360" s="105"/>
      <c r="C360" s="105"/>
      <c r="D360" s="105"/>
      <c r="E360" s="50"/>
      <c r="F360" s="105"/>
      <c r="G360" s="105"/>
      <c r="H360" s="105"/>
      <c r="I360" s="105"/>
      <c r="J360" s="105"/>
      <c r="K360" s="105"/>
      <c r="L360" s="105"/>
      <c r="M360" s="106"/>
      <c r="N360" s="106"/>
      <c r="O360" s="105"/>
      <c r="P360" s="107"/>
      <c r="Q360" s="105"/>
      <c r="R360" s="106"/>
      <c r="S360" s="105"/>
      <c r="T360" s="105"/>
      <c r="U360" s="105"/>
    </row>
    <row r="361" ht="12.75" customHeight="1">
      <c r="A361" s="105"/>
      <c r="B361" s="105"/>
      <c r="C361" s="105"/>
      <c r="D361" s="105"/>
      <c r="E361" s="50"/>
      <c r="F361" s="105"/>
      <c r="G361" s="105"/>
      <c r="H361" s="105"/>
      <c r="I361" s="105"/>
      <c r="J361" s="105"/>
      <c r="K361" s="105"/>
      <c r="L361" s="105"/>
      <c r="M361" s="106"/>
      <c r="N361" s="106"/>
      <c r="O361" s="105"/>
      <c r="P361" s="107"/>
      <c r="Q361" s="105"/>
      <c r="R361" s="106"/>
      <c r="S361" s="105"/>
      <c r="T361" s="105"/>
      <c r="U361" s="105"/>
    </row>
    <row r="362" ht="12.75" customHeight="1">
      <c r="A362" s="105"/>
      <c r="B362" s="105"/>
      <c r="C362" s="105"/>
      <c r="D362" s="105"/>
      <c r="E362" s="50"/>
      <c r="F362" s="105"/>
      <c r="G362" s="105"/>
      <c r="H362" s="105"/>
      <c r="I362" s="105"/>
      <c r="J362" s="105"/>
      <c r="K362" s="105"/>
      <c r="L362" s="105"/>
      <c r="M362" s="106"/>
      <c r="N362" s="106"/>
      <c r="O362" s="105"/>
      <c r="P362" s="107"/>
      <c r="Q362" s="105"/>
      <c r="R362" s="106"/>
      <c r="S362" s="105"/>
      <c r="T362" s="105"/>
      <c r="U362" s="105"/>
    </row>
    <row r="363" ht="12.75" customHeight="1">
      <c r="A363" s="105"/>
      <c r="B363" s="105"/>
      <c r="C363" s="105"/>
      <c r="D363" s="105"/>
      <c r="E363" s="50"/>
      <c r="F363" s="105"/>
      <c r="G363" s="105"/>
      <c r="H363" s="105"/>
      <c r="I363" s="105"/>
      <c r="J363" s="105"/>
      <c r="K363" s="105"/>
      <c r="L363" s="105"/>
      <c r="M363" s="106"/>
      <c r="N363" s="106"/>
      <c r="O363" s="105"/>
      <c r="P363" s="107"/>
      <c r="Q363" s="105"/>
      <c r="R363" s="106"/>
      <c r="S363" s="105"/>
      <c r="T363" s="105"/>
      <c r="U363" s="105"/>
    </row>
    <row r="364" ht="12.75" customHeight="1">
      <c r="A364" s="105"/>
      <c r="B364" s="105"/>
      <c r="C364" s="105"/>
      <c r="D364" s="105"/>
      <c r="E364" s="50"/>
      <c r="F364" s="105"/>
      <c r="G364" s="105"/>
      <c r="H364" s="105"/>
      <c r="I364" s="105"/>
      <c r="J364" s="105"/>
      <c r="K364" s="105"/>
      <c r="L364" s="105"/>
      <c r="M364" s="106"/>
      <c r="N364" s="106"/>
      <c r="O364" s="105"/>
      <c r="P364" s="107"/>
      <c r="Q364" s="105"/>
      <c r="R364" s="106"/>
      <c r="S364" s="105"/>
      <c r="T364" s="105"/>
      <c r="U364" s="105"/>
    </row>
    <row r="365" ht="12.75" customHeight="1">
      <c r="A365" s="105"/>
      <c r="B365" s="105"/>
      <c r="C365" s="105"/>
      <c r="D365" s="105"/>
      <c r="E365" s="50"/>
      <c r="F365" s="105"/>
      <c r="G365" s="105"/>
      <c r="H365" s="105"/>
      <c r="I365" s="105"/>
      <c r="J365" s="105"/>
      <c r="K365" s="105"/>
      <c r="L365" s="105"/>
      <c r="M365" s="106"/>
      <c r="N365" s="106"/>
      <c r="O365" s="105"/>
      <c r="P365" s="107"/>
      <c r="Q365" s="105"/>
      <c r="R365" s="106"/>
      <c r="S365" s="105"/>
      <c r="T365" s="105"/>
      <c r="U365" s="105"/>
    </row>
    <row r="366" ht="12.75" customHeight="1">
      <c r="A366" s="105"/>
      <c r="B366" s="105"/>
      <c r="C366" s="105"/>
      <c r="D366" s="105"/>
      <c r="E366" s="50"/>
      <c r="F366" s="105"/>
      <c r="G366" s="105"/>
      <c r="H366" s="105"/>
      <c r="I366" s="105"/>
      <c r="J366" s="105"/>
      <c r="K366" s="105"/>
      <c r="L366" s="105"/>
      <c r="M366" s="106"/>
      <c r="N366" s="106"/>
      <c r="O366" s="105"/>
      <c r="P366" s="107"/>
      <c r="Q366" s="105"/>
      <c r="R366" s="106"/>
      <c r="S366" s="105"/>
      <c r="T366" s="105"/>
      <c r="U366" s="105"/>
    </row>
    <row r="367" ht="12.75" customHeight="1">
      <c r="A367" s="105"/>
      <c r="B367" s="105"/>
      <c r="C367" s="105"/>
      <c r="D367" s="105"/>
      <c r="E367" s="50"/>
      <c r="F367" s="105"/>
      <c r="G367" s="105"/>
      <c r="H367" s="105"/>
      <c r="I367" s="105"/>
      <c r="J367" s="105"/>
      <c r="K367" s="105"/>
      <c r="L367" s="105"/>
      <c r="M367" s="106"/>
      <c r="N367" s="106"/>
      <c r="O367" s="105"/>
      <c r="P367" s="107"/>
      <c r="Q367" s="105"/>
      <c r="R367" s="106"/>
      <c r="S367" s="105"/>
      <c r="T367" s="105"/>
      <c r="U367" s="105"/>
    </row>
    <row r="368" ht="12.75" customHeight="1">
      <c r="A368" s="105"/>
      <c r="B368" s="105"/>
      <c r="C368" s="105"/>
      <c r="D368" s="105"/>
      <c r="E368" s="50"/>
      <c r="F368" s="105"/>
      <c r="G368" s="105"/>
      <c r="H368" s="105"/>
      <c r="I368" s="105"/>
      <c r="J368" s="105"/>
      <c r="K368" s="105"/>
      <c r="L368" s="105"/>
      <c r="M368" s="106"/>
      <c r="N368" s="106"/>
      <c r="O368" s="105"/>
      <c r="P368" s="107"/>
      <c r="Q368" s="105"/>
      <c r="R368" s="106"/>
      <c r="S368" s="105"/>
      <c r="T368" s="105"/>
      <c r="U368" s="105"/>
    </row>
    <row r="369" ht="12.75" customHeight="1">
      <c r="A369" s="105"/>
      <c r="B369" s="105"/>
      <c r="C369" s="105"/>
      <c r="D369" s="105"/>
      <c r="E369" s="50"/>
      <c r="F369" s="105"/>
      <c r="G369" s="105"/>
      <c r="H369" s="105"/>
      <c r="I369" s="105"/>
      <c r="J369" s="105"/>
      <c r="K369" s="105"/>
      <c r="L369" s="105"/>
      <c r="M369" s="106"/>
      <c r="N369" s="106"/>
      <c r="O369" s="105"/>
      <c r="P369" s="107"/>
      <c r="Q369" s="105"/>
      <c r="R369" s="106"/>
      <c r="S369" s="105"/>
      <c r="T369" s="105"/>
      <c r="U369" s="105"/>
    </row>
    <row r="370" ht="12.75" customHeight="1">
      <c r="A370" s="105"/>
      <c r="B370" s="105"/>
      <c r="C370" s="105"/>
      <c r="D370" s="105"/>
      <c r="E370" s="50"/>
      <c r="F370" s="105"/>
      <c r="G370" s="105"/>
      <c r="H370" s="105"/>
      <c r="I370" s="105"/>
      <c r="J370" s="105"/>
      <c r="K370" s="105"/>
      <c r="L370" s="105"/>
      <c r="M370" s="106"/>
      <c r="N370" s="106"/>
      <c r="O370" s="105"/>
      <c r="P370" s="107"/>
      <c r="Q370" s="105"/>
      <c r="R370" s="106"/>
      <c r="S370" s="105"/>
      <c r="T370" s="105"/>
      <c r="U370" s="105"/>
    </row>
    <row r="371" ht="12.75" customHeight="1">
      <c r="A371" s="105"/>
      <c r="B371" s="105"/>
      <c r="C371" s="105"/>
      <c r="D371" s="105"/>
      <c r="E371" s="50"/>
      <c r="F371" s="105"/>
      <c r="G371" s="105"/>
      <c r="H371" s="105"/>
      <c r="I371" s="105"/>
      <c r="J371" s="105"/>
      <c r="K371" s="105"/>
      <c r="L371" s="105"/>
      <c r="M371" s="106"/>
      <c r="N371" s="106"/>
      <c r="O371" s="105"/>
      <c r="P371" s="107"/>
      <c r="Q371" s="105"/>
      <c r="R371" s="106"/>
      <c r="S371" s="105"/>
      <c r="T371" s="105"/>
      <c r="U371" s="105"/>
    </row>
    <row r="372" ht="12.75" customHeight="1">
      <c r="A372" s="105"/>
      <c r="B372" s="105"/>
      <c r="C372" s="105"/>
      <c r="D372" s="105"/>
      <c r="E372" s="50"/>
      <c r="F372" s="105"/>
      <c r="G372" s="105"/>
      <c r="H372" s="105"/>
      <c r="I372" s="105"/>
      <c r="J372" s="105"/>
      <c r="K372" s="105"/>
      <c r="L372" s="105"/>
      <c r="M372" s="106"/>
      <c r="N372" s="106"/>
      <c r="O372" s="105"/>
      <c r="P372" s="107"/>
      <c r="Q372" s="105"/>
      <c r="R372" s="106"/>
      <c r="S372" s="105"/>
      <c r="T372" s="105"/>
      <c r="U372" s="105"/>
    </row>
    <row r="373" ht="12.75" customHeight="1">
      <c r="A373" s="105"/>
      <c r="B373" s="105"/>
      <c r="C373" s="105"/>
      <c r="D373" s="105"/>
      <c r="E373" s="50"/>
      <c r="F373" s="105"/>
      <c r="G373" s="105"/>
      <c r="H373" s="105"/>
      <c r="I373" s="105"/>
      <c r="J373" s="105"/>
      <c r="K373" s="105"/>
      <c r="L373" s="105"/>
      <c r="M373" s="106"/>
      <c r="N373" s="106"/>
      <c r="O373" s="105"/>
      <c r="P373" s="107"/>
      <c r="Q373" s="105"/>
      <c r="R373" s="106"/>
      <c r="S373" s="105"/>
      <c r="T373" s="105"/>
      <c r="U373" s="105"/>
    </row>
    <row r="374" ht="12.75" customHeight="1">
      <c r="A374" s="105"/>
      <c r="B374" s="105"/>
      <c r="C374" s="105"/>
      <c r="D374" s="105"/>
      <c r="E374" s="50"/>
      <c r="F374" s="105"/>
      <c r="G374" s="105"/>
      <c r="H374" s="105"/>
      <c r="I374" s="105"/>
      <c r="J374" s="105"/>
      <c r="K374" s="105"/>
      <c r="L374" s="105"/>
      <c r="M374" s="106"/>
      <c r="N374" s="106"/>
      <c r="O374" s="105"/>
      <c r="P374" s="107"/>
      <c r="Q374" s="105"/>
      <c r="R374" s="106"/>
      <c r="S374" s="105"/>
      <c r="T374" s="105"/>
      <c r="U374" s="105"/>
    </row>
    <row r="375" ht="12.75" customHeight="1">
      <c r="A375" s="105"/>
      <c r="B375" s="105"/>
      <c r="C375" s="105"/>
      <c r="D375" s="105"/>
      <c r="E375" s="50"/>
      <c r="F375" s="105"/>
      <c r="G375" s="105"/>
      <c r="H375" s="105"/>
      <c r="I375" s="105"/>
      <c r="J375" s="105"/>
      <c r="K375" s="105"/>
      <c r="L375" s="105"/>
      <c r="M375" s="106"/>
      <c r="N375" s="106"/>
      <c r="O375" s="105"/>
      <c r="P375" s="107"/>
      <c r="Q375" s="105"/>
      <c r="R375" s="106"/>
      <c r="S375" s="105"/>
      <c r="T375" s="105"/>
      <c r="U375" s="105"/>
    </row>
    <row r="376" ht="12.75" customHeight="1">
      <c r="A376" s="105"/>
      <c r="B376" s="105"/>
      <c r="C376" s="105"/>
      <c r="D376" s="105"/>
      <c r="E376" s="50"/>
      <c r="F376" s="105"/>
      <c r="G376" s="105"/>
      <c r="H376" s="105"/>
      <c r="I376" s="105"/>
      <c r="J376" s="105"/>
      <c r="K376" s="105"/>
      <c r="L376" s="105"/>
      <c r="M376" s="106"/>
      <c r="N376" s="106"/>
      <c r="O376" s="105"/>
      <c r="P376" s="107"/>
      <c r="Q376" s="105"/>
      <c r="R376" s="106"/>
      <c r="S376" s="105"/>
      <c r="T376" s="105"/>
      <c r="U376" s="105"/>
    </row>
    <row r="377" ht="12.75" customHeight="1">
      <c r="A377" s="105"/>
      <c r="B377" s="105"/>
      <c r="C377" s="105"/>
      <c r="D377" s="105"/>
      <c r="E377" s="50"/>
      <c r="F377" s="105"/>
      <c r="G377" s="105"/>
      <c r="H377" s="105"/>
      <c r="I377" s="105"/>
      <c r="J377" s="105"/>
      <c r="K377" s="105"/>
      <c r="L377" s="105"/>
      <c r="M377" s="106"/>
      <c r="N377" s="106"/>
      <c r="O377" s="105"/>
      <c r="P377" s="107"/>
      <c r="Q377" s="105"/>
      <c r="R377" s="106"/>
      <c r="S377" s="105"/>
      <c r="T377" s="105"/>
      <c r="U377" s="105"/>
    </row>
    <row r="378" ht="12.75" customHeight="1">
      <c r="A378" s="105"/>
      <c r="B378" s="105"/>
      <c r="C378" s="105"/>
      <c r="D378" s="105"/>
      <c r="E378" s="50"/>
      <c r="F378" s="105"/>
      <c r="G378" s="105"/>
      <c r="H378" s="105"/>
      <c r="I378" s="105"/>
      <c r="J378" s="105"/>
      <c r="K378" s="105"/>
      <c r="L378" s="105"/>
      <c r="M378" s="106"/>
      <c r="N378" s="106"/>
      <c r="O378" s="105"/>
      <c r="P378" s="107"/>
      <c r="Q378" s="105"/>
      <c r="R378" s="106"/>
      <c r="S378" s="105"/>
      <c r="T378" s="105"/>
      <c r="U378" s="105"/>
    </row>
    <row r="379" ht="12.75" customHeight="1">
      <c r="A379" s="105"/>
      <c r="B379" s="105"/>
      <c r="C379" s="105"/>
      <c r="D379" s="105"/>
      <c r="E379" s="50"/>
      <c r="F379" s="105"/>
      <c r="G379" s="105"/>
      <c r="H379" s="105"/>
      <c r="I379" s="105"/>
      <c r="J379" s="105"/>
      <c r="K379" s="105"/>
      <c r="L379" s="105"/>
      <c r="M379" s="106"/>
      <c r="N379" s="106"/>
      <c r="O379" s="105"/>
      <c r="P379" s="107"/>
      <c r="Q379" s="105"/>
      <c r="R379" s="106"/>
      <c r="S379" s="105"/>
      <c r="T379" s="105"/>
      <c r="U379" s="105"/>
    </row>
    <row r="380" ht="12.75" customHeight="1">
      <c r="A380" s="105"/>
      <c r="B380" s="105"/>
      <c r="C380" s="105"/>
      <c r="D380" s="105"/>
      <c r="E380" s="50"/>
      <c r="F380" s="105"/>
      <c r="G380" s="105"/>
      <c r="H380" s="105"/>
      <c r="I380" s="105"/>
      <c r="J380" s="105"/>
      <c r="K380" s="105"/>
      <c r="L380" s="105"/>
      <c r="M380" s="106"/>
      <c r="N380" s="106"/>
      <c r="O380" s="105"/>
      <c r="P380" s="107"/>
      <c r="Q380" s="105"/>
      <c r="R380" s="106"/>
      <c r="S380" s="105"/>
      <c r="T380" s="105"/>
      <c r="U380" s="105"/>
    </row>
    <row r="381" ht="12.75" customHeight="1">
      <c r="A381" s="105"/>
      <c r="B381" s="105"/>
      <c r="C381" s="105"/>
      <c r="D381" s="105"/>
      <c r="E381" s="50"/>
      <c r="F381" s="105"/>
      <c r="G381" s="105"/>
      <c r="H381" s="105"/>
      <c r="I381" s="105"/>
      <c r="J381" s="105"/>
      <c r="K381" s="105"/>
      <c r="L381" s="105"/>
      <c r="M381" s="106"/>
      <c r="N381" s="106"/>
      <c r="O381" s="105"/>
      <c r="P381" s="107"/>
      <c r="Q381" s="105"/>
      <c r="R381" s="106"/>
      <c r="S381" s="105"/>
      <c r="T381" s="105"/>
      <c r="U381" s="105"/>
    </row>
    <row r="382" ht="12.75" customHeight="1">
      <c r="A382" s="105"/>
      <c r="B382" s="105"/>
      <c r="C382" s="105"/>
      <c r="D382" s="105"/>
      <c r="E382" s="50"/>
      <c r="F382" s="105"/>
      <c r="G382" s="105"/>
      <c r="H382" s="105"/>
      <c r="I382" s="105"/>
      <c r="J382" s="105"/>
      <c r="K382" s="105"/>
      <c r="L382" s="105"/>
      <c r="M382" s="106"/>
      <c r="N382" s="106"/>
      <c r="O382" s="105"/>
      <c r="P382" s="107"/>
      <c r="Q382" s="105"/>
      <c r="R382" s="106"/>
      <c r="S382" s="105"/>
      <c r="T382" s="105"/>
      <c r="U382" s="105"/>
    </row>
    <row r="383" ht="12.75" customHeight="1">
      <c r="A383" s="105"/>
      <c r="B383" s="105"/>
      <c r="C383" s="105"/>
      <c r="D383" s="105"/>
      <c r="E383" s="50"/>
      <c r="F383" s="105"/>
      <c r="G383" s="105"/>
      <c r="H383" s="105"/>
      <c r="I383" s="105"/>
      <c r="J383" s="105"/>
      <c r="K383" s="105"/>
      <c r="L383" s="105"/>
      <c r="M383" s="106"/>
      <c r="N383" s="106"/>
      <c r="O383" s="105"/>
      <c r="P383" s="107"/>
      <c r="Q383" s="105"/>
      <c r="R383" s="106"/>
      <c r="S383" s="105"/>
      <c r="T383" s="105"/>
      <c r="U383" s="105"/>
    </row>
    <row r="384" ht="12.75" customHeight="1">
      <c r="A384" s="105"/>
      <c r="B384" s="105"/>
      <c r="C384" s="105"/>
      <c r="D384" s="105"/>
      <c r="E384" s="50"/>
      <c r="F384" s="105"/>
      <c r="G384" s="105"/>
      <c r="H384" s="105"/>
      <c r="I384" s="105"/>
      <c r="J384" s="105"/>
      <c r="K384" s="105"/>
      <c r="L384" s="105"/>
      <c r="M384" s="106"/>
      <c r="N384" s="106"/>
      <c r="O384" s="105"/>
      <c r="P384" s="107"/>
      <c r="Q384" s="105"/>
      <c r="R384" s="106"/>
      <c r="S384" s="105"/>
      <c r="T384" s="105"/>
      <c r="U384" s="105"/>
    </row>
    <row r="385" ht="12.75" customHeight="1">
      <c r="A385" s="105"/>
      <c r="B385" s="105"/>
      <c r="C385" s="105"/>
      <c r="D385" s="105"/>
      <c r="E385" s="50"/>
      <c r="F385" s="105"/>
      <c r="G385" s="105"/>
      <c r="H385" s="105"/>
      <c r="I385" s="105"/>
      <c r="J385" s="105"/>
      <c r="K385" s="105"/>
      <c r="L385" s="105"/>
      <c r="M385" s="106"/>
      <c r="N385" s="106"/>
      <c r="O385" s="105"/>
      <c r="P385" s="107"/>
      <c r="Q385" s="105"/>
      <c r="R385" s="106"/>
      <c r="S385" s="105"/>
      <c r="T385" s="105"/>
      <c r="U385" s="105"/>
    </row>
    <row r="386" ht="12.75" customHeight="1">
      <c r="A386" s="105"/>
      <c r="B386" s="105"/>
      <c r="C386" s="105"/>
      <c r="D386" s="105"/>
      <c r="E386" s="50"/>
      <c r="F386" s="105"/>
      <c r="G386" s="105"/>
      <c r="H386" s="105"/>
      <c r="I386" s="105"/>
      <c r="J386" s="105"/>
      <c r="K386" s="105"/>
      <c r="L386" s="105"/>
      <c r="M386" s="106"/>
      <c r="N386" s="106"/>
      <c r="O386" s="105"/>
      <c r="P386" s="107"/>
      <c r="Q386" s="105"/>
      <c r="R386" s="106"/>
      <c r="S386" s="105"/>
      <c r="T386" s="105"/>
      <c r="U386" s="105"/>
    </row>
    <row r="387" ht="12.75" customHeight="1">
      <c r="A387" s="105"/>
      <c r="B387" s="105"/>
      <c r="C387" s="105"/>
      <c r="D387" s="105"/>
      <c r="E387" s="50"/>
      <c r="F387" s="105"/>
      <c r="G387" s="105"/>
      <c r="H387" s="105"/>
      <c r="I387" s="105"/>
      <c r="J387" s="105"/>
      <c r="K387" s="105"/>
      <c r="L387" s="105"/>
      <c r="M387" s="106"/>
      <c r="N387" s="106"/>
      <c r="O387" s="105"/>
      <c r="P387" s="107"/>
      <c r="Q387" s="105"/>
      <c r="R387" s="106"/>
      <c r="S387" s="105"/>
      <c r="T387" s="105"/>
      <c r="U387" s="105"/>
    </row>
    <row r="388" ht="12.75" customHeight="1">
      <c r="A388" s="105"/>
      <c r="B388" s="105"/>
      <c r="C388" s="105"/>
      <c r="D388" s="105"/>
      <c r="E388" s="50"/>
      <c r="F388" s="105"/>
      <c r="G388" s="105"/>
      <c r="H388" s="105"/>
      <c r="I388" s="105"/>
      <c r="J388" s="105"/>
      <c r="K388" s="105"/>
      <c r="L388" s="105"/>
      <c r="M388" s="106"/>
      <c r="N388" s="106"/>
      <c r="O388" s="105"/>
      <c r="P388" s="107"/>
      <c r="Q388" s="105"/>
      <c r="R388" s="106"/>
      <c r="S388" s="105"/>
      <c r="T388" s="105"/>
      <c r="U388" s="105"/>
    </row>
    <row r="389" ht="12.75" customHeight="1">
      <c r="A389" s="105"/>
      <c r="B389" s="105"/>
      <c r="C389" s="105"/>
      <c r="D389" s="105"/>
      <c r="E389" s="50"/>
      <c r="F389" s="105"/>
      <c r="G389" s="105"/>
      <c r="H389" s="105"/>
      <c r="I389" s="105"/>
      <c r="J389" s="105"/>
      <c r="K389" s="105"/>
      <c r="L389" s="105"/>
      <c r="M389" s="106"/>
      <c r="N389" s="106"/>
      <c r="O389" s="105"/>
      <c r="P389" s="107"/>
      <c r="Q389" s="105"/>
      <c r="R389" s="106"/>
      <c r="S389" s="105"/>
      <c r="T389" s="105"/>
      <c r="U389" s="105"/>
    </row>
    <row r="390" ht="12.75" customHeight="1">
      <c r="A390" s="105"/>
      <c r="B390" s="105"/>
      <c r="C390" s="105"/>
      <c r="D390" s="105"/>
      <c r="E390" s="50"/>
      <c r="F390" s="105"/>
      <c r="G390" s="105"/>
      <c r="H390" s="105"/>
      <c r="I390" s="105"/>
      <c r="J390" s="105"/>
      <c r="K390" s="105"/>
      <c r="L390" s="105"/>
      <c r="M390" s="106"/>
      <c r="N390" s="106"/>
      <c r="O390" s="105"/>
      <c r="P390" s="107"/>
      <c r="Q390" s="105"/>
      <c r="R390" s="106"/>
      <c r="S390" s="105"/>
      <c r="T390" s="105"/>
      <c r="U390" s="105"/>
    </row>
    <row r="391" ht="12.75" customHeight="1">
      <c r="A391" s="105"/>
      <c r="B391" s="105"/>
      <c r="C391" s="105"/>
      <c r="D391" s="105"/>
      <c r="E391" s="50"/>
      <c r="F391" s="105"/>
      <c r="G391" s="105"/>
      <c r="H391" s="105"/>
      <c r="I391" s="105"/>
      <c r="J391" s="105"/>
      <c r="K391" s="105"/>
      <c r="L391" s="105"/>
      <c r="M391" s="106"/>
      <c r="N391" s="106"/>
      <c r="O391" s="105"/>
      <c r="P391" s="107"/>
      <c r="Q391" s="105"/>
      <c r="R391" s="106"/>
      <c r="S391" s="105"/>
      <c r="T391" s="105"/>
      <c r="U391" s="105"/>
    </row>
    <row r="392" ht="12.75" customHeight="1">
      <c r="A392" s="105"/>
      <c r="B392" s="105"/>
      <c r="C392" s="105"/>
      <c r="D392" s="105"/>
      <c r="E392" s="50"/>
      <c r="F392" s="105"/>
      <c r="G392" s="105"/>
      <c r="H392" s="105"/>
      <c r="I392" s="105"/>
      <c r="J392" s="105"/>
      <c r="K392" s="105"/>
      <c r="L392" s="105"/>
      <c r="M392" s="106"/>
      <c r="N392" s="106"/>
      <c r="O392" s="105"/>
      <c r="P392" s="107"/>
      <c r="Q392" s="105"/>
      <c r="R392" s="106"/>
      <c r="S392" s="105"/>
      <c r="T392" s="105"/>
      <c r="U392" s="105"/>
    </row>
    <row r="393" ht="12.75" customHeight="1">
      <c r="A393" s="105"/>
      <c r="B393" s="105"/>
      <c r="C393" s="105"/>
      <c r="D393" s="105"/>
      <c r="E393" s="50"/>
      <c r="F393" s="105"/>
      <c r="G393" s="105"/>
      <c r="H393" s="105"/>
      <c r="I393" s="105"/>
      <c r="J393" s="105"/>
      <c r="K393" s="105"/>
      <c r="L393" s="105"/>
      <c r="M393" s="106"/>
      <c r="N393" s="106"/>
      <c r="O393" s="105"/>
      <c r="P393" s="107"/>
      <c r="Q393" s="105"/>
      <c r="R393" s="106"/>
      <c r="S393" s="105"/>
      <c r="T393" s="105"/>
      <c r="U393" s="105"/>
    </row>
    <row r="394" ht="12.75" customHeight="1">
      <c r="A394" s="105"/>
      <c r="B394" s="105"/>
      <c r="C394" s="105"/>
      <c r="D394" s="105"/>
      <c r="E394" s="50"/>
      <c r="F394" s="105"/>
      <c r="G394" s="105"/>
      <c r="H394" s="105"/>
      <c r="I394" s="105"/>
      <c r="J394" s="105"/>
      <c r="K394" s="105"/>
      <c r="L394" s="105"/>
      <c r="M394" s="106"/>
      <c r="N394" s="106"/>
      <c r="O394" s="105"/>
      <c r="P394" s="107"/>
      <c r="Q394" s="105"/>
      <c r="R394" s="106"/>
      <c r="S394" s="105"/>
      <c r="T394" s="105"/>
      <c r="U394" s="105"/>
    </row>
    <row r="395" ht="12.75" customHeight="1">
      <c r="A395" s="105"/>
      <c r="B395" s="105"/>
      <c r="C395" s="105"/>
      <c r="D395" s="105"/>
      <c r="E395" s="50"/>
      <c r="F395" s="105"/>
      <c r="G395" s="105"/>
      <c r="H395" s="105"/>
      <c r="I395" s="105"/>
      <c r="J395" s="105"/>
      <c r="K395" s="105"/>
      <c r="L395" s="105"/>
      <c r="M395" s="106"/>
      <c r="N395" s="106"/>
      <c r="O395" s="105"/>
      <c r="P395" s="107"/>
      <c r="Q395" s="105"/>
      <c r="R395" s="106"/>
      <c r="S395" s="105"/>
      <c r="T395" s="105"/>
      <c r="U395" s="105"/>
    </row>
    <row r="396" ht="12.75" customHeight="1">
      <c r="A396" s="105"/>
      <c r="B396" s="105"/>
      <c r="C396" s="105"/>
      <c r="D396" s="105"/>
      <c r="E396" s="50"/>
      <c r="F396" s="105"/>
      <c r="G396" s="105"/>
      <c r="H396" s="105"/>
      <c r="I396" s="105"/>
      <c r="J396" s="105"/>
      <c r="K396" s="105"/>
      <c r="L396" s="105"/>
      <c r="M396" s="106"/>
      <c r="N396" s="106"/>
      <c r="O396" s="105"/>
      <c r="P396" s="107"/>
      <c r="Q396" s="105"/>
      <c r="R396" s="106"/>
      <c r="S396" s="105"/>
      <c r="T396" s="105"/>
      <c r="U396" s="105"/>
    </row>
    <row r="397" ht="12.75" customHeight="1">
      <c r="A397" s="105"/>
      <c r="B397" s="105"/>
      <c r="C397" s="105"/>
      <c r="D397" s="105"/>
      <c r="E397" s="50"/>
      <c r="F397" s="105"/>
      <c r="G397" s="105"/>
      <c r="H397" s="105"/>
      <c r="I397" s="105"/>
      <c r="J397" s="105"/>
      <c r="K397" s="105"/>
      <c r="L397" s="105"/>
      <c r="M397" s="106"/>
      <c r="N397" s="106"/>
      <c r="O397" s="105"/>
      <c r="P397" s="107"/>
      <c r="Q397" s="105"/>
      <c r="R397" s="106"/>
      <c r="S397" s="105"/>
      <c r="T397" s="105"/>
      <c r="U397" s="105"/>
    </row>
    <row r="398" ht="12.75" customHeight="1">
      <c r="A398" s="105"/>
      <c r="B398" s="105"/>
      <c r="C398" s="105"/>
      <c r="D398" s="105"/>
      <c r="E398" s="50"/>
      <c r="F398" s="105"/>
      <c r="G398" s="105"/>
      <c r="H398" s="105"/>
      <c r="I398" s="105"/>
      <c r="J398" s="105"/>
      <c r="K398" s="105"/>
      <c r="L398" s="105"/>
      <c r="M398" s="106"/>
      <c r="N398" s="106"/>
      <c r="O398" s="105"/>
      <c r="P398" s="107"/>
      <c r="Q398" s="105"/>
      <c r="R398" s="106"/>
      <c r="S398" s="105"/>
      <c r="T398" s="105"/>
      <c r="U398" s="105"/>
    </row>
    <row r="399" ht="12.75" customHeight="1">
      <c r="A399" s="105"/>
      <c r="B399" s="105"/>
      <c r="C399" s="105"/>
      <c r="D399" s="105"/>
      <c r="E399" s="50"/>
      <c r="F399" s="105"/>
      <c r="G399" s="105"/>
      <c r="H399" s="105"/>
      <c r="I399" s="105"/>
      <c r="J399" s="105"/>
      <c r="K399" s="105"/>
      <c r="L399" s="105"/>
      <c r="M399" s="106"/>
      <c r="N399" s="106"/>
      <c r="O399" s="105"/>
      <c r="P399" s="107"/>
      <c r="Q399" s="105"/>
      <c r="R399" s="106"/>
      <c r="S399" s="105"/>
      <c r="T399" s="105"/>
      <c r="U399" s="105"/>
    </row>
    <row r="400" ht="12.75" customHeight="1">
      <c r="A400" s="105"/>
      <c r="B400" s="105"/>
      <c r="C400" s="105"/>
      <c r="D400" s="105"/>
      <c r="E400" s="50"/>
      <c r="F400" s="105"/>
      <c r="G400" s="105"/>
      <c r="H400" s="105"/>
      <c r="I400" s="105"/>
      <c r="J400" s="105"/>
      <c r="K400" s="105"/>
      <c r="L400" s="105"/>
      <c r="M400" s="106"/>
      <c r="N400" s="106"/>
      <c r="O400" s="105"/>
      <c r="P400" s="107"/>
      <c r="Q400" s="105"/>
      <c r="R400" s="106"/>
      <c r="S400" s="105"/>
      <c r="T400" s="105"/>
      <c r="U400" s="105"/>
    </row>
    <row r="401" ht="12.75" customHeight="1">
      <c r="A401" s="105"/>
      <c r="B401" s="105"/>
      <c r="C401" s="105"/>
      <c r="D401" s="105"/>
      <c r="E401" s="50"/>
      <c r="F401" s="105"/>
      <c r="G401" s="105"/>
      <c r="H401" s="105"/>
      <c r="I401" s="105"/>
      <c r="J401" s="105"/>
      <c r="K401" s="105"/>
      <c r="L401" s="105"/>
      <c r="M401" s="106"/>
      <c r="N401" s="106"/>
      <c r="O401" s="105"/>
      <c r="P401" s="107"/>
      <c r="Q401" s="105"/>
      <c r="R401" s="106"/>
      <c r="S401" s="105"/>
      <c r="T401" s="105"/>
      <c r="U401" s="105"/>
    </row>
    <row r="402" ht="12.75" customHeight="1">
      <c r="A402" s="105"/>
      <c r="B402" s="105"/>
      <c r="C402" s="105"/>
      <c r="D402" s="105"/>
      <c r="E402" s="50"/>
      <c r="F402" s="105"/>
      <c r="G402" s="105"/>
      <c r="H402" s="105"/>
      <c r="I402" s="105"/>
      <c r="J402" s="105"/>
      <c r="K402" s="105"/>
      <c r="L402" s="105"/>
      <c r="M402" s="106"/>
      <c r="N402" s="106"/>
      <c r="O402" s="105"/>
      <c r="P402" s="107"/>
      <c r="Q402" s="105"/>
      <c r="R402" s="106"/>
      <c r="S402" s="105"/>
      <c r="T402" s="105"/>
      <c r="U402" s="105"/>
    </row>
    <row r="403" ht="12.75" customHeight="1">
      <c r="A403" s="105"/>
      <c r="B403" s="105"/>
      <c r="C403" s="105"/>
      <c r="D403" s="105"/>
      <c r="E403" s="50"/>
      <c r="F403" s="105"/>
      <c r="G403" s="105"/>
      <c r="H403" s="105"/>
      <c r="I403" s="105"/>
      <c r="J403" s="105"/>
      <c r="K403" s="105"/>
      <c r="L403" s="105"/>
      <c r="M403" s="106"/>
      <c r="N403" s="106"/>
      <c r="O403" s="105"/>
      <c r="P403" s="107"/>
      <c r="Q403" s="105"/>
      <c r="R403" s="106"/>
      <c r="S403" s="105"/>
      <c r="T403" s="105"/>
      <c r="U403" s="105"/>
    </row>
    <row r="404" ht="12.75" customHeight="1">
      <c r="A404" s="105"/>
      <c r="B404" s="105"/>
      <c r="C404" s="105"/>
      <c r="D404" s="105"/>
      <c r="E404" s="50"/>
      <c r="F404" s="105"/>
      <c r="G404" s="105"/>
      <c r="H404" s="105"/>
      <c r="I404" s="105"/>
      <c r="J404" s="105"/>
      <c r="K404" s="105"/>
      <c r="L404" s="105"/>
      <c r="M404" s="106"/>
      <c r="N404" s="106"/>
      <c r="O404" s="105"/>
      <c r="P404" s="107"/>
      <c r="Q404" s="105"/>
      <c r="R404" s="106"/>
      <c r="S404" s="105"/>
      <c r="T404" s="105"/>
      <c r="U404" s="105"/>
    </row>
    <row r="405" ht="12.75" customHeight="1">
      <c r="A405" s="105"/>
      <c r="B405" s="105"/>
      <c r="C405" s="105"/>
      <c r="D405" s="105"/>
      <c r="E405" s="50"/>
      <c r="F405" s="105"/>
      <c r="G405" s="105"/>
      <c r="H405" s="105"/>
      <c r="I405" s="105"/>
      <c r="J405" s="105"/>
      <c r="K405" s="105"/>
      <c r="L405" s="105"/>
      <c r="M405" s="106"/>
      <c r="N405" s="106"/>
      <c r="O405" s="105"/>
      <c r="P405" s="107"/>
      <c r="Q405" s="105"/>
      <c r="R405" s="106"/>
      <c r="S405" s="105"/>
      <c r="T405" s="105"/>
      <c r="U405" s="105"/>
    </row>
    <row r="406" ht="12.75" customHeight="1">
      <c r="A406" s="105"/>
      <c r="B406" s="105"/>
      <c r="C406" s="105"/>
      <c r="D406" s="105"/>
      <c r="E406" s="50"/>
      <c r="F406" s="105"/>
      <c r="G406" s="105"/>
      <c r="H406" s="105"/>
      <c r="I406" s="105"/>
      <c r="J406" s="105"/>
      <c r="K406" s="105"/>
      <c r="L406" s="105"/>
      <c r="M406" s="106"/>
      <c r="N406" s="106"/>
      <c r="O406" s="105"/>
      <c r="P406" s="107"/>
      <c r="Q406" s="105"/>
      <c r="R406" s="106"/>
      <c r="S406" s="105"/>
      <c r="T406" s="105"/>
      <c r="U406" s="105"/>
    </row>
    <row r="407" ht="12.75" customHeight="1">
      <c r="A407" s="105"/>
      <c r="B407" s="105"/>
      <c r="C407" s="105"/>
      <c r="D407" s="105"/>
      <c r="E407" s="50"/>
      <c r="F407" s="105"/>
      <c r="G407" s="105"/>
      <c r="H407" s="105"/>
      <c r="I407" s="105"/>
      <c r="J407" s="105"/>
      <c r="K407" s="105"/>
      <c r="L407" s="105"/>
      <c r="M407" s="106"/>
      <c r="N407" s="106"/>
      <c r="O407" s="105"/>
      <c r="P407" s="107"/>
      <c r="Q407" s="105"/>
      <c r="R407" s="106"/>
      <c r="S407" s="105"/>
      <c r="T407" s="105"/>
      <c r="U407" s="105"/>
    </row>
    <row r="408" ht="12.75" customHeight="1">
      <c r="A408" s="105"/>
      <c r="B408" s="105"/>
      <c r="C408" s="105"/>
      <c r="D408" s="105"/>
      <c r="E408" s="50"/>
      <c r="F408" s="105"/>
      <c r="G408" s="105"/>
      <c r="H408" s="105"/>
      <c r="I408" s="105"/>
      <c r="J408" s="105"/>
      <c r="K408" s="105"/>
      <c r="L408" s="105"/>
      <c r="M408" s="106"/>
      <c r="N408" s="106"/>
      <c r="O408" s="105"/>
      <c r="P408" s="107"/>
      <c r="Q408" s="105"/>
      <c r="R408" s="106"/>
      <c r="S408" s="105"/>
      <c r="T408" s="105"/>
      <c r="U408" s="105"/>
    </row>
    <row r="409" ht="12.75" customHeight="1">
      <c r="A409" s="105"/>
      <c r="B409" s="105"/>
      <c r="C409" s="105"/>
      <c r="D409" s="105"/>
      <c r="E409" s="50"/>
      <c r="F409" s="105"/>
      <c r="G409" s="105"/>
      <c r="H409" s="105"/>
      <c r="I409" s="105"/>
      <c r="J409" s="105"/>
      <c r="K409" s="105"/>
      <c r="L409" s="105"/>
      <c r="M409" s="106"/>
      <c r="N409" s="106"/>
      <c r="O409" s="105"/>
      <c r="P409" s="107"/>
      <c r="Q409" s="105"/>
      <c r="R409" s="106"/>
      <c r="S409" s="105"/>
      <c r="T409" s="105"/>
      <c r="U409" s="105"/>
    </row>
    <row r="410" ht="12.75" customHeight="1">
      <c r="A410" s="105"/>
      <c r="B410" s="105"/>
      <c r="C410" s="105"/>
      <c r="D410" s="105"/>
      <c r="E410" s="50"/>
      <c r="F410" s="105"/>
      <c r="G410" s="105"/>
      <c r="H410" s="105"/>
      <c r="I410" s="105"/>
      <c r="J410" s="105"/>
      <c r="K410" s="105"/>
      <c r="L410" s="105"/>
      <c r="M410" s="106"/>
      <c r="N410" s="106"/>
      <c r="O410" s="105"/>
      <c r="P410" s="107"/>
      <c r="Q410" s="105"/>
      <c r="R410" s="106"/>
      <c r="S410" s="105"/>
      <c r="T410" s="105"/>
      <c r="U410" s="105"/>
    </row>
    <row r="411" ht="12.75" customHeight="1">
      <c r="A411" s="105"/>
      <c r="B411" s="105"/>
      <c r="C411" s="105"/>
      <c r="D411" s="105"/>
      <c r="E411" s="50"/>
      <c r="F411" s="105"/>
      <c r="G411" s="105"/>
      <c r="H411" s="105"/>
      <c r="I411" s="105"/>
      <c r="J411" s="105"/>
      <c r="K411" s="105"/>
      <c r="L411" s="105"/>
      <c r="M411" s="106"/>
      <c r="N411" s="106"/>
      <c r="O411" s="105"/>
      <c r="P411" s="107"/>
      <c r="Q411" s="105"/>
      <c r="R411" s="106"/>
      <c r="S411" s="105"/>
      <c r="T411" s="105"/>
      <c r="U411" s="105"/>
    </row>
    <row r="412" ht="12.75" customHeight="1">
      <c r="A412" s="105"/>
      <c r="B412" s="105"/>
      <c r="C412" s="105"/>
      <c r="D412" s="105"/>
      <c r="E412" s="50"/>
      <c r="F412" s="105"/>
      <c r="G412" s="105"/>
      <c r="H412" s="105"/>
      <c r="I412" s="105"/>
      <c r="J412" s="105"/>
      <c r="K412" s="105"/>
      <c r="L412" s="105"/>
      <c r="M412" s="106"/>
      <c r="N412" s="106"/>
      <c r="O412" s="105"/>
      <c r="P412" s="107"/>
      <c r="Q412" s="105"/>
      <c r="R412" s="106"/>
      <c r="S412" s="105"/>
      <c r="T412" s="105"/>
      <c r="U412" s="105"/>
    </row>
    <row r="413" ht="12.75" customHeight="1">
      <c r="A413" s="105"/>
      <c r="B413" s="105"/>
      <c r="C413" s="105"/>
      <c r="D413" s="105"/>
      <c r="E413" s="50"/>
      <c r="F413" s="105"/>
      <c r="G413" s="105"/>
      <c r="H413" s="105"/>
      <c r="I413" s="105"/>
      <c r="J413" s="105"/>
      <c r="K413" s="105"/>
      <c r="L413" s="105"/>
      <c r="M413" s="106"/>
      <c r="N413" s="106"/>
      <c r="O413" s="105"/>
      <c r="P413" s="107"/>
      <c r="Q413" s="105"/>
      <c r="R413" s="106"/>
      <c r="S413" s="105"/>
      <c r="T413" s="105"/>
      <c r="U413" s="105"/>
    </row>
    <row r="414" ht="12.75" customHeight="1">
      <c r="A414" s="105"/>
      <c r="B414" s="105"/>
      <c r="C414" s="105"/>
      <c r="D414" s="105"/>
      <c r="E414" s="50"/>
      <c r="F414" s="105"/>
      <c r="G414" s="105"/>
      <c r="H414" s="105"/>
      <c r="I414" s="105"/>
      <c r="J414" s="105"/>
      <c r="K414" s="105"/>
      <c r="L414" s="105"/>
      <c r="M414" s="106"/>
      <c r="N414" s="106"/>
      <c r="O414" s="105"/>
      <c r="P414" s="107"/>
      <c r="Q414" s="105"/>
      <c r="R414" s="106"/>
      <c r="S414" s="105"/>
      <c r="T414" s="105"/>
      <c r="U414" s="105"/>
    </row>
    <row r="415" ht="12.75" customHeight="1">
      <c r="A415" s="105"/>
      <c r="B415" s="105"/>
      <c r="C415" s="105"/>
      <c r="D415" s="105"/>
      <c r="E415" s="50"/>
      <c r="F415" s="105"/>
      <c r="G415" s="105"/>
      <c r="H415" s="105"/>
      <c r="I415" s="105"/>
      <c r="J415" s="105"/>
      <c r="K415" s="105"/>
      <c r="L415" s="105"/>
      <c r="M415" s="106"/>
      <c r="N415" s="106"/>
      <c r="O415" s="105"/>
      <c r="P415" s="107"/>
      <c r="Q415" s="105"/>
      <c r="R415" s="106"/>
      <c r="S415" s="105"/>
      <c r="T415" s="105"/>
      <c r="U415" s="105"/>
    </row>
    <row r="416" ht="12.75" customHeight="1">
      <c r="A416" s="105"/>
      <c r="B416" s="105"/>
      <c r="C416" s="105"/>
      <c r="D416" s="105"/>
      <c r="E416" s="50"/>
      <c r="F416" s="105"/>
      <c r="G416" s="105"/>
      <c r="H416" s="105"/>
      <c r="I416" s="105"/>
      <c r="J416" s="105"/>
      <c r="K416" s="105"/>
      <c r="L416" s="105"/>
      <c r="M416" s="106"/>
      <c r="N416" s="106"/>
      <c r="O416" s="105"/>
      <c r="P416" s="107"/>
      <c r="Q416" s="105"/>
      <c r="R416" s="106"/>
      <c r="S416" s="105"/>
      <c r="T416" s="105"/>
      <c r="U416" s="105"/>
    </row>
    <row r="417" ht="12.75" customHeight="1">
      <c r="A417" s="105"/>
      <c r="B417" s="105"/>
      <c r="C417" s="105"/>
      <c r="D417" s="105"/>
      <c r="E417" s="50"/>
      <c r="F417" s="105"/>
      <c r="G417" s="105"/>
      <c r="H417" s="105"/>
      <c r="I417" s="105"/>
      <c r="J417" s="105"/>
      <c r="K417" s="105"/>
      <c r="L417" s="105"/>
      <c r="M417" s="106"/>
      <c r="N417" s="106"/>
      <c r="O417" s="105"/>
      <c r="P417" s="107"/>
      <c r="Q417" s="105"/>
      <c r="R417" s="106"/>
      <c r="S417" s="105"/>
      <c r="T417" s="105"/>
      <c r="U417" s="105"/>
    </row>
    <row r="418" ht="12.75" customHeight="1">
      <c r="A418" s="105"/>
      <c r="B418" s="105"/>
      <c r="C418" s="105"/>
      <c r="D418" s="105"/>
      <c r="E418" s="50"/>
      <c r="F418" s="105"/>
      <c r="G418" s="105"/>
      <c r="H418" s="105"/>
      <c r="I418" s="105"/>
      <c r="J418" s="105"/>
      <c r="K418" s="105"/>
      <c r="L418" s="105"/>
      <c r="M418" s="106"/>
      <c r="N418" s="106"/>
      <c r="O418" s="105"/>
      <c r="P418" s="107"/>
      <c r="Q418" s="105"/>
      <c r="R418" s="106"/>
      <c r="S418" s="105"/>
      <c r="T418" s="105"/>
      <c r="U418" s="105"/>
    </row>
    <row r="419" ht="12.75" customHeight="1">
      <c r="A419" s="105"/>
      <c r="B419" s="105"/>
      <c r="C419" s="105"/>
      <c r="D419" s="105"/>
      <c r="E419" s="50"/>
      <c r="F419" s="105"/>
      <c r="G419" s="105"/>
      <c r="H419" s="105"/>
      <c r="I419" s="105"/>
      <c r="J419" s="105"/>
      <c r="K419" s="105"/>
      <c r="L419" s="105"/>
      <c r="M419" s="106"/>
      <c r="N419" s="106"/>
      <c r="O419" s="105"/>
      <c r="P419" s="107"/>
      <c r="Q419" s="105"/>
      <c r="R419" s="106"/>
      <c r="S419" s="105"/>
      <c r="T419" s="105"/>
      <c r="U419" s="105"/>
    </row>
    <row r="420" ht="12.75" customHeight="1">
      <c r="A420" s="105"/>
      <c r="B420" s="105"/>
      <c r="C420" s="105"/>
      <c r="D420" s="105"/>
      <c r="E420" s="50"/>
      <c r="F420" s="105"/>
      <c r="G420" s="105"/>
      <c r="H420" s="105"/>
      <c r="I420" s="105"/>
      <c r="J420" s="105"/>
      <c r="K420" s="105"/>
      <c r="L420" s="105"/>
      <c r="M420" s="106"/>
      <c r="N420" s="106"/>
      <c r="O420" s="105"/>
      <c r="P420" s="107"/>
      <c r="Q420" s="105"/>
      <c r="R420" s="106"/>
      <c r="S420" s="105"/>
      <c r="T420" s="105"/>
      <c r="U420" s="105"/>
    </row>
    <row r="421" ht="12.75" customHeight="1">
      <c r="A421" s="105"/>
      <c r="B421" s="105"/>
      <c r="C421" s="105"/>
      <c r="D421" s="105"/>
      <c r="E421" s="50"/>
      <c r="F421" s="105"/>
      <c r="G421" s="105"/>
      <c r="H421" s="105"/>
      <c r="I421" s="105"/>
      <c r="J421" s="105"/>
      <c r="K421" s="105"/>
      <c r="L421" s="105"/>
      <c r="M421" s="106"/>
      <c r="N421" s="106"/>
      <c r="O421" s="105"/>
      <c r="P421" s="107"/>
      <c r="Q421" s="105"/>
      <c r="R421" s="106"/>
      <c r="S421" s="105"/>
      <c r="T421" s="105"/>
      <c r="U421" s="105"/>
    </row>
    <row r="422" ht="12.75" customHeight="1">
      <c r="A422" s="105"/>
      <c r="B422" s="105"/>
      <c r="C422" s="105"/>
      <c r="D422" s="105"/>
      <c r="E422" s="50"/>
      <c r="F422" s="105"/>
      <c r="G422" s="105"/>
      <c r="H422" s="105"/>
      <c r="I422" s="105"/>
      <c r="J422" s="105"/>
      <c r="K422" s="105"/>
      <c r="L422" s="105"/>
      <c r="M422" s="106"/>
      <c r="N422" s="106"/>
      <c r="O422" s="105"/>
      <c r="P422" s="107"/>
      <c r="Q422" s="105"/>
      <c r="R422" s="106"/>
      <c r="S422" s="105"/>
      <c r="T422" s="105"/>
      <c r="U422" s="105"/>
    </row>
    <row r="423" ht="12.75" customHeight="1">
      <c r="A423" s="105"/>
      <c r="B423" s="105"/>
      <c r="C423" s="105"/>
      <c r="D423" s="105"/>
      <c r="E423" s="50"/>
      <c r="F423" s="105"/>
      <c r="G423" s="105"/>
      <c r="H423" s="105"/>
      <c r="I423" s="105"/>
      <c r="J423" s="105"/>
      <c r="K423" s="105"/>
      <c r="L423" s="105"/>
      <c r="M423" s="106"/>
      <c r="N423" s="106"/>
      <c r="O423" s="105"/>
      <c r="P423" s="107"/>
      <c r="Q423" s="105"/>
      <c r="R423" s="106"/>
      <c r="S423" s="105"/>
      <c r="T423" s="105"/>
      <c r="U423" s="105"/>
    </row>
    <row r="424" ht="12.75" customHeight="1">
      <c r="A424" s="105"/>
      <c r="B424" s="105"/>
      <c r="C424" s="105"/>
      <c r="D424" s="105"/>
      <c r="E424" s="50"/>
      <c r="F424" s="105"/>
      <c r="G424" s="105"/>
      <c r="H424" s="105"/>
      <c r="I424" s="105"/>
      <c r="J424" s="105"/>
      <c r="K424" s="105"/>
      <c r="L424" s="105"/>
      <c r="M424" s="106"/>
      <c r="N424" s="106"/>
      <c r="O424" s="105"/>
      <c r="P424" s="107"/>
      <c r="Q424" s="105"/>
      <c r="R424" s="106"/>
      <c r="S424" s="105"/>
      <c r="T424" s="105"/>
      <c r="U424" s="105"/>
    </row>
    <row r="425" ht="12.75" customHeight="1">
      <c r="A425" s="105"/>
      <c r="B425" s="105"/>
      <c r="C425" s="105"/>
      <c r="D425" s="105"/>
      <c r="E425" s="50"/>
      <c r="F425" s="105"/>
      <c r="G425" s="105"/>
      <c r="H425" s="105"/>
      <c r="I425" s="105"/>
      <c r="J425" s="105"/>
      <c r="K425" s="105"/>
      <c r="L425" s="105"/>
      <c r="M425" s="106"/>
      <c r="N425" s="106"/>
      <c r="O425" s="105"/>
      <c r="P425" s="107"/>
      <c r="Q425" s="105"/>
      <c r="R425" s="106"/>
      <c r="S425" s="105"/>
      <c r="T425" s="105"/>
      <c r="U425" s="105"/>
    </row>
    <row r="426" ht="12.75" customHeight="1">
      <c r="A426" s="105"/>
      <c r="B426" s="105"/>
      <c r="C426" s="105"/>
      <c r="D426" s="105"/>
      <c r="E426" s="50"/>
      <c r="F426" s="105"/>
      <c r="G426" s="105"/>
      <c r="H426" s="105"/>
      <c r="I426" s="105"/>
      <c r="J426" s="105"/>
      <c r="K426" s="105"/>
      <c r="L426" s="105"/>
      <c r="M426" s="106"/>
      <c r="N426" s="106"/>
      <c r="O426" s="105"/>
      <c r="P426" s="107"/>
      <c r="Q426" s="105"/>
      <c r="R426" s="106"/>
      <c r="S426" s="105"/>
      <c r="T426" s="105"/>
      <c r="U426" s="105"/>
    </row>
    <row r="427" ht="12.75" customHeight="1">
      <c r="A427" s="105"/>
      <c r="B427" s="105"/>
      <c r="C427" s="105"/>
      <c r="D427" s="105"/>
      <c r="E427" s="50"/>
      <c r="F427" s="105"/>
      <c r="G427" s="105"/>
      <c r="H427" s="105"/>
      <c r="I427" s="105"/>
      <c r="J427" s="105"/>
      <c r="K427" s="105"/>
      <c r="L427" s="105"/>
      <c r="M427" s="106"/>
      <c r="N427" s="106"/>
      <c r="O427" s="105"/>
      <c r="P427" s="107"/>
      <c r="Q427" s="105"/>
      <c r="R427" s="106"/>
      <c r="S427" s="105"/>
      <c r="T427" s="105"/>
      <c r="U427" s="105"/>
    </row>
    <row r="428" ht="12.75" customHeight="1">
      <c r="A428" s="105"/>
      <c r="B428" s="105"/>
      <c r="C428" s="105"/>
      <c r="D428" s="105"/>
      <c r="E428" s="50"/>
      <c r="F428" s="105"/>
      <c r="G428" s="105"/>
      <c r="H428" s="105"/>
      <c r="I428" s="105"/>
      <c r="J428" s="105"/>
      <c r="K428" s="105"/>
      <c r="L428" s="105"/>
      <c r="M428" s="106"/>
      <c r="N428" s="106"/>
      <c r="O428" s="105"/>
      <c r="P428" s="107"/>
      <c r="Q428" s="105"/>
      <c r="R428" s="106"/>
      <c r="S428" s="105"/>
      <c r="T428" s="105"/>
      <c r="U428" s="105"/>
    </row>
    <row r="429" ht="12.75" customHeight="1">
      <c r="A429" s="105"/>
      <c r="B429" s="105"/>
      <c r="C429" s="105"/>
      <c r="D429" s="105"/>
      <c r="E429" s="50"/>
      <c r="F429" s="105"/>
      <c r="G429" s="105"/>
      <c r="H429" s="105"/>
      <c r="I429" s="105"/>
      <c r="J429" s="105"/>
      <c r="K429" s="105"/>
      <c r="L429" s="105"/>
      <c r="M429" s="106"/>
      <c r="N429" s="106"/>
      <c r="O429" s="105"/>
      <c r="P429" s="107"/>
      <c r="Q429" s="105"/>
      <c r="R429" s="106"/>
      <c r="S429" s="105"/>
      <c r="T429" s="105"/>
      <c r="U429" s="105"/>
    </row>
    <row r="430" ht="12.75" customHeight="1">
      <c r="A430" s="105"/>
      <c r="B430" s="105"/>
      <c r="C430" s="105"/>
      <c r="D430" s="105"/>
      <c r="E430" s="50"/>
      <c r="F430" s="105"/>
      <c r="G430" s="105"/>
      <c r="H430" s="105"/>
      <c r="I430" s="105"/>
      <c r="J430" s="105"/>
      <c r="K430" s="105"/>
      <c r="L430" s="105"/>
      <c r="M430" s="106"/>
      <c r="N430" s="106"/>
      <c r="O430" s="105"/>
      <c r="P430" s="107"/>
      <c r="Q430" s="105"/>
      <c r="R430" s="106"/>
      <c r="S430" s="105"/>
      <c r="T430" s="105"/>
      <c r="U430" s="105"/>
    </row>
    <row r="431" ht="12.75" customHeight="1">
      <c r="A431" s="105"/>
      <c r="B431" s="105"/>
      <c r="C431" s="105"/>
      <c r="D431" s="105"/>
      <c r="E431" s="50"/>
      <c r="F431" s="105"/>
      <c r="G431" s="105"/>
      <c r="H431" s="105"/>
      <c r="I431" s="105"/>
      <c r="J431" s="105"/>
      <c r="K431" s="105"/>
      <c r="L431" s="105"/>
      <c r="M431" s="106"/>
      <c r="N431" s="106"/>
      <c r="O431" s="105"/>
      <c r="P431" s="107"/>
      <c r="Q431" s="105"/>
      <c r="R431" s="106"/>
      <c r="S431" s="105"/>
      <c r="T431" s="105"/>
      <c r="U431" s="105"/>
    </row>
    <row r="432" ht="12.75" customHeight="1">
      <c r="A432" s="105"/>
      <c r="B432" s="105"/>
      <c r="C432" s="105"/>
      <c r="D432" s="105"/>
      <c r="E432" s="50"/>
      <c r="F432" s="105"/>
      <c r="G432" s="105"/>
      <c r="H432" s="105"/>
      <c r="I432" s="105"/>
      <c r="J432" s="105"/>
      <c r="K432" s="105"/>
      <c r="L432" s="105"/>
      <c r="M432" s="106"/>
      <c r="N432" s="106"/>
      <c r="O432" s="105"/>
      <c r="P432" s="107"/>
      <c r="Q432" s="105"/>
      <c r="R432" s="106"/>
      <c r="S432" s="105"/>
      <c r="T432" s="105"/>
      <c r="U432" s="105"/>
    </row>
    <row r="433" ht="12.75" customHeight="1">
      <c r="A433" s="105"/>
      <c r="B433" s="105"/>
      <c r="C433" s="105"/>
      <c r="D433" s="105"/>
      <c r="E433" s="50"/>
      <c r="F433" s="105"/>
      <c r="G433" s="105"/>
      <c r="H433" s="105"/>
      <c r="I433" s="105"/>
      <c r="J433" s="105"/>
      <c r="K433" s="105"/>
      <c r="L433" s="105"/>
      <c r="M433" s="106"/>
      <c r="N433" s="106"/>
      <c r="O433" s="105"/>
      <c r="P433" s="107"/>
      <c r="Q433" s="105"/>
      <c r="R433" s="106"/>
      <c r="S433" s="105"/>
      <c r="T433" s="105"/>
      <c r="U433" s="105"/>
    </row>
    <row r="434" ht="12.75" customHeight="1">
      <c r="A434" s="105"/>
      <c r="B434" s="105"/>
      <c r="C434" s="105"/>
      <c r="D434" s="105"/>
      <c r="E434" s="50"/>
      <c r="F434" s="105"/>
      <c r="G434" s="105"/>
      <c r="H434" s="105"/>
      <c r="I434" s="105"/>
      <c r="J434" s="105"/>
      <c r="K434" s="105"/>
      <c r="L434" s="105"/>
      <c r="M434" s="106"/>
      <c r="N434" s="106"/>
      <c r="O434" s="105"/>
      <c r="P434" s="107"/>
      <c r="Q434" s="105"/>
      <c r="R434" s="106"/>
      <c r="S434" s="105"/>
      <c r="T434" s="105"/>
      <c r="U434" s="105"/>
    </row>
    <row r="435" ht="12.75" customHeight="1">
      <c r="A435" s="105"/>
      <c r="B435" s="105"/>
      <c r="C435" s="105"/>
      <c r="D435" s="105"/>
      <c r="E435" s="50"/>
      <c r="F435" s="105"/>
      <c r="G435" s="105"/>
      <c r="H435" s="105"/>
      <c r="I435" s="105"/>
      <c r="J435" s="105"/>
      <c r="K435" s="105"/>
      <c r="L435" s="105"/>
      <c r="M435" s="106"/>
      <c r="N435" s="106"/>
      <c r="O435" s="105"/>
      <c r="P435" s="107"/>
      <c r="Q435" s="105"/>
      <c r="R435" s="106"/>
      <c r="S435" s="105"/>
      <c r="T435" s="105"/>
      <c r="U435" s="105"/>
    </row>
    <row r="436" ht="12.75" customHeight="1">
      <c r="A436" s="105"/>
      <c r="B436" s="105"/>
      <c r="C436" s="105"/>
      <c r="D436" s="105"/>
      <c r="E436" s="50"/>
      <c r="F436" s="105"/>
      <c r="G436" s="105"/>
      <c r="H436" s="105"/>
      <c r="I436" s="105"/>
      <c r="J436" s="105"/>
      <c r="K436" s="105"/>
      <c r="L436" s="105"/>
      <c r="M436" s="106"/>
      <c r="N436" s="106"/>
      <c r="O436" s="105"/>
      <c r="P436" s="107"/>
      <c r="Q436" s="105"/>
      <c r="R436" s="106"/>
      <c r="S436" s="105"/>
      <c r="T436" s="105"/>
      <c r="U436" s="105"/>
    </row>
    <row r="437" ht="12.75" customHeight="1">
      <c r="A437" s="105"/>
      <c r="B437" s="105"/>
      <c r="C437" s="105"/>
      <c r="D437" s="105"/>
      <c r="E437" s="50"/>
      <c r="F437" s="105"/>
      <c r="G437" s="105"/>
      <c r="H437" s="105"/>
      <c r="I437" s="105"/>
      <c r="J437" s="105"/>
      <c r="K437" s="105"/>
      <c r="L437" s="105"/>
      <c r="M437" s="106"/>
      <c r="N437" s="106"/>
      <c r="O437" s="105"/>
      <c r="P437" s="107"/>
      <c r="Q437" s="105"/>
      <c r="R437" s="106"/>
      <c r="S437" s="105"/>
      <c r="T437" s="105"/>
      <c r="U437" s="105"/>
    </row>
    <row r="438" ht="12.75" customHeight="1">
      <c r="A438" s="105"/>
      <c r="B438" s="105"/>
      <c r="C438" s="105"/>
      <c r="D438" s="105"/>
      <c r="E438" s="50"/>
      <c r="F438" s="105"/>
      <c r="G438" s="105"/>
      <c r="H438" s="105"/>
      <c r="I438" s="105"/>
      <c r="J438" s="105"/>
      <c r="K438" s="105"/>
      <c r="L438" s="105"/>
      <c r="M438" s="106"/>
      <c r="N438" s="106"/>
      <c r="O438" s="105"/>
      <c r="P438" s="107"/>
      <c r="Q438" s="105"/>
      <c r="R438" s="106"/>
      <c r="S438" s="105"/>
      <c r="T438" s="105"/>
      <c r="U438" s="105"/>
    </row>
    <row r="439" ht="12.75" customHeight="1">
      <c r="A439" s="105"/>
      <c r="B439" s="105"/>
      <c r="C439" s="105"/>
      <c r="D439" s="105"/>
      <c r="E439" s="50"/>
      <c r="F439" s="105"/>
      <c r="G439" s="105"/>
      <c r="H439" s="105"/>
      <c r="I439" s="105"/>
      <c r="J439" s="105"/>
      <c r="K439" s="105"/>
      <c r="L439" s="105"/>
      <c r="M439" s="106"/>
      <c r="N439" s="106"/>
      <c r="O439" s="105"/>
      <c r="P439" s="107"/>
      <c r="Q439" s="105"/>
      <c r="R439" s="106"/>
      <c r="S439" s="105"/>
      <c r="T439" s="105"/>
      <c r="U439" s="105"/>
    </row>
    <row r="440" ht="12.75" customHeight="1">
      <c r="A440" s="105"/>
      <c r="B440" s="105"/>
      <c r="C440" s="105"/>
      <c r="D440" s="105"/>
      <c r="E440" s="50"/>
      <c r="F440" s="105"/>
      <c r="G440" s="105"/>
      <c r="H440" s="105"/>
      <c r="I440" s="105"/>
      <c r="J440" s="105"/>
      <c r="K440" s="105"/>
      <c r="L440" s="105"/>
      <c r="M440" s="106"/>
      <c r="N440" s="106"/>
      <c r="O440" s="105"/>
      <c r="P440" s="107"/>
      <c r="Q440" s="105"/>
      <c r="R440" s="106"/>
      <c r="S440" s="105"/>
      <c r="T440" s="105"/>
      <c r="U440" s="105"/>
    </row>
    <row r="441" ht="12.75" customHeight="1">
      <c r="A441" s="105"/>
      <c r="B441" s="105"/>
      <c r="C441" s="105"/>
      <c r="D441" s="105"/>
      <c r="E441" s="50"/>
      <c r="F441" s="105"/>
      <c r="G441" s="105"/>
      <c r="H441" s="105"/>
      <c r="I441" s="105"/>
      <c r="J441" s="105"/>
      <c r="K441" s="105"/>
      <c r="L441" s="105"/>
      <c r="M441" s="106"/>
      <c r="N441" s="106"/>
      <c r="O441" s="105"/>
      <c r="P441" s="107"/>
      <c r="Q441" s="105"/>
      <c r="R441" s="106"/>
      <c r="S441" s="105"/>
      <c r="T441" s="105"/>
      <c r="U441" s="105"/>
    </row>
    <row r="442" ht="12.75" customHeight="1">
      <c r="A442" s="105"/>
      <c r="B442" s="105"/>
      <c r="C442" s="105"/>
      <c r="D442" s="105"/>
      <c r="E442" s="50"/>
      <c r="F442" s="105"/>
      <c r="G442" s="105"/>
      <c r="H442" s="105"/>
      <c r="I442" s="105"/>
      <c r="J442" s="105"/>
      <c r="K442" s="105"/>
      <c r="L442" s="105"/>
      <c r="M442" s="106"/>
      <c r="N442" s="106"/>
      <c r="O442" s="105"/>
      <c r="P442" s="107"/>
      <c r="Q442" s="105"/>
      <c r="R442" s="106"/>
      <c r="S442" s="105"/>
      <c r="T442" s="105"/>
      <c r="U442" s="105"/>
    </row>
    <row r="443" ht="12.75" customHeight="1">
      <c r="A443" s="105"/>
      <c r="B443" s="105"/>
      <c r="C443" s="105"/>
      <c r="D443" s="105"/>
      <c r="E443" s="50"/>
      <c r="F443" s="105"/>
      <c r="G443" s="105"/>
      <c r="H443" s="105"/>
      <c r="I443" s="105"/>
      <c r="J443" s="105"/>
      <c r="K443" s="105"/>
      <c r="L443" s="105"/>
      <c r="M443" s="106"/>
      <c r="N443" s="106"/>
      <c r="O443" s="105"/>
      <c r="P443" s="107"/>
      <c r="Q443" s="105"/>
      <c r="R443" s="106"/>
      <c r="S443" s="105"/>
      <c r="T443" s="105"/>
      <c r="U443" s="105"/>
    </row>
    <row r="444" ht="12.75" customHeight="1">
      <c r="A444" s="105"/>
      <c r="B444" s="105"/>
      <c r="C444" s="105"/>
      <c r="D444" s="105"/>
      <c r="E444" s="50"/>
      <c r="F444" s="105"/>
      <c r="G444" s="105"/>
      <c r="H444" s="105"/>
      <c r="I444" s="105"/>
      <c r="J444" s="105"/>
      <c r="K444" s="105"/>
      <c r="L444" s="105"/>
      <c r="M444" s="106"/>
      <c r="N444" s="106"/>
      <c r="O444" s="105"/>
      <c r="P444" s="107"/>
      <c r="Q444" s="105"/>
      <c r="R444" s="106"/>
      <c r="S444" s="105"/>
      <c r="T444" s="105"/>
      <c r="U444" s="105"/>
    </row>
    <row r="445" ht="12.75" customHeight="1">
      <c r="A445" s="105"/>
      <c r="B445" s="105"/>
      <c r="C445" s="105"/>
      <c r="D445" s="105"/>
      <c r="E445" s="50"/>
      <c r="F445" s="105"/>
      <c r="G445" s="105"/>
      <c r="H445" s="105"/>
      <c r="I445" s="105"/>
      <c r="J445" s="105"/>
      <c r="K445" s="105"/>
      <c r="L445" s="105"/>
      <c r="M445" s="106"/>
      <c r="N445" s="106"/>
      <c r="O445" s="105"/>
      <c r="P445" s="107"/>
      <c r="Q445" s="105"/>
      <c r="R445" s="106"/>
      <c r="S445" s="105"/>
      <c r="T445" s="105"/>
      <c r="U445" s="105"/>
    </row>
    <row r="446" ht="12.75" customHeight="1">
      <c r="A446" s="105"/>
      <c r="B446" s="105"/>
      <c r="C446" s="105"/>
      <c r="D446" s="105"/>
      <c r="E446" s="50"/>
      <c r="F446" s="105"/>
      <c r="G446" s="105"/>
      <c r="H446" s="105"/>
      <c r="I446" s="105"/>
      <c r="J446" s="105"/>
      <c r="K446" s="105"/>
      <c r="L446" s="105"/>
      <c r="M446" s="106"/>
      <c r="N446" s="106"/>
      <c r="O446" s="105"/>
      <c r="P446" s="107"/>
      <c r="Q446" s="105"/>
      <c r="R446" s="106"/>
      <c r="S446" s="105"/>
      <c r="T446" s="105"/>
      <c r="U446" s="105"/>
    </row>
    <row r="447" ht="12.75" customHeight="1">
      <c r="A447" s="105"/>
      <c r="B447" s="105"/>
      <c r="C447" s="105"/>
      <c r="D447" s="105"/>
      <c r="E447" s="50"/>
      <c r="F447" s="105"/>
      <c r="G447" s="105"/>
      <c r="H447" s="105"/>
      <c r="I447" s="105"/>
      <c r="J447" s="105"/>
      <c r="K447" s="105"/>
      <c r="L447" s="105"/>
      <c r="M447" s="106"/>
      <c r="N447" s="106"/>
      <c r="O447" s="105"/>
      <c r="P447" s="107"/>
      <c r="Q447" s="105"/>
      <c r="R447" s="106"/>
      <c r="S447" s="105"/>
      <c r="T447" s="105"/>
      <c r="U447" s="105"/>
    </row>
    <row r="448" ht="12.75" customHeight="1">
      <c r="A448" s="105"/>
      <c r="B448" s="105"/>
      <c r="C448" s="105"/>
      <c r="D448" s="105"/>
      <c r="E448" s="50"/>
      <c r="F448" s="105"/>
      <c r="G448" s="105"/>
      <c r="H448" s="105"/>
      <c r="I448" s="105"/>
      <c r="J448" s="105"/>
      <c r="K448" s="105"/>
      <c r="L448" s="105"/>
      <c r="M448" s="106"/>
      <c r="N448" s="106"/>
      <c r="O448" s="105"/>
      <c r="P448" s="107"/>
      <c r="Q448" s="105"/>
      <c r="R448" s="106"/>
      <c r="S448" s="105"/>
      <c r="T448" s="105"/>
      <c r="U448" s="105"/>
    </row>
    <row r="449" ht="12.75" customHeight="1">
      <c r="A449" s="105"/>
      <c r="B449" s="105"/>
      <c r="C449" s="105"/>
      <c r="D449" s="105"/>
      <c r="E449" s="50"/>
      <c r="F449" s="105"/>
      <c r="G449" s="105"/>
      <c r="H449" s="105"/>
      <c r="I449" s="105"/>
      <c r="J449" s="105"/>
      <c r="K449" s="105"/>
      <c r="L449" s="105"/>
      <c r="M449" s="106"/>
      <c r="N449" s="106"/>
      <c r="O449" s="105"/>
      <c r="P449" s="107"/>
      <c r="Q449" s="105"/>
      <c r="R449" s="106"/>
      <c r="S449" s="105"/>
      <c r="T449" s="105"/>
      <c r="U449" s="105"/>
    </row>
    <row r="450" ht="12.75" customHeight="1">
      <c r="A450" s="105"/>
      <c r="B450" s="105"/>
      <c r="C450" s="105"/>
      <c r="D450" s="105"/>
      <c r="E450" s="50"/>
      <c r="F450" s="105"/>
      <c r="G450" s="105"/>
      <c r="H450" s="105"/>
      <c r="I450" s="105"/>
      <c r="J450" s="105"/>
      <c r="K450" s="105"/>
      <c r="L450" s="105"/>
      <c r="M450" s="106"/>
      <c r="N450" s="106"/>
      <c r="O450" s="105"/>
      <c r="P450" s="107"/>
      <c r="Q450" s="105"/>
      <c r="R450" s="106"/>
      <c r="S450" s="105"/>
      <c r="T450" s="105"/>
      <c r="U450" s="105"/>
    </row>
    <row r="451" ht="12.75" customHeight="1">
      <c r="A451" s="105"/>
      <c r="B451" s="105"/>
      <c r="C451" s="105"/>
      <c r="D451" s="105"/>
      <c r="E451" s="50"/>
      <c r="F451" s="105"/>
      <c r="G451" s="105"/>
      <c r="H451" s="105"/>
      <c r="I451" s="105"/>
      <c r="J451" s="105"/>
      <c r="K451" s="105"/>
      <c r="L451" s="105"/>
      <c r="M451" s="106"/>
      <c r="N451" s="106"/>
      <c r="O451" s="105"/>
      <c r="P451" s="107"/>
      <c r="Q451" s="105"/>
      <c r="R451" s="106"/>
      <c r="S451" s="105"/>
      <c r="T451" s="105"/>
      <c r="U451" s="105"/>
    </row>
    <row r="452" ht="12.75" customHeight="1">
      <c r="A452" s="105"/>
      <c r="B452" s="105"/>
      <c r="C452" s="105"/>
      <c r="D452" s="105"/>
      <c r="E452" s="50"/>
      <c r="F452" s="105"/>
      <c r="G452" s="105"/>
      <c r="H452" s="105"/>
      <c r="I452" s="105"/>
      <c r="J452" s="105"/>
      <c r="K452" s="105"/>
      <c r="L452" s="105"/>
      <c r="M452" s="106"/>
      <c r="N452" s="106"/>
      <c r="O452" s="105"/>
      <c r="P452" s="107"/>
      <c r="Q452" s="105"/>
      <c r="R452" s="106"/>
      <c r="S452" s="105"/>
      <c r="T452" s="105"/>
      <c r="U452" s="105"/>
    </row>
    <row r="453" ht="12.75" customHeight="1">
      <c r="A453" s="105"/>
      <c r="B453" s="105"/>
      <c r="C453" s="105"/>
      <c r="D453" s="105"/>
      <c r="E453" s="50"/>
      <c r="F453" s="105"/>
      <c r="G453" s="105"/>
      <c r="H453" s="105"/>
      <c r="I453" s="105"/>
      <c r="J453" s="105"/>
      <c r="K453" s="105"/>
      <c r="L453" s="105"/>
      <c r="M453" s="106"/>
      <c r="N453" s="106"/>
      <c r="O453" s="105"/>
      <c r="P453" s="107"/>
      <c r="Q453" s="105"/>
      <c r="R453" s="106"/>
      <c r="S453" s="105"/>
      <c r="T453" s="105"/>
      <c r="U453" s="105"/>
    </row>
    <row r="454" ht="12.75" customHeight="1">
      <c r="A454" s="105"/>
      <c r="B454" s="105"/>
      <c r="C454" s="105"/>
      <c r="D454" s="105"/>
      <c r="E454" s="50"/>
      <c r="F454" s="105"/>
      <c r="G454" s="105"/>
      <c r="H454" s="105"/>
      <c r="I454" s="105"/>
      <c r="J454" s="105"/>
      <c r="K454" s="105"/>
      <c r="L454" s="105"/>
      <c r="M454" s="106"/>
      <c r="N454" s="106"/>
      <c r="O454" s="105"/>
      <c r="P454" s="107"/>
      <c r="Q454" s="105"/>
      <c r="R454" s="106"/>
      <c r="S454" s="105"/>
      <c r="T454" s="105"/>
      <c r="U454" s="105"/>
    </row>
    <row r="455" ht="12.75" customHeight="1">
      <c r="A455" s="105"/>
      <c r="B455" s="105"/>
      <c r="C455" s="105"/>
      <c r="D455" s="105"/>
      <c r="E455" s="50"/>
      <c r="F455" s="105"/>
      <c r="G455" s="105"/>
      <c r="H455" s="105"/>
      <c r="I455" s="105"/>
      <c r="J455" s="105"/>
      <c r="K455" s="105"/>
      <c r="L455" s="105"/>
      <c r="M455" s="106"/>
      <c r="N455" s="106"/>
      <c r="O455" s="105"/>
      <c r="P455" s="107"/>
      <c r="Q455" s="105"/>
      <c r="R455" s="106"/>
      <c r="S455" s="105"/>
      <c r="T455" s="105"/>
      <c r="U455" s="105"/>
    </row>
    <row r="456" ht="12.75" customHeight="1">
      <c r="A456" s="105"/>
      <c r="B456" s="105"/>
      <c r="C456" s="105"/>
      <c r="D456" s="105"/>
      <c r="E456" s="50"/>
      <c r="F456" s="105"/>
      <c r="G456" s="105"/>
      <c r="H456" s="105"/>
      <c r="I456" s="105"/>
      <c r="J456" s="105"/>
      <c r="K456" s="105"/>
      <c r="L456" s="105"/>
      <c r="M456" s="106"/>
      <c r="N456" s="106"/>
      <c r="O456" s="105"/>
      <c r="P456" s="107"/>
      <c r="Q456" s="105"/>
      <c r="R456" s="106"/>
      <c r="S456" s="105"/>
      <c r="T456" s="105"/>
      <c r="U456" s="105"/>
    </row>
    <row r="457" ht="12.75" customHeight="1">
      <c r="A457" s="105"/>
      <c r="B457" s="105"/>
      <c r="C457" s="105"/>
      <c r="D457" s="105"/>
      <c r="E457" s="50"/>
      <c r="F457" s="105"/>
      <c r="G457" s="105"/>
      <c r="H457" s="105"/>
      <c r="I457" s="105"/>
      <c r="J457" s="105"/>
      <c r="K457" s="105"/>
      <c r="L457" s="105"/>
      <c r="M457" s="106"/>
      <c r="N457" s="106"/>
      <c r="O457" s="105"/>
      <c r="P457" s="107"/>
      <c r="Q457" s="105"/>
      <c r="R457" s="106"/>
      <c r="S457" s="105"/>
      <c r="T457" s="105"/>
      <c r="U457" s="105"/>
    </row>
    <row r="458" ht="12.75" customHeight="1">
      <c r="A458" s="105"/>
      <c r="B458" s="105"/>
      <c r="C458" s="105"/>
      <c r="D458" s="105"/>
      <c r="E458" s="50"/>
      <c r="F458" s="105"/>
      <c r="G458" s="105"/>
      <c r="H458" s="105"/>
      <c r="I458" s="105"/>
      <c r="J458" s="105"/>
      <c r="K458" s="105"/>
      <c r="L458" s="105"/>
      <c r="M458" s="106"/>
      <c r="N458" s="106"/>
      <c r="O458" s="105"/>
      <c r="P458" s="107"/>
      <c r="Q458" s="105"/>
      <c r="R458" s="106"/>
      <c r="S458" s="105"/>
      <c r="T458" s="105"/>
      <c r="U458" s="105"/>
    </row>
    <row r="459" ht="12.75" customHeight="1">
      <c r="A459" s="105"/>
      <c r="B459" s="105"/>
      <c r="C459" s="105"/>
      <c r="D459" s="105"/>
      <c r="E459" s="50"/>
      <c r="F459" s="105"/>
      <c r="G459" s="105"/>
      <c r="H459" s="105"/>
      <c r="I459" s="105"/>
      <c r="J459" s="105"/>
      <c r="K459" s="105"/>
      <c r="L459" s="105"/>
      <c r="M459" s="106"/>
      <c r="N459" s="106"/>
      <c r="O459" s="105"/>
      <c r="P459" s="107"/>
      <c r="Q459" s="105"/>
      <c r="R459" s="106"/>
      <c r="S459" s="105"/>
      <c r="T459" s="105"/>
      <c r="U459" s="105"/>
    </row>
    <row r="460" ht="12.75" customHeight="1">
      <c r="A460" s="105"/>
      <c r="B460" s="105"/>
      <c r="C460" s="105"/>
      <c r="D460" s="105"/>
      <c r="E460" s="50"/>
      <c r="F460" s="105"/>
      <c r="G460" s="105"/>
      <c r="H460" s="105"/>
      <c r="I460" s="105"/>
      <c r="J460" s="105"/>
      <c r="K460" s="105"/>
      <c r="L460" s="105"/>
      <c r="M460" s="106"/>
      <c r="N460" s="106"/>
      <c r="O460" s="105"/>
      <c r="P460" s="107"/>
      <c r="Q460" s="105"/>
      <c r="R460" s="106"/>
      <c r="S460" s="105"/>
      <c r="T460" s="105"/>
      <c r="U460" s="105"/>
    </row>
    <row r="461" ht="12.75" customHeight="1">
      <c r="A461" s="105"/>
      <c r="B461" s="105"/>
      <c r="C461" s="105"/>
      <c r="D461" s="105"/>
      <c r="E461" s="50"/>
      <c r="F461" s="105"/>
      <c r="G461" s="105"/>
      <c r="H461" s="105"/>
      <c r="I461" s="105"/>
      <c r="J461" s="105"/>
      <c r="K461" s="105"/>
      <c r="L461" s="105"/>
      <c r="M461" s="106"/>
      <c r="N461" s="106"/>
      <c r="O461" s="105"/>
      <c r="P461" s="107"/>
      <c r="Q461" s="105"/>
      <c r="R461" s="106"/>
      <c r="S461" s="105"/>
      <c r="T461" s="105"/>
      <c r="U461" s="105"/>
    </row>
    <row r="462" ht="12.75" customHeight="1">
      <c r="A462" s="105"/>
      <c r="B462" s="105"/>
      <c r="C462" s="105"/>
      <c r="D462" s="105"/>
      <c r="E462" s="50"/>
      <c r="F462" s="105"/>
      <c r="G462" s="105"/>
      <c r="H462" s="105"/>
      <c r="I462" s="105"/>
      <c r="J462" s="105"/>
      <c r="K462" s="105"/>
      <c r="L462" s="105"/>
      <c r="M462" s="106"/>
      <c r="N462" s="106"/>
      <c r="O462" s="105"/>
      <c r="P462" s="107"/>
      <c r="Q462" s="105"/>
      <c r="R462" s="106"/>
      <c r="S462" s="105"/>
      <c r="T462" s="105"/>
      <c r="U462" s="105"/>
    </row>
    <row r="463" ht="12.75" customHeight="1">
      <c r="A463" s="105"/>
      <c r="B463" s="105"/>
      <c r="C463" s="105"/>
      <c r="D463" s="105"/>
      <c r="E463" s="50"/>
      <c r="F463" s="105"/>
      <c r="G463" s="105"/>
      <c r="H463" s="105"/>
      <c r="I463" s="105"/>
      <c r="J463" s="105"/>
      <c r="K463" s="105"/>
      <c r="L463" s="105"/>
      <c r="M463" s="106"/>
      <c r="N463" s="106"/>
      <c r="O463" s="105"/>
      <c r="P463" s="107"/>
      <c r="Q463" s="105"/>
      <c r="R463" s="106"/>
      <c r="S463" s="105"/>
      <c r="T463" s="105"/>
      <c r="U463" s="105"/>
    </row>
    <row r="464" ht="12.75" customHeight="1">
      <c r="A464" s="105"/>
      <c r="B464" s="105"/>
      <c r="C464" s="105"/>
      <c r="D464" s="105"/>
      <c r="E464" s="50"/>
      <c r="F464" s="105"/>
      <c r="G464" s="105"/>
      <c r="H464" s="105"/>
      <c r="I464" s="105"/>
      <c r="J464" s="105"/>
      <c r="K464" s="105"/>
      <c r="L464" s="105"/>
      <c r="M464" s="106"/>
      <c r="N464" s="106"/>
      <c r="O464" s="105"/>
      <c r="P464" s="107"/>
      <c r="Q464" s="105"/>
      <c r="R464" s="106"/>
      <c r="S464" s="105"/>
      <c r="T464" s="105"/>
      <c r="U464" s="105"/>
    </row>
    <row r="465" ht="12.75" customHeight="1">
      <c r="A465" s="105"/>
      <c r="B465" s="105"/>
      <c r="C465" s="105"/>
      <c r="D465" s="105"/>
      <c r="E465" s="50"/>
      <c r="F465" s="105"/>
      <c r="G465" s="105"/>
      <c r="H465" s="105"/>
      <c r="I465" s="105"/>
      <c r="J465" s="105"/>
      <c r="K465" s="105"/>
      <c r="L465" s="105"/>
      <c r="M465" s="106"/>
      <c r="N465" s="106"/>
      <c r="O465" s="105"/>
      <c r="P465" s="107"/>
      <c r="Q465" s="105"/>
      <c r="R465" s="106"/>
      <c r="S465" s="105"/>
      <c r="T465" s="105"/>
      <c r="U465" s="105"/>
    </row>
    <row r="466" ht="12.75" customHeight="1">
      <c r="A466" s="105"/>
      <c r="B466" s="105"/>
      <c r="C466" s="105"/>
      <c r="D466" s="105"/>
      <c r="E466" s="50"/>
      <c r="F466" s="105"/>
      <c r="G466" s="105"/>
      <c r="H466" s="105"/>
      <c r="I466" s="105"/>
      <c r="J466" s="105"/>
      <c r="K466" s="105"/>
      <c r="L466" s="105"/>
      <c r="M466" s="106"/>
      <c r="N466" s="106"/>
      <c r="O466" s="105"/>
      <c r="P466" s="107"/>
      <c r="Q466" s="105"/>
      <c r="R466" s="106"/>
      <c r="S466" s="105"/>
      <c r="T466" s="105"/>
      <c r="U466" s="105"/>
    </row>
    <row r="467" ht="12.75" customHeight="1">
      <c r="A467" s="105"/>
      <c r="B467" s="105"/>
      <c r="C467" s="105"/>
      <c r="D467" s="105"/>
      <c r="E467" s="50"/>
      <c r="F467" s="105"/>
      <c r="G467" s="105"/>
      <c r="H467" s="105"/>
      <c r="I467" s="105"/>
      <c r="J467" s="105"/>
      <c r="K467" s="105"/>
      <c r="L467" s="105"/>
      <c r="M467" s="106"/>
      <c r="N467" s="106"/>
      <c r="O467" s="105"/>
      <c r="P467" s="107"/>
      <c r="Q467" s="105"/>
      <c r="R467" s="106"/>
      <c r="S467" s="105"/>
      <c r="T467" s="105"/>
      <c r="U467" s="105"/>
    </row>
    <row r="468" ht="12.75" customHeight="1">
      <c r="A468" s="105"/>
      <c r="B468" s="105"/>
      <c r="C468" s="105"/>
      <c r="D468" s="105"/>
      <c r="E468" s="50"/>
      <c r="F468" s="105"/>
      <c r="G468" s="105"/>
      <c r="H468" s="105"/>
      <c r="I468" s="105"/>
      <c r="J468" s="105"/>
      <c r="K468" s="105"/>
      <c r="L468" s="105"/>
      <c r="M468" s="106"/>
      <c r="N468" s="106"/>
      <c r="O468" s="105"/>
      <c r="P468" s="107"/>
      <c r="Q468" s="105"/>
      <c r="R468" s="106"/>
      <c r="S468" s="105"/>
      <c r="T468" s="105"/>
      <c r="U468" s="105"/>
    </row>
    <row r="469" ht="12.75" customHeight="1">
      <c r="A469" s="105"/>
      <c r="B469" s="105"/>
      <c r="C469" s="105"/>
      <c r="D469" s="105"/>
      <c r="E469" s="50"/>
      <c r="F469" s="105"/>
      <c r="G469" s="105"/>
      <c r="H469" s="105"/>
      <c r="I469" s="105"/>
      <c r="J469" s="105"/>
      <c r="K469" s="105"/>
      <c r="L469" s="105"/>
      <c r="M469" s="106"/>
      <c r="N469" s="106"/>
      <c r="O469" s="105"/>
      <c r="P469" s="107"/>
      <c r="Q469" s="105"/>
      <c r="R469" s="106"/>
      <c r="S469" s="105"/>
      <c r="T469" s="105"/>
      <c r="U469" s="105"/>
    </row>
    <row r="470" ht="12.75" customHeight="1">
      <c r="A470" s="105"/>
      <c r="B470" s="105"/>
      <c r="C470" s="105"/>
      <c r="D470" s="105"/>
      <c r="E470" s="50"/>
      <c r="F470" s="105"/>
      <c r="G470" s="105"/>
      <c r="H470" s="105"/>
      <c r="I470" s="105"/>
      <c r="J470" s="105"/>
      <c r="K470" s="105"/>
      <c r="L470" s="105"/>
      <c r="M470" s="106"/>
      <c r="N470" s="106"/>
      <c r="O470" s="105"/>
      <c r="P470" s="107"/>
      <c r="Q470" s="105"/>
      <c r="R470" s="106"/>
      <c r="S470" s="105"/>
      <c r="T470" s="105"/>
      <c r="U470" s="105"/>
    </row>
    <row r="471" ht="12.75" customHeight="1">
      <c r="A471" s="105"/>
      <c r="B471" s="105"/>
      <c r="C471" s="105"/>
      <c r="D471" s="105"/>
      <c r="E471" s="50"/>
      <c r="F471" s="105"/>
      <c r="G471" s="105"/>
      <c r="H471" s="105"/>
      <c r="I471" s="105"/>
      <c r="J471" s="105"/>
      <c r="K471" s="105"/>
      <c r="L471" s="105"/>
      <c r="M471" s="106"/>
      <c r="N471" s="106"/>
      <c r="O471" s="105"/>
      <c r="P471" s="107"/>
      <c r="Q471" s="105"/>
      <c r="R471" s="106"/>
      <c r="S471" s="105"/>
      <c r="T471" s="105"/>
      <c r="U471" s="105"/>
    </row>
    <row r="472" ht="12.75" customHeight="1">
      <c r="A472" s="105"/>
      <c r="B472" s="105"/>
      <c r="C472" s="105"/>
      <c r="D472" s="105"/>
      <c r="E472" s="50"/>
      <c r="F472" s="105"/>
      <c r="G472" s="105"/>
      <c r="H472" s="105"/>
      <c r="I472" s="105"/>
      <c r="J472" s="105"/>
      <c r="K472" s="105"/>
      <c r="L472" s="105"/>
      <c r="M472" s="106"/>
      <c r="N472" s="106"/>
      <c r="O472" s="105"/>
      <c r="P472" s="107"/>
      <c r="Q472" s="105"/>
      <c r="R472" s="106"/>
      <c r="S472" s="105"/>
      <c r="T472" s="105"/>
      <c r="U472" s="105"/>
    </row>
    <row r="473" ht="12.75" customHeight="1">
      <c r="A473" s="105"/>
      <c r="B473" s="105"/>
      <c r="C473" s="105"/>
      <c r="D473" s="105"/>
      <c r="E473" s="50"/>
      <c r="F473" s="105"/>
      <c r="G473" s="105"/>
      <c r="H473" s="105"/>
      <c r="I473" s="105"/>
      <c r="J473" s="105"/>
      <c r="K473" s="105"/>
      <c r="L473" s="105"/>
      <c r="M473" s="106"/>
      <c r="N473" s="106"/>
      <c r="O473" s="105"/>
      <c r="P473" s="107"/>
      <c r="Q473" s="105"/>
      <c r="R473" s="106"/>
      <c r="S473" s="105"/>
      <c r="T473" s="105"/>
      <c r="U473" s="105"/>
    </row>
    <row r="474" ht="12.75" customHeight="1">
      <c r="A474" s="105"/>
      <c r="B474" s="105"/>
      <c r="C474" s="105"/>
      <c r="D474" s="105"/>
      <c r="E474" s="50"/>
      <c r="F474" s="105"/>
      <c r="G474" s="105"/>
      <c r="H474" s="105"/>
      <c r="I474" s="105"/>
      <c r="J474" s="105"/>
      <c r="K474" s="105"/>
      <c r="L474" s="105"/>
      <c r="M474" s="106"/>
      <c r="N474" s="106"/>
      <c r="O474" s="105"/>
      <c r="P474" s="107"/>
      <c r="Q474" s="105"/>
      <c r="R474" s="106"/>
      <c r="S474" s="105"/>
      <c r="T474" s="105"/>
      <c r="U474" s="105"/>
    </row>
    <row r="475" ht="12.75" customHeight="1">
      <c r="A475" s="105"/>
      <c r="B475" s="105"/>
      <c r="C475" s="105"/>
      <c r="D475" s="105"/>
      <c r="E475" s="50"/>
      <c r="F475" s="105"/>
      <c r="G475" s="105"/>
      <c r="H475" s="105"/>
      <c r="I475" s="105"/>
      <c r="J475" s="105"/>
      <c r="K475" s="105"/>
      <c r="L475" s="105"/>
      <c r="M475" s="106"/>
      <c r="N475" s="106"/>
      <c r="O475" s="105"/>
      <c r="P475" s="107"/>
      <c r="Q475" s="105"/>
      <c r="R475" s="106"/>
      <c r="S475" s="105"/>
      <c r="T475" s="105"/>
      <c r="U475" s="105"/>
    </row>
    <row r="476" ht="12.75" customHeight="1">
      <c r="A476" s="105"/>
      <c r="B476" s="105"/>
      <c r="C476" s="105"/>
      <c r="D476" s="105"/>
      <c r="E476" s="50"/>
      <c r="F476" s="105"/>
      <c r="G476" s="105"/>
      <c r="H476" s="105"/>
      <c r="I476" s="105"/>
      <c r="J476" s="105"/>
      <c r="K476" s="105"/>
      <c r="L476" s="105"/>
      <c r="M476" s="106"/>
      <c r="N476" s="106"/>
      <c r="O476" s="105"/>
      <c r="P476" s="107"/>
      <c r="Q476" s="105"/>
      <c r="R476" s="106"/>
      <c r="S476" s="105"/>
      <c r="T476" s="105"/>
      <c r="U476" s="105"/>
    </row>
    <row r="477" ht="12.75" customHeight="1">
      <c r="A477" s="105"/>
      <c r="B477" s="105"/>
      <c r="C477" s="105"/>
      <c r="D477" s="105"/>
      <c r="E477" s="50"/>
      <c r="F477" s="105"/>
      <c r="G477" s="105"/>
      <c r="H477" s="105"/>
      <c r="I477" s="105"/>
      <c r="J477" s="105"/>
      <c r="K477" s="105"/>
      <c r="L477" s="105"/>
      <c r="M477" s="106"/>
      <c r="N477" s="106"/>
      <c r="O477" s="105"/>
      <c r="P477" s="107"/>
      <c r="Q477" s="105"/>
      <c r="R477" s="106"/>
      <c r="S477" s="105"/>
      <c r="T477" s="105"/>
      <c r="U477" s="105"/>
    </row>
    <row r="478" ht="12.75" customHeight="1">
      <c r="A478" s="105"/>
      <c r="B478" s="105"/>
      <c r="C478" s="105"/>
      <c r="D478" s="105"/>
      <c r="E478" s="50"/>
      <c r="F478" s="105"/>
      <c r="G478" s="105"/>
      <c r="H478" s="105"/>
      <c r="I478" s="105"/>
      <c r="J478" s="105"/>
      <c r="K478" s="105"/>
      <c r="L478" s="105"/>
      <c r="M478" s="106"/>
      <c r="N478" s="106"/>
      <c r="O478" s="105"/>
      <c r="P478" s="107"/>
      <c r="Q478" s="105"/>
      <c r="R478" s="106"/>
      <c r="S478" s="105"/>
      <c r="T478" s="105"/>
      <c r="U478" s="105"/>
    </row>
    <row r="479" ht="12.75" customHeight="1">
      <c r="A479" s="105"/>
      <c r="B479" s="105"/>
      <c r="C479" s="105"/>
      <c r="D479" s="105"/>
      <c r="E479" s="50"/>
      <c r="F479" s="105"/>
      <c r="G479" s="105"/>
      <c r="H479" s="105"/>
      <c r="I479" s="105"/>
      <c r="J479" s="105"/>
      <c r="K479" s="105"/>
      <c r="L479" s="105"/>
      <c r="M479" s="106"/>
      <c r="N479" s="106"/>
      <c r="O479" s="105"/>
      <c r="P479" s="107"/>
      <c r="Q479" s="105"/>
      <c r="R479" s="106"/>
      <c r="S479" s="105"/>
      <c r="T479" s="105"/>
      <c r="U479" s="105"/>
    </row>
    <row r="480" ht="12.75" customHeight="1">
      <c r="A480" s="105"/>
      <c r="B480" s="105"/>
      <c r="C480" s="105"/>
      <c r="D480" s="105"/>
      <c r="E480" s="50"/>
      <c r="F480" s="105"/>
      <c r="G480" s="105"/>
      <c r="H480" s="105"/>
      <c r="I480" s="105"/>
      <c r="J480" s="105"/>
      <c r="K480" s="105"/>
      <c r="L480" s="105"/>
      <c r="M480" s="106"/>
      <c r="N480" s="106"/>
      <c r="O480" s="105"/>
      <c r="P480" s="107"/>
      <c r="Q480" s="105"/>
      <c r="R480" s="106"/>
      <c r="S480" s="105"/>
      <c r="T480" s="105"/>
      <c r="U480" s="105"/>
    </row>
    <row r="481" ht="12.75" customHeight="1">
      <c r="A481" s="105"/>
      <c r="B481" s="105"/>
      <c r="C481" s="105"/>
      <c r="D481" s="105"/>
      <c r="E481" s="50"/>
      <c r="F481" s="105"/>
      <c r="G481" s="105"/>
      <c r="H481" s="105"/>
      <c r="I481" s="105"/>
      <c r="J481" s="105"/>
      <c r="K481" s="105"/>
      <c r="L481" s="105"/>
      <c r="M481" s="106"/>
      <c r="N481" s="106"/>
      <c r="O481" s="105"/>
      <c r="P481" s="107"/>
      <c r="Q481" s="105"/>
      <c r="R481" s="106"/>
      <c r="S481" s="105"/>
      <c r="T481" s="105"/>
      <c r="U481" s="105"/>
    </row>
    <row r="482" ht="12.75" customHeight="1">
      <c r="A482" s="105"/>
      <c r="B482" s="105"/>
      <c r="C482" s="105"/>
      <c r="D482" s="105"/>
      <c r="E482" s="50"/>
      <c r="F482" s="105"/>
      <c r="G482" s="105"/>
      <c r="H482" s="105"/>
      <c r="I482" s="105"/>
      <c r="J482" s="105"/>
      <c r="K482" s="105"/>
      <c r="L482" s="105"/>
      <c r="M482" s="106"/>
      <c r="N482" s="106"/>
      <c r="O482" s="105"/>
      <c r="P482" s="107"/>
      <c r="Q482" s="105"/>
      <c r="R482" s="106"/>
      <c r="S482" s="105"/>
      <c r="T482" s="105"/>
      <c r="U482" s="105"/>
    </row>
    <row r="483" ht="12.75" customHeight="1">
      <c r="A483" s="105"/>
      <c r="B483" s="105"/>
      <c r="C483" s="105"/>
      <c r="D483" s="105"/>
      <c r="E483" s="50"/>
      <c r="F483" s="105"/>
      <c r="G483" s="105"/>
      <c r="H483" s="105"/>
      <c r="I483" s="105"/>
      <c r="J483" s="105"/>
      <c r="K483" s="105"/>
      <c r="L483" s="105"/>
      <c r="M483" s="106"/>
      <c r="N483" s="106"/>
      <c r="O483" s="105"/>
      <c r="P483" s="107"/>
      <c r="Q483" s="105"/>
      <c r="R483" s="106"/>
      <c r="S483" s="105"/>
      <c r="T483" s="105"/>
      <c r="U483" s="105"/>
    </row>
    <row r="484" ht="12.75" customHeight="1">
      <c r="A484" s="105"/>
      <c r="B484" s="105"/>
      <c r="C484" s="105"/>
      <c r="D484" s="105"/>
      <c r="E484" s="50"/>
      <c r="F484" s="105"/>
      <c r="G484" s="105"/>
      <c r="H484" s="105"/>
      <c r="I484" s="105"/>
      <c r="J484" s="105"/>
      <c r="K484" s="105"/>
      <c r="L484" s="105"/>
      <c r="M484" s="106"/>
      <c r="N484" s="106"/>
      <c r="O484" s="105"/>
      <c r="P484" s="107"/>
      <c r="Q484" s="105"/>
      <c r="R484" s="106"/>
      <c r="S484" s="105"/>
      <c r="T484" s="105"/>
      <c r="U484" s="105"/>
    </row>
    <row r="485" ht="12.75" customHeight="1">
      <c r="A485" s="105"/>
      <c r="B485" s="105"/>
      <c r="C485" s="105"/>
      <c r="D485" s="105"/>
      <c r="E485" s="50"/>
      <c r="F485" s="105"/>
      <c r="G485" s="105"/>
      <c r="H485" s="105"/>
      <c r="I485" s="105"/>
      <c r="J485" s="105"/>
      <c r="K485" s="105"/>
      <c r="L485" s="105"/>
      <c r="M485" s="106"/>
      <c r="N485" s="106"/>
      <c r="O485" s="105"/>
      <c r="P485" s="107"/>
      <c r="Q485" s="105"/>
      <c r="R485" s="106"/>
      <c r="S485" s="105"/>
      <c r="T485" s="105"/>
      <c r="U485" s="105"/>
    </row>
    <row r="486" ht="12.75" customHeight="1">
      <c r="A486" s="105"/>
      <c r="B486" s="105"/>
      <c r="C486" s="105"/>
      <c r="D486" s="105"/>
      <c r="E486" s="50"/>
      <c r="F486" s="105"/>
      <c r="G486" s="105"/>
      <c r="H486" s="105"/>
      <c r="I486" s="105"/>
      <c r="J486" s="105"/>
      <c r="K486" s="105"/>
      <c r="L486" s="105"/>
      <c r="M486" s="106"/>
      <c r="N486" s="106"/>
      <c r="O486" s="105"/>
      <c r="P486" s="107"/>
      <c r="Q486" s="105"/>
      <c r="R486" s="106"/>
      <c r="S486" s="105"/>
      <c r="T486" s="105"/>
      <c r="U486" s="105"/>
    </row>
    <row r="487" ht="12.75" customHeight="1">
      <c r="A487" s="105"/>
      <c r="B487" s="105"/>
      <c r="C487" s="105"/>
      <c r="D487" s="105"/>
      <c r="E487" s="50"/>
      <c r="F487" s="105"/>
      <c r="G487" s="105"/>
      <c r="H487" s="105"/>
      <c r="I487" s="105"/>
      <c r="J487" s="105"/>
      <c r="K487" s="105"/>
      <c r="L487" s="105"/>
      <c r="M487" s="106"/>
      <c r="N487" s="106"/>
      <c r="O487" s="105"/>
      <c r="P487" s="107"/>
      <c r="Q487" s="105"/>
      <c r="R487" s="106"/>
      <c r="S487" s="105"/>
      <c r="T487" s="105"/>
      <c r="U487" s="105"/>
    </row>
    <row r="488" ht="12.75" customHeight="1">
      <c r="A488" s="105"/>
      <c r="B488" s="105"/>
      <c r="C488" s="105"/>
      <c r="D488" s="105"/>
      <c r="E488" s="50"/>
      <c r="F488" s="105"/>
      <c r="G488" s="105"/>
      <c r="H488" s="105"/>
      <c r="I488" s="105"/>
      <c r="J488" s="105"/>
      <c r="K488" s="105"/>
      <c r="L488" s="105"/>
      <c r="M488" s="106"/>
      <c r="N488" s="106"/>
      <c r="O488" s="105"/>
      <c r="P488" s="107"/>
      <c r="Q488" s="105"/>
      <c r="R488" s="106"/>
      <c r="S488" s="105"/>
      <c r="T488" s="105"/>
      <c r="U488" s="105"/>
    </row>
    <row r="489" ht="12.75" customHeight="1">
      <c r="A489" s="105"/>
      <c r="B489" s="105"/>
      <c r="C489" s="105"/>
      <c r="D489" s="105"/>
      <c r="E489" s="50"/>
      <c r="F489" s="105"/>
      <c r="G489" s="105"/>
      <c r="H489" s="105"/>
      <c r="I489" s="105"/>
      <c r="J489" s="105"/>
      <c r="K489" s="105"/>
      <c r="L489" s="105"/>
      <c r="M489" s="106"/>
      <c r="N489" s="106"/>
      <c r="O489" s="105"/>
      <c r="P489" s="107"/>
      <c r="Q489" s="105"/>
      <c r="R489" s="106"/>
      <c r="S489" s="105"/>
      <c r="T489" s="105"/>
      <c r="U489" s="105"/>
    </row>
    <row r="490" ht="12.75" customHeight="1">
      <c r="A490" s="105"/>
      <c r="B490" s="105"/>
      <c r="C490" s="105"/>
      <c r="D490" s="105"/>
      <c r="E490" s="50"/>
      <c r="F490" s="105"/>
      <c r="G490" s="105"/>
      <c r="H490" s="105"/>
      <c r="I490" s="105"/>
      <c r="J490" s="105"/>
      <c r="K490" s="105"/>
      <c r="L490" s="105"/>
      <c r="M490" s="106"/>
      <c r="N490" s="106"/>
      <c r="O490" s="105"/>
      <c r="P490" s="107"/>
      <c r="Q490" s="105"/>
      <c r="R490" s="106"/>
      <c r="S490" s="105"/>
      <c r="T490" s="105"/>
      <c r="U490" s="105"/>
    </row>
    <row r="491" ht="12.75" customHeight="1">
      <c r="A491" s="105"/>
      <c r="B491" s="105"/>
      <c r="C491" s="105"/>
      <c r="D491" s="105"/>
      <c r="E491" s="50"/>
      <c r="F491" s="105"/>
      <c r="G491" s="105"/>
      <c r="H491" s="105"/>
      <c r="I491" s="105"/>
      <c r="J491" s="105"/>
      <c r="K491" s="105"/>
      <c r="L491" s="105"/>
      <c r="M491" s="106"/>
      <c r="N491" s="106"/>
      <c r="O491" s="105"/>
      <c r="P491" s="107"/>
      <c r="Q491" s="105"/>
      <c r="R491" s="106"/>
      <c r="S491" s="105"/>
      <c r="T491" s="105"/>
      <c r="U491" s="105"/>
    </row>
    <row r="492" ht="12.75" customHeight="1">
      <c r="A492" s="105"/>
      <c r="B492" s="105"/>
      <c r="C492" s="105"/>
      <c r="D492" s="105"/>
      <c r="E492" s="50"/>
      <c r="F492" s="105"/>
      <c r="G492" s="105"/>
      <c r="H492" s="105"/>
      <c r="I492" s="105"/>
      <c r="J492" s="105"/>
      <c r="K492" s="105"/>
      <c r="L492" s="105"/>
      <c r="M492" s="106"/>
      <c r="N492" s="106"/>
      <c r="O492" s="105"/>
      <c r="P492" s="107"/>
      <c r="Q492" s="105"/>
      <c r="R492" s="106"/>
      <c r="S492" s="105"/>
      <c r="T492" s="105"/>
      <c r="U492" s="105"/>
    </row>
    <row r="493" ht="12.75" customHeight="1">
      <c r="A493" s="105"/>
      <c r="B493" s="105"/>
      <c r="C493" s="105"/>
      <c r="D493" s="105"/>
      <c r="E493" s="50"/>
      <c r="F493" s="105"/>
      <c r="G493" s="105"/>
      <c r="H493" s="105"/>
      <c r="I493" s="105"/>
      <c r="J493" s="105"/>
      <c r="K493" s="105"/>
      <c r="L493" s="105"/>
      <c r="M493" s="106"/>
      <c r="N493" s="106"/>
      <c r="O493" s="105"/>
      <c r="P493" s="107"/>
      <c r="Q493" s="105"/>
      <c r="R493" s="106"/>
      <c r="S493" s="105"/>
      <c r="T493" s="105"/>
      <c r="U493" s="105"/>
    </row>
    <row r="494" ht="12.75" customHeight="1">
      <c r="A494" s="105"/>
      <c r="B494" s="105"/>
      <c r="C494" s="105"/>
      <c r="D494" s="105"/>
      <c r="E494" s="50"/>
      <c r="F494" s="105"/>
      <c r="G494" s="105"/>
      <c r="H494" s="105"/>
      <c r="I494" s="105"/>
      <c r="J494" s="105"/>
      <c r="K494" s="105"/>
      <c r="L494" s="105"/>
      <c r="M494" s="106"/>
      <c r="N494" s="106"/>
      <c r="O494" s="105"/>
      <c r="P494" s="107"/>
      <c r="Q494" s="105"/>
      <c r="R494" s="106"/>
      <c r="S494" s="105"/>
      <c r="T494" s="105"/>
      <c r="U494" s="105"/>
    </row>
    <row r="495" ht="12.75" customHeight="1">
      <c r="A495" s="105"/>
      <c r="B495" s="105"/>
      <c r="C495" s="105"/>
      <c r="D495" s="105"/>
      <c r="E495" s="50"/>
      <c r="F495" s="105"/>
      <c r="G495" s="105"/>
      <c r="H495" s="105"/>
      <c r="I495" s="105"/>
      <c r="J495" s="105"/>
      <c r="K495" s="105"/>
      <c r="L495" s="105"/>
      <c r="M495" s="106"/>
      <c r="N495" s="106"/>
      <c r="O495" s="105"/>
      <c r="P495" s="107"/>
      <c r="Q495" s="105"/>
      <c r="R495" s="106"/>
      <c r="S495" s="105"/>
      <c r="T495" s="105"/>
      <c r="U495" s="105"/>
    </row>
    <row r="496" ht="12.75" customHeight="1">
      <c r="A496" s="105"/>
      <c r="B496" s="105"/>
      <c r="C496" s="105"/>
      <c r="D496" s="105"/>
      <c r="E496" s="50"/>
      <c r="F496" s="105"/>
      <c r="G496" s="105"/>
      <c r="H496" s="105"/>
      <c r="I496" s="105"/>
      <c r="J496" s="105"/>
      <c r="K496" s="105"/>
      <c r="L496" s="105"/>
      <c r="M496" s="106"/>
      <c r="N496" s="106"/>
      <c r="O496" s="105"/>
      <c r="P496" s="107"/>
      <c r="Q496" s="105"/>
      <c r="R496" s="106"/>
      <c r="S496" s="105"/>
      <c r="T496" s="105"/>
      <c r="U496" s="105"/>
    </row>
    <row r="497" ht="12.75" customHeight="1">
      <c r="A497" s="105"/>
      <c r="B497" s="105"/>
      <c r="C497" s="105"/>
      <c r="D497" s="105"/>
      <c r="E497" s="50"/>
      <c r="F497" s="105"/>
      <c r="G497" s="105"/>
      <c r="H497" s="105"/>
      <c r="I497" s="105"/>
      <c r="J497" s="105"/>
      <c r="K497" s="105"/>
      <c r="L497" s="105"/>
      <c r="M497" s="106"/>
      <c r="N497" s="106"/>
      <c r="O497" s="105"/>
      <c r="P497" s="107"/>
      <c r="Q497" s="105"/>
      <c r="R497" s="106"/>
      <c r="S497" s="105"/>
      <c r="T497" s="105"/>
      <c r="U497" s="105"/>
    </row>
    <row r="498" ht="12.75" customHeight="1">
      <c r="A498" s="105"/>
      <c r="B498" s="105"/>
      <c r="C498" s="105"/>
      <c r="D498" s="105"/>
      <c r="E498" s="50"/>
      <c r="F498" s="105"/>
      <c r="G498" s="105"/>
      <c r="H498" s="105"/>
      <c r="I498" s="105"/>
      <c r="J498" s="105"/>
      <c r="K498" s="105"/>
      <c r="L498" s="105"/>
      <c r="M498" s="106"/>
      <c r="N498" s="106"/>
      <c r="O498" s="105"/>
      <c r="P498" s="107"/>
      <c r="Q498" s="105"/>
      <c r="R498" s="106"/>
      <c r="S498" s="105"/>
      <c r="T498" s="105"/>
      <c r="U498" s="105"/>
    </row>
    <row r="499" ht="12.75" customHeight="1">
      <c r="A499" s="105"/>
      <c r="B499" s="105"/>
      <c r="C499" s="105"/>
      <c r="D499" s="105"/>
      <c r="E499" s="50"/>
      <c r="F499" s="105"/>
      <c r="G499" s="105"/>
      <c r="H499" s="105"/>
      <c r="I499" s="105"/>
      <c r="J499" s="105"/>
      <c r="K499" s="105"/>
      <c r="L499" s="105"/>
      <c r="M499" s="106"/>
      <c r="N499" s="106"/>
      <c r="O499" s="105"/>
      <c r="P499" s="107"/>
      <c r="Q499" s="105"/>
      <c r="R499" s="106"/>
      <c r="S499" s="105"/>
      <c r="T499" s="105"/>
      <c r="U499" s="105"/>
    </row>
    <row r="500" ht="12.75" customHeight="1">
      <c r="A500" s="105"/>
      <c r="B500" s="105"/>
      <c r="C500" s="105"/>
      <c r="D500" s="105"/>
      <c r="E500" s="50"/>
      <c r="F500" s="105"/>
      <c r="G500" s="105"/>
      <c r="H500" s="105"/>
      <c r="I500" s="105"/>
      <c r="J500" s="105"/>
      <c r="K500" s="105"/>
      <c r="L500" s="105"/>
      <c r="M500" s="106"/>
      <c r="N500" s="106"/>
      <c r="O500" s="105"/>
      <c r="P500" s="107"/>
      <c r="Q500" s="105"/>
      <c r="R500" s="106"/>
      <c r="S500" s="105"/>
      <c r="T500" s="105"/>
      <c r="U500" s="105"/>
    </row>
    <row r="501" ht="12.75" customHeight="1">
      <c r="A501" s="105"/>
      <c r="B501" s="105"/>
      <c r="C501" s="105"/>
      <c r="D501" s="105"/>
      <c r="E501" s="50"/>
      <c r="F501" s="105"/>
      <c r="G501" s="105"/>
      <c r="H501" s="105"/>
      <c r="I501" s="105"/>
      <c r="J501" s="105"/>
      <c r="K501" s="105"/>
      <c r="L501" s="105"/>
      <c r="M501" s="106"/>
      <c r="N501" s="106"/>
      <c r="O501" s="105"/>
      <c r="P501" s="107"/>
      <c r="Q501" s="105"/>
      <c r="R501" s="106"/>
      <c r="S501" s="105"/>
      <c r="T501" s="105"/>
      <c r="U501" s="105"/>
    </row>
    <row r="502" ht="12.75" customHeight="1">
      <c r="A502" s="105"/>
      <c r="B502" s="105"/>
      <c r="C502" s="105"/>
      <c r="D502" s="105"/>
      <c r="E502" s="50"/>
      <c r="F502" s="105"/>
      <c r="G502" s="105"/>
      <c r="H502" s="105"/>
      <c r="I502" s="105"/>
      <c r="J502" s="105"/>
      <c r="K502" s="105"/>
      <c r="L502" s="105"/>
      <c r="M502" s="106"/>
      <c r="N502" s="106"/>
      <c r="O502" s="105"/>
      <c r="P502" s="107"/>
      <c r="Q502" s="105"/>
      <c r="R502" s="106"/>
      <c r="S502" s="105"/>
      <c r="T502" s="105"/>
      <c r="U502" s="105"/>
    </row>
    <row r="503" ht="12.75" customHeight="1">
      <c r="A503" s="105"/>
      <c r="B503" s="105"/>
      <c r="C503" s="105"/>
      <c r="D503" s="105"/>
      <c r="E503" s="50"/>
      <c r="F503" s="105"/>
      <c r="G503" s="105"/>
      <c r="H503" s="105"/>
      <c r="I503" s="105"/>
      <c r="J503" s="105"/>
      <c r="K503" s="105"/>
      <c r="L503" s="105"/>
      <c r="M503" s="106"/>
      <c r="N503" s="106"/>
      <c r="O503" s="105"/>
      <c r="P503" s="107"/>
      <c r="Q503" s="105"/>
      <c r="R503" s="106"/>
      <c r="S503" s="105"/>
      <c r="T503" s="105"/>
      <c r="U503" s="105"/>
    </row>
    <row r="504" ht="12.75" customHeight="1">
      <c r="A504" s="105"/>
      <c r="B504" s="105"/>
      <c r="C504" s="105"/>
      <c r="D504" s="105"/>
      <c r="E504" s="50"/>
      <c r="F504" s="105"/>
      <c r="G504" s="105"/>
      <c r="H504" s="105"/>
      <c r="I504" s="105"/>
      <c r="J504" s="105"/>
      <c r="K504" s="105"/>
      <c r="L504" s="105"/>
      <c r="M504" s="106"/>
      <c r="N504" s="106"/>
      <c r="O504" s="105"/>
      <c r="P504" s="107"/>
      <c r="Q504" s="105"/>
      <c r="R504" s="106"/>
      <c r="S504" s="105"/>
      <c r="T504" s="105"/>
      <c r="U504" s="105"/>
    </row>
    <row r="505" ht="12.75" customHeight="1">
      <c r="A505" s="105"/>
      <c r="B505" s="105"/>
      <c r="C505" s="105"/>
      <c r="D505" s="105"/>
      <c r="E505" s="50"/>
      <c r="F505" s="105"/>
      <c r="G505" s="105"/>
      <c r="H505" s="105"/>
      <c r="I505" s="105"/>
      <c r="J505" s="105"/>
      <c r="K505" s="105"/>
      <c r="L505" s="105"/>
      <c r="M505" s="106"/>
      <c r="N505" s="106"/>
      <c r="O505" s="105"/>
      <c r="P505" s="107"/>
      <c r="Q505" s="105"/>
      <c r="R505" s="106"/>
      <c r="S505" s="105"/>
      <c r="T505" s="105"/>
      <c r="U505" s="105"/>
    </row>
    <row r="506" ht="12.75" customHeight="1">
      <c r="A506" s="105"/>
      <c r="B506" s="105"/>
      <c r="C506" s="105"/>
      <c r="D506" s="105"/>
      <c r="E506" s="50"/>
      <c r="F506" s="105"/>
      <c r="G506" s="105"/>
      <c r="H506" s="105"/>
      <c r="I506" s="105"/>
      <c r="J506" s="105"/>
      <c r="K506" s="105"/>
      <c r="L506" s="105"/>
      <c r="M506" s="106"/>
      <c r="N506" s="106"/>
      <c r="O506" s="105"/>
      <c r="P506" s="107"/>
      <c r="Q506" s="105"/>
      <c r="R506" s="106"/>
      <c r="S506" s="105"/>
      <c r="T506" s="105"/>
      <c r="U506" s="105"/>
    </row>
    <row r="507" ht="12.75" customHeight="1">
      <c r="A507" s="105"/>
      <c r="B507" s="105"/>
      <c r="C507" s="105"/>
      <c r="D507" s="105"/>
      <c r="E507" s="50"/>
      <c r="F507" s="105"/>
      <c r="G507" s="105"/>
      <c r="H507" s="105"/>
      <c r="I507" s="105"/>
      <c r="J507" s="105"/>
      <c r="K507" s="105"/>
      <c r="L507" s="105"/>
      <c r="M507" s="106"/>
      <c r="N507" s="106"/>
      <c r="O507" s="105"/>
      <c r="P507" s="107"/>
      <c r="Q507" s="105"/>
      <c r="R507" s="106"/>
      <c r="S507" s="105"/>
      <c r="T507" s="105"/>
      <c r="U507" s="105"/>
    </row>
    <row r="508" ht="12.75" customHeight="1">
      <c r="A508" s="105"/>
      <c r="B508" s="105"/>
      <c r="C508" s="105"/>
      <c r="D508" s="105"/>
      <c r="E508" s="50"/>
      <c r="F508" s="105"/>
      <c r="G508" s="105"/>
      <c r="H508" s="105"/>
      <c r="I508" s="105"/>
      <c r="J508" s="105"/>
      <c r="K508" s="105"/>
      <c r="L508" s="105"/>
      <c r="M508" s="106"/>
      <c r="N508" s="106"/>
      <c r="O508" s="105"/>
      <c r="P508" s="107"/>
      <c r="Q508" s="105"/>
      <c r="R508" s="106"/>
      <c r="S508" s="105"/>
      <c r="T508" s="105"/>
      <c r="U508" s="105"/>
    </row>
    <row r="509" ht="12.75" customHeight="1">
      <c r="A509" s="105"/>
      <c r="B509" s="105"/>
      <c r="C509" s="105"/>
      <c r="D509" s="105"/>
      <c r="E509" s="50"/>
      <c r="F509" s="105"/>
      <c r="G509" s="105"/>
      <c r="H509" s="105"/>
      <c r="I509" s="105"/>
      <c r="J509" s="105"/>
      <c r="K509" s="105"/>
      <c r="L509" s="105"/>
      <c r="M509" s="106"/>
      <c r="N509" s="106"/>
      <c r="O509" s="105"/>
      <c r="P509" s="107"/>
      <c r="Q509" s="105"/>
      <c r="R509" s="106"/>
      <c r="S509" s="105"/>
      <c r="T509" s="105"/>
      <c r="U509" s="105"/>
    </row>
    <row r="510" ht="12.75" customHeight="1">
      <c r="A510" s="105"/>
      <c r="B510" s="105"/>
      <c r="C510" s="105"/>
      <c r="D510" s="105"/>
      <c r="E510" s="50"/>
      <c r="F510" s="105"/>
      <c r="G510" s="105"/>
      <c r="H510" s="105"/>
      <c r="I510" s="105"/>
      <c r="J510" s="105"/>
      <c r="K510" s="105"/>
      <c r="L510" s="105"/>
      <c r="M510" s="106"/>
      <c r="N510" s="106"/>
      <c r="O510" s="105"/>
      <c r="P510" s="107"/>
      <c r="Q510" s="105"/>
      <c r="R510" s="106"/>
      <c r="S510" s="105"/>
      <c r="T510" s="105"/>
      <c r="U510" s="105"/>
    </row>
    <row r="511" ht="12.75" customHeight="1">
      <c r="A511" s="105"/>
      <c r="B511" s="105"/>
      <c r="C511" s="105"/>
      <c r="D511" s="105"/>
      <c r="E511" s="50"/>
      <c r="F511" s="105"/>
      <c r="G511" s="105"/>
      <c r="H511" s="105"/>
      <c r="I511" s="105"/>
      <c r="J511" s="105"/>
      <c r="K511" s="105"/>
      <c r="L511" s="105"/>
      <c r="M511" s="106"/>
      <c r="N511" s="106"/>
      <c r="O511" s="105"/>
      <c r="P511" s="107"/>
      <c r="Q511" s="105"/>
      <c r="R511" s="106"/>
      <c r="S511" s="105"/>
      <c r="T511" s="105"/>
      <c r="U511" s="105"/>
    </row>
    <row r="512" ht="12.75" customHeight="1">
      <c r="A512" s="105"/>
      <c r="B512" s="105"/>
      <c r="C512" s="105"/>
      <c r="D512" s="105"/>
      <c r="E512" s="50"/>
      <c r="F512" s="105"/>
      <c r="G512" s="105"/>
      <c r="H512" s="105"/>
      <c r="I512" s="105"/>
      <c r="J512" s="105"/>
      <c r="K512" s="105"/>
      <c r="L512" s="105"/>
      <c r="M512" s="106"/>
      <c r="N512" s="106"/>
      <c r="O512" s="105"/>
      <c r="P512" s="107"/>
      <c r="Q512" s="105"/>
      <c r="R512" s="106"/>
      <c r="S512" s="105"/>
      <c r="T512" s="105"/>
      <c r="U512" s="105"/>
    </row>
    <row r="513" ht="12.75" customHeight="1">
      <c r="A513" s="105"/>
      <c r="B513" s="105"/>
      <c r="C513" s="105"/>
      <c r="D513" s="105"/>
      <c r="E513" s="50"/>
      <c r="F513" s="105"/>
      <c r="G513" s="105"/>
      <c r="H513" s="105"/>
      <c r="I513" s="105"/>
      <c r="J513" s="105"/>
      <c r="K513" s="105"/>
      <c r="L513" s="105"/>
      <c r="M513" s="106"/>
      <c r="N513" s="106"/>
      <c r="O513" s="105"/>
      <c r="P513" s="107"/>
      <c r="Q513" s="105"/>
      <c r="R513" s="106"/>
      <c r="S513" s="105"/>
      <c r="T513" s="105"/>
      <c r="U513" s="105"/>
    </row>
    <row r="514" ht="12.75" customHeight="1">
      <c r="A514" s="105"/>
      <c r="B514" s="105"/>
      <c r="C514" s="105"/>
      <c r="D514" s="105"/>
      <c r="E514" s="50"/>
      <c r="F514" s="105"/>
      <c r="G514" s="105"/>
      <c r="H514" s="105"/>
      <c r="I514" s="105"/>
      <c r="J514" s="105"/>
      <c r="K514" s="105"/>
      <c r="L514" s="105"/>
      <c r="M514" s="106"/>
      <c r="N514" s="106"/>
      <c r="O514" s="105"/>
      <c r="P514" s="107"/>
      <c r="Q514" s="105"/>
      <c r="R514" s="106"/>
      <c r="S514" s="105"/>
      <c r="T514" s="105"/>
      <c r="U514" s="105"/>
    </row>
    <row r="515" ht="12.75" customHeight="1">
      <c r="A515" s="105"/>
      <c r="B515" s="105"/>
      <c r="C515" s="105"/>
      <c r="D515" s="105"/>
      <c r="E515" s="50"/>
      <c r="F515" s="105"/>
      <c r="G515" s="105"/>
      <c r="H515" s="105"/>
      <c r="I515" s="105"/>
      <c r="J515" s="105"/>
      <c r="K515" s="105"/>
      <c r="L515" s="105"/>
      <c r="M515" s="106"/>
      <c r="N515" s="106"/>
      <c r="O515" s="105"/>
      <c r="P515" s="107"/>
      <c r="Q515" s="105"/>
      <c r="R515" s="106"/>
      <c r="S515" s="105"/>
      <c r="T515" s="105"/>
      <c r="U515" s="105"/>
    </row>
    <row r="516" ht="12.75" customHeight="1">
      <c r="A516" s="105"/>
      <c r="B516" s="105"/>
      <c r="C516" s="105"/>
      <c r="D516" s="105"/>
      <c r="E516" s="50"/>
      <c r="F516" s="105"/>
      <c r="G516" s="105"/>
      <c r="H516" s="105"/>
      <c r="I516" s="105"/>
      <c r="J516" s="105"/>
      <c r="K516" s="105"/>
      <c r="L516" s="105"/>
      <c r="M516" s="106"/>
      <c r="N516" s="106"/>
      <c r="O516" s="105"/>
      <c r="P516" s="107"/>
      <c r="Q516" s="105"/>
      <c r="R516" s="106"/>
      <c r="S516" s="105"/>
      <c r="T516" s="105"/>
      <c r="U516" s="105"/>
    </row>
    <row r="517" ht="12.75" customHeight="1">
      <c r="A517" s="105"/>
      <c r="B517" s="105"/>
      <c r="C517" s="105"/>
      <c r="D517" s="105"/>
      <c r="E517" s="50"/>
      <c r="F517" s="105"/>
      <c r="G517" s="105"/>
      <c r="H517" s="105"/>
      <c r="I517" s="105"/>
      <c r="J517" s="105"/>
      <c r="K517" s="105"/>
      <c r="L517" s="105"/>
      <c r="M517" s="106"/>
      <c r="N517" s="106"/>
      <c r="O517" s="105"/>
      <c r="P517" s="107"/>
      <c r="Q517" s="105"/>
      <c r="R517" s="106"/>
      <c r="S517" s="105"/>
      <c r="T517" s="105"/>
      <c r="U517" s="105"/>
    </row>
    <row r="518" ht="12.75" customHeight="1">
      <c r="A518" s="105"/>
      <c r="B518" s="105"/>
      <c r="C518" s="105"/>
      <c r="D518" s="105"/>
      <c r="E518" s="50"/>
      <c r="F518" s="105"/>
      <c r="G518" s="105"/>
      <c r="H518" s="105"/>
      <c r="I518" s="105"/>
      <c r="J518" s="105"/>
      <c r="K518" s="105"/>
      <c r="L518" s="105"/>
      <c r="M518" s="106"/>
      <c r="N518" s="106"/>
      <c r="O518" s="105"/>
      <c r="P518" s="107"/>
      <c r="Q518" s="105"/>
      <c r="R518" s="106"/>
      <c r="S518" s="105"/>
      <c r="T518" s="105"/>
      <c r="U518" s="105"/>
    </row>
    <row r="519" ht="12.75" customHeight="1">
      <c r="A519" s="105"/>
      <c r="B519" s="105"/>
      <c r="C519" s="105"/>
      <c r="D519" s="105"/>
      <c r="E519" s="50"/>
      <c r="F519" s="105"/>
      <c r="G519" s="105"/>
      <c r="H519" s="105"/>
      <c r="I519" s="105"/>
      <c r="J519" s="105"/>
      <c r="K519" s="105"/>
      <c r="L519" s="105"/>
      <c r="M519" s="106"/>
      <c r="N519" s="106"/>
      <c r="O519" s="105"/>
      <c r="P519" s="107"/>
      <c r="Q519" s="105"/>
      <c r="R519" s="106"/>
      <c r="S519" s="105"/>
      <c r="T519" s="105"/>
      <c r="U519" s="105"/>
    </row>
    <row r="520" ht="12.75" customHeight="1">
      <c r="A520" s="105"/>
      <c r="B520" s="105"/>
      <c r="C520" s="105"/>
      <c r="D520" s="105"/>
      <c r="E520" s="50"/>
      <c r="F520" s="105"/>
      <c r="G520" s="105"/>
      <c r="H520" s="105"/>
      <c r="I520" s="105"/>
      <c r="J520" s="105"/>
      <c r="K520" s="105"/>
      <c r="L520" s="105"/>
      <c r="M520" s="106"/>
      <c r="N520" s="106"/>
      <c r="O520" s="105"/>
      <c r="P520" s="107"/>
      <c r="Q520" s="105"/>
      <c r="R520" s="106"/>
      <c r="S520" s="105"/>
      <c r="T520" s="105"/>
      <c r="U520" s="105"/>
    </row>
    <row r="521" ht="12.75" customHeight="1">
      <c r="A521" s="105"/>
      <c r="B521" s="105"/>
      <c r="C521" s="105"/>
      <c r="D521" s="105"/>
      <c r="E521" s="50"/>
      <c r="F521" s="105"/>
      <c r="G521" s="105"/>
      <c r="H521" s="105"/>
      <c r="I521" s="105"/>
      <c r="J521" s="105"/>
      <c r="K521" s="105"/>
      <c r="L521" s="105"/>
      <c r="M521" s="106"/>
      <c r="N521" s="106"/>
      <c r="O521" s="105"/>
      <c r="P521" s="107"/>
      <c r="Q521" s="105"/>
      <c r="R521" s="106"/>
      <c r="S521" s="105"/>
      <c r="T521" s="105"/>
      <c r="U521" s="105"/>
    </row>
    <row r="522" ht="12.75" customHeight="1">
      <c r="A522" s="105"/>
      <c r="B522" s="105"/>
      <c r="C522" s="105"/>
      <c r="D522" s="105"/>
      <c r="E522" s="50"/>
      <c r="F522" s="105"/>
      <c r="G522" s="105"/>
      <c r="H522" s="105"/>
      <c r="I522" s="105"/>
      <c r="J522" s="105"/>
      <c r="K522" s="105"/>
      <c r="L522" s="105"/>
      <c r="M522" s="106"/>
      <c r="N522" s="106"/>
      <c r="O522" s="105"/>
      <c r="P522" s="107"/>
      <c r="Q522" s="105"/>
      <c r="R522" s="106"/>
      <c r="S522" s="105"/>
      <c r="T522" s="105"/>
      <c r="U522" s="105"/>
    </row>
    <row r="523" ht="12.75" customHeight="1">
      <c r="A523" s="105"/>
      <c r="B523" s="105"/>
      <c r="C523" s="105"/>
      <c r="D523" s="105"/>
      <c r="E523" s="50"/>
      <c r="F523" s="105"/>
      <c r="G523" s="105"/>
      <c r="H523" s="105"/>
      <c r="I523" s="105"/>
      <c r="J523" s="105"/>
      <c r="K523" s="105"/>
      <c r="L523" s="105"/>
      <c r="M523" s="106"/>
      <c r="N523" s="106"/>
      <c r="O523" s="105"/>
      <c r="P523" s="107"/>
      <c r="Q523" s="105"/>
      <c r="R523" s="106"/>
      <c r="S523" s="105"/>
      <c r="T523" s="105"/>
      <c r="U523" s="105"/>
    </row>
    <row r="524" ht="12.75" customHeight="1">
      <c r="A524" s="105"/>
      <c r="B524" s="105"/>
      <c r="C524" s="105"/>
      <c r="D524" s="105"/>
      <c r="E524" s="50"/>
      <c r="F524" s="105"/>
      <c r="G524" s="105"/>
      <c r="H524" s="105"/>
      <c r="I524" s="105"/>
      <c r="J524" s="105"/>
      <c r="K524" s="105"/>
      <c r="L524" s="105"/>
      <c r="M524" s="106"/>
      <c r="N524" s="106"/>
      <c r="O524" s="105"/>
      <c r="P524" s="107"/>
      <c r="Q524" s="105"/>
      <c r="R524" s="106"/>
      <c r="S524" s="105"/>
      <c r="T524" s="105"/>
      <c r="U524" s="105"/>
    </row>
    <row r="525" ht="12.75" customHeight="1">
      <c r="A525" s="105"/>
      <c r="B525" s="105"/>
      <c r="C525" s="105"/>
      <c r="D525" s="105"/>
      <c r="E525" s="50"/>
      <c r="F525" s="105"/>
      <c r="G525" s="105"/>
      <c r="H525" s="105"/>
      <c r="I525" s="105"/>
      <c r="J525" s="105"/>
      <c r="K525" s="105"/>
      <c r="L525" s="105"/>
      <c r="M525" s="106"/>
      <c r="N525" s="106"/>
      <c r="O525" s="105"/>
      <c r="P525" s="107"/>
      <c r="Q525" s="105"/>
      <c r="R525" s="106"/>
      <c r="S525" s="105"/>
      <c r="T525" s="105"/>
      <c r="U525" s="105"/>
    </row>
    <row r="526" ht="12.75" customHeight="1">
      <c r="A526" s="105"/>
      <c r="B526" s="105"/>
      <c r="C526" s="105"/>
      <c r="D526" s="105"/>
      <c r="E526" s="50"/>
      <c r="F526" s="105"/>
      <c r="G526" s="105"/>
      <c r="H526" s="105"/>
      <c r="I526" s="105"/>
      <c r="J526" s="105"/>
      <c r="K526" s="105"/>
      <c r="L526" s="105"/>
      <c r="M526" s="106"/>
      <c r="N526" s="106"/>
      <c r="O526" s="105"/>
      <c r="P526" s="107"/>
      <c r="Q526" s="105"/>
      <c r="R526" s="106"/>
      <c r="S526" s="105"/>
      <c r="T526" s="105"/>
      <c r="U526" s="105"/>
    </row>
    <row r="527" ht="12.75" customHeight="1">
      <c r="A527" s="105"/>
      <c r="B527" s="105"/>
      <c r="C527" s="105"/>
      <c r="D527" s="105"/>
      <c r="E527" s="50"/>
      <c r="F527" s="105"/>
      <c r="G527" s="105"/>
      <c r="H527" s="105"/>
      <c r="I527" s="105"/>
      <c r="J527" s="105"/>
      <c r="K527" s="105"/>
      <c r="L527" s="105"/>
      <c r="M527" s="106"/>
      <c r="N527" s="106"/>
      <c r="O527" s="105"/>
      <c r="P527" s="107"/>
      <c r="Q527" s="105"/>
      <c r="R527" s="106"/>
      <c r="S527" s="105"/>
      <c r="T527" s="105"/>
      <c r="U527" s="105"/>
    </row>
    <row r="528" ht="12.75" customHeight="1">
      <c r="A528" s="105"/>
      <c r="B528" s="105"/>
      <c r="C528" s="105"/>
      <c r="D528" s="105"/>
      <c r="E528" s="50"/>
      <c r="F528" s="105"/>
      <c r="G528" s="105"/>
      <c r="H528" s="105"/>
      <c r="I528" s="105"/>
      <c r="J528" s="105"/>
      <c r="K528" s="105"/>
      <c r="L528" s="105"/>
      <c r="M528" s="106"/>
      <c r="N528" s="106"/>
      <c r="O528" s="105"/>
      <c r="P528" s="107"/>
      <c r="Q528" s="105"/>
      <c r="R528" s="106"/>
      <c r="S528" s="105"/>
      <c r="T528" s="105"/>
      <c r="U528" s="105"/>
    </row>
    <row r="529" ht="12.75" customHeight="1">
      <c r="A529" s="105"/>
      <c r="B529" s="105"/>
      <c r="C529" s="105"/>
      <c r="D529" s="105"/>
      <c r="E529" s="50"/>
      <c r="F529" s="105"/>
      <c r="G529" s="105"/>
      <c r="H529" s="105"/>
      <c r="I529" s="105"/>
      <c r="J529" s="105"/>
      <c r="K529" s="105"/>
      <c r="L529" s="105"/>
      <c r="M529" s="106"/>
      <c r="N529" s="106"/>
      <c r="O529" s="105"/>
      <c r="P529" s="107"/>
      <c r="Q529" s="105"/>
      <c r="R529" s="106"/>
      <c r="S529" s="105"/>
      <c r="T529" s="105"/>
      <c r="U529" s="105"/>
    </row>
    <row r="530" ht="12.75" customHeight="1">
      <c r="A530" s="105"/>
      <c r="B530" s="105"/>
      <c r="C530" s="105"/>
      <c r="D530" s="105"/>
      <c r="E530" s="50"/>
      <c r="F530" s="105"/>
      <c r="G530" s="105"/>
      <c r="H530" s="105"/>
      <c r="I530" s="105"/>
      <c r="J530" s="105"/>
      <c r="K530" s="105"/>
      <c r="L530" s="105"/>
      <c r="M530" s="106"/>
      <c r="N530" s="106"/>
      <c r="O530" s="105"/>
      <c r="P530" s="107"/>
      <c r="Q530" s="105"/>
      <c r="R530" s="106"/>
      <c r="S530" s="105"/>
      <c r="T530" s="105"/>
      <c r="U530" s="105"/>
    </row>
    <row r="531" ht="12.75" customHeight="1">
      <c r="A531" s="105"/>
      <c r="B531" s="105"/>
      <c r="C531" s="105"/>
      <c r="D531" s="105"/>
      <c r="E531" s="50"/>
      <c r="F531" s="105"/>
      <c r="G531" s="105"/>
      <c r="H531" s="105"/>
      <c r="I531" s="105"/>
      <c r="J531" s="105"/>
      <c r="K531" s="105"/>
      <c r="L531" s="105"/>
      <c r="M531" s="106"/>
      <c r="N531" s="106"/>
      <c r="O531" s="105"/>
      <c r="P531" s="107"/>
      <c r="Q531" s="105"/>
      <c r="R531" s="106"/>
      <c r="S531" s="105"/>
      <c r="T531" s="105"/>
      <c r="U531" s="105"/>
    </row>
    <row r="532" ht="12.75" customHeight="1">
      <c r="A532" s="105"/>
      <c r="B532" s="105"/>
      <c r="C532" s="105"/>
      <c r="D532" s="105"/>
      <c r="E532" s="50"/>
      <c r="F532" s="105"/>
      <c r="G532" s="105"/>
      <c r="H532" s="105"/>
      <c r="I532" s="105"/>
      <c r="J532" s="105"/>
      <c r="K532" s="105"/>
      <c r="L532" s="105"/>
      <c r="M532" s="106"/>
      <c r="N532" s="106"/>
      <c r="O532" s="105"/>
      <c r="P532" s="107"/>
      <c r="Q532" s="105"/>
      <c r="R532" s="106"/>
      <c r="S532" s="105"/>
      <c r="T532" s="105"/>
      <c r="U532" s="105"/>
    </row>
    <row r="533" ht="12.75" customHeight="1">
      <c r="A533" s="105"/>
      <c r="B533" s="105"/>
      <c r="C533" s="105"/>
      <c r="D533" s="105"/>
      <c r="E533" s="50"/>
      <c r="F533" s="105"/>
      <c r="G533" s="105"/>
      <c r="H533" s="105"/>
      <c r="I533" s="105"/>
      <c r="J533" s="105"/>
      <c r="K533" s="105"/>
      <c r="L533" s="105"/>
      <c r="M533" s="106"/>
      <c r="N533" s="106"/>
      <c r="O533" s="105"/>
      <c r="P533" s="107"/>
      <c r="Q533" s="105"/>
      <c r="R533" s="106"/>
      <c r="S533" s="105"/>
      <c r="T533" s="105"/>
      <c r="U533" s="105"/>
    </row>
    <row r="534" ht="12.75" customHeight="1">
      <c r="A534" s="105"/>
      <c r="B534" s="105"/>
      <c r="C534" s="105"/>
      <c r="D534" s="105"/>
      <c r="E534" s="50"/>
      <c r="F534" s="105"/>
      <c r="G534" s="105"/>
      <c r="H534" s="105"/>
      <c r="I534" s="105"/>
      <c r="J534" s="105"/>
      <c r="K534" s="105"/>
      <c r="L534" s="105"/>
      <c r="M534" s="106"/>
      <c r="N534" s="106"/>
      <c r="O534" s="105"/>
      <c r="P534" s="107"/>
      <c r="Q534" s="105"/>
      <c r="R534" s="106"/>
      <c r="S534" s="105"/>
      <c r="T534" s="105"/>
      <c r="U534" s="105"/>
    </row>
    <row r="535" ht="12.75" customHeight="1">
      <c r="A535" s="105"/>
      <c r="B535" s="105"/>
      <c r="C535" s="105"/>
      <c r="D535" s="105"/>
      <c r="E535" s="50"/>
      <c r="F535" s="105"/>
      <c r="G535" s="105"/>
      <c r="H535" s="105"/>
      <c r="I535" s="105"/>
      <c r="J535" s="105"/>
      <c r="K535" s="105"/>
      <c r="L535" s="105"/>
      <c r="M535" s="106"/>
      <c r="N535" s="106"/>
      <c r="O535" s="105"/>
      <c r="P535" s="107"/>
      <c r="Q535" s="105"/>
      <c r="R535" s="106"/>
      <c r="S535" s="105"/>
      <c r="T535" s="105"/>
      <c r="U535" s="105"/>
    </row>
    <row r="536" ht="12.75" customHeight="1">
      <c r="A536" s="105"/>
      <c r="B536" s="105"/>
      <c r="C536" s="105"/>
      <c r="D536" s="105"/>
      <c r="E536" s="50"/>
      <c r="F536" s="105"/>
      <c r="G536" s="105"/>
      <c r="H536" s="105"/>
      <c r="I536" s="105"/>
      <c r="J536" s="105"/>
      <c r="K536" s="105"/>
      <c r="L536" s="105"/>
      <c r="M536" s="106"/>
      <c r="N536" s="106"/>
      <c r="O536" s="105"/>
      <c r="P536" s="107"/>
      <c r="Q536" s="105"/>
      <c r="R536" s="106"/>
      <c r="S536" s="105"/>
      <c r="T536" s="105"/>
      <c r="U536" s="105"/>
    </row>
    <row r="537" ht="12.75" customHeight="1">
      <c r="A537" s="105"/>
      <c r="B537" s="105"/>
      <c r="C537" s="105"/>
      <c r="D537" s="105"/>
      <c r="E537" s="50"/>
      <c r="F537" s="105"/>
      <c r="G537" s="105"/>
      <c r="H537" s="105"/>
      <c r="I537" s="105"/>
      <c r="J537" s="105"/>
      <c r="K537" s="105"/>
      <c r="L537" s="105"/>
      <c r="M537" s="106"/>
      <c r="N537" s="106"/>
      <c r="O537" s="105"/>
      <c r="P537" s="107"/>
      <c r="Q537" s="105"/>
      <c r="R537" s="106"/>
      <c r="S537" s="105"/>
      <c r="T537" s="105"/>
      <c r="U537" s="105"/>
    </row>
    <row r="538" ht="12.75" customHeight="1">
      <c r="A538" s="105"/>
      <c r="B538" s="105"/>
      <c r="C538" s="105"/>
      <c r="D538" s="105"/>
      <c r="E538" s="50"/>
      <c r="F538" s="105"/>
      <c r="G538" s="105"/>
      <c r="H538" s="105"/>
      <c r="I538" s="105"/>
      <c r="J538" s="105"/>
      <c r="K538" s="105"/>
      <c r="L538" s="105"/>
      <c r="M538" s="106"/>
      <c r="N538" s="106"/>
      <c r="O538" s="105"/>
      <c r="P538" s="107"/>
      <c r="Q538" s="105"/>
      <c r="R538" s="106"/>
      <c r="S538" s="105"/>
      <c r="T538" s="105"/>
      <c r="U538" s="105"/>
    </row>
    <row r="539" ht="12.75" customHeight="1">
      <c r="A539" s="105"/>
      <c r="B539" s="105"/>
      <c r="C539" s="105"/>
      <c r="D539" s="105"/>
      <c r="E539" s="50"/>
      <c r="F539" s="105"/>
      <c r="G539" s="105"/>
      <c r="H539" s="105"/>
      <c r="I539" s="105"/>
      <c r="J539" s="105"/>
      <c r="K539" s="105"/>
      <c r="L539" s="105"/>
      <c r="M539" s="106"/>
      <c r="N539" s="106"/>
      <c r="O539" s="105"/>
      <c r="P539" s="107"/>
      <c r="Q539" s="105"/>
      <c r="R539" s="106"/>
      <c r="S539" s="105"/>
      <c r="T539" s="105"/>
      <c r="U539" s="105"/>
    </row>
    <row r="540" ht="12.75" customHeight="1">
      <c r="A540" s="105"/>
      <c r="B540" s="105"/>
      <c r="C540" s="105"/>
      <c r="D540" s="105"/>
      <c r="E540" s="50"/>
      <c r="F540" s="105"/>
      <c r="G540" s="105"/>
      <c r="H540" s="105"/>
      <c r="I540" s="105"/>
      <c r="J540" s="105"/>
      <c r="K540" s="105"/>
      <c r="L540" s="105"/>
      <c r="M540" s="106"/>
      <c r="N540" s="106"/>
      <c r="O540" s="105"/>
      <c r="P540" s="107"/>
      <c r="Q540" s="105"/>
      <c r="R540" s="106"/>
      <c r="S540" s="105"/>
      <c r="T540" s="105"/>
      <c r="U540" s="105"/>
    </row>
    <row r="541" ht="12.75" customHeight="1">
      <c r="A541" s="105"/>
      <c r="B541" s="105"/>
      <c r="C541" s="105"/>
      <c r="D541" s="105"/>
      <c r="E541" s="50"/>
      <c r="F541" s="105"/>
      <c r="G541" s="105"/>
      <c r="H541" s="105"/>
      <c r="I541" s="105"/>
      <c r="J541" s="105"/>
      <c r="K541" s="105"/>
      <c r="L541" s="105"/>
      <c r="M541" s="106"/>
      <c r="N541" s="106"/>
      <c r="O541" s="105"/>
      <c r="P541" s="107"/>
      <c r="Q541" s="105"/>
      <c r="R541" s="106"/>
      <c r="S541" s="105"/>
      <c r="T541" s="105"/>
      <c r="U541" s="105"/>
    </row>
    <row r="542" ht="12.75" customHeight="1">
      <c r="A542" s="105"/>
      <c r="B542" s="105"/>
      <c r="C542" s="105"/>
      <c r="D542" s="105"/>
      <c r="E542" s="50"/>
      <c r="F542" s="105"/>
      <c r="G542" s="105"/>
      <c r="H542" s="105"/>
      <c r="I542" s="105"/>
      <c r="J542" s="105"/>
      <c r="K542" s="105"/>
      <c r="L542" s="105"/>
      <c r="M542" s="106"/>
      <c r="N542" s="106"/>
      <c r="O542" s="105"/>
      <c r="P542" s="107"/>
      <c r="Q542" s="105"/>
      <c r="R542" s="106"/>
      <c r="S542" s="105"/>
      <c r="T542" s="105"/>
      <c r="U542" s="105"/>
    </row>
    <row r="543" ht="12.75" customHeight="1">
      <c r="A543" s="105"/>
      <c r="B543" s="105"/>
      <c r="C543" s="105"/>
      <c r="D543" s="105"/>
      <c r="E543" s="50"/>
      <c r="F543" s="105"/>
      <c r="G543" s="105"/>
      <c r="H543" s="105"/>
      <c r="I543" s="105"/>
      <c r="J543" s="105"/>
      <c r="K543" s="105"/>
      <c r="L543" s="105"/>
      <c r="M543" s="106"/>
      <c r="N543" s="106"/>
      <c r="O543" s="105"/>
      <c r="P543" s="107"/>
      <c r="Q543" s="105"/>
      <c r="R543" s="106"/>
      <c r="S543" s="105"/>
      <c r="T543" s="105"/>
      <c r="U543" s="105"/>
    </row>
    <row r="544" ht="12.75" customHeight="1">
      <c r="A544" s="105"/>
      <c r="B544" s="105"/>
      <c r="C544" s="105"/>
      <c r="D544" s="105"/>
      <c r="E544" s="50"/>
      <c r="F544" s="105"/>
      <c r="G544" s="105"/>
      <c r="H544" s="105"/>
      <c r="I544" s="105"/>
      <c r="J544" s="105"/>
      <c r="K544" s="105"/>
      <c r="L544" s="105"/>
      <c r="M544" s="106"/>
      <c r="N544" s="106"/>
      <c r="O544" s="105"/>
      <c r="P544" s="107"/>
      <c r="Q544" s="105"/>
      <c r="R544" s="106"/>
      <c r="S544" s="105"/>
      <c r="T544" s="105"/>
      <c r="U544" s="105"/>
    </row>
    <row r="545" ht="12.75" customHeight="1">
      <c r="A545" s="105"/>
      <c r="B545" s="105"/>
      <c r="C545" s="105"/>
      <c r="D545" s="105"/>
      <c r="E545" s="50"/>
      <c r="F545" s="105"/>
      <c r="G545" s="105"/>
      <c r="H545" s="105"/>
      <c r="I545" s="105"/>
      <c r="J545" s="105"/>
      <c r="K545" s="105"/>
      <c r="L545" s="105"/>
      <c r="M545" s="106"/>
      <c r="N545" s="106"/>
      <c r="O545" s="105"/>
      <c r="P545" s="107"/>
      <c r="Q545" s="105"/>
      <c r="R545" s="106"/>
      <c r="S545" s="105"/>
      <c r="T545" s="105"/>
      <c r="U545" s="105"/>
    </row>
    <row r="546" ht="12.75" customHeight="1">
      <c r="A546" s="105"/>
      <c r="B546" s="105"/>
      <c r="C546" s="105"/>
      <c r="D546" s="105"/>
      <c r="E546" s="50"/>
      <c r="F546" s="105"/>
      <c r="G546" s="105"/>
      <c r="H546" s="105"/>
      <c r="I546" s="105"/>
      <c r="J546" s="105"/>
      <c r="K546" s="105"/>
      <c r="L546" s="105"/>
      <c r="M546" s="106"/>
      <c r="N546" s="106"/>
      <c r="O546" s="105"/>
      <c r="P546" s="107"/>
      <c r="Q546" s="105"/>
      <c r="R546" s="106"/>
      <c r="S546" s="105"/>
      <c r="T546" s="105"/>
      <c r="U546" s="105"/>
    </row>
    <row r="547" ht="12.75" customHeight="1">
      <c r="A547" s="105"/>
      <c r="B547" s="105"/>
      <c r="C547" s="105"/>
      <c r="D547" s="105"/>
      <c r="E547" s="50"/>
      <c r="F547" s="105"/>
      <c r="G547" s="105"/>
      <c r="H547" s="105"/>
      <c r="I547" s="105"/>
      <c r="J547" s="105"/>
      <c r="K547" s="105"/>
      <c r="L547" s="105"/>
      <c r="M547" s="106"/>
      <c r="N547" s="106"/>
      <c r="O547" s="105"/>
      <c r="P547" s="107"/>
      <c r="Q547" s="105"/>
      <c r="R547" s="106"/>
      <c r="S547" s="105"/>
      <c r="T547" s="105"/>
      <c r="U547" s="105"/>
    </row>
    <row r="548" ht="12.75" customHeight="1">
      <c r="A548" s="105"/>
      <c r="B548" s="105"/>
      <c r="C548" s="105"/>
      <c r="D548" s="105"/>
      <c r="E548" s="50"/>
      <c r="F548" s="105"/>
      <c r="G548" s="105"/>
      <c r="H548" s="105"/>
      <c r="I548" s="105"/>
      <c r="J548" s="105"/>
      <c r="K548" s="105"/>
      <c r="L548" s="105"/>
      <c r="M548" s="106"/>
      <c r="N548" s="106"/>
      <c r="O548" s="105"/>
      <c r="P548" s="107"/>
      <c r="Q548" s="105"/>
      <c r="R548" s="106"/>
      <c r="S548" s="105"/>
      <c r="T548" s="105"/>
      <c r="U548" s="105"/>
    </row>
    <row r="549" ht="12.75" customHeight="1">
      <c r="A549" s="105"/>
      <c r="B549" s="105"/>
      <c r="C549" s="105"/>
      <c r="D549" s="105"/>
      <c r="E549" s="50"/>
      <c r="F549" s="105"/>
      <c r="G549" s="105"/>
      <c r="H549" s="105"/>
      <c r="I549" s="105"/>
      <c r="J549" s="105"/>
      <c r="K549" s="105"/>
      <c r="L549" s="105"/>
      <c r="M549" s="106"/>
      <c r="N549" s="106"/>
      <c r="O549" s="105"/>
      <c r="P549" s="107"/>
      <c r="Q549" s="105"/>
      <c r="R549" s="106"/>
      <c r="S549" s="105"/>
      <c r="T549" s="105"/>
      <c r="U549" s="105"/>
    </row>
    <row r="550" ht="12.75" customHeight="1">
      <c r="A550" s="105"/>
      <c r="B550" s="105"/>
      <c r="C550" s="105"/>
      <c r="D550" s="105"/>
      <c r="E550" s="50"/>
      <c r="F550" s="105"/>
      <c r="G550" s="105"/>
      <c r="H550" s="105"/>
      <c r="I550" s="105"/>
      <c r="J550" s="105"/>
      <c r="K550" s="105"/>
      <c r="L550" s="105"/>
      <c r="M550" s="106"/>
      <c r="N550" s="106"/>
      <c r="O550" s="105"/>
      <c r="P550" s="107"/>
      <c r="Q550" s="105"/>
      <c r="R550" s="106"/>
      <c r="S550" s="105"/>
      <c r="T550" s="105"/>
      <c r="U550" s="105"/>
    </row>
    <row r="551" ht="12.75" customHeight="1">
      <c r="A551" s="105"/>
      <c r="B551" s="105"/>
      <c r="C551" s="105"/>
      <c r="D551" s="105"/>
      <c r="E551" s="50"/>
      <c r="F551" s="105"/>
      <c r="G551" s="105"/>
      <c r="H551" s="105"/>
      <c r="I551" s="105"/>
      <c r="J551" s="105"/>
      <c r="K551" s="105"/>
      <c r="L551" s="105"/>
      <c r="M551" s="106"/>
      <c r="N551" s="106"/>
      <c r="O551" s="105"/>
      <c r="P551" s="107"/>
      <c r="Q551" s="105"/>
      <c r="R551" s="106"/>
      <c r="S551" s="105"/>
      <c r="T551" s="105"/>
      <c r="U551" s="105"/>
    </row>
    <row r="552" ht="12.75" customHeight="1">
      <c r="A552" s="105"/>
      <c r="B552" s="105"/>
      <c r="C552" s="105"/>
      <c r="D552" s="105"/>
      <c r="E552" s="50"/>
      <c r="F552" s="105"/>
      <c r="G552" s="105"/>
      <c r="H552" s="105"/>
      <c r="I552" s="105"/>
      <c r="J552" s="105"/>
      <c r="K552" s="105"/>
      <c r="L552" s="105"/>
      <c r="M552" s="106"/>
      <c r="N552" s="106"/>
      <c r="O552" s="105"/>
      <c r="P552" s="107"/>
      <c r="Q552" s="105"/>
      <c r="R552" s="106"/>
      <c r="S552" s="105"/>
      <c r="T552" s="105"/>
      <c r="U552" s="105"/>
    </row>
    <row r="553" ht="12.75" customHeight="1">
      <c r="A553" s="105"/>
      <c r="B553" s="105"/>
      <c r="C553" s="105"/>
      <c r="D553" s="105"/>
      <c r="E553" s="50"/>
      <c r="F553" s="105"/>
      <c r="G553" s="105"/>
      <c r="H553" s="105"/>
      <c r="I553" s="105"/>
      <c r="J553" s="105"/>
      <c r="K553" s="105"/>
      <c r="L553" s="105"/>
      <c r="M553" s="106"/>
      <c r="N553" s="106"/>
      <c r="O553" s="105"/>
      <c r="P553" s="107"/>
      <c r="Q553" s="105"/>
      <c r="R553" s="106"/>
      <c r="S553" s="105"/>
      <c r="T553" s="105"/>
      <c r="U553" s="105"/>
    </row>
    <row r="554" ht="12.75" customHeight="1">
      <c r="A554" s="105"/>
      <c r="B554" s="105"/>
      <c r="C554" s="105"/>
      <c r="D554" s="105"/>
      <c r="E554" s="50"/>
      <c r="F554" s="105"/>
      <c r="G554" s="105"/>
      <c r="H554" s="105"/>
      <c r="I554" s="105"/>
      <c r="J554" s="105"/>
      <c r="K554" s="105"/>
      <c r="L554" s="105"/>
      <c r="M554" s="106"/>
      <c r="N554" s="106"/>
      <c r="O554" s="105"/>
      <c r="P554" s="107"/>
      <c r="Q554" s="105"/>
      <c r="R554" s="106"/>
      <c r="S554" s="105"/>
      <c r="T554" s="105"/>
      <c r="U554" s="105"/>
    </row>
    <row r="555" ht="12.75" customHeight="1">
      <c r="A555" s="105"/>
      <c r="B555" s="105"/>
      <c r="C555" s="105"/>
      <c r="D555" s="105"/>
      <c r="E555" s="50"/>
      <c r="F555" s="105"/>
      <c r="G555" s="105"/>
      <c r="H555" s="105"/>
      <c r="I555" s="105"/>
      <c r="J555" s="105"/>
      <c r="K555" s="105"/>
      <c r="L555" s="105"/>
      <c r="M555" s="106"/>
      <c r="N555" s="106"/>
      <c r="O555" s="105"/>
      <c r="P555" s="107"/>
      <c r="Q555" s="105"/>
      <c r="R555" s="106"/>
      <c r="S555" s="105"/>
      <c r="T555" s="105"/>
      <c r="U555" s="105"/>
    </row>
    <row r="556" ht="12.75" customHeight="1">
      <c r="A556" s="105"/>
      <c r="B556" s="105"/>
      <c r="C556" s="105"/>
      <c r="D556" s="105"/>
      <c r="E556" s="50"/>
      <c r="F556" s="105"/>
      <c r="G556" s="105"/>
      <c r="H556" s="105"/>
      <c r="I556" s="105"/>
      <c r="J556" s="105"/>
      <c r="K556" s="105"/>
      <c r="L556" s="105"/>
      <c r="M556" s="106"/>
      <c r="N556" s="106"/>
      <c r="O556" s="105"/>
      <c r="P556" s="107"/>
      <c r="Q556" s="105"/>
      <c r="R556" s="106"/>
      <c r="S556" s="105"/>
      <c r="T556" s="105"/>
      <c r="U556" s="105"/>
    </row>
    <row r="557" ht="12.75" customHeight="1">
      <c r="A557" s="105"/>
      <c r="B557" s="105"/>
      <c r="C557" s="105"/>
      <c r="D557" s="105"/>
      <c r="E557" s="50"/>
      <c r="F557" s="105"/>
      <c r="G557" s="105"/>
      <c r="H557" s="105"/>
      <c r="I557" s="105"/>
      <c r="J557" s="105"/>
      <c r="K557" s="105"/>
      <c r="L557" s="105"/>
      <c r="M557" s="106"/>
      <c r="N557" s="106"/>
      <c r="O557" s="105"/>
      <c r="P557" s="107"/>
      <c r="Q557" s="105"/>
      <c r="R557" s="106"/>
      <c r="S557" s="105"/>
      <c r="T557" s="105"/>
      <c r="U557" s="105"/>
    </row>
    <row r="558" ht="12.75" customHeight="1">
      <c r="A558" s="105"/>
      <c r="B558" s="105"/>
      <c r="C558" s="105"/>
      <c r="D558" s="105"/>
      <c r="E558" s="50"/>
      <c r="F558" s="105"/>
      <c r="G558" s="105"/>
      <c r="H558" s="105"/>
      <c r="I558" s="105"/>
      <c r="J558" s="105"/>
      <c r="K558" s="105"/>
      <c r="L558" s="105"/>
      <c r="M558" s="106"/>
      <c r="N558" s="106"/>
      <c r="O558" s="105"/>
      <c r="P558" s="107"/>
      <c r="Q558" s="105"/>
      <c r="R558" s="106"/>
      <c r="S558" s="105"/>
      <c r="T558" s="105"/>
      <c r="U558" s="105"/>
    </row>
    <row r="559" ht="12.75" customHeight="1">
      <c r="A559" s="105"/>
      <c r="B559" s="105"/>
      <c r="C559" s="105"/>
      <c r="D559" s="105"/>
      <c r="E559" s="50"/>
      <c r="F559" s="105"/>
      <c r="G559" s="105"/>
      <c r="H559" s="105"/>
      <c r="I559" s="105"/>
      <c r="J559" s="105"/>
      <c r="K559" s="105"/>
      <c r="L559" s="105"/>
      <c r="M559" s="106"/>
      <c r="N559" s="106"/>
      <c r="O559" s="105"/>
      <c r="P559" s="107"/>
      <c r="Q559" s="105"/>
      <c r="R559" s="106"/>
      <c r="S559" s="105"/>
      <c r="T559" s="105"/>
      <c r="U559" s="105"/>
    </row>
    <row r="560" ht="12.75" customHeight="1">
      <c r="A560" s="105"/>
      <c r="B560" s="105"/>
      <c r="C560" s="105"/>
      <c r="D560" s="105"/>
      <c r="E560" s="50"/>
      <c r="F560" s="105"/>
      <c r="G560" s="105"/>
      <c r="H560" s="105"/>
      <c r="I560" s="105"/>
      <c r="J560" s="105"/>
      <c r="K560" s="105"/>
      <c r="L560" s="105"/>
      <c r="M560" s="106"/>
      <c r="N560" s="106"/>
      <c r="O560" s="105"/>
      <c r="P560" s="107"/>
      <c r="Q560" s="105"/>
      <c r="R560" s="106"/>
      <c r="S560" s="105"/>
      <c r="T560" s="105"/>
      <c r="U560" s="105"/>
    </row>
    <row r="561" ht="12.75" customHeight="1">
      <c r="A561" s="105"/>
      <c r="B561" s="105"/>
      <c r="C561" s="105"/>
      <c r="D561" s="105"/>
      <c r="E561" s="50"/>
      <c r="F561" s="105"/>
      <c r="G561" s="105"/>
      <c r="H561" s="105"/>
      <c r="I561" s="105"/>
      <c r="J561" s="105"/>
      <c r="K561" s="105"/>
      <c r="L561" s="105"/>
      <c r="M561" s="106"/>
      <c r="N561" s="106"/>
      <c r="O561" s="105"/>
      <c r="P561" s="107"/>
      <c r="Q561" s="105"/>
      <c r="R561" s="106"/>
      <c r="S561" s="105"/>
      <c r="T561" s="105"/>
      <c r="U561" s="105"/>
    </row>
    <row r="562" ht="12.75" customHeight="1">
      <c r="A562" s="105"/>
      <c r="B562" s="105"/>
      <c r="C562" s="105"/>
      <c r="D562" s="105"/>
      <c r="E562" s="50"/>
      <c r="F562" s="105"/>
      <c r="G562" s="105"/>
      <c r="H562" s="105"/>
      <c r="I562" s="105"/>
      <c r="J562" s="105"/>
      <c r="K562" s="105"/>
      <c r="L562" s="105"/>
      <c r="M562" s="106"/>
      <c r="N562" s="106"/>
      <c r="O562" s="105"/>
      <c r="P562" s="107"/>
      <c r="Q562" s="105"/>
      <c r="R562" s="106"/>
      <c r="S562" s="105"/>
      <c r="T562" s="105"/>
      <c r="U562" s="105"/>
    </row>
    <row r="563" ht="12.75" customHeight="1">
      <c r="A563" s="105"/>
      <c r="B563" s="105"/>
      <c r="C563" s="105"/>
      <c r="D563" s="105"/>
      <c r="E563" s="50"/>
      <c r="F563" s="105"/>
      <c r="G563" s="105"/>
      <c r="H563" s="105"/>
      <c r="I563" s="105"/>
      <c r="J563" s="105"/>
      <c r="K563" s="105"/>
      <c r="L563" s="105"/>
      <c r="M563" s="106"/>
      <c r="N563" s="106"/>
      <c r="O563" s="105"/>
      <c r="P563" s="107"/>
      <c r="Q563" s="105"/>
      <c r="R563" s="106"/>
      <c r="S563" s="105"/>
      <c r="T563" s="105"/>
      <c r="U563" s="105"/>
    </row>
    <row r="564" ht="12.75" customHeight="1">
      <c r="A564" s="105"/>
      <c r="B564" s="105"/>
      <c r="C564" s="105"/>
      <c r="D564" s="105"/>
      <c r="E564" s="50"/>
      <c r="F564" s="105"/>
      <c r="G564" s="105"/>
      <c r="H564" s="105"/>
      <c r="I564" s="105"/>
      <c r="J564" s="105"/>
      <c r="K564" s="105"/>
      <c r="L564" s="105"/>
      <c r="M564" s="106"/>
      <c r="N564" s="106"/>
      <c r="O564" s="105"/>
      <c r="P564" s="107"/>
      <c r="Q564" s="105"/>
      <c r="R564" s="106"/>
      <c r="S564" s="105"/>
      <c r="T564" s="105"/>
      <c r="U564" s="105"/>
    </row>
    <row r="565" ht="12.75" customHeight="1">
      <c r="A565" s="105"/>
      <c r="B565" s="105"/>
      <c r="C565" s="105"/>
      <c r="D565" s="105"/>
      <c r="E565" s="50"/>
      <c r="F565" s="105"/>
      <c r="G565" s="105"/>
      <c r="H565" s="105"/>
      <c r="I565" s="105"/>
      <c r="J565" s="105"/>
      <c r="K565" s="105"/>
      <c r="L565" s="105"/>
      <c r="M565" s="106"/>
      <c r="N565" s="106"/>
      <c r="O565" s="105"/>
      <c r="P565" s="107"/>
      <c r="Q565" s="105"/>
      <c r="R565" s="106"/>
      <c r="S565" s="105"/>
      <c r="T565" s="105"/>
      <c r="U565" s="105"/>
    </row>
    <row r="566" ht="12.75" customHeight="1">
      <c r="A566" s="105"/>
      <c r="B566" s="105"/>
      <c r="C566" s="105"/>
      <c r="D566" s="105"/>
      <c r="E566" s="50"/>
      <c r="F566" s="105"/>
      <c r="G566" s="105"/>
      <c r="H566" s="105"/>
      <c r="I566" s="105"/>
      <c r="J566" s="105"/>
      <c r="K566" s="105"/>
      <c r="L566" s="105"/>
      <c r="M566" s="106"/>
      <c r="N566" s="106"/>
      <c r="O566" s="105"/>
      <c r="P566" s="107"/>
      <c r="Q566" s="105"/>
      <c r="R566" s="106"/>
      <c r="S566" s="105"/>
      <c r="T566" s="105"/>
      <c r="U566" s="105"/>
    </row>
    <row r="567" ht="12.75" customHeight="1">
      <c r="A567" s="105"/>
      <c r="B567" s="105"/>
      <c r="C567" s="105"/>
      <c r="D567" s="105"/>
      <c r="E567" s="50"/>
      <c r="F567" s="105"/>
      <c r="G567" s="105"/>
      <c r="H567" s="105"/>
      <c r="I567" s="105"/>
      <c r="J567" s="105"/>
      <c r="K567" s="105"/>
      <c r="L567" s="105"/>
      <c r="M567" s="106"/>
      <c r="N567" s="106"/>
      <c r="O567" s="105"/>
      <c r="P567" s="107"/>
      <c r="Q567" s="105"/>
      <c r="R567" s="106"/>
      <c r="S567" s="105"/>
      <c r="T567" s="105"/>
      <c r="U567" s="105"/>
    </row>
    <row r="568" ht="12.75" customHeight="1">
      <c r="A568" s="105"/>
      <c r="B568" s="105"/>
      <c r="C568" s="105"/>
      <c r="D568" s="105"/>
      <c r="E568" s="50"/>
      <c r="F568" s="105"/>
      <c r="G568" s="105"/>
      <c r="H568" s="105"/>
      <c r="I568" s="105"/>
      <c r="J568" s="105"/>
      <c r="K568" s="105"/>
      <c r="L568" s="105"/>
      <c r="M568" s="106"/>
      <c r="N568" s="106"/>
      <c r="O568" s="105"/>
      <c r="P568" s="107"/>
      <c r="Q568" s="105"/>
      <c r="R568" s="106"/>
      <c r="S568" s="105"/>
      <c r="T568" s="105"/>
      <c r="U568" s="105"/>
    </row>
    <row r="569" ht="12.75" customHeight="1">
      <c r="A569" s="105"/>
      <c r="B569" s="105"/>
      <c r="C569" s="105"/>
      <c r="D569" s="105"/>
      <c r="E569" s="50"/>
      <c r="F569" s="105"/>
      <c r="G569" s="105"/>
      <c r="H569" s="105"/>
      <c r="I569" s="105"/>
      <c r="J569" s="105"/>
      <c r="K569" s="105"/>
      <c r="L569" s="105"/>
      <c r="M569" s="106"/>
      <c r="N569" s="106"/>
      <c r="O569" s="105"/>
      <c r="P569" s="107"/>
      <c r="Q569" s="105"/>
      <c r="R569" s="106"/>
      <c r="S569" s="105"/>
      <c r="T569" s="105"/>
      <c r="U569" s="105"/>
    </row>
    <row r="570" ht="12.75" customHeight="1">
      <c r="A570" s="105"/>
      <c r="B570" s="105"/>
      <c r="C570" s="105"/>
      <c r="D570" s="105"/>
      <c r="E570" s="50"/>
      <c r="F570" s="105"/>
      <c r="G570" s="105"/>
      <c r="H570" s="105"/>
      <c r="I570" s="105"/>
      <c r="J570" s="105"/>
      <c r="K570" s="105"/>
      <c r="L570" s="105"/>
      <c r="M570" s="106"/>
      <c r="N570" s="106"/>
      <c r="O570" s="105"/>
      <c r="P570" s="107"/>
      <c r="Q570" s="105"/>
      <c r="R570" s="106"/>
      <c r="S570" s="105"/>
      <c r="T570" s="105"/>
      <c r="U570" s="105"/>
    </row>
    <row r="571" ht="12.75" customHeight="1">
      <c r="A571" s="105"/>
      <c r="B571" s="105"/>
      <c r="C571" s="105"/>
      <c r="D571" s="105"/>
      <c r="E571" s="50"/>
      <c r="F571" s="105"/>
      <c r="G571" s="105"/>
      <c r="H571" s="105"/>
      <c r="I571" s="105"/>
      <c r="J571" s="105"/>
      <c r="K571" s="105"/>
      <c r="L571" s="105"/>
      <c r="M571" s="106"/>
      <c r="N571" s="106"/>
      <c r="O571" s="105"/>
      <c r="P571" s="107"/>
      <c r="Q571" s="105"/>
      <c r="R571" s="106"/>
      <c r="S571" s="105"/>
      <c r="T571" s="105"/>
      <c r="U571" s="105"/>
    </row>
    <row r="572" ht="12.75" customHeight="1">
      <c r="A572" s="105"/>
      <c r="B572" s="105"/>
      <c r="C572" s="105"/>
      <c r="D572" s="105"/>
      <c r="E572" s="50"/>
      <c r="F572" s="105"/>
      <c r="G572" s="105"/>
      <c r="H572" s="105"/>
      <c r="I572" s="105"/>
      <c r="J572" s="105"/>
      <c r="K572" s="105"/>
      <c r="L572" s="105"/>
      <c r="M572" s="106"/>
      <c r="N572" s="106"/>
      <c r="O572" s="105"/>
      <c r="P572" s="107"/>
      <c r="Q572" s="105"/>
      <c r="R572" s="106"/>
      <c r="S572" s="105"/>
      <c r="T572" s="105"/>
      <c r="U572" s="105"/>
    </row>
    <row r="573" ht="12.75" customHeight="1">
      <c r="A573" s="105"/>
      <c r="B573" s="105"/>
      <c r="C573" s="105"/>
      <c r="D573" s="105"/>
      <c r="E573" s="50"/>
      <c r="F573" s="105"/>
      <c r="G573" s="105"/>
      <c r="H573" s="105"/>
      <c r="I573" s="105"/>
      <c r="J573" s="105"/>
      <c r="K573" s="105"/>
      <c r="L573" s="105"/>
      <c r="M573" s="106"/>
      <c r="N573" s="106"/>
      <c r="O573" s="105"/>
      <c r="P573" s="107"/>
      <c r="Q573" s="105"/>
      <c r="R573" s="106"/>
      <c r="S573" s="105"/>
      <c r="T573" s="105"/>
      <c r="U573" s="105"/>
    </row>
    <row r="574" ht="12.75" customHeight="1">
      <c r="A574" s="105"/>
      <c r="B574" s="105"/>
      <c r="C574" s="105"/>
      <c r="D574" s="105"/>
      <c r="E574" s="50"/>
      <c r="F574" s="105"/>
      <c r="G574" s="105"/>
      <c r="H574" s="105"/>
      <c r="I574" s="105"/>
      <c r="J574" s="105"/>
      <c r="K574" s="105"/>
      <c r="L574" s="105"/>
      <c r="M574" s="106"/>
      <c r="N574" s="106"/>
      <c r="O574" s="105"/>
      <c r="P574" s="107"/>
      <c r="Q574" s="105"/>
      <c r="R574" s="106"/>
      <c r="S574" s="105"/>
      <c r="T574" s="105"/>
      <c r="U574" s="105"/>
    </row>
    <row r="575" ht="12.75" customHeight="1">
      <c r="A575" s="105"/>
      <c r="B575" s="105"/>
      <c r="C575" s="105"/>
      <c r="D575" s="105"/>
      <c r="E575" s="50"/>
      <c r="F575" s="105"/>
      <c r="G575" s="105"/>
      <c r="H575" s="105"/>
      <c r="I575" s="105"/>
      <c r="J575" s="105"/>
      <c r="K575" s="105"/>
      <c r="L575" s="105"/>
      <c r="M575" s="106"/>
      <c r="N575" s="106"/>
      <c r="O575" s="105"/>
      <c r="P575" s="107"/>
      <c r="Q575" s="105"/>
      <c r="R575" s="106"/>
      <c r="S575" s="105"/>
      <c r="T575" s="105"/>
      <c r="U575" s="105"/>
    </row>
    <row r="576" ht="12.75" customHeight="1">
      <c r="A576" s="105"/>
      <c r="B576" s="105"/>
      <c r="C576" s="105"/>
      <c r="D576" s="105"/>
      <c r="E576" s="50"/>
      <c r="F576" s="105"/>
      <c r="G576" s="105"/>
      <c r="H576" s="105"/>
      <c r="I576" s="105"/>
      <c r="J576" s="105"/>
      <c r="K576" s="105"/>
      <c r="L576" s="105"/>
      <c r="M576" s="106"/>
      <c r="N576" s="106"/>
      <c r="O576" s="105"/>
      <c r="P576" s="107"/>
      <c r="Q576" s="105"/>
      <c r="R576" s="106"/>
      <c r="S576" s="105"/>
      <c r="T576" s="105"/>
      <c r="U576" s="105"/>
    </row>
    <row r="577" ht="12.75" customHeight="1">
      <c r="A577" s="105"/>
      <c r="B577" s="105"/>
      <c r="C577" s="105"/>
      <c r="D577" s="105"/>
      <c r="E577" s="50"/>
      <c r="F577" s="105"/>
      <c r="G577" s="105"/>
      <c r="H577" s="105"/>
      <c r="I577" s="105"/>
      <c r="J577" s="105"/>
      <c r="K577" s="105"/>
      <c r="L577" s="105"/>
      <c r="M577" s="106"/>
      <c r="N577" s="106"/>
      <c r="O577" s="105"/>
      <c r="P577" s="107"/>
      <c r="Q577" s="105"/>
      <c r="R577" s="106"/>
      <c r="S577" s="105"/>
      <c r="T577" s="105"/>
      <c r="U577" s="105"/>
    </row>
    <row r="578" ht="12.75" customHeight="1">
      <c r="A578" s="105"/>
      <c r="B578" s="105"/>
      <c r="C578" s="105"/>
      <c r="D578" s="105"/>
      <c r="E578" s="50"/>
      <c r="F578" s="105"/>
      <c r="G578" s="105"/>
      <c r="H578" s="105"/>
      <c r="I578" s="105"/>
      <c r="J578" s="105"/>
      <c r="K578" s="105"/>
      <c r="L578" s="105"/>
      <c r="M578" s="106"/>
      <c r="N578" s="106"/>
      <c r="O578" s="105"/>
      <c r="P578" s="107"/>
      <c r="Q578" s="105"/>
      <c r="R578" s="106"/>
      <c r="S578" s="105"/>
      <c r="T578" s="105"/>
      <c r="U578" s="105"/>
    </row>
    <row r="579" ht="12.75" customHeight="1">
      <c r="A579" s="105"/>
      <c r="B579" s="105"/>
      <c r="C579" s="105"/>
      <c r="D579" s="105"/>
      <c r="E579" s="50"/>
      <c r="F579" s="105"/>
      <c r="G579" s="105"/>
      <c r="H579" s="105"/>
      <c r="I579" s="105"/>
      <c r="J579" s="105"/>
      <c r="K579" s="105"/>
      <c r="L579" s="105"/>
      <c r="M579" s="106"/>
      <c r="N579" s="106"/>
      <c r="O579" s="105"/>
      <c r="P579" s="107"/>
      <c r="Q579" s="105"/>
      <c r="R579" s="106"/>
      <c r="S579" s="105"/>
      <c r="T579" s="105"/>
      <c r="U579" s="105"/>
    </row>
    <row r="580" ht="12.75" customHeight="1">
      <c r="A580" s="105"/>
      <c r="B580" s="105"/>
      <c r="C580" s="105"/>
      <c r="D580" s="105"/>
      <c r="E580" s="50"/>
      <c r="F580" s="105"/>
      <c r="G580" s="105"/>
      <c r="H580" s="105"/>
      <c r="I580" s="105"/>
      <c r="J580" s="105"/>
      <c r="K580" s="105"/>
      <c r="L580" s="105"/>
      <c r="M580" s="106"/>
      <c r="N580" s="106"/>
      <c r="O580" s="105"/>
      <c r="P580" s="107"/>
      <c r="Q580" s="105"/>
      <c r="R580" s="106"/>
      <c r="S580" s="105"/>
      <c r="T580" s="105"/>
      <c r="U580" s="105"/>
    </row>
    <row r="581" ht="12.75" customHeight="1">
      <c r="A581" s="105"/>
      <c r="B581" s="105"/>
      <c r="C581" s="105"/>
      <c r="D581" s="105"/>
      <c r="E581" s="50"/>
      <c r="F581" s="105"/>
      <c r="G581" s="105"/>
      <c r="H581" s="105"/>
      <c r="I581" s="105"/>
      <c r="J581" s="105"/>
      <c r="K581" s="105"/>
      <c r="L581" s="105"/>
      <c r="M581" s="106"/>
      <c r="N581" s="106"/>
      <c r="O581" s="105"/>
      <c r="P581" s="107"/>
      <c r="Q581" s="105"/>
      <c r="R581" s="106"/>
      <c r="S581" s="105"/>
      <c r="T581" s="105"/>
      <c r="U581" s="105"/>
    </row>
    <row r="582" ht="12.75" customHeight="1">
      <c r="A582" s="105"/>
      <c r="B582" s="105"/>
      <c r="C582" s="105"/>
      <c r="D582" s="105"/>
      <c r="E582" s="50"/>
      <c r="F582" s="105"/>
      <c r="G582" s="105"/>
      <c r="H582" s="105"/>
      <c r="I582" s="105"/>
      <c r="J582" s="105"/>
      <c r="K582" s="105"/>
      <c r="L582" s="105"/>
      <c r="M582" s="106"/>
      <c r="N582" s="106"/>
      <c r="O582" s="105"/>
      <c r="P582" s="107"/>
      <c r="Q582" s="105"/>
      <c r="R582" s="106"/>
      <c r="S582" s="105"/>
      <c r="T582" s="105"/>
      <c r="U582" s="105"/>
    </row>
    <row r="583" ht="12.75" customHeight="1">
      <c r="A583" s="105"/>
      <c r="B583" s="105"/>
      <c r="C583" s="105"/>
      <c r="D583" s="105"/>
      <c r="E583" s="50"/>
      <c r="F583" s="105"/>
      <c r="G583" s="105"/>
      <c r="H583" s="105"/>
      <c r="I583" s="105"/>
      <c r="J583" s="105"/>
      <c r="K583" s="105"/>
      <c r="L583" s="105"/>
      <c r="M583" s="106"/>
      <c r="N583" s="106"/>
      <c r="O583" s="105"/>
      <c r="P583" s="107"/>
      <c r="Q583" s="105"/>
      <c r="R583" s="106"/>
      <c r="S583" s="105"/>
      <c r="T583" s="105"/>
      <c r="U583" s="105"/>
    </row>
    <row r="584" ht="12.75" customHeight="1">
      <c r="A584" s="105"/>
      <c r="B584" s="105"/>
      <c r="C584" s="105"/>
      <c r="D584" s="105"/>
      <c r="E584" s="50"/>
      <c r="F584" s="105"/>
      <c r="G584" s="105"/>
      <c r="H584" s="105"/>
      <c r="I584" s="105"/>
      <c r="J584" s="105"/>
      <c r="K584" s="105"/>
      <c r="L584" s="105"/>
      <c r="M584" s="106"/>
      <c r="N584" s="106"/>
      <c r="O584" s="105"/>
      <c r="P584" s="107"/>
      <c r="Q584" s="105"/>
      <c r="R584" s="106"/>
      <c r="S584" s="105"/>
      <c r="T584" s="105"/>
      <c r="U584" s="105"/>
    </row>
    <row r="585" ht="12.75" customHeight="1">
      <c r="A585" s="105"/>
      <c r="B585" s="105"/>
      <c r="C585" s="105"/>
      <c r="D585" s="105"/>
      <c r="E585" s="50"/>
      <c r="F585" s="105"/>
      <c r="G585" s="105"/>
      <c r="H585" s="105"/>
      <c r="I585" s="105"/>
      <c r="J585" s="105"/>
      <c r="K585" s="105"/>
      <c r="L585" s="105"/>
      <c r="M585" s="106"/>
      <c r="N585" s="106"/>
      <c r="O585" s="105"/>
      <c r="P585" s="107"/>
      <c r="Q585" s="105"/>
      <c r="R585" s="106"/>
      <c r="S585" s="105"/>
      <c r="T585" s="105"/>
      <c r="U585" s="105"/>
    </row>
    <row r="586" ht="12.75" customHeight="1">
      <c r="A586" s="105"/>
      <c r="B586" s="105"/>
      <c r="C586" s="105"/>
      <c r="D586" s="105"/>
      <c r="E586" s="50"/>
      <c r="F586" s="105"/>
      <c r="G586" s="105"/>
      <c r="H586" s="105"/>
      <c r="I586" s="105"/>
      <c r="J586" s="105"/>
      <c r="K586" s="105"/>
      <c r="L586" s="105"/>
      <c r="M586" s="106"/>
      <c r="N586" s="106"/>
      <c r="O586" s="105"/>
      <c r="P586" s="107"/>
      <c r="Q586" s="105"/>
      <c r="R586" s="106"/>
      <c r="S586" s="105"/>
      <c r="T586" s="105"/>
      <c r="U586" s="105"/>
    </row>
    <row r="587" ht="12.75" customHeight="1">
      <c r="A587" s="105"/>
      <c r="B587" s="105"/>
      <c r="C587" s="105"/>
      <c r="D587" s="105"/>
      <c r="E587" s="50"/>
      <c r="F587" s="105"/>
      <c r="G587" s="105"/>
      <c r="H587" s="105"/>
      <c r="I587" s="105"/>
      <c r="J587" s="105"/>
      <c r="K587" s="105"/>
      <c r="L587" s="105"/>
      <c r="M587" s="106"/>
      <c r="N587" s="106"/>
      <c r="O587" s="105"/>
      <c r="P587" s="107"/>
      <c r="Q587" s="105"/>
      <c r="R587" s="106"/>
      <c r="S587" s="105"/>
      <c r="T587" s="105"/>
      <c r="U587" s="105"/>
    </row>
    <row r="588" ht="12.75" customHeight="1">
      <c r="A588" s="105"/>
      <c r="B588" s="105"/>
      <c r="C588" s="105"/>
      <c r="D588" s="105"/>
      <c r="E588" s="50"/>
      <c r="F588" s="105"/>
      <c r="G588" s="105"/>
      <c r="H588" s="105"/>
      <c r="I588" s="105"/>
      <c r="J588" s="105"/>
      <c r="K588" s="105"/>
      <c r="L588" s="105"/>
      <c r="M588" s="106"/>
      <c r="N588" s="106"/>
      <c r="O588" s="105"/>
      <c r="P588" s="107"/>
      <c r="Q588" s="105"/>
      <c r="R588" s="106"/>
      <c r="S588" s="105"/>
      <c r="T588" s="105"/>
      <c r="U588" s="105"/>
    </row>
    <row r="589" ht="12.75" customHeight="1">
      <c r="A589" s="105"/>
      <c r="B589" s="105"/>
      <c r="C589" s="105"/>
      <c r="D589" s="105"/>
      <c r="E589" s="50"/>
      <c r="F589" s="105"/>
      <c r="G589" s="105"/>
      <c r="H589" s="105"/>
      <c r="I589" s="105"/>
      <c r="J589" s="105"/>
      <c r="K589" s="105"/>
      <c r="L589" s="105"/>
      <c r="M589" s="106"/>
      <c r="N589" s="106"/>
      <c r="O589" s="105"/>
      <c r="P589" s="107"/>
      <c r="Q589" s="105"/>
      <c r="R589" s="106"/>
      <c r="S589" s="105"/>
      <c r="T589" s="105"/>
      <c r="U589" s="105"/>
    </row>
    <row r="590" ht="12.75" customHeight="1">
      <c r="A590" s="105"/>
      <c r="B590" s="105"/>
      <c r="C590" s="105"/>
      <c r="D590" s="105"/>
      <c r="E590" s="50"/>
      <c r="F590" s="105"/>
      <c r="G590" s="105"/>
      <c r="H590" s="105"/>
      <c r="I590" s="105"/>
      <c r="J590" s="105"/>
      <c r="K590" s="105"/>
      <c r="L590" s="105"/>
      <c r="M590" s="106"/>
      <c r="N590" s="106"/>
      <c r="O590" s="105"/>
      <c r="P590" s="107"/>
      <c r="Q590" s="105"/>
      <c r="R590" s="106"/>
      <c r="S590" s="105"/>
      <c r="T590" s="105"/>
      <c r="U590" s="105"/>
    </row>
    <row r="591" ht="12.75" customHeight="1">
      <c r="A591" s="105"/>
      <c r="B591" s="105"/>
      <c r="C591" s="105"/>
      <c r="D591" s="105"/>
      <c r="E591" s="50"/>
      <c r="F591" s="105"/>
      <c r="G591" s="105"/>
      <c r="H591" s="105"/>
      <c r="I591" s="105"/>
      <c r="J591" s="105"/>
      <c r="K591" s="105"/>
      <c r="L591" s="105"/>
      <c r="M591" s="106"/>
      <c r="N591" s="106"/>
      <c r="O591" s="105"/>
      <c r="P591" s="107"/>
      <c r="Q591" s="105"/>
      <c r="R591" s="106"/>
      <c r="S591" s="105"/>
      <c r="T591" s="105"/>
      <c r="U591" s="105"/>
    </row>
    <row r="592" ht="12.75" customHeight="1">
      <c r="A592" s="105"/>
      <c r="B592" s="105"/>
      <c r="C592" s="105"/>
      <c r="D592" s="105"/>
      <c r="E592" s="50"/>
      <c r="F592" s="105"/>
      <c r="G592" s="105"/>
      <c r="H592" s="105"/>
      <c r="I592" s="105"/>
      <c r="J592" s="105"/>
      <c r="K592" s="105"/>
      <c r="L592" s="105"/>
      <c r="M592" s="106"/>
      <c r="N592" s="106"/>
      <c r="O592" s="105"/>
      <c r="P592" s="107"/>
      <c r="Q592" s="105"/>
      <c r="R592" s="106"/>
      <c r="S592" s="105"/>
      <c r="T592" s="105"/>
      <c r="U592" s="105"/>
    </row>
    <row r="593" ht="12.75" customHeight="1">
      <c r="A593" s="105"/>
      <c r="B593" s="105"/>
      <c r="C593" s="105"/>
      <c r="D593" s="105"/>
      <c r="E593" s="50"/>
      <c r="F593" s="105"/>
      <c r="G593" s="105"/>
      <c r="H593" s="105"/>
      <c r="I593" s="105"/>
      <c r="J593" s="105"/>
      <c r="K593" s="105"/>
      <c r="L593" s="105"/>
      <c r="M593" s="106"/>
      <c r="N593" s="106"/>
      <c r="O593" s="105"/>
      <c r="P593" s="107"/>
      <c r="Q593" s="105"/>
      <c r="R593" s="106"/>
      <c r="S593" s="105"/>
      <c r="T593" s="105"/>
      <c r="U593" s="105"/>
    </row>
    <row r="594" ht="12.75" customHeight="1">
      <c r="A594" s="105"/>
      <c r="B594" s="105"/>
      <c r="C594" s="105"/>
      <c r="D594" s="105"/>
      <c r="E594" s="50"/>
      <c r="F594" s="105"/>
      <c r="G594" s="105"/>
      <c r="H594" s="105"/>
      <c r="I594" s="105"/>
      <c r="J594" s="105"/>
      <c r="K594" s="105"/>
      <c r="L594" s="105"/>
      <c r="M594" s="106"/>
      <c r="N594" s="106"/>
      <c r="O594" s="105"/>
      <c r="P594" s="107"/>
      <c r="Q594" s="105"/>
      <c r="R594" s="106"/>
      <c r="S594" s="105"/>
      <c r="T594" s="105"/>
      <c r="U594" s="105"/>
    </row>
    <row r="595" ht="12.75" customHeight="1">
      <c r="A595" s="105"/>
      <c r="B595" s="105"/>
      <c r="C595" s="105"/>
      <c r="D595" s="105"/>
      <c r="E595" s="50"/>
      <c r="F595" s="105"/>
      <c r="G595" s="105"/>
      <c r="H595" s="105"/>
      <c r="I595" s="105"/>
      <c r="J595" s="105"/>
      <c r="K595" s="105"/>
      <c r="L595" s="105"/>
      <c r="M595" s="106"/>
      <c r="N595" s="106"/>
      <c r="O595" s="105"/>
      <c r="P595" s="107"/>
      <c r="Q595" s="105"/>
      <c r="R595" s="106"/>
      <c r="S595" s="105"/>
      <c r="T595" s="105"/>
      <c r="U595" s="105"/>
    </row>
    <row r="596" ht="12.75" customHeight="1">
      <c r="A596" s="105"/>
      <c r="B596" s="105"/>
      <c r="C596" s="105"/>
      <c r="D596" s="105"/>
      <c r="E596" s="50"/>
      <c r="F596" s="105"/>
      <c r="G596" s="105"/>
      <c r="H596" s="105"/>
      <c r="I596" s="105"/>
      <c r="J596" s="105"/>
      <c r="K596" s="105"/>
      <c r="L596" s="105"/>
      <c r="M596" s="106"/>
      <c r="N596" s="106"/>
      <c r="O596" s="105"/>
      <c r="P596" s="107"/>
      <c r="Q596" s="105"/>
      <c r="R596" s="106"/>
      <c r="S596" s="105"/>
      <c r="T596" s="105"/>
      <c r="U596" s="105"/>
    </row>
    <row r="597" ht="12.75" customHeight="1">
      <c r="A597" s="105"/>
      <c r="B597" s="105"/>
      <c r="C597" s="105"/>
      <c r="D597" s="105"/>
      <c r="E597" s="50"/>
      <c r="F597" s="105"/>
      <c r="G597" s="105"/>
      <c r="H597" s="105"/>
      <c r="I597" s="105"/>
      <c r="J597" s="105"/>
      <c r="K597" s="105"/>
      <c r="L597" s="105"/>
      <c r="M597" s="106"/>
      <c r="N597" s="106"/>
      <c r="O597" s="105"/>
      <c r="P597" s="107"/>
      <c r="Q597" s="105"/>
      <c r="R597" s="106"/>
      <c r="S597" s="105"/>
      <c r="T597" s="105"/>
      <c r="U597" s="105"/>
    </row>
    <row r="598" ht="12.75" customHeight="1">
      <c r="A598" s="105"/>
      <c r="B598" s="105"/>
      <c r="C598" s="105"/>
      <c r="D598" s="105"/>
      <c r="E598" s="50"/>
      <c r="F598" s="105"/>
      <c r="G598" s="105"/>
      <c r="H598" s="105"/>
      <c r="I598" s="105"/>
      <c r="J598" s="105"/>
      <c r="K598" s="105"/>
      <c r="L598" s="105"/>
      <c r="M598" s="106"/>
      <c r="N598" s="106"/>
      <c r="O598" s="105"/>
      <c r="P598" s="107"/>
      <c r="Q598" s="105"/>
      <c r="R598" s="106"/>
      <c r="S598" s="105"/>
      <c r="T598" s="105"/>
      <c r="U598" s="105"/>
    </row>
    <row r="599" ht="12.75" customHeight="1">
      <c r="A599" s="105"/>
      <c r="B599" s="105"/>
      <c r="C599" s="105"/>
      <c r="D599" s="105"/>
      <c r="E599" s="50"/>
      <c r="F599" s="105"/>
      <c r="G599" s="105"/>
      <c r="H599" s="105"/>
      <c r="I599" s="105"/>
      <c r="J599" s="105"/>
      <c r="K599" s="105"/>
      <c r="L599" s="105"/>
      <c r="M599" s="106"/>
      <c r="N599" s="106"/>
      <c r="O599" s="105"/>
      <c r="P599" s="107"/>
      <c r="Q599" s="105"/>
      <c r="R599" s="106"/>
      <c r="S599" s="105"/>
      <c r="T599" s="105"/>
      <c r="U599" s="105"/>
    </row>
    <row r="600" ht="12.75" customHeight="1">
      <c r="A600" s="105"/>
      <c r="B600" s="105"/>
      <c r="C600" s="105"/>
      <c r="D600" s="105"/>
      <c r="E600" s="50"/>
      <c r="F600" s="105"/>
      <c r="G600" s="105"/>
      <c r="H600" s="105"/>
      <c r="I600" s="105"/>
      <c r="J600" s="105"/>
      <c r="K600" s="105"/>
      <c r="L600" s="105"/>
      <c r="M600" s="106"/>
      <c r="N600" s="106"/>
      <c r="O600" s="105"/>
      <c r="P600" s="107"/>
      <c r="Q600" s="105"/>
      <c r="R600" s="106"/>
      <c r="S600" s="105"/>
      <c r="T600" s="105"/>
      <c r="U600" s="105"/>
    </row>
    <row r="601" ht="12.75" customHeight="1">
      <c r="A601" s="105"/>
      <c r="B601" s="105"/>
      <c r="C601" s="105"/>
      <c r="D601" s="105"/>
      <c r="E601" s="50"/>
      <c r="F601" s="105"/>
      <c r="G601" s="105"/>
      <c r="H601" s="105"/>
      <c r="I601" s="105"/>
      <c r="J601" s="105"/>
      <c r="K601" s="105"/>
      <c r="L601" s="105"/>
      <c r="M601" s="106"/>
      <c r="N601" s="106"/>
      <c r="O601" s="105"/>
      <c r="P601" s="107"/>
      <c r="Q601" s="105"/>
      <c r="R601" s="106"/>
      <c r="S601" s="105"/>
      <c r="T601" s="105"/>
      <c r="U601" s="105"/>
    </row>
    <row r="602" ht="12.75" customHeight="1">
      <c r="A602" s="105"/>
      <c r="B602" s="105"/>
      <c r="C602" s="105"/>
      <c r="D602" s="105"/>
      <c r="E602" s="50"/>
      <c r="F602" s="105"/>
      <c r="G602" s="105"/>
      <c r="H602" s="105"/>
      <c r="I602" s="105"/>
      <c r="J602" s="105"/>
      <c r="K602" s="105"/>
      <c r="L602" s="105"/>
      <c r="M602" s="106"/>
      <c r="N602" s="106"/>
      <c r="O602" s="105"/>
      <c r="P602" s="107"/>
      <c r="Q602" s="105"/>
      <c r="R602" s="106"/>
      <c r="S602" s="105"/>
      <c r="T602" s="105"/>
      <c r="U602" s="105"/>
    </row>
    <row r="603" ht="12.75" customHeight="1">
      <c r="A603" s="105"/>
      <c r="B603" s="105"/>
      <c r="C603" s="105"/>
      <c r="D603" s="105"/>
      <c r="E603" s="50"/>
      <c r="F603" s="105"/>
      <c r="G603" s="105"/>
      <c r="H603" s="105"/>
      <c r="I603" s="105"/>
      <c r="J603" s="105"/>
      <c r="K603" s="105"/>
      <c r="L603" s="105"/>
      <c r="M603" s="106"/>
      <c r="N603" s="106"/>
      <c r="O603" s="105"/>
      <c r="P603" s="107"/>
      <c r="Q603" s="105"/>
      <c r="R603" s="106"/>
      <c r="S603" s="105"/>
      <c r="T603" s="105"/>
      <c r="U603" s="105"/>
    </row>
    <row r="604" ht="12.75" customHeight="1">
      <c r="A604" s="105"/>
      <c r="B604" s="105"/>
      <c r="C604" s="105"/>
      <c r="D604" s="105"/>
      <c r="E604" s="50"/>
      <c r="F604" s="105"/>
      <c r="G604" s="105"/>
      <c r="H604" s="105"/>
      <c r="I604" s="105"/>
      <c r="J604" s="105"/>
      <c r="K604" s="105"/>
      <c r="L604" s="105"/>
      <c r="M604" s="106"/>
      <c r="N604" s="106"/>
      <c r="O604" s="105"/>
      <c r="P604" s="107"/>
      <c r="Q604" s="105"/>
      <c r="R604" s="106"/>
      <c r="S604" s="105"/>
      <c r="T604" s="105"/>
      <c r="U604" s="105"/>
    </row>
    <row r="605" ht="12.75" customHeight="1">
      <c r="A605" s="105"/>
      <c r="B605" s="105"/>
      <c r="C605" s="105"/>
      <c r="D605" s="105"/>
      <c r="E605" s="50"/>
      <c r="F605" s="105"/>
      <c r="G605" s="105"/>
      <c r="H605" s="105"/>
      <c r="I605" s="105"/>
      <c r="J605" s="105"/>
      <c r="K605" s="105"/>
      <c r="L605" s="105"/>
      <c r="M605" s="106"/>
      <c r="N605" s="106"/>
      <c r="O605" s="105"/>
      <c r="P605" s="107"/>
      <c r="Q605" s="105"/>
      <c r="R605" s="106"/>
      <c r="S605" s="105"/>
      <c r="T605" s="105"/>
      <c r="U605" s="105"/>
    </row>
    <row r="606" ht="12.75" customHeight="1">
      <c r="A606" s="105"/>
      <c r="B606" s="105"/>
      <c r="C606" s="105"/>
      <c r="D606" s="105"/>
      <c r="E606" s="50"/>
      <c r="F606" s="105"/>
      <c r="G606" s="105"/>
      <c r="H606" s="105"/>
      <c r="I606" s="105"/>
      <c r="J606" s="105"/>
      <c r="K606" s="105"/>
      <c r="L606" s="105"/>
      <c r="M606" s="106"/>
      <c r="N606" s="106"/>
      <c r="O606" s="105"/>
      <c r="P606" s="107"/>
      <c r="Q606" s="105"/>
      <c r="R606" s="106"/>
      <c r="S606" s="105"/>
      <c r="T606" s="105"/>
      <c r="U606" s="105"/>
    </row>
    <row r="607" ht="12.75" customHeight="1">
      <c r="A607" s="105"/>
      <c r="B607" s="105"/>
      <c r="C607" s="105"/>
      <c r="D607" s="105"/>
      <c r="E607" s="50"/>
      <c r="F607" s="105"/>
      <c r="G607" s="105"/>
      <c r="H607" s="105"/>
      <c r="I607" s="105"/>
      <c r="J607" s="105"/>
      <c r="K607" s="105"/>
      <c r="L607" s="105"/>
      <c r="M607" s="106"/>
      <c r="N607" s="106"/>
      <c r="O607" s="105"/>
      <c r="P607" s="107"/>
      <c r="Q607" s="105"/>
      <c r="R607" s="106"/>
      <c r="S607" s="105"/>
      <c r="T607" s="105"/>
      <c r="U607" s="105"/>
    </row>
    <row r="608" ht="12.75" customHeight="1">
      <c r="A608" s="105"/>
      <c r="B608" s="105"/>
      <c r="C608" s="105"/>
      <c r="D608" s="105"/>
      <c r="E608" s="50"/>
      <c r="F608" s="105"/>
      <c r="G608" s="105"/>
      <c r="H608" s="105"/>
      <c r="I608" s="105"/>
      <c r="J608" s="105"/>
      <c r="K608" s="105"/>
      <c r="L608" s="105"/>
      <c r="M608" s="106"/>
      <c r="N608" s="106"/>
      <c r="O608" s="105"/>
      <c r="P608" s="107"/>
      <c r="Q608" s="105"/>
      <c r="R608" s="106"/>
      <c r="S608" s="105"/>
      <c r="T608" s="105"/>
      <c r="U608" s="105"/>
    </row>
    <row r="609" ht="12.75" customHeight="1">
      <c r="A609" s="105"/>
      <c r="B609" s="105"/>
      <c r="C609" s="105"/>
      <c r="D609" s="105"/>
      <c r="E609" s="50"/>
      <c r="F609" s="105"/>
      <c r="G609" s="105"/>
      <c r="H609" s="105"/>
      <c r="I609" s="105"/>
      <c r="J609" s="105"/>
      <c r="K609" s="105"/>
      <c r="L609" s="105"/>
      <c r="M609" s="106"/>
      <c r="N609" s="106"/>
      <c r="O609" s="105"/>
      <c r="P609" s="107"/>
      <c r="Q609" s="105"/>
      <c r="R609" s="106"/>
      <c r="S609" s="105"/>
      <c r="T609" s="105"/>
      <c r="U609" s="105"/>
    </row>
    <row r="610" ht="12.75" customHeight="1">
      <c r="A610" s="105"/>
      <c r="B610" s="105"/>
      <c r="C610" s="105"/>
      <c r="D610" s="105"/>
      <c r="E610" s="50"/>
      <c r="F610" s="105"/>
      <c r="G610" s="105"/>
      <c r="H610" s="105"/>
      <c r="I610" s="105"/>
      <c r="J610" s="105"/>
      <c r="K610" s="105"/>
      <c r="L610" s="105"/>
      <c r="M610" s="106"/>
      <c r="N610" s="106"/>
      <c r="O610" s="105"/>
      <c r="P610" s="107"/>
      <c r="Q610" s="105"/>
      <c r="R610" s="106"/>
      <c r="S610" s="105"/>
      <c r="T610" s="105"/>
      <c r="U610" s="105"/>
    </row>
    <row r="611" ht="12.75" customHeight="1">
      <c r="A611" s="105"/>
      <c r="B611" s="105"/>
      <c r="C611" s="105"/>
      <c r="D611" s="105"/>
      <c r="E611" s="50"/>
      <c r="F611" s="105"/>
      <c r="G611" s="105"/>
      <c r="H611" s="105"/>
      <c r="I611" s="105"/>
      <c r="J611" s="105"/>
      <c r="K611" s="105"/>
      <c r="L611" s="105"/>
      <c r="M611" s="106"/>
      <c r="N611" s="106"/>
      <c r="O611" s="105"/>
      <c r="P611" s="107"/>
      <c r="Q611" s="105"/>
      <c r="R611" s="106"/>
      <c r="S611" s="105"/>
      <c r="T611" s="105"/>
      <c r="U611" s="105"/>
    </row>
    <row r="612" ht="12.75" customHeight="1">
      <c r="A612" s="105"/>
      <c r="B612" s="105"/>
      <c r="C612" s="105"/>
      <c r="D612" s="105"/>
      <c r="E612" s="50"/>
      <c r="F612" s="105"/>
      <c r="G612" s="105"/>
      <c r="H612" s="105"/>
      <c r="I612" s="105"/>
      <c r="J612" s="105"/>
      <c r="K612" s="105"/>
      <c r="L612" s="105"/>
      <c r="M612" s="106"/>
      <c r="N612" s="106"/>
      <c r="O612" s="105"/>
      <c r="P612" s="107"/>
      <c r="Q612" s="105"/>
      <c r="R612" s="106"/>
      <c r="S612" s="105"/>
      <c r="T612" s="105"/>
      <c r="U612" s="105"/>
    </row>
    <row r="613" ht="12.75" customHeight="1">
      <c r="A613" s="105"/>
      <c r="B613" s="105"/>
      <c r="C613" s="105"/>
      <c r="D613" s="105"/>
      <c r="E613" s="50"/>
      <c r="F613" s="105"/>
      <c r="G613" s="105"/>
      <c r="H613" s="105"/>
      <c r="I613" s="105"/>
      <c r="J613" s="105"/>
      <c r="K613" s="105"/>
      <c r="L613" s="105"/>
      <c r="M613" s="106"/>
      <c r="N613" s="106"/>
      <c r="O613" s="105"/>
      <c r="P613" s="107"/>
      <c r="Q613" s="105"/>
      <c r="R613" s="106"/>
      <c r="S613" s="105"/>
      <c r="T613" s="105"/>
      <c r="U613" s="105"/>
    </row>
    <row r="614" ht="12.75" customHeight="1">
      <c r="A614" s="105"/>
      <c r="B614" s="105"/>
      <c r="C614" s="105"/>
      <c r="D614" s="105"/>
      <c r="E614" s="50"/>
      <c r="F614" s="105"/>
      <c r="G614" s="105"/>
      <c r="H614" s="105"/>
      <c r="I614" s="105"/>
      <c r="J614" s="105"/>
      <c r="K614" s="105"/>
      <c r="L614" s="105"/>
      <c r="M614" s="106"/>
      <c r="N614" s="106"/>
      <c r="O614" s="105"/>
      <c r="P614" s="107"/>
      <c r="Q614" s="105"/>
      <c r="R614" s="106"/>
      <c r="S614" s="105"/>
      <c r="T614" s="105"/>
      <c r="U614" s="105"/>
    </row>
    <row r="615" ht="12.75" customHeight="1">
      <c r="A615" s="105"/>
      <c r="B615" s="105"/>
      <c r="C615" s="105"/>
      <c r="D615" s="105"/>
      <c r="E615" s="50"/>
      <c r="F615" s="105"/>
      <c r="G615" s="105"/>
      <c r="H615" s="105"/>
      <c r="I615" s="105"/>
      <c r="J615" s="105"/>
      <c r="K615" s="105"/>
      <c r="L615" s="105"/>
      <c r="M615" s="106"/>
      <c r="N615" s="106"/>
      <c r="O615" s="105"/>
      <c r="P615" s="107"/>
      <c r="Q615" s="105"/>
      <c r="R615" s="106"/>
      <c r="S615" s="105"/>
      <c r="T615" s="105"/>
      <c r="U615" s="105"/>
    </row>
    <row r="616" ht="12.75" customHeight="1">
      <c r="A616" s="105"/>
      <c r="B616" s="105"/>
      <c r="C616" s="105"/>
      <c r="D616" s="105"/>
      <c r="E616" s="50"/>
      <c r="F616" s="105"/>
      <c r="G616" s="105"/>
      <c r="H616" s="105"/>
      <c r="I616" s="105"/>
      <c r="J616" s="105"/>
      <c r="K616" s="105"/>
      <c r="L616" s="105"/>
      <c r="M616" s="106"/>
      <c r="N616" s="106"/>
      <c r="O616" s="105"/>
      <c r="P616" s="107"/>
      <c r="Q616" s="105"/>
      <c r="R616" s="106"/>
      <c r="S616" s="105"/>
      <c r="T616" s="105"/>
      <c r="U616" s="105"/>
    </row>
    <row r="617" ht="12.75" customHeight="1">
      <c r="A617" s="105"/>
      <c r="B617" s="105"/>
      <c r="C617" s="105"/>
      <c r="D617" s="105"/>
      <c r="E617" s="50"/>
      <c r="F617" s="105"/>
      <c r="G617" s="105"/>
      <c r="H617" s="105"/>
      <c r="I617" s="105"/>
      <c r="J617" s="105"/>
      <c r="K617" s="105"/>
      <c r="L617" s="105"/>
      <c r="M617" s="106"/>
      <c r="N617" s="106"/>
      <c r="O617" s="105"/>
      <c r="P617" s="107"/>
      <c r="Q617" s="105"/>
      <c r="R617" s="106"/>
      <c r="S617" s="105"/>
      <c r="T617" s="105"/>
      <c r="U617" s="105"/>
    </row>
    <row r="618" ht="12.75" customHeight="1">
      <c r="A618" s="105"/>
      <c r="B618" s="105"/>
      <c r="C618" s="105"/>
      <c r="D618" s="105"/>
      <c r="E618" s="50"/>
      <c r="F618" s="105"/>
      <c r="G618" s="105"/>
      <c r="H618" s="105"/>
      <c r="I618" s="105"/>
      <c r="J618" s="105"/>
      <c r="K618" s="105"/>
      <c r="L618" s="105"/>
      <c r="M618" s="106"/>
      <c r="N618" s="106"/>
      <c r="O618" s="105"/>
      <c r="P618" s="107"/>
      <c r="Q618" s="105"/>
      <c r="R618" s="106"/>
      <c r="S618" s="105"/>
      <c r="T618" s="105"/>
      <c r="U618" s="105"/>
    </row>
    <row r="619" ht="12.75" customHeight="1">
      <c r="A619" s="105"/>
      <c r="B619" s="105"/>
      <c r="C619" s="105"/>
      <c r="D619" s="105"/>
      <c r="E619" s="50"/>
      <c r="F619" s="105"/>
      <c r="G619" s="105"/>
      <c r="H619" s="105"/>
      <c r="I619" s="105"/>
      <c r="J619" s="105"/>
      <c r="K619" s="105"/>
      <c r="L619" s="105"/>
      <c r="M619" s="106"/>
      <c r="N619" s="106"/>
      <c r="O619" s="105"/>
      <c r="P619" s="107"/>
      <c r="Q619" s="105"/>
      <c r="R619" s="106"/>
      <c r="S619" s="105"/>
      <c r="T619" s="105"/>
      <c r="U619" s="105"/>
    </row>
    <row r="620" ht="12.75" customHeight="1">
      <c r="A620" s="105"/>
      <c r="B620" s="105"/>
      <c r="C620" s="105"/>
      <c r="D620" s="105"/>
      <c r="E620" s="50"/>
      <c r="F620" s="105"/>
      <c r="G620" s="105"/>
      <c r="H620" s="105"/>
      <c r="I620" s="105"/>
      <c r="J620" s="105"/>
      <c r="K620" s="105"/>
      <c r="L620" s="105"/>
      <c r="M620" s="106"/>
      <c r="N620" s="106"/>
      <c r="O620" s="105"/>
      <c r="P620" s="107"/>
      <c r="Q620" s="105"/>
      <c r="R620" s="106"/>
      <c r="S620" s="105"/>
      <c r="T620" s="105"/>
      <c r="U620" s="105"/>
    </row>
    <row r="621" ht="12.75" customHeight="1">
      <c r="A621" s="105"/>
      <c r="B621" s="105"/>
      <c r="C621" s="105"/>
      <c r="D621" s="105"/>
      <c r="E621" s="50"/>
      <c r="F621" s="105"/>
      <c r="G621" s="105"/>
      <c r="H621" s="105"/>
      <c r="I621" s="105"/>
      <c r="J621" s="105"/>
      <c r="K621" s="105"/>
      <c r="L621" s="105"/>
      <c r="M621" s="106"/>
      <c r="N621" s="106"/>
      <c r="O621" s="105"/>
      <c r="P621" s="107"/>
      <c r="Q621" s="105"/>
      <c r="R621" s="106"/>
      <c r="S621" s="105"/>
      <c r="T621" s="105"/>
      <c r="U621" s="105"/>
    </row>
    <row r="622" ht="12.75" customHeight="1">
      <c r="A622" s="105"/>
      <c r="B622" s="105"/>
      <c r="C622" s="105"/>
      <c r="D622" s="105"/>
      <c r="E622" s="50"/>
      <c r="F622" s="105"/>
      <c r="G622" s="105"/>
      <c r="H622" s="105"/>
      <c r="I622" s="105"/>
      <c r="J622" s="105"/>
      <c r="K622" s="105"/>
      <c r="L622" s="105"/>
      <c r="M622" s="106"/>
      <c r="N622" s="106"/>
      <c r="O622" s="105"/>
      <c r="P622" s="107"/>
      <c r="Q622" s="105"/>
      <c r="R622" s="106"/>
      <c r="S622" s="105"/>
      <c r="T622" s="105"/>
      <c r="U622" s="105"/>
    </row>
    <row r="623" ht="12.75" customHeight="1">
      <c r="A623" s="105"/>
      <c r="B623" s="105"/>
      <c r="C623" s="105"/>
      <c r="D623" s="105"/>
      <c r="E623" s="50"/>
      <c r="F623" s="105"/>
      <c r="G623" s="105"/>
      <c r="H623" s="105"/>
      <c r="I623" s="105"/>
      <c r="J623" s="105"/>
      <c r="K623" s="105"/>
      <c r="L623" s="105"/>
      <c r="M623" s="106"/>
      <c r="N623" s="106"/>
      <c r="O623" s="105"/>
      <c r="P623" s="107"/>
      <c r="Q623" s="105"/>
      <c r="R623" s="106"/>
      <c r="S623" s="105"/>
      <c r="T623" s="105"/>
      <c r="U623" s="105"/>
    </row>
    <row r="624" ht="12.75" customHeight="1">
      <c r="A624" s="105"/>
      <c r="B624" s="105"/>
      <c r="C624" s="105"/>
      <c r="D624" s="105"/>
      <c r="E624" s="50"/>
      <c r="F624" s="105"/>
      <c r="G624" s="105"/>
      <c r="H624" s="105"/>
      <c r="I624" s="105"/>
      <c r="J624" s="105"/>
      <c r="K624" s="105"/>
      <c r="L624" s="105"/>
      <c r="M624" s="106"/>
      <c r="N624" s="106"/>
      <c r="O624" s="105"/>
      <c r="P624" s="107"/>
      <c r="Q624" s="105"/>
      <c r="R624" s="106"/>
      <c r="S624" s="105"/>
      <c r="T624" s="105"/>
      <c r="U624" s="105"/>
    </row>
    <row r="625" ht="12.75" customHeight="1">
      <c r="A625" s="105"/>
      <c r="B625" s="105"/>
      <c r="C625" s="105"/>
      <c r="D625" s="105"/>
      <c r="E625" s="50"/>
      <c r="F625" s="105"/>
      <c r="G625" s="105"/>
      <c r="H625" s="105"/>
      <c r="I625" s="105"/>
      <c r="J625" s="105"/>
      <c r="K625" s="105"/>
      <c r="L625" s="105"/>
      <c r="M625" s="106"/>
      <c r="N625" s="106"/>
      <c r="O625" s="105"/>
      <c r="P625" s="107"/>
      <c r="Q625" s="105"/>
      <c r="R625" s="106"/>
      <c r="S625" s="105"/>
      <c r="T625" s="105"/>
      <c r="U625" s="105"/>
    </row>
    <row r="626" ht="12.75" customHeight="1">
      <c r="A626" s="105"/>
      <c r="B626" s="105"/>
      <c r="C626" s="105"/>
      <c r="D626" s="105"/>
      <c r="E626" s="50"/>
      <c r="F626" s="105"/>
      <c r="G626" s="105"/>
      <c r="H626" s="105"/>
      <c r="I626" s="105"/>
      <c r="J626" s="105"/>
      <c r="K626" s="105"/>
      <c r="L626" s="105"/>
      <c r="M626" s="106"/>
      <c r="N626" s="106"/>
      <c r="O626" s="105"/>
      <c r="P626" s="107"/>
      <c r="Q626" s="105"/>
      <c r="R626" s="106"/>
      <c r="S626" s="105"/>
      <c r="T626" s="105"/>
      <c r="U626" s="105"/>
    </row>
    <row r="627" ht="12.75" customHeight="1">
      <c r="A627" s="105"/>
      <c r="B627" s="105"/>
      <c r="C627" s="105"/>
      <c r="D627" s="105"/>
      <c r="E627" s="50"/>
      <c r="F627" s="105"/>
      <c r="G627" s="105"/>
      <c r="H627" s="105"/>
      <c r="I627" s="105"/>
      <c r="J627" s="105"/>
      <c r="K627" s="105"/>
      <c r="L627" s="105"/>
      <c r="M627" s="106"/>
      <c r="N627" s="106"/>
      <c r="O627" s="105"/>
      <c r="P627" s="107"/>
      <c r="Q627" s="105"/>
      <c r="R627" s="106"/>
      <c r="S627" s="105"/>
      <c r="T627" s="105"/>
      <c r="U627" s="105"/>
    </row>
    <row r="628" ht="12.75" customHeight="1">
      <c r="A628" s="105"/>
      <c r="B628" s="105"/>
      <c r="C628" s="105"/>
      <c r="D628" s="105"/>
      <c r="E628" s="50"/>
      <c r="F628" s="105"/>
      <c r="G628" s="105"/>
      <c r="H628" s="105"/>
      <c r="I628" s="105"/>
      <c r="J628" s="105"/>
      <c r="K628" s="105"/>
      <c r="L628" s="105"/>
      <c r="M628" s="106"/>
      <c r="N628" s="106"/>
      <c r="O628" s="105"/>
      <c r="P628" s="107"/>
      <c r="Q628" s="105"/>
      <c r="R628" s="106"/>
      <c r="S628" s="105"/>
      <c r="T628" s="105"/>
      <c r="U628" s="105"/>
    </row>
    <row r="629" ht="12.75" customHeight="1">
      <c r="A629" s="105"/>
      <c r="B629" s="105"/>
      <c r="C629" s="105"/>
      <c r="D629" s="105"/>
      <c r="E629" s="50"/>
      <c r="F629" s="105"/>
      <c r="G629" s="105"/>
      <c r="H629" s="105"/>
      <c r="I629" s="105"/>
      <c r="J629" s="105"/>
      <c r="K629" s="105"/>
      <c r="L629" s="105"/>
      <c r="M629" s="106"/>
      <c r="N629" s="106"/>
      <c r="O629" s="105"/>
      <c r="P629" s="107"/>
      <c r="Q629" s="105"/>
      <c r="R629" s="106"/>
      <c r="S629" s="105"/>
      <c r="T629" s="105"/>
      <c r="U629" s="105"/>
    </row>
    <row r="630" ht="12.75" customHeight="1">
      <c r="A630" s="105"/>
      <c r="B630" s="105"/>
      <c r="C630" s="105"/>
      <c r="D630" s="105"/>
      <c r="E630" s="50"/>
      <c r="F630" s="105"/>
      <c r="G630" s="105"/>
      <c r="H630" s="105"/>
      <c r="I630" s="105"/>
      <c r="J630" s="105"/>
      <c r="K630" s="105"/>
      <c r="L630" s="105"/>
      <c r="M630" s="106"/>
      <c r="N630" s="106"/>
      <c r="O630" s="105"/>
      <c r="P630" s="107"/>
      <c r="Q630" s="105"/>
      <c r="R630" s="106"/>
      <c r="S630" s="105"/>
      <c r="T630" s="105"/>
      <c r="U630" s="105"/>
    </row>
    <row r="631" ht="12.75" customHeight="1">
      <c r="A631" s="105"/>
      <c r="B631" s="105"/>
      <c r="C631" s="105"/>
      <c r="D631" s="105"/>
      <c r="E631" s="50"/>
      <c r="F631" s="105"/>
      <c r="G631" s="105"/>
      <c r="H631" s="105"/>
      <c r="I631" s="105"/>
      <c r="J631" s="105"/>
      <c r="K631" s="105"/>
      <c r="L631" s="105"/>
      <c r="M631" s="106"/>
      <c r="N631" s="106"/>
      <c r="O631" s="105"/>
      <c r="P631" s="107"/>
      <c r="Q631" s="105"/>
      <c r="R631" s="106"/>
      <c r="S631" s="105"/>
      <c r="T631" s="105"/>
      <c r="U631" s="105"/>
    </row>
    <row r="632" ht="12.75" customHeight="1">
      <c r="A632" s="105"/>
      <c r="B632" s="105"/>
      <c r="C632" s="105"/>
      <c r="D632" s="105"/>
      <c r="E632" s="50"/>
      <c r="F632" s="105"/>
      <c r="G632" s="105"/>
      <c r="H632" s="105"/>
      <c r="I632" s="105"/>
      <c r="J632" s="105"/>
      <c r="K632" s="105"/>
      <c r="L632" s="105"/>
      <c r="M632" s="106"/>
      <c r="N632" s="106"/>
      <c r="O632" s="105"/>
      <c r="P632" s="107"/>
      <c r="Q632" s="105"/>
      <c r="R632" s="106"/>
      <c r="S632" s="105"/>
      <c r="T632" s="105"/>
      <c r="U632" s="105"/>
    </row>
    <row r="633" ht="12.75" customHeight="1">
      <c r="A633" s="105"/>
      <c r="B633" s="105"/>
      <c r="C633" s="105"/>
      <c r="D633" s="105"/>
      <c r="E633" s="50"/>
      <c r="F633" s="105"/>
      <c r="G633" s="105"/>
      <c r="H633" s="105"/>
      <c r="I633" s="105"/>
      <c r="J633" s="105"/>
      <c r="K633" s="105"/>
      <c r="L633" s="105"/>
      <c r="M633" s="106"/>
      <c r="N633" s="106"/>
      <c r="O633" s="105"/>
      <c r="P633" s="107"/>
      <c r="Q633" s="105"/>
      <c r="R633" s="106"/>
      <c r="S633" s="105"/>
      <c r="T633" s="105"/>
      <c r="U633" s="105"/>
    </row>
    <row r="634" ht="12.75" customHeight="1">
      <c r="A634" s="105"/>
      <c r="B634" s="105"/>
      <c r="C634" s="105"/>
      <c r="D634" s="105"/>
      <c r="E634" s="50"/>
      <c r="F634" s="105"/>
      <c r="G634" s="105"/>
      <c r="H634" s="105"/>
      <c r="I634" s="105"/>
      <c r="J634" s="105"/>
      <c r="K634" s="105"/>
      <c r="L634" s="105"/>
      <c r="M634" s="106"/>
      <c r="N634" s="106"/>
      <c r="O634" s="105"/>
      <c r="P634" s="107"/>
      <c r="Q634" s="105"/>
      <c r="R634" s="106"/>
      <c r="S634" s="105"/>
      <c r="T634" s="105"/>
      <c r="U634" s="105"/>
    </row>
    <row r="635" ht="12.75" customHeight="1">
      <c r="A635" s="105"/>
      <c r="B635" s="105"/>
      <c r="C635" s="105"/>
      <c r="D635" s="105"/>
      <c r="E635" s="50"/>
      <c r="F635" s="105"/>
      <c r="G635" s="105"/>
      <c r="H635" s="105"/>
      <c r="I635" s="105"/>
      <c r="J635" s="105"/>
      <c r="K635" s="105"/>
      <c r="L635" s="105"/>
      <c r="M635" s="106"/>
      <c r="N635" s="106"/>
      <c r="O635" s="105"/>
      <c r="P635" s="107"/>
      <c r="Q635" s="105"/>
      <c r="R635" s="106"/>
      <c r="S635" s="105"/>
      <c r="T635" s="105"/>
      <c r="U635" s="105"/>
    </row>
    <row r="636" ht="12.75" customHeight="1">
      <c r="A636" s="105"/>
      <c r="B636" s="105"/>
      <c r="C636" s="105"/>
      <c r="D636" s="105"/>
      <c r="E636" s="50"/>
      <c r="F636" s="105"/>
      <c r="G636" s="105"/>
      <c r="H636" s="105"/>
      <c r="I636" s="105"/>
      <c r="J636" s="105"/>
      <c r="K636" s="105"/>
      <c r="L636" s="105"/>
      <c r="M636" s="106"/>
      <c r="N636" s="106"/>
      <c r="O636" s="105"/>
      <c r="P636" s="107"/>
      <c r="Q636" s="105"/>
      <c r="R636" s="106"/>
      <c r="S636" s="105"/>
      <c r="T636" s="105"/>
      <c r="U636" s="105"/>
    </row>
    <row r="637" ht="12.75" customHeight="1">
      <c r="A637" s="105"/>
      <c r="B637" s="105"/>
      <c r="C637" s="105"/>
      <c r="D637" s="105"/>
      <c r="E637" s="50"/>
      <c r="F637" s="105"/>
      <c r="G637" s="105"/>
      <c r="H637" s="105"/>
      <c r="I637" s="105"/>
      <c r="J637" s="105"/>
      <c r="K637" s="105"/>
      <c r="L637" s="105"/>
      <c r="M637" s="106"/>
      <c r="N637" s="106"/>
      <c r="O637" s="105"/>
      <c r="P637" s="107"/>
      <c r="Q637" s="105"/>
      <c r="R637" s="106"/>
      <c r="S637" s="105"/>
      <c r="T637" s="105"/>
      <c r="U637" s="105"/>
    </row>
    <row r="638" ht="12.75" customHeight="1">
      <c r="A638" s="105"/>
      <c r="B638" s="105"/>
      <c r="C638" s="105"/>
      <c r="D638" s="105"/>
      <c r="E638" s="50"/>
      <c r="F638" s="105"/>
      <c r="G638" s="105"/>
      <c r="H638" s="105"/>
      <c r="I638" s="105"/>
      <c r="J638" s="105"/>
      <c r="K638" s="105"/>
      <c r="L638" s="105"/>
      <c r="M638" s="106"/>
      <c r="N638" s="106"/>
      <c r="O638" s="105"/>
      <c r="P638" s="107"/>
      <c r="Q638" s="105"/>
      <c r="R638" s="106"/>
      <c r="S638" s="105"/>
      <c r="T638" s="105"/>
      <c r="U638" s="105"/>
    </row>
    <row r="639" ht="12.75" customHeight="1">
      <c r="A639" s="105"/>
      <c r="B639" s="105"/>
      <c r="C639" s="105"/>
      <c r="D639" s="105"/>
      <c r="E639" s="50"/>
      <c r="F639" s="105"/>
      <c r="G639" s="105"/>
      <c r="H639" s="105"/>
      <c r="I639" s="105"/>
      <c r="J639" s="105"/>
      <c r="K639" s="105"/>
      <c r="L639" s="105"/>
      <c r="M639" s="106"/>
      <c r="N639" s="106"/>
      <c r="O639" s="105"/>
      <c r="P639" s="107"/>
      <c r="Q639" s="105"/>
      <c r="R639" s="106"/>
      <c r="S639" s="105"/>
      <c r="T639" s="105"/>
      <c r="U639" s="105"/>
    </row>
    <row r="640" ht="12.75" customHeight="1">
      <c r="A640" s="105"/>
      <c r="B640" s="105"/>
      <c r="C640" s="105"/>
      <c r="D640" s="105"/>
      <c r="E640" s="50"/>
      <c r="F640" s="105"/>
      <c r="G640" s="105"/>
      <c r="H640" s="105"/>
      <c r="I640" s="105"/>
      <c r="J640" s="105"/>
      <c r="K640" s="105"/>
      <c r="L640" s="105"/>
      <c r="M640" s="106"/>
      <c r="N640" s="106"/>
      <c r="O640" s="105"/>
      <c r="P640" s="107"/>
      <c r="Q640" s="105"/>
      <c r="R640" s="106"/>
      <c r="S640" s="105"/>
      <c r="T640" s="105"/>
      <c r="U640" s="105"/>
    </row>
    <row r="641" ht="12.75" customHeight="1">
      <c r="A641" s="105"/>
      <c r="B641" s="105"/>
      <c r="C641" s="105"/>
      <c r="D641" s="105"/>
      <c r="E641" s="50"/>
      <c r="F641" s="105"/>
      <c r="G641" s="105"/>
      <c r="H641" s="105"/>
      <c r="I641" s="105"/>
      <c r="J641" s="105"/>
      <c r="K641" s="105"/>
      <c r="L641" s="105"/>
      <c r="M641" s="106"/>
      <c r="N641" s="106"/>
      <c r="O641" s="105"/>
      <c r="P641" s="107"/>
      <c r="Q641" s="105"/>
      <c r="R641" s="106"/>
      <c r="S641" s="105"/>
      <c r="T641" s="105"/>
      <c r="U641" s="105"/>
    </row>
    <row r="642" ht="12.75" customHeight="1">
      <c r="A642" s="105"/>
      <c r="B642" s="105"/>
      <c r="C642" s="105"/>
      <c r="D642" s="105"/>
      <c r="E642" s="50"/>
      <c r="F642" s="105"/>
      <c r="G642" s="105"/>
      <c r="H642" s="105"/>
      <c r="I642" s="105"/>
      <c r="J642" s="105"/>
      <c r="K642" s="105"/>
      <c r="L642" s="105"/>
      <c r="M642" s="106"/>
      <c r="N642" s="106"/>
      <c r="O642" s="105"/>
      <c r="P642" s="107"/>
      <c r="Q642" s="105"/>
      <c r="R642" s="106"/>
      <c r="S642" s="105"/>
      <c r="T642" s="105"/>
      <c r="U642" s="105"/>
    </row>
    <row r="643" ht="12.75" customHeight="1">
      <c r="A643" s="105"/>
      <c r="B643" s="105"/>
      <c r="C643" s="105"/>
      <c r="D643" s="105"/>
      <c r="E643" s="50"/>
      <c r="F643" s="105"/>
      <c r="G643" s="105"/>
      <c r="H643" s="105"/>
      <c r="I643" s="105"/>
      <c r="J643" s="105"/>
      <c r="K643" s="105"/>
      <c r="L643" s="105"/>
      <c r="M643" s="106"/>
      <c r="N643" s="106"/>
      <c r="O643" s="105"/>
      <c r="P643" s="107"/>
      <c r="Q643" s="105"/>
      <c r="R643" s="106"/>
      <c r="S643" s="105"/>
      <c r="T643" s="105"/>
      <c r="U643" s="105"/>
    </row>
    <row r="644" ht="12.75" customHeight="1">
      <c r="A644" s="105"/>
      <c r="B644" s="105"/>
      <c r="C644" s="105"/>
      <c r="D644" s="105"/>
      <c r="E644" s="50"/>
      <c r="F644" s="105"/>
      <c r="G644" s="105"/>
      <c r="H644" s="105"/>
      <c r="I644" s="105"/>
      <c r="J644" s="105"/>
      <c r="K644" s="105"/>
      <c r="L644" s="105"/>
      <c r="M644" s="106"/>
      <c r="N644" s="106"/>
      <c r="O644" s="105"/>
      <c r="P644" s="107"/>
      <c r="Q644" s="105"/>
      <c r="R644" s="106"/>
      <c r="S644" s="105"/>
      <c r="T644" s="105"/>
      <c r="U644" s="105"/>
    </row>
    <row r="645" ht="12.75" customHeight="1">
      <c r="A645" s="105"/>
      <c r="B645" s="105"/>
      <c r="C645" s="105"/>
      <c r="D645" s="105"/>
      <c r="E645" s="50"/>
      <c r="F645" s="105"/>
      <c r="G645" s="105"/>
      <c r="H645" s="105"/>
      <c r="I645" s="105"/>
      <c r="J645" s="105"/>
      <c r="K645" s="105"/>
      <c r="L645" s="105"/>
      <c r="M645" s="106"/>
      <c r="N645" s="106"/>
      <c r="O645" s="105"/>
      <c r="P645" s="107"/>
      <c r="Q645" s="105"/>
      <c r="R645" s="106"/>
      <c r="S645" s="105"/>
      <c r="T645" s="105"/>
      <c r="U645" s="105"/>
    </row>
    <row r="646" ht="12.75" customHeight="1">
      <c r="A646" s="105"/>
      <c r="B646" s="105"/>
      <c r="C646" s="105"/>
      <c r="D646" s="105"/>
      <c r="E646" s="50"/>
      <c r="F646" s="105"/>
      <c r="G646" s="105"/>
      <c r="H646" s="105"/>
      <c r="I646" s="105"/>
      <c r="J646" s="105"/>
      <c r="K646" s="105"/>
      <c r="L646" s="105"/>
      <c r="M646" s="106"/>
      <c r="N646" s="106"/>
      <c r="O646" s="105"/>
      <c r="P646" s="107"/>
      <c r="Q646" s="105"/>
      <c r="R646" s="106"/>
      <c r="S646" s="105"/>
      <c r="T646" s="105"/>
      <c r="U646" s="105"/>
    </row>
    <row r="647" ht="12.75" customHeight="1">
      <c r="A647" s="105"/>
      <c r="B647" s="105"/>
      <c r="C647" s="105"/>
      <c r="D647" s="105"/>
      <c r="E647" s="50"/>
      <c r="F647" s="105"/>
      <c r="G647" s="105"/>
      <c r="H647" s="105"/>
      <c r="I647" s="105"/>
      <c r="J647" s="105"/>
      <c r="K647" s="105"/>
      <c r="L647" s="105"/>
      <c r="M647" s="106"/>
      <c r="N647" s="106"/>
      <c r="O647" s="105"/>
      <c r="P647" s="107"/>
      <c r="Q647" s="105"/>
      <c r="R647" s="106"/>
      <c r="S647" s="105"/>
      <c r="T647" s="105"/>
      <c r="U647" s="105"/>
    </row>
    <row r="648" ht="12.75" customHeight="1">
      <c r="A648" s="105"/>
      <c r="B648" s="105"/>
      <c r="C648" s="105"/>
      <c r="D648" s="105"/>
      <c r="E648" s="50"/>
      <c r="F648" s="105"/>
      <c r="G648" s="105"/>
      <c r="H648" s="105"/>
      <c r="I648" s="105"/>
      <c r="J648" s="105"/>
      <c r="K648" s="105"/>
      <c r="L648" s="105"/>
      <c r="M648" s="106"/>
      <c r="N648" s="106"/>
      <c r="O648" s="105"/>
      <c r="P648" s="107"/>
      <c r="Q648" s="105"/>
      <c r="R648" s="106"/>
      <c r="S648" s="105"/>
      <c r="T648" s="105"/>
      <c r="U648" s="105"/>
    </row>
    <row r="649" ht="12.75" customHeight="1">
      <c r="A649" s="105"/>
      <c r="B649" s="105"/>
      <c r="C649" s="105"/>
      <c r="D649" s="105"/>
      <c r="E649" s="50"/>
      <c r="F649" s="105"/>
      <c r="G649" s="105"/>
      <c r="H649" s="105"/>
      <c r="I649" s="105"/>
      <c r="J649" s="105"/>
      <c r="K649" s="105"/>
      <c r="L649" s="105"/>
      <c r="M649" s="106"/>
      <c r="N649" s="106"/>
      <c r="O649" s="105"/>
      <c r="P649" s="107"/>
      <c r="Q649" s="105"/>
      <c r="R649" s="106"/>
      <c r="S649" s="105"/>
      <c r="T649" s="105"/>
      <c r="U649" s="105"/>
    </row>
    <row r="650" ht="12.75" customHeight="1">
      <c r="A650" s="105"/>
      <c r="B650" s="105"/>
      <c r="C650" s="105"/>
      <c r="D650" s="105"/>
      <c r="E650" s="50"/>
      <c r="F650" s="105"/>
      <c r="G650" s="105"/>
      <c r="H650" s="105"/>
      <c r="I650" s="105"/>
      <c r="J650" s="105"/>
      <c r="K650" s="105"/>
      <c r="L650" s="105"/>
      <c r="M650" s="106"/>
      <c r="N650" s="106"/>
      <c r="O650" s="105"/>
      <c r="P650" s="107"/>
      <c r="Q650" s="105"/>
      <c r="R650" s="106"/>
      <c r="S650" s="105"/>
      <c r="T650" s="105"/>
      <c r="U650" s="105"/>
    </row>
    <row r="651" ht="12.75" customHeight="1">
      <c r="A651" s="105"/>
      <c r="B651" s="105"/>
      <c r="C651" s="105"/>
      <c r="D651" s="105"/>
      <c r="E651" s="50"/>
      <c r="F651" s="105"/>
      <c r="G651" s="105"/>
      <c r="H651" s="105"/>
      <c r="I651" s="105"/>
      <c r="J651" s="105"/>
      <c r="K651" s="105"/>
      <c r="L651" s="105"/>
      <c r="M651" s="106"/>
      <c r="N651" s="106"/>
      <c r="O651" s="105"/>
      <c r="P651" s="107"/>
      <c r="Q651" s="105"/>
      <c r="R651" s="106"/>
      <c r="S651" s="105"/>
      <c r="T651" s="105"/>
      <c r="U651" s="105"/>
    </row>
    <row r="652" ht="12.75" customHeight="1">
      <c r="A652" s="105"/>
      <c r="B652" s="105"/>
      <c r="C652" s="105"/>
      <c r="D652" s="105"/>
      <c r="E652" s="50"/>
      <c r="F652" s="105"/>
      <c r="G652" s="105"/>
      <c r="H652" s="105"/>
      <c r="I652" s="105"/>
      <c r="J652" s="105"/>
      <c r="K652" s="105"/>
      <c r="L652" s="105"/>
      <c r="M652" s="106"/>
      <c r="N652" s="106"/>
      <c r="O652" s="105"/>
      <c r="P652" s="107"/>
      <c r="Q652" s="105"/>
      <c r="R652" s="106"/>
      <c r="S652" s="105"/>
      <c r="T652" s="105"/>
      <c r="U652" s="105"/>
    </row>
    <row r="653" ht="12.75" customHeight="1">
      <c r="A653" s="105"/>
      <c r="B653" s="105"/>
      <c r="C653" s="105"/>
      <c r="D653" s="105"/>
      <c r="E653" s="50"/>
      <c r="F653" s="105"/>
      <c r="G653" s="105"/>
      <c r="H653" s="105"/>
      <c r="I653" s="105"/>
      <c r="J653" s="105"/>
      <c r="K653" s="105"/>
      <c r="L653" s="105"/>
      <c r="M653" s="106"/>
      <c r="N653" s="106"/>
      <c r="O653" s="105"/>
      <c r="P653" s="107"/>
      <c r="Q653" s="105"/>
      <c r="R653" s="106"/>
      <c r="S653" s="105"/>
      <c r="T653" s="105"/>
      <c r="U653" s="105"/>
    </row>
    <row r="654" ht="12.75" customHeight="1">
      <c r="A654" s="105"/>
      <c r="B654" s="105"/>
      <c r="C654" s="105"/>
      <c r="D654" s="105"/>
      <c r="E654" s="50"/>
      <c r="F654" s="105"/>
      <c r="G654" s="105"/>
      <c r="H654" s="105"/>
      <c r="I654" s="105"/>
      <c r="J654" s="105"/>
      <c r="K654" s="105"/>
      <c r="L654" s="105"/>
      <c r="M654" s="106"/>
      <c r="N654" s="106"/>
      <c r="O654" s="105"/>
      <c r="P654" s="107"/>
      <c r="Q654" s="105"/>
      <c r="R654" s="106"/>
      <c r="S654" s="105"/>
      <c r="T654" s="105"/>
      <c r="U654" s="105"/>
    </row>
    <row r="655" ht="12.75" customHeight="1">
      <c r="A655" s="105"/>
      <c r="B655" s="105"/>
      <c r="C655" s="105"/>
      <c r="D655" s="105"/>
      <c r="E655" s="50"/>
      <c r="F655" s="105"/>
      <c r="G655" s="105"/>
      <c r="H655" s="105"/>
      <c r="I655" s="105"/>
      <c r="J655" s="105"/>
      <c r="K655" s="105"/>
      <c r="L655" s="105"/>
      <c r="M655" s="106"/>
      <c r="N655" s="106"/>
      <c r="O655" s="105"/>
      <c r="P655" s="107"/>
      <c r="Q655" s="105"/>
      <c r="R655" s="106"/>
      <c r="S655" s="105"/>
      <c r="T655" s="105"/>
      <c r="U655" s="105"/>
    </row>
    <row r="656" ht="12.75" customHeight="1">
      <c r="A656" s="105"/>
      <c r="B656" s="105"/>
      <c r="C656" s="105"/>
      <c r="D656" s="105"/>
      <c r="E656" s="50"/>
      <c r="F656" s="105"/>
      <c r="G656" s="105"/>
      <c r="H656" s="105"/>
      <c r="I656" s="105"/>
      <c r="J656" s="105"/>
      <c r="K656" s="105"/>
      <c r="L656" s="105"/>
      <c r="M656" s="106"/>
      <c r="N656" s="106"/>
      <c r="O656" s="105"/>
      <c r="P656" s="107"/>
      <c r="Q656" s="105"/>
      <c r="R656" s="106"/>
      <c r="S656" s="105"/>
      <c r="T656" s="105"/>
      <c r="U656" s="105"/>
    </row>
    <row r="657" ht="12.75" customHeight="1">
      <c r="A657" s="105"/>
      <c r="B657" s="105"/>
      <c r="C657" s="105"/>
      <c r="D657" s="105"/>
      <c r="E657" s="50"/>
      <c r="F657" s="105"/>
      <c r="G657" s="105"/>
      <c r="H657" s="105"/>
      <c r="I657" s="105"/>
      <c r="J657" s="105"/>
      <c r="K657" s="105"/>
      <c r="L657" s="105"/>
      <c r="M657" s="106"/>
      <c r="N657" s="106"/>
      <c r="O657" s="105"/>
      <c r="P657" s="107"/>
      <c r="Q657" s="105"/>
      <c r="R657" s="106"/>
      <c r="S657" s="105"/>
      <c r="T657" s="105"/>
      <c r="U657" s="105"/>
    </row>
    <row r="658" ht="12.75" customHeight="1">
      <c r="A658" s="105"/>
      <c r="B658" s="105"/>
      <c r="C658" s="105"/>
      <c r="D658" s="105"/>
      <c r="E658" s="50"/>
      <c r="F658" s="105"/>
      <c r="G658" s="105"/>
      <c r="H658" s="105"/>
      <c r="I658" s="105"/>
      <c r="J658" s="105"/>
      <c r="K658" s="105"/>
      <c r="L658" s="105"/>
      <c r="M658" s="106"/>
      <c r="N658" s="106"/>
      <c r="O658" s="105"/>
      <c r="P658" s="107"/>
      <c r="Q658" s="105"/>
      <c r="R658" s="106"/>
      <c r="S658" s="105"/>
      <c r="T658" s="105"/>
      <c r="U658" s="105"/>
    </row>
    <row r="659" ht="12.75" customHeight="1">
      <c r="A659" s="105"/>
      <c r="B659" s="105"/>
      <c r="C659" s="105"/>
      <c r="D659" s="105"/>
      <c r="E659" s="50"/>
      <c r="F659" s="105"/>
      <c r="G659" s="105"/>
      <c r="H659" s="105"/>
      <c r="I659" s="105"/>
      <c r="J659" s="105"/>
      <c r="K659" s="105"/>
      <c r="L659" s="105"/>
      <c r="M659" s="106"/>
      <c r="N659" s="106"/>
      <c r="O659" s="105"/>
      <c r="P659" s="107"/>
      <c r="Q659" s="105"/>
      <c r="R659" s="106"/>
      <c r="S659" s="105"/>
      <c r="T659" s="105"/>
      <c r="U659" s="105"/>
    </row>
    <row r="660" ht="12.75" customHeight="1">
      <c r="A660" s="105"/>
      <c r="B660" s="105"/>
      <c r="C660" s="105"/>
      <c r="D660" s="105"/>
      <c r="E660" s="50"/>
      <c r="F660" s="105"/>
      <c r="G660" s="105"/>
      <c r="H660" s="105"/>
      <c r="I660" s="105"/>
      <c r="J660" s="105"/>
      <c r="K660" s="105"/>
      <c r="L660" s="105"/>
      <c r="M660" s="106"/>
      <c r="N660" s="106"/>
      <c r="O660" s="105"/>
      <c r="P660" s="107"/>
      <c r="Q660" s="105"/>
      <c r="R660" s="106"/>
      <c r="S660" s="105"/>
      <c r="T660" s="105"/>
      <c r="U660" s="105"/>
    </row>
    <row r="661" ht="12.75" customHeight="1">
      <c r="A661" s="105"/>
      <c r="B661" s="105"/>
      <c r="C661" s="105"/>
      <c r="D661" s="105"/>
      <c r="E661" s="50"/>
      <c r="F661" s="105"/>
      <c r="G661" s="105"/>
      <c r="H661" s="105"/>
      <c r="I661" s="105"/>
      <c r="J661" s="105"/>
      <c r="K661" s="105"/>
      <c r="L661" s="105"/>
      <c r="M661" s="106"/>
      <c r="N661" s="106"/>
      <c r="O661" s="105"/>
      <c r="P661" s="107"/>
      <c r="Q661" s="105"/>
      <c r="R661" s="106"/>
      <c r="S661" s="105"/>
      <c r="T661" s="105"/>
      <c r="U661" s="105"/>
    </row>
    <row r="662" ht="12.75" customHeight="1">
      <c r="A662" s="105"/>
      <c r="B662" s="105"/>
      <c r="C662" s="105"/>
      <c r="D662" s="105"/>
      <c r="E662" s="50"/>
      <c r="F662" s="105"/>
      <c r="G662" s="105"/>
      <c r="H662" s="105"/>
      <c r="I662" s="105"/>
      <c r="J662" s="105"/>
      <c r="K662" s="105"/>
      <c r="L662" s="105"/>
      <c r="M662" s="106"/>
      <c r="N662" s="106"/>
      <c r="O662" s="105"/>
      <c r="P662" s="107"/>
      <c r="Q662" s="105"/>
      <c r="R662" s="106"/>
      <c r="S662" s="105"/>
      <c r="T662" s="105"/>
      <c r="U662" s="105"/>
    </row>
    <row r="663" ht="12.75" customHeight="1">
      <c r="A663" s="105"/>
      <c r="B663" s="105"/>
      <c r="C663" s="105"/>
      <c r="D663" s="105"/>
      <c r="E663" s="50"/>
      <c r="F663" s="105"/>
      <c r="G663" s="105"/>
      <c r="H663" s="105"/>
      <c r="I663" s="105"/>
      <c r="J663" s="105"/>
      <c r="K663" s="105"/>
      <c r="L663" s="105"/>
      <c r="M663" s="106"/>
      <c r="N663" s="106"/>
      <c r="O663" s="105"/>
      <c r="P663" s="107"/>
      <c r="Q663" s="105"/>
      <c r="R663" s="106"/>
      <c r="S663" s="105"/>
      <c r="T663" s="105"/>
      <c r="U663" s="105"/>
    </row>
    <row r="664" ht="12.75" customHeight="1">
      <c r="A664" s="105"/>
      <c r="B664" s="105"/>
      <c r="C664" s="105"/>
      <c r="D664" s="105"/>
      <c r="E664" s="50"/>
      <c r="F664" s="105"/>
      <c r="G664" s="105"/>
      <c r="H664" s="105"/>
      <c r="I664" s="105"/>
      <c r="J664" s="105"/>
      <c r="K664" s="105"/>
      <c r="L664" s="105"/>
      <c r="M664" s="106"/>
      <c r="N664" s="106"/>
      <c r="O664" s="105"/>
      <c r="P664" s="107"/>
      <c r="Q664" s="105"/>
      <c r="R664" s="106"/>
      <c r="S664" s="105"/>
      <c r="T664" s="105"/>
      <c r="U664" s="105"/>
    </row>
    <row r="665" ht="12.75" customHeight="1">
      <c r="A665" s="105"/>
      <c r="B665" s="105"/>
      <c r="C665" s="105"/>
      <c r="D665" s="105"/>
      <c r="E665" s="50"/>
      <c r="F665" s="105"/>
      <c r="G665" s="105"/>
      <c r="H665" s="105"/>
      <c r="I665" s="105"/>
      <c r="J665" s="105"/>
      <c r="K665" s="105"/>
      <c r="L665" s="105"/>
      <c r="M665" s="106"/>
      <c r="N665" s="106"/>
      <c r="O665" s="105"/>
      <c r="P665" s="107"/>
      <c r="Q665" s="105"/>
      <c r="R665" s="106"/>
      <c r="S665" s="105"/>
      <c r="T665" s="105"/>
      <c r="U665" s="105"/>
    </row>
    <row r="666" ht="12.75" customHeight="1">
      <c r="A666" s="105"/>
      <c r="B666" s="105"/>
      <c r="C666" s="105"/>
      <c r="D666" s="105"/>
      <c r="E666" s="50"/>
      <c r="F666" s="105"/>
      <c r="G666" s="105"/>
      <c r="H666" s="105"/>
      <c r="I666" s="105"/>
      <c r="J666" s="105"/>
      <c r="K666" s="105"/>
      <c r="L666" s="105"/>
      <c r="M666" s="106"/>
      <c r="N666" s="106"/>
      <c r="O666" s="105"/>
      <c r="P666" s="107"/>
      <c r="Q666" s="105"/>
      <c r="R666" s="106"/>
      <c r="S666" s="105"/>
      <c r="T666" s="105"/>
      <c r="U666" s="105"/>
    </row>
    <row r="667" ht="12.75" customHeight="1">
      <c r="A667" s="105"/>
      <c r="B667" s="105"/>
      <c r="C667" s="105"/>
      <c r="D667" s="105"/>
      <c r="E667" s="50"/>
      <c r="F667" s="105"/>
      <c r="G667" s="105"/>
      <c r="H667" s="105"/>
      <c r="I667" s="105"/>
      <c r="J667" s="105"/>
      <c r="K667" s="105"/>
      <c r="L667" s="105"/>
      <c r="M667" s="106"/>
      <c r="N667" s="106"/>
      <c r="O667" s="105"/>
      <c r="P667" s="107"/>
      <c r="Q667" s="105"/>
      <c r="R667" s="106"/>
      <c r="S667" s="105"/>
      <c r="T667" s="105"/>
      <c r="U667" s="105"/>
    </row>
    <row r="668" ht="12.75" customHeight="1">
      <c r="A668" s="105"/>
      <c r="B668" s="105"/>
      <c r="C668" s="105"/>
      <c r="D668" s="105"/>
      <c r="E668" s="50"/>
      <c r="F668" s="105"/>
      <c r="G668" s="105"/>
      <c r="H668" s="105"/>
      <c r="I668" s="105"/>
      <c r="J668" s="105"/>
      <c r="K668" s="105"/>
      <c r="L668" s="105"/>
      <c r="M668" s="106"/>
      <c r="N668" s="106"/>
      <c r="O668" s="105"/>
      <c r="P668" s="107"/>
      <c r="Q668" s="105"/>
      <c r="R668" s="106"/>
      <c r="S668" s="105"/>
      <c r="T668" s="105"/>
      <c r="U668" s="105"/>
    </row>
    <row r="669" ht="12.75" customHeight="1">
      <c r="A669" s="105"/>
      <c r="B669" s="105"/>
      <c r="C669" s="105"/>
      <c r="D669" s="105"/>
      <c r="E669" s="50"/>
      <c r="F669" s="105"/>
      <c r="G669" s="105"/>
      <c r="H669" s="105"/>
      <c r="I669" s="105"/>
      <c r="J669" s="105"/>
      <c r="K669" s="105"/>
      <c r="L669" s="105"/>
      <c r="M669" s="106"/>
      <c r="N669" s="106"/>
      <c r="O669" s="105"/>
      <c r="P669" s="107"/>
      <c r="Q669" s="105"/>
      <c r="R669" s="106"/>
      <c r="S669" s="105"/>
      <c r="T669" s="105"/>
      <c r="U669" s="105"/>
    </row>
    <row r="670" ht="12.75" customHeight="1">
      <c r="A670" s="105"/>
      <c r="B670" s="105"/>
      <c r="C670" s="105"/>
      <c r="D670" s="105"/>
      <c r="E670" s="50"/>
      <c r="F670" s="105"/>
      <c r="G670" s="105"/>
      <c r="H670" s="105"/>
      <c r="I670" s="105"/>
      <c r="J670" s="105"/>
      <c r="K670" s="105"/>
      <c r="L670" s="105"/>
      <c r="M670" s="106"/>
      <c r="N670" s="106"/>
      <c r="O670" s="105"/>
      <c r="P670" s="107"/>
      <c r="Q670" s="105"/>
      <c r="R670" s="106"/>
      <c r="S670" s="105"/>
      <c r="T670" s="105"/>
      <c r="U670" s="105"/>
    </row>
    <row r="671" ht="12.75" customHeight="1">
      <c r="A671" s="105"/>
      <c r="B671" s="105"/>
      <c r="C671" s="105"/>
      <c r="D671" s="105"/>
      <c r="E671" s="50"/>
      <c r="F671" s="105"/>
      <c r="G671" s="105"/>
      <c r="H671" s="105"/>
      <c r="I671" s="105"/>
      <c r="J671" s="105"/>
      <c r="K671" s="105"/>
      <c r="L671" s="105"/>
      <c r="M671" s="106"/>
      <c r="N671" s="106"/>
      <c r="O671" s="105"/>
      <c r="P671" s="107"/>
      <c r="Q671" s="105"/>
      <c r="R671" s="106"/>
      <c r="S671" s="105"/>
      <c r="T671" s="105"/>
      <c r="U671" s="105"/>
    </row>
    <row r="672" ht="12.75" customHeight="1">
      <c r="A672" s="105"/>
      <c r="B672" s="105"/>
      <c r="C672" s="105"/>
      <c r="D672" s="105"/>
      <c r="E672" s="50"/>
      <c r="F672" s="105"/>
      <c r="G672" s="105"/>
      <c r="H672" s="105"/>
      <c r="I672" s="105"/>
      <c r="J672" s="105"/>
      <c r="K672" s="105"/>
      <c r="L672" s="105"/>
      <c r="M672" s="106"/>
      <c r="N672" s="106"/>
      <c r="O672" s="105"/>
      <c r="P672" s="107"/>
      <c r="Q672" s="105"/>
      <c r="R672" s="106"/>
      <c r="S672" s="105"/>
      <c r="T672" s="105"/>
      <c r="U672" s="105"/>
    </row>
    <row r="673" ht="12.75" customHeight="1">
      <c r="A673" s="105"/>
      <c r="B673" s="105"/>
      <c r="C673" s="105"/>
      <c r="D673" s="105"/>
      <c r="E673" s="50"/>
      <c r="F673" s="105"/>
      <c r="G673" s="105"/>
      <c r="H673" s="105"/>
      <c r="I673" s="105"/>
      <c r="J673" s="105"/>
      <c r="K673" s="105"/>
      <c r="L673" s="105"/>
      <c r="M673" s="106"/>
      <c r="N673" s="106"/>
      <c r="O673" s="105"/>
      <c r="P673" s="107"/>
      <c r="Q673" s="105"/>
      <c r="R673" s="106"/>
      <c r="S673" s="105"/>
      <c r="T673" s="105"/>
      <c r="U673" s="105"/>
    </row>
    <row r="674" ht="12.75" customHeight="1">
      <c r="A674" s="105"/>
      <c r="B674" s="105"/>
      <c r="C674" s="105"/>
      <c r="D674" s="105"/>
      <c r="E674" s="50"/>
      <c r="F674" s="105"/>
      <c r="G674" s="105"/>
      <c r="H674" s="105"/>
      <c r="I674" s="105"/>
      <c r="J674" s="105"/>
      <c r="K674" s="105"/>
      <c r="L674" s="105"/>
      <c r="M674" s="106"/>
      <c r="N674" s="106"/>
      <c r="O674" s="105"/>
      <c r="P674" s="107"/>
      <c r="Q674" s="105"/>
      <c r="R674" s="106"/>
      <c r="S674" s="105"/>
      <c r="T674" s="105"/>
      <c r="U674" s="105"/>
    </row>
    <row r="675" ht="12.75" customHeight="1">
      <c r="A675" s="105"/>
      <c r="B675" s="105"/>
      <c r="C675" s="105"/>
      <c r="D675" s="105"/>
      <c r="E675" s="50"/>
      <c r="F675" s="105"/>
      <c r="G675" s="105"/>
      <c r="H675" s="105"/>
      <c r="I675" s="105"/>
      <c r="J675" s="105"/>
      <c r="K675" s="105"/>
      <c r="L675" s="105"/>
      <c r="M675" s="106"/>
      <c r="N675" s="106"/>
      <c r="O675" s="105"/>
      <c r="P675" s="107"/>
      <c r="Q675" s="105"/>
      <c r="R675" s="106"/>
      <c r="S675" s="105"/>
      <c r="T675" s="105"/>
      <c r="U675" s="105"/>
    </row>
    <row r="676" ht="12.75" customHeight="1">
      <c r="A676" s="105"/>
      <c r="B676" s="105"/>
      <c r="C676" s="105"/>
      <c r="D676" s="105"/>
      <c r="E676" s="50"/>
      <c r="F676" s="105"/>
      <c r="G676" s="105"/>
      <c r="H676" s="105"/>
      <c r="I676" s="105"/>
      <c r="J676" s="105"/>
      <c r="K676" s="105"/>
      <c r="L676" s="105"/>
      <c r="M676" s="106"/>
      <c r="N676" s="106"/>
      <c r="O676" s="105"/>
      <c r="P676" s="107"/>
      <c r="Q676" s="105"/>
      <c r="R676" s="106"/>
      <c r="S676" s="105"/>
      <c r="T676" s="105"/>
      <c r="U676" s="105"/>
    </row>
    <row r="677" ht="12.75" customHeight="1">
      <c r="A677" s="105"/>
      <c r="B677" s="105"/>
      <c r="C677" s="105"/>
      <c r="D677" s="105"/>
      <c r="E677" s="50"/>
      <c r="F677" s="105"/>
      <c r="G677" s="105"/>
      <c r="H677" s="105"/>
      <c r="I677" s="105"/>
      <c r="J677" s="105"/>
      <c r="K677" s="105"/>
      <c r="L677" s="105"/>
      <c r="M677" s="106"/>
      <c r="N677" s="106"/>
      <c r="O677" s="105"/>
      <c r="P677" s="107"/>
      <c r="Q677" s="105"/>
      <c r="R677" s="106"/>
      <c r="S677" s="105"/>
      <c r="T677" s="105"/>
      <c r="U677" s="105"/>
    </row>
    <row r="678" ht="12.75" customHeight="1">
      <c r="A678" s="105"/>
      <c r="B678" s="105"/>
      <c r="C678" s="105"/>
      <c r="D678" s="105"/>
      <c r="E678" s="50"/>
      <c r="F678" s="105"/>
      <c r="G678" s="105"/>
      <c r="H678" s="105"/>
      <c r="I678" s="105"/>
      <c r="J678" s="105"/>
      <c r="K678" s="105"/>
      <c r="L678" s="105"/>
      <c r="M678" s="106"/>
      <c r="N678" s="106"/>
      <c r="O678" s="105"/>
      <c r="P678" s="107"/>
      <c r="Q678" s="105"/>
      <c r="R678" s="106"/>
      <c r="S678" s="105"/>
      <c r="T678" s="105"/>
      <c r="U678" s="105"/>
    </row>
    <row r="679" ht="12.75" customHeight="1">
      <c r="A679" s="105"/>
      <c r="B679" s="105"/>
      <c r="C679" s="105"/>
      <c r="D679" s="105"/>
      <c r="E679" s="50"/>
      <c r="F679" s="105"/>
      <c r="G679" s="105"/>
      <c r="H679" s="105"/>
      <c r="I679" s="105"/>
      <c r="J679" s="105"/>
      <c r="K679" s="105"/>
      <c r="L679" s="105"/>
      <c r="M679" s="106"/>
      <c r="N679" s="106"/>
      <c r="O679" s="105"/>
      <c r="P679" s="107"/>
      <c r="Q679" s="105"/>
      <c r="R679" s="106"/>
      <c r="S679" s="105"/>
      <c r="T679" s="105"/>
      <c r="U679" s="105"/>
    </row>
    <row r="680" ht="12.75" customHeight="1">
      <c r="A680" s="105"/>
      <c r="B680" s="105"/>
      <c r="C680" s="105"/>
      <c r="D680" s="105"/>
      <c r="E680" s="50"/>
      <c r="F680" s="105"/>
      <c r="G680" s="105"/>
      <c r="H680" s="105"/>
      <c r="I680" s="105"/>
      <c r="J680" s="105"/>
      <c r="K680" s="105"/>
      <c r="L680" s="105"/>
      <c r="M680" s="106"/>
      <c r="N680" s="106"/>
      <c r="O680" s="105"/>
      <c r="P680" s="107"/>
      <c r="Q680" s="105"/>
      <c r="R680" s="106"/>
      <c r="S680" s="105"/>
      <c r="T680" s="105"/>
      <c r="U680" s="105"/>
    </row>
    <row r="681" ht="12.75" customHeight="1">
      <c r="A681" s="105"/>
      <c r="B681" s="105"/>
      <c r="C681" s="105"/>
      <c r="D681" s="105"/>
      <c r="E681" s="50"/>
      <c r="F681" s="105"/>
      <c r="G681" s="105"/>
      <c r="H681" s="105"/>
      <c r="I681" s="105"/>
      <c r="J681" s="105"/>
      <c r="K681" s="105"/>
      <c r="L681" s="105"/>
      <c r="M681" s="106"/>
      <c r="N681" s="106"/>
      <c r="O681" s="105"/>
      <c r="P681" s="107"/>
      <c r="Q681" s="105"/>
      <c r="R681" s="106"/>
      <c r="S681" s="105"/>
      <c r="T681" s="105"/>
      <c r="U681" s="105"/>
    </row>
    <row r="682" ht="12.75" customHeight="1">
      <c r="A682" s="105"/>
      <c r="B682" s="105"/>
      <c r="C682" s="105"/>
      <c r="D682" s="105"/>
      <c r="E682" s="50"/>
      <c r="F682" s="105"/>
      <c r="G682" s="105"/>
      <c r="H682" s="105"/>
      <c r="I682" s="105"/>
      <c r="J682" s="105"/>
      <c r="K682" s="105"/>
      <c r="L682" s="105"/>
      <c r="M682" s="106"/>
      <c r="N682" s="106"/>
      <c r="O682" s="105"/>
      <c r="P682" s="107"/>
      <c r="Q682" s="105"/>
      <c r="R682" s="106"/>
      <c r="S682" s="105"/>
      <c r="T682" s="105"/>
      <c r="U682" s="105"/>
    </row>
    <row r="683" ht="12.75" customHeight="1">
      <c r="A683" s="105"/>
      <c r="B683" s="105"/>
      <c r="C683" s="105"/>
      <c r="D683" s="105"/>
      <c r="E683" s="50"/>
      <c r="F683" s="105"/>
      <c r="G683" s="105"/>
      <c r="H683" s="105"/>
      <c r="I683" s="105"/>
      <c r="J683" s="105"/>
      <c r="K683" s="105"/>
      <c r="L683" s="105"/>
      <c r="M683" s="106"/>
      <c r="N683" s="106"/>
      <c r="O683" s="105"/>
      <c r="P683" s="107"/>
      <c r="Q683" s="105"/>
      <c r="R683" s="106"/>
      <c r="S683" s="105"/>
      <c r="T683" s="105"/>
      <c r="U683" s="105"/>
    </row>
    <row r="684" ht="12.75" customHeight="1">
      <c r="A684" s="105"/>
      <c r="B684" s="105"/>
      <c r="C684" s="105"/>
      <c r="D684" s="105"/>
      <c r="E684" s="50"/>
      <c r="F684" s="105"/>
      <c r="G684" s="105"/>
      <c r="H684" s="105"/>
      <c r="I684" s="105"/>
      <c r="J684" s="105"/>
      <c r="K684" s="105"/>
      <c r="L684" s="105"/>
      <c r="M684" s="106"/>
      <c r="N684" s="106"/>
      <c r="O684" s="105"/>
      <c r="P684" s="107"/>
      <c r="Q684" s="105"/>
      <c r="R684" s="106"/>
      <c r="S684" s="105"/>
      <c r="T684" s="105"/>
      <c r="U684" s="105"/>
    </row>
    <row r="685" ht="12.75" customHeight="1">
      <c r="A685" s="105"/>
      <c r="B685" s="105"/>
      <c r="C685" s="105"/>
      <c r="D685" s="105"/>
      <c r="E685" s="50"/>
      <c r="F685" s="105"/>
      <c r="G685" s="105"/>
      <c r="H685" s="105"/>
      <c r="I685" s="105"/>
      <c r="J685" s="105"/>
      <c r="K685" s="105"/>
      <c r="L685" s="105"/>
      <c r="M685" s="106"/>
      <c r="N685" s="106"/>
      <c r="O685" s="105"/>
      <c r="P685" s="107"/>
      <c r="Q685" s="105"/>
      <c r="R685" s="106"/>
      <c r="S685" s="105"/>
      <c r="T685" s="105"/>
      <c r="U685" s="105"/>
    </row>
    <row r="686" ht="12.75" customHeight="1">
      <c r="A686" s="105"/>
      <c r="B686" s="105"/>
      <c r="C686" s="105"/>
      <c r="D686" s="105"/>
      <c r="E686" s="50"/>
      <c r="F686" s="105"/>
      <c r="G686" s="105"/>
      <c r="H686" s="105"/>
      <c r="I686" s="105"/>
      <c r="J686" s="105"/>
      <c r="K686" s="105"/>
      <c r="L686" s="105"/>
      <c r="M686" s="106"/>
      <c r="N686" s="106"/>
      <c r="O686" s="105"/>
      <c r="P686" s="107"/>
      <c r="Q686" s="105"/>
      <c r="R686" s="106"/>
      <c r="S686" s="105"/>
      <c r="T686" s="105"/>
      <c r="U686" s="105"/>
    </row>
    <row r="687" ht="12.75" customHeight="1">
      <c r="A687" s="105"/>
      <c r="B687" s="105"/>
      <c r="C687" s="105"/>
      <c r="D687" s="105"/>
      <c r="E687" s="50"/>
      <c r="F687" s="105"/>
      <c r="G687" s="105"/>
      <c r="H687" s="105"/>
      <c r="I687" s="105"/>
      <c r="J687" s="105"/>
      <c r="K687" s="105"/>
      <c r="L687" s="105"/>
      <c r="M687" s="106"/>
      <c r="N687" s="106"/>
      <c r="O687" s="105"/>
      <c r="P687" s="107"/>
      <c r="Q687" s="105"/>
      <c r="R687" s="106"/>
      <c r="S687" s="105"/>
      <c r="T687" s="105"/>
      <c r="U687" s="105"/>
    </row>
    <row r="688" ht="12.75" customHeight="1">
      <c r="A688" s="105"/>
      <c r="B688" s="105"/>
      <c r="C688" s="105"/>
      <c r="D688" s="105"/>
      <c r="E688" s="50"/>
      <c r="F688" s="105"/>
      <c r="G688" s="105"/>
      <c r="H688" s="105"/>
      <c r="I688" s="105"/>
      <c r="J688" s="105"/>
      <c r="K688" s="105"/>
      <c r="L688" s="105"/>
      <c r="M688" s="106"/>
      <c r="N688" s="106"/>
      <c r="O688" s="105"/>
      <c r="P688" s="107"/>
      <c r="Q688" s="105"/>
      <c r="R688" s="106"/>
      <c r="S688" s="105"/>
      <c r="T688" s="105"/>
      <c r="U688" s="105"/>
    </row>
    <row r="689" ht="12.75" customHeight="1">
      <c r="A689" s="105"/>
      <c r="B689" s="105"/>
      <c r="C689" s="105"/>
      <c r="D689" s="105"/>
      <c r="E689" s="50"/>
      <c r="F689" s="105"/>
      <c r="G689" s="105"/>
      <c r="H689" s="105"/>
      <c r="I689" s="105"/>
      <c r="J689" s="105"/>
      <c r="K689" s="105"/>
      <c r="L689" s="105"/>
      <c r="M689" s="106"/>
      <c r="N689" s="106"/>
      <c r="O689" s="105"/>
      <c r="P689" s="107"/>
      <c r="Q689" s="105"/>
      <c r="R689" s="106"/>
      <c r="S689" s="105"/>
      <c r="T689" s="105"/>
      <c r="U689" s="105"/>
    </row>
    <row r="690" ht="12.75" customHeight="1">
      <c r="A690" s="105"/>
      <c r="B690" s="105"/>
      <c r="C690" s="105"/>
      <c r="D690" s="105"/>
      <c r="E690" s="50"/>
      <c r="F690" s="105"/>
      <c r="G690" s="105"/>
      <c r="H690" s="105"/>
      <c r="I690" s="105"/>
      <c r="J690" s="105"/>
      <c r="K690" s="105"/>
      <c r="L690" s="105"/>
      <c r="M690" s="106"/>
      <c r="N690" s="106"/>
      <c r="O690" s="105"/>
      <c r="P690" s="107"/>
      <c r="Q690" s="105"/>
      <c r="R690" s="106"/>
      <c r="S690" s="105"/>
      <c r="T690" s="105"/>
      <c r="U690" s="105"/>
    </row>
    <row r="691" ht="12.75" customHeight="1">
      <c r="A691" s="105"/>
      <c r="B691" s="105"/>
      <c r="C691" s="105"/>
      <c r="D691" s="105"/>
      <c r="E691" s="50"/>
      <c r="F691" s="105"/>
      <c r="G691" s="105"/>
      <c r="H691" s="105"/>
      <c r="I691" s="105"/>
      <c r="J691" s="105"/>
      <c r="K691" s="105"/>
      <c r="L691" s="105"/>
      <c r="M691" s="106"/>
      <c r="N691" s="106"/>
      <c r="O691" s="105"/>
      <c r="P691" s="107"/>
      <c r="Q691" s="105"/>
      <c r="R691" s="106"/>
      <c r="S691" s="105"/>
      <c r="T691" s="105"/>
      <c r="U691" s="105"/>
    </row>
    <row r="692" ht="12.75" customHeight="1">
      <c r="A692" s="105"/>
      <c r="B692" s="105"/>
      <c r="C692" s="105"/>
      <c r="D692" s="105"/>
      <c r="E692" s="50"/>
      <c r="F692" s="105"/>
      <c r="G692" s="105"/>
      <c r="H692" s="105"/>
      <c r="I692" s="105"/>
      <c r="J692" s="105"/>
      <c r="K692" s="105"/>
      <c r="L692" s="105"/>
      <c r="M692" s="106"/>
      <c r="N692" s="106"/>
      <c r="O692" s="105"/>
      <c r="P692" s="107"/>
      <c r="Q692" s="105"/>
      <c r="R692" s="106"/>
      <c r="S692" s="105"/>
      <c r="T692" s="105"/>
      <c r="U692" s="105"/>
    </row>
    <row r="693" ht="12.75" customHeight="1">
      <c r="A693" s="105"/>
      <c r="B693" s="105"/>
      <c r="C693" s="105"/>
      <c r="D693" s="105"/>
      <c r="E693" s="50"/>
      <c r="F693" s="105"/>
      <c r="G693" s="105"/>
      <c r="H693" s="105"/>
      <c r="I693" s="105"/>
      <c r="J693" s="105"/>
      <c r="K693" s="105"/>
      <c r="L693" s="105"/>
      <c r="M693" s="106"/>
      <c r="N693" s="106"/>
      <c r="O693" s="105"/>
      <c r="P693" s="107"/>
      <c r="Q693" s="105"/>
      <c r="R693" s="106"/>
      <c r="S693" s="105"/>
      <c r="T693" s="105"/>
      <c r="U693" s="105"/>
    </row>
    <row r="694" ht="12.75" customHeight="1">
      <c r="A694" s="105"/>
      <c r="B694" s="105"/>
      <c r="C694" s="105"/>
      <c r="D694" s="105"/>
      <c r="E694" s="50"/>
      <c r="F694" s="105"/>
      <c r="G694" s="105"/>
      <c r="H694" s="105"/>
      <c r="I694" s="105"/>
      <c r="J694" s="105"/>
      <c r="K694" s="105"/>
      <c r="L694" s="105"/>
      <c r="M694" s="106"/>
      <c r="N694" s="106"/>
      <c r="O694" s="105"/>
      <c r="P694" s="107"/>
      <c r="Q694" s="105"/>
      <c r="R694" s="106"/>
      <c r="S694" s="105"/>
      <c r="T694" s="105"/>
      <c r="U694" s="105"/>
    </row>
    <row r="695" ht="12.75" customHeight="1">
      <c r="A695" s="105"/>
      <c r="B695" s="105"/>
      <c r="C695" s="105"/>
      <c r="D695" s="105"/>
      <c r="E695" s="50"/>
      <c r="F695" s="105"/>
      <c r="G695" s="105"/>
      <c r="H695" s="105"/>
      <c r="I695" s="105"/>
      <c r="J695" s="105"/>
      <c r="K695" s="105"/>
      <c r="L695" s="105"/>
      <c r="M695" s="106"/>
      <c r="N695" s="106"/>
      <c r="O695" s="105"/>
      <c r="P695" s="107"/>
      <c r="Q695" s="105"/>
      <c r="R695" s="106"/>
      <c r="S695" s="105"/>
      <c r="T695" s="105"/>
      <c r="U695" s="105"/>
    </row>
    <row r="696" ht="12.75" customHeight="1">
      <c r="A696" s="105"/>
      <c r="B696" s="105"/>
      <c r="C696" s="105"/>
      <c r="D696" s="105"/>
      <c r="E696" s="50"/>
      <c r="F696" s="105"/>
      <c r="G696" s="105"/>
      <c r="H696" s="105"/>
      <c r="I696" s="105"/>
      <c r="J696" s="105"/>
      <c r="K696" s="105"/>
      <c r="L696" s="105"/>
      <c r="M696" s="106"/>
      <c r="N696" s="106"/>
      <c r="O696" s="105"/>
      <c r="P696" s="107"/>
      <c r="Q696" s="105"/>
      <c r="R696" s="106"/>
      <c r="S696" s="105"/>
      <c r="T696" s="105"/>
      <c r="U696" s="105"/>
    </row>
    <row r="697" ht="12.75" customHeight="1">
      <c r="A697" s="105"/>
      <c r="B697" s="105"/>
      <c r="C697" s="105"/>
      <c r="D697" s="105"/>
      <c r="E697" s="50"/>
      <c r="F697" s="105"/>
      <c r="G697" s="105"/>
      <c r="H697" s="105"/>
      <c r="I697" s="105"/>
      <c r="J697" s="105"/>
      <c r="K697" s="105"/>
      <c r="L697" s="105"/>
      <c r="M697" s="106"/>
      <c r="N697" s="106"/>
      <c r="O697" s="105"/>
      <c r="P697" s="107"/>
      <c r="Q697" s="105"/>
      <c r="R697" s="106"/>
      <c r="S697" s="105"/>
      <c r="T697" s="105"/>
      <c r="U697" s="105"/>
    </row>
    <row r="698" ht="12.75" customHeight="1">
      <c r="A698" s="105"/>
      <c r="B698" s="105"/>
      <c r="C698" s="105"/>
      <c r="D698" s="105"/>
      <c r="E698" s="50"/>
      <c r="F698" s="105"/>
      <c r="G698" s="105"/>
      <c r="H698" s="105"/>
      <c r="I698" s="105"/>
      <c r="J698" s="105"/>
      <c r="K698" s="105"/>
      <c r="L698" s="105"/>
      <c r="M698" s="106"/>
      <c r="N698" s="106"/>
      <c r="O698" s="105"/>
      <c r="P698" s="107"/>
      <c r="Q698" s="105"/>
      <c r="R698" s="106"/>
      <c r="S698" s="105"/>
      <c r="T698" s="105"/>
      <c r="U698" s="105"/>
    </row>
    <row r="699" ht="12.75" customHeight="1">
      <c r="A699" s="105"/>
      <c r="B699" s="105"/>
      <c r="C699" s="105"/>
      <c r="D699" s="105"/>
      <c r="E699" s="50"/>
      <c r="F699" s="105"/>
      <c r="G699" s="105"/>
      <c r="H699" s="105"/>
      <c r="I699" s="105"/>
      <c r="J699" s="105"/>
      <c r="K699" s="105"/>
      <c r="L699" s="105"/>
      <c r="M699" s="106"/>
      <c r="N699" s="106"/>
      <c r="O699" s="105"/>
      <c r="P699" s="107"/>
      <c r="Q699" s="105"/>
      <c r="R699" s="106"/>
      <c r="S699" s="105"/>
      <c r="T699" s="105"/>
      <c r="U699" s="105"/>
    </row>
    <row r="700" ht="12.75" customHeight="1">
      <c r="A700" s="105"/>
      <c r="B700" s="105"/>
      <c r="C700" s="105"/>
      <c r="D700" s="105"/>
      <c r="E700" s="50"/>
      <c r="F700" s="105"/>
      <c r="G700" s="105"/>
      <c r="H700" s="105"/>
      <c r="I700" s="105"/>
      <c r="J700" s="105"/>
      <c r="K700" s="105"/>
      <c r="L700" s="105"/>
      <c r="M700" s="106"/>
      <c r="N700" s="106"/>
      <c r="O700" s="105"/>
      <c r="P700" s="107"/>
      <c r="Q700" s="105"/>
      <c r="R700" s="106"/>
      <c r="S700" s="105"/>
      <c r="T700" s="105"/>
      <c r="U700" s="105"/>
    </row>
    <row r="701" ht="12.75" customHeight="1">
      <c r="A701" s="105"/>
      <c r="B701" s="105"/>
      <c r="C701" s="105"/>
      <c r="D701" s="105"/>
      <c r="E701" s="50"/>
      <c r="F701" s="105"/>
      <c r="G701" s="105"/>
      <c r="H701" s="105"/>
      <c r="I701" s="105"/>
      <c r="J701" s="105"/>
      <c r="K701" s="105"/>
      <c r="L701" s="105"/>
      <c r="M701" s="106"/>
      <c r="N701" s="106"/>
      <c r="O701" s="105"/>
      <c r="P701" s="107"/>
      <c r="Q701" s="105"/>
      <c r="R701" s="106"/>
      <c r="S701" s="105"/>
      <c r="T701" s="105"/>
      <c r="U701" s="105"/>
    </row>
    <row r="702" ht="12.75" customHeight="1">
      <c r="A702" s="105"/>
      <c r="B702" s="105"/>
      <c r="C702" s="105"/>
      <c r="D702" s="105"/>
      <c r="E702" s="50"/>
      <c r="F702" s="105"/>
      <c r="G702" s="105"/>
      <c r="H702" s="105"/>
      <c r="I702" s="105"/>
      <c r="J702" s="105"/>
      <c r="K702" s="105"/>
      <c r="L702" s="105"/>
      <c r="M702" s="106"/>
      <c r="N702" s="106"/>
      <c r="O702" s="105"/>
      <c r="P702" s="107"/>
      <c r="Q702" s="105"/>
      <c r="R702" s="106"/>
      <c r="S702" s="105"/>
      <c r="T702" s="105"/>
      <c r="U702" s="105"/>
    </row>
    <row r="703" ht="12.75" customHeight="1">
      <c r="A703" s="105"/>
      <c r="B703" s="105"/>
      <c r="C703" s="105"/>
      <c r="D703" s="105"/>
      <c r="E703" s="50"/>
      <c r="F703" s="105"/>
      <c r="G703" s="105"/>
      <c r="H703" s="105"/>
      <c r="I703" s="105"/>
      <c r="J703" s="105"/>
      <c r="K703" s="105"/>
      <c r="L703" s="105"/>
      <c r="M703" s="106"/>
      <c r="N703" s="106"/>
      <c r="O703" s="105"/>
      <c r="P703" s="107"/>
      <c r="Q703" s="105"/>
      <c r="R703" s="106"/>
      <c r="S703" s="105"/>
      <c r="T703" s="105"/>
      <c r="U703" s="105"/>
    </row>
    <row r="704" ht="12.75" customHeight="1">
      <c r="A704" s="105"/>
      <c r="B704" s="105"/>
      <c r="C704" s="105"/>
      <c r="D704" s="105"/>
      <c r="E704" s="50"/>
      <c r="F704" s="105"/>
      <c r="G704" s="105"/>
      <c r="H704" s="105"/>
      <c r="I704" s="105"/>
      <c r="J704" s="105"/>
      <c r="K704" s="105"/>
      <c r="L704" s="105"/>
      <c r="M704" s="106"/>
      <c r="N704" s="106"/>
      <c r="O704" s="105"/>
      <c r="P704" s="107"/>
      <c r="Q704" s="105"/>
      <c r="R704" s="106"/>
      <c r="S704" s="105"/>
      <c r="T704" s="105"/>
      <c r="U704" s="105"/>
    </row>
    <row r="705" ht="12.75" customHeight="1">
      <c r="A705" s="105"/>
      <c r="B705" s="105"/>
      <c r="C705" s="105"/>
      <c r="D705" s="105"/>
      <c r="E705" s="50"/>
      <c r="F705" s="105"/>
      <c r="G705" s="105"/>
      <c r="H705" s="105"/>
      <c r="I705" s="105"/>
      <c r="J705" s="105"/>
      <c r="K705" s="105"/>
      <c r="L705" s="105"/>
      <c r="M705" s="106"/>
      <c r="N705" s="106"/>
      <c r="O705" s="105"/>
      <c r="P705" s="107"/>
      <c r="Q705" s="105"/>
      <c r="R705" s="106"/>
      <c r="S705" s="105"/>
      <c r="T705" s="105"/>
      <c r="U705" s="105"/>
    </row>
    <row r="706" ht="12.75" customHeight="1">
      <c r="A706" s="105"/>
      <c r="B706" s="105"/>
      <c r="C706" s="105"/>
      <c r="D706" s="105"/>
      <c r="E706" s="50"/>
      <c r="F706" s="105"/>
      <c r="G706" s="105"/>
      <c r="H706" s="105"/>
      <c r="I706" s="105"/>
      <c r="J706" s="105"/>
      <c r="K706" s="105"/>
      <c r="L706" s="105"/>
      <c r="M706" s="106"/>
      <c r="N706" s="106"/>
      <c r="O706" s="105"/>
      <c r="P706" s="107"/>
      <c r="Q706" s="105"/>
      <c r="R706" s="106"/>
      <c r="S706" s="105"/>
      <c r="T706" s="105"/>
      <c r="U706" s="105"/>
    </row>
    <row r="707" ht="12.75" customHeight="1">
      <c r="A707" s="105"/>
      <c r="B707" s="105"/>
      <c r="C707" s="105"/>
      <c r="D707" s="105"/>
      <c r="E707" s="50"/>
      <c r="F707" s="105"/>
      <c r="G707" s="105"/>
      <c r="H707" s="105"/>
      <c r="I707" s="105"/>
      <c r="J707" s="105"/>
      <c r="K707" s="105"/>
      <c r="L707" s="105"/>
      <c r="M707" s="106"/>
      <c r="N707" s="106"/>
      <c r="O707" s="105"/>
      <c r="P707" s="107"/>
      <c r="Q707" s="105"/>
      <c r="R707" s="106"/>
      <c r="S707" s="105"/>
      <c r="T707" s="105"/>
      <c r="U707" s="105"/>
    </row>
    <row r="708" ht="12.75" customHeight="1">
      <c r="A708" s="105"/>
      <c r="B708" s="105"/>
      <c r="C708" s="105"/>
      <c r="D708" s="105"/>
      <c r="E708" s="50"/>
      <c r="F708" s="105"/>
      <c r="G708" s="105"/>
      <c r="H708" s="105"/>
      <c r="I708" s="105"/>
      <c r="J708" s="105"/>
      <c r="K708" s="105"/>
      <c r="L708" s="105"/>
      <c r="M708" s="106"/>
      <c r="N708" s="106"/>
      <c r="O708" s="105"/>
      <c r="P708" s="107"/>
      <c r="Q708" s="105"/>
      <c r="R708" s="106"/>
      <c r="S708" s="105"/>
      <c r="T708" s="105"/>
      <c r="U708" s="105"/>
    </row>
    <row r="709" ht="12.75" customHeight="1">
      <c r="A709" s="105"/>
      <c r="B709" s="105"/>
      <c r="C709" s="105"/>
      <c r="D709" s="105"/>
      <c r="E709" s="50"/>
      <c r="F709" s="105"/>
      <c r="G709" s="105"/>
      <c r="H709" s="105"/>
      <c r="I709" s="105"/>
      <c r="J709" s="105"/>
      <c r="K709" s="105"/>
      <c r="L709" s="105"/>
      <c r="M709" s="106"/>
      <c r="N709" s="106"/>
      <c r="O709" s="105"/>
      <c r="P709" s="107"/>
      <c r="Q709" s="105"/>
      <c r="R709" s="106"/>
      <c r="S709" s="105"/>
      <c r="T709" s="105"/>
      <c r="U709" s="105"/>
    </row>
    <row r="710" ht="12.75" customHeight="1">
      <c r="A710" s="105"/>
      <c r="B710" s="105"/>
      <c r="C710" s="105"/>
      <c r="D710" s="105"/>
      <c r="E710" s="50"/>
      <c r="F710" s="105"/>
      <c r="G710" s="105"/>
      <c r="H710" s="105"/>
      <c r="I710" s="105"/>
      <c r="J710" s="105"/>
      <c r="K710" s="105"/>
      <c r="L710" s="105"/>
      <c r="M710" s="106"/>
      <c r="N710" s="106"/>
      <c r="O710" s="105"/>
      <c r="P710" s="107"/>
      <c r="Q710" s="105"/>
      <c r="R710" s="106"/>
      <c r="S710" s="105"/>
      <c r="T710" s="105"/>
      <c r="U710" s="105"/>
    </row>
    <row r="711" ht="12.75" customHeight="1">
      <c r="A711" s="105"/>
      <c r="B711" s="105"/>
      <c r="C711" s="105"/>
      <c r="D711" s="105"/>
      <c r="E711" s="50"/>
      <c r="F711" s="105"/>
      <c r="G711" s="105"/>
      <c r="H711" s="105"/>
      <c r="I711" s="105"/>
      <c r="J711" s="105"/>
      <c r="K711" s="105"/>
      <c r="L711" s="105"/>
      <c r="M711" s="106"/>
      <c r="N711" s="106"/>
      <c r="O711" s="105"/>
      <c r="P711" s="107"/>
      <c r="Q711" s="105"/>
      <c r="R711" s="106"/>
      <c r="S711" s="105"/>
      <c r="T711" s="105"/>
      <c r="U711" s="105"/>
    </row>
    <row r="712" ht="12.75" customHeight="1">
      <c r="A712" s="105"/>
      <c r="B712" s="105"/>
      <c r="C712" s="105"/>
      <c r="D712" s="105"/>
      <c r="E712" s="50"/>
      <c r="F712" s="105"/>
      <c r="G712" s="105"/>
      <c r="H712" s="105"/>
      <c r="I712" s="105"/>
      <c r="J712" s="105"/>
      <c r="K712" s="105"/>
      <c r="L712" s="105"/>
      <c r="M712" s="106"/>
      <c r="N712" s="106"/>
      <c r="O712" s="105"/>
      <c r="P712" s="107"/>
      <c r="Q712" s="105"/>
      <c r="R712" s="106"/>
      <c r="S712" s="105"/>
      <c r="T712" s="105"/>
      <c r="U712" s="105"/>
    </row>
    <row r="713" ht="12.75" customHeight="1">
      <c r="A713" s="105"/>
      <c r="B713" s="105"/>
      <c r="C713" s="105"/>
      <c r="D713" s="105"/>
      <c r="E713" s="50"/>
      <c r="F713" s="105"/>
      <c r="G713" s="105"/>
      <c r="H713" s="105"/>
      <c r="I713" s="105"/>
      <c r="J713" s="105"/>
      <c r="K713" s="105"/>
      <c r="L713" s="105"/>
      <c r="M713" s="106"/>
      <c r="N713" s="106"/>
      <c r="O713" s="105"/>
      <c r="P713" s="107"/>
      <c r="Q713" s="105"/>
      <c r="R713" s="106"/>
      <c r="S713" s="105"/>
      <c r="T713" s="105"/>
      <c r="U713" s="105"/>
    </row>
    <row r="714" ht="12.75" customHeight="1">
      <c r="A714" s="105"/>
      <c r="B714" s="105"/>
      <c r="C714" s="105"/>
      <c r="D714" s="105"/>
      <c r="E714" s="50"/>
      <c r="F714" s="105"/>
      <c r="G714" s="105"/>
      <c r="H714" s="105"/>
      <c r="I714" s="105"/>
      <c r="J714" s="105"/>
      <c r="K714" s="105"/>
      <c r="L714" s="105"/>
      <c r="M714" s="106"/>
      <c r="N714" s="106"/>
      <c r="O714" s="105"/>
      <c r="P714" s="107"/>
      <c r="Q714" s="105"/>
      <c r="R714" s="106"/>
      <c r="S714" s="105"/>
      <c r="T714" s="105"/>
      <c r="U714" s="105"/>
    </row>
    <row r="715" ht="12.75" customHeight="1">
      <c r="A715" s="105"/>
      <c r="B715" s="105"/>
      <c r="C715" s="105"/>
      <c r="D715" s="105"/>
      <c r="E715" s="50"/>
      <c r="F715" s="105"/>
      <c r="G715" s="105"/>
      <c r="H715" s="105"/>
      <c r="I715" s="105"/>
      <c r="J715" s="105"/>
      <c r="K715" s="105"/>
      <c r="L715" s="105"/>
      <c r="M715" s="106"/>
      <c r="N715" s="106"/>
      <c r="O715" s="105"/>
      <c r="P715" s="107"/>
      <c r="Q715" s="105"/>
      <c r="R715" s="106"/>
      <c r="S715" s="105"/>
      <c r="T715" s="105"/>
      <c r="U715" s="105"/>
    </row>
    <row r="716" ht="12.75" customHeight="1">
      <c r="A716" s="105"/>
      <c r="B716" s="105"/>
      <c r="C716" s="105"/>
      <c r="D716" s="105"/>
      <c r="E716" s="50"/>
      <c r="F716" s="105"/>
      <c r="G716" s="105"/>
      <c r="H716" s="105"/>
      <c r="I716" s="105"/>
      <c r="J716" s="105"/>
      <c r="K716" s="105"/>
      <c r="L716" s="105"/>
      <c r="M716" s="106"/>
      <c r="N716" s="106"/>
      <c r="O716" s="105"/>
      <c r="P716" s="107"/>
      <c r="Q716" s="105"/>
      <c r="R716" s="106"/>
      <c r="S716" s="105"/>
      <c r="T716" s="105"/>
      <c r="U716" s="105"/>
    </row>
    <row r="717" ht="12.75" customHeight="1">
      <c r="A717" s="105"/>
      <c r="B717" s="105"/>
      <c r="C717" s="105"/>
      <c r="D717" s="105"/>
      <c r="E717" s="50"/>
      <c r="F717" s="105"/>
      <c r="G717" s="105"/>
      <c r="H717" s="105"/>
      <c r="I717" s="105"/>
      <c r="J717" s="105"/>
      <c r="K717" s="105"/>
      <c r="L717" s="105"/>
      <c r="M717" s="106"/>
      <c r="N717" s="106"/>
      <c r="O717" s="105"/>
      <c r="P717" s="107"/>
      <c r="Q717" s="105"/>
      <c r="R717" s="106"/>
      <c r="S717" s="105"/>
      <c r="T717" s="105"/>
      <c r="U717" s="105"/>
    </row>
    <row r="718" ht="12.75" customHeight="1">
      <c r="A718" s="105"/>
      <c r="B718" s="105"/>
      <c r="C718" s="105"/>
      <c r="D718" s="105"/>
      <c r="E718" s="50"/>
      <c r="F718" s="105"/>
      <c r="G718" s="105"/>
      <c r="H718" s="105"/>
      <c r="I718" s="105"/>
      <c r="J718" s="105"/>
      <c r="K718" s="105"/>
      <c r="L718" s="105"/>
      <c r="M718" s="106"/>
      <c r="N718" s="106"/>
      <c r="O718" s="105"/>
      <c r="P718" s="107"/>
      <c r="Q718" s="105"/>
      <c r="R718" s="106"/>
      <c r="S718" s="105"/>
      <c r="T718" s="105"/>
      <c r="U718" s="105"/>
    </row>
    <row r="719" ht="12.75" customHeight="1">
      <c r="A719" s="105"/>
      <c r="B719" s="105"/>
      <c r="C719" s="105"/>
      <c r="D719" s="105"/>
      <c r="E719" s="50"/>
      <c r="F719" s="105"/>
      <c r="G719" s="105"/>
      <c r="H719" s="105"/>
      <c r="I719" s="105"/>
      <c r="J719" s="105"/>
      <c r="K719" s="105"/>
      <c r="L719" s="105"/>
      <c r="M719" s="106"/>
      <c r="N719" s="106"/>
      <c r="O719" s="105"/>
      <c r="P719" s="107"/>
      <c r="Q719" s="105"/>
      <c r="R719" s="106"/>
      <c r="S719" s="105"/>
      <c r="T719" s="105"/>
      <c r="U719" s="105"/>
    </row>
    <row r="720" ht="12.75" customHeight="1">
      <c r="A720" s="105"/>
      <c r="B720" s="105"/>
      <c r="C720" s="105"/>
      <c r="D720" s="105"/>
      <c r="E720" s="50"/>
      <c r="F720" s="105"/>
      <c r="G720" s="105"/>
      <c r="H720" s="105"/>
      <c r="I720" s="105"/>
      <c r="J720" s="105"/>
      <c r="K720" s="105"/>
      <c r="L720" s="105"/>
      <c r="M720" s="106"/>
      <c r="N720" s="106"/>
      <c r="O720" s="105"/>
      <c r="P720" s="107"/>
      <c r="Q720" s="105"/>
      <c r="R720" s="106"/>
      <c r="S720" s="105"/>
      <c r="T720" s="105"/>
      <c r="U720" s="105"/>
    </row>
    <row r="721" ht="12.75" customHeight="1">
      <c r="A721" s="105"/>
      <c r="B721" s="105"/>
      <c r="C721" s="105"/>
      <c r="D721" s="105"/>
      <c r="E721" s="50"/>
      <c r="F721" s="105"/>
      <c r="G721" s="105"/>
      <c r="H721" s="105"/>
      <c r="I721" s="105"/>
      <c r="J721" s="105"/>
      <c r="K721" s="105"/>
      <c r="L721" s="105"/>
      <c r="M721" s="106"/>
      <c r="N721" s="106"/>
      <c r="O721" s="105"/>
      <c r="P721" s="107"/>
      <c r="Q721" s="105"/>
      <c r="R721" s="106"/>
      <c r="S721" s="105"/>
      <c r="T721" s="105"/>
      <c r="U721" s="105"/>
    </row>
    <row r="722" ht="12.75" customHeight="1">
      <c r="A722" s="105"/>
      <c r="B722" s="105"/>
      <c r="C722" s="105"/>
      <c r="D722" s="105"/>
      <c r="E722" s="50"/>
      <c r="F722" s="105"/>
      <c r="G722" s="105"/>
      <c r="H722" s="105"/>
      <c r="I722" s="105"/>
      <c r="J722" s="105"/>
      <c r="K722" s="105"/>
      <c r="L722" s="105"/>
      <c r="M722" s="106"/>
      <c r="N722" s="106"/>
      <c r="O722" s="105"/>
      <c r="P722" s="107"/>
      <c r="Q722" s="105"/>
      <c r="R722" s="106"/>
      <c r="S722" s="105"/>
      <c r="T722" s="105"/>
      <c r="U722" s="105"/>
    </row>
    <row r="723" ht="12.75" customHeight="1">
      <c r="A723" s="105"/>
      <c r="B723" s="105"/>
      <c r="C723" s="105"/>
      <c r="D723" s="105"/>
      <c r="E723" s="50"/>
      <c r="F723" s="105"/>
      <c r="G723" s="105"/>
      <c r="H723" s="105"/>
      <c r="I723" s="105"/>
      <c r="J723" s="105"/>
      <c r="K723" s="105"/>
      <c r="L723" s="105"/>
      <c r="M723" s="106"/>
      <c r="N723" s="106"/>
      <c r="O723" s="105"/>
      <c r="P723" s="107"/>
      <c r="Q723" s="105"/>
      <c r="R723" s="106"/>
      <c r="S723" s="105"/>
      <c r="T723" s="105"/>
      <c r="U723" s="105"/>
    </row>
    <row r="724" ht="12.75" customHeight="1">
      <c r="A724" s="105"/>
      <c r="B724" s="105"/>
      <c r="C724" s="105"/>
      <c r="D724" s="105"/>
      <c r="E724" s="50"/>
      <c r="F724" s="105"/>
      <c r="G724" s="105"/>
      <c r="H724" s="105"/>
      <c r="I724" s="105"/>
      <c r="J724" s="105"/>
      <c r="K724" s="105"/>
      <c r="L724" s="105"/>
      <c r="M724" s="106"/>
      <c r="N724" s="106"/>
      <c r="O724" s="105"/>
      <c r="P724" s="107"/>
      <c r="Q724" s="105"/>
      <c r="R724" s="106"/>
      <c r="S724" s="105"/>
      <c r="T724" s="105"/>
      <c r="U724" s="105"/>
    </row>
    <row r="725" ht="12.75" customHeight="1">
      <c r="A725" s="105"/>
      <c r="B725" s="105"/>
      <c r="C725" s="105"/>
      <c r="D725" s="105"/>
      <c r="E725" s="50"/>
      <c r="F725" s="105"/>
      <c r="G725" s="105"/>
      <c r="H725" s="105"/>
      <c r="I725" s="105"/>
      <c r="J725" s="105"/>
      <c r="K725" s="105"/>
      <c r="L725" s="105"/>
      <c r="M725" s="106"/>
      <c r="N725" s="106"/>
      <c r="O725" s="105"/>
      <c r="P725" s="107"/>
      <c r="Q725" s="105"/>
      <c r="R725" s="106"/>
      <c r="S725" s="105"/>
      <c r="T725" s="105"/>
      <c r="U725" s="105"/>
    </row>
    <row r="726" ht="12.75" customHeight="1">
      <c r="A726" s="105"/>
      <c r="B726" s="105"/>
      <c r="C726" s="105"/>
      <c r="D726" s="105"/>
      <c r="E726" s="50"/>
      <c r="F726" s="105"/>
      <c r="G726" s="105"/>
      <c r="H726" s="105"/>
      <c r="I726" s="105"/>
      <c r="J726" s="105"/>
      <c r="K726" s="105"/>
      <c r="L726" s="105"/>
      <c r="M726" s="106"/>
      <c r="N726" s="106"/>
      <c r="O726" s="105"/>
      <c r="P726" s="107"/>
      <c r="Q726" s="105"/>
      <c r="R726" s="106"/>
      <c r="S726" s="105"/>
      <c r="T726" s="105"/>
      <c r="U726" s="105"/>
    </row>
    <row r="727" ht="12.75" customHeight="1">
      <c r="A727" s="105"/>
      <c r="B727" s="105"/>
      <c r="C727" s="105"/>
      <c r="D727" s="105"/>
      <c r="E727" s="50"/>
      <c r="F727" s="105"/>
      <c r="G727" s="105"/>
      <c r="H727" s="105"/>
      <c r="I727" s="105"/>
      <c r="J727" s="105"/>
      <c r="K727" s="105"/>
      <c r="L727" s="105"/>
      <c r="M727" s="106"/>
      <c r="N727" s="106"/>
      <c r="O727" s="105"/>
      <c r="P727" s="107"/>
      <c r="Q727" s="105"/>
      <c r="R727" s="106"/>
      <c r="S727" s="105"/>
      <c r="T727" s="105"/>
      <c r="U727" s="105"/>
    </row>
    <row r="728" ht="12.75" customHeight="1">
      <c r="A728" s="105"/>
      <c r="B728" s="105"/>
      <c r="C728" s="105"/>
      <c r="D728" s="105"/>
      <c r="E728" s="50"/>
      <c r="F728" s="105"/>
      <c r="G728" s="105"/>
      <c r="H728" s="105"/>
      <c r="I728" s="105"/>
      <c r="J728" s="105"/>
      <c r="K728" s="105"/>
      <c r="L728" s="105"/>
      <c r="M728" s="106"/>
      <c r="N728" s="106"/>
      <c r="O728" s="105"/>
      <c r="P728" s="107"/>
      <c r="Q728" s="105"/>
      <c r="R728" s="106"/>
      <c r="S728" s="105"/>
      <c r="T728" s="105"/>
      <c r="U728" s="105"/>
    </row>
    <row r="729" ht="12.75" customHeight="1">
      <c r="A729" s="105"/>
      <c r="B729" s="105"/>
      <c r="C729" s="105"/>
      <c r="D729" s="105"/>
      <c r="E729" s="50"/>
      <c r="F729" s="105"/>
      <c r="G729" s="105"/>
      <c r="H729" s="105"/>
      <c r="I729" s="105"/>
      <c r="J729" s="105"/>
      <c r="K729" s="105"/>
      <c r="L729" s="105"/>
      <c r="M729" s="106"/>
      <c r="N729" s="106"/>
      <c r="O729" s="105"/>
      <c r="P729" s="107"/>
      <c r="Q729" s="105"/>
      <c r="R729" s="106"/>
      <c r="S729" s="105"/>
      <c r="T729" s="105"/>
      <c r="U729" s="105"/>
    </row>
    <row r="730" ht="12.75" customHeight="1">
      <c r="A730" s="105"/>
      <c r="B730" s="105"/>
      <c r="C730" s="105"/>
      <c r="D730" s="105"/>
      <c r="E730" s="50"/>
      <c r="F730" s="105"/>
      <c r="G730" s="105"/>
      <c r="H730" s="105"/>
      <c r="I730" s="105"/>
      <c r="J730" s="105"/>
      <c r="K730" s="105"/>
      <c r="L730" s="105"/>
      <c r="M730" s="106"/>
      <c r="N730" s="106"/>
      <c r="O730" s="105"/>
      <c r="P730" s="107"/>
      <c r="Q730" s="105"/>
      <c r="R730" s="106"/>
      <c r="S730" s="105"/>
      <c r="T730" s="105"/>
      <c r="U730" s="105"/>
    </row>
    <row r="731" ht="12.75" customHeight="1">
      <c r="A731" s="105"/>
      <c r="B731" s="105"/>
      <c r="C731" s="105"/>
      <c r="D731" s="105"/>
      <c r="E731" s="50"/>
      <c r="F731" s="105"/>
      <c r="G731" s="105"/>
      <c r="H731" s="105"/>
      <c r="I731" s="105"/>
      <c r="J731" s="105"/>
      <c r="K731" s="105"/>
      <c r="L731" s="105"/>
      <c r="M731" s="106"/>
      <c r="N731" s="106"/>
      <c r="O731" s="105"/>
      <c r="P731" s="107"/>
      <c r="Q731" s="105"/>
      <c r="R731" s="106"/>
      <c r="S731" s="105"/>
      <c r="T731" s="105"/>
      <c r="U731" s="105"/>
    </row>
    <row r="732" ht="12.75" customHeight="1">
      <c r="A732" s="105"/>
      <c r="B732" s="105"/>
      <c r="C732" s="105"/>
      <c r="D732" s="105"/>
      <c r="E732" s="50"/>
      <c r="F732" s="105"/>
      <c r="G732" s="105"/>
      <c r="H732" s="105"/>
      <c r="I732" s="105"/>
      <c r="J732" s="105"/>
      <c r="K732" s="105"/>
      <c r="L732" s="105"/>
      <c r="M732" s="106"/>
      <c r="N732" s="106"/>
      <c r="O732" s="105"/>
      <c r="P732" s="107"/>
      <c r="Q732" s="105"/>
      <c r="R732" s="106"/>
      <c r="S732" s="105"/>
      <c r="T732" s="105"/>
      <c r="U732" s="105"/>
    </row>
    <row r="733" ht="12.75" customHeight="1">
      <c r="A733" s="105"/>
      <c r="B733" s="105"/>
      <c r="C733" s="105"/>
      <c r="D733" s="105"/>
      <c r="E733" s="50"/>
      <c r="F733" s="105"/>
      <c r="G733" s="105"/>
      <c r="H733" s="105"/>
      <c r="I733" s="105"/>
      <c r="J733" s="105"/>
      <c r="K733" s="105"/>
      <c r="L733" s="105"/>
      <c r="M733" s="106"/>
      <c r="N733" s="106"/>
      <c r="O733" s="105"/>
      <c r="P733" s="107"/>
      <c r="Q733" s="105"/>
      <c r="R733" s="106"/>
      <c r="S733" s="105"/>
      <c r="T733" s="105"/>
      <c r="U733" s="105"/>
    </row>
    <row r="734" ht="12.75" customHeight="1">
      <c r="A734" s="105"/>
      <c r="B734" s="105"/>
      <c r="C734" s="105"/>
      <c r="D734" s="105"/>
      <c r="E734" s="50"/>
      <c r="F734" s="105"/>
      <c r="G734" s="105"/>
      <c r="H734" s="105"/>
      <c r="I734" s="105"/>
      <c r="J734" s="105"/>
      <c r="K734" s="105"/>
      <c r="L734" s="105"/>
      <c r="M734" s="106"/>
      <c r="N734" s="106"/>
      <c r="O734" s="105"/>
      <c r="P734" s="107"/>
      <c r="Q734" s="105"/>
      <c r="R734" s="106"/>
      <c r="S734" s="105"/>
      <c r="T734" s="105"/>
      <c r="U734" s="105"/>
    </row>
    <row r="735" ht="12.75" customHeight="1">
      <c r="A735" s="105"/>
      <c r="B735" s="105"/>
      <c r="C735" s="105"/>
      <c r="D735" s="105"/>
      <c r="E735" s="50"/>
      <c r="F735" s="105"/>
      <c r="G735" s="105"/>
      <c r="H735" s="105"/>
      <c r="I735" s="105"/>
      <c r="J735" s="105"/>
      <c r="K735" s="105"/>
      <c r="L735" s="105"/>
      <c r="M735" s="106"/>
      <c r="N735" s="106"/>
      <c r="O735" s="105"/>
      <c r="P735" s="107"/>
      <c r="Q735" s="105"/>
      <c r="R735" s="106"/>
      <c r="S735" s="105"/>
      <c r="T735" s="105"/>
      <c r="U735" s="105"/>
    </row>
    <row r="736" ht="12.75" customHeight="1">
      <c r="A736" s="105"/>
      <c r="B736" s="105"/>
      <c r="C736" s="105"/>
      <c r="D736" s="105"/>
      <c r="E736" s="50"/>
      <c r="F736" s="105"/>
      <c r="G736" s="105"/>
      <c r="H736" s="105"/>
      <c r="I736" s="105"/>
      <c r="J736" s="105"/>
      <c r="K736" s="105"/>
      <c r="L736" s="105"/>
      <c r="M736" s="106"/>
      <c r="N736" s="106"/>
      <c r="O736" s="105"/>
      <c r="P736" s="107"/>
      <c r="Q736" s="105"/>
      <c r="R736" s="106"/>
      <c r="S736" s="105"/>
      <c r="T736" s="105"/>
      <c r="U736" s="105"/>
    </row>
    <row r="737" ht="12.75" customHeight="1">
      <c r="A737" s="105"/>
      <c r="B737" s="105"/>
      <c r="C737" s="105"/>
      <c r="D737" s="105"/>
      <c r="E737" s="50"/>
      <c r="F737" s="105"/>
      <c r="G737" s="105"/>
      <c r="H737" s="105"/>
      <c r="I737" s="105"/>
      <c r="J737" s="105"/>
      <c r="K737" s="105"/>
      <c r="L737" s="105"/>
      <c r="M737" s="106"/>
      <c r="N737" s="106"/>
      <c r="O737" s="105"/>
      <c r="P737" s="107"/>
      <c r="Q737" s="105"/>
      <c r="R737" s="106"/>
      <c r="S737" s="105"/>
      <c r="T737" s="105"/>
      <c r="U737" s="105"/>
    </row>
    <row r="738" ht="12.75" customHeight="1">
      <c r="A738" s="105"/>
      <c r="B738" s="105"/>
      <c r="C738" s="105"/>
      <c r="D738" s="105"/>
      <c r="E738" s="50"/>
      <c r="F738" s="105"/>
      <c r="G738" s="105"/>
      <c r="H738" s="105"/>
      <c r="I738" s="105"/>
      <c r="J738" s="105"/>
      <c r="K738" s="105"/>
      <c r="L738" s="105"/>
      <c r="M738" s="106"/>
      <c r="N738" s="106"/>
      <c r="O738" s="105"/>
      <c r="P738" s="107"/>
      <c r="Q738" s="105"/>
      <c r="R738" s="106"/>
      <c r="S738" s="105"/>
      <c r="T738" s="105"/>
      <c r="U738" s="105"/>
    </row>
    <row r="739" ht="12.75" customHeight="1">
      <c r="A739" s="105"/>
      <c r="B739" s="105"/>
      <c r="C739" s="105"/>
      <c r="D739" s="105"/>
      <c r="E739" s="50"/>
      <c r="F739" s="105"/>
      <c r="G739" s="105"/>
      <c r="H739" s="105"/>
      <c r="I739" s="105"/>
      <c r="J739" s="105"/>
      <c r="K739" s="105"/>
      <c r="L739" s="105"/>
      <c r="M739" s="106"/>
      <c r="N739" s="106"/>
      <c r="O739" s="105"/>
      <c r="P739" s="107"/>
      <c r="Q739" s="105"/>
      <c r="R739" s="106"/>
      <c r="S739" s="105"/>
      <c r="T739" s="105"/>
      <c r="U739" s="105"/>
    </row>
    <row r="740" ht="12.75" customHeight="1">
      <c r="A740" s="105"/>
      <c r="B740" s="105"/>
      <c r="C740" s="105"/>
      <c r="D740" s="105"/>
      <c r="E740" s="50"/>
      <c r="F740" s="105"/>
      <c r="G740" s="105"/>
      <c r="H740" s="105"/>
      <c r="I740" s="105"/>
      <c r="J740" s="105"/>
      <c r="K740" s="105"/>
      <c r="L740" s="105"/>
      <c r="M740" s="106"/>
      <c r="N740" s="106"/>
      <c r="O740" s="105"/>
      <c r="P740" s="107"/>
      <c r="Q740" s="105"/>
      <c r="R740" s="106"/>
      <c r="S740" s="105"/>
      <c r="T740" s="105"/>
      <c r="U740" s="105"/>
    </row>
    <row r="741" ht="12.75" customHeight="1">
      <c r="A741" s="105"/>
      <c r="B741" s="105"/>
      <c r="C741" s="105"/>
      <c r="D741" s="105"/>
      <c r="E741" s="50"/>
      <c r="F741" s="105"/>
      <c r="G741" s="105"/>
      <c r="H741" s="105"/>
      <c r="I741" s="105"/>
      <c r="J741" s="105"/>
      <c r="K741" s="105"/>
      <c r="L741" s="105"/>
      <c r="M741" s="106"/>
      <c r="N741" s="106"/>
      <c r="O741" s="105"/>
      <c r="P741" s="107"/>
      <c r="Q741" s="105"/>
      <c r="R741" s="106"/>
      <c r="S741" s="105"/>
      <c r="T741" s="105"/>
      <c r="U741" s="105"/>
    </row>
    <row r="742" ht="12.75" customHeight="1">
      <c r="A742" s="105"/>
      <c r="B742" s="105"/>
      <c r="C742" s="105"/>
      <c r="D742" s="105"/>
      <c r="E742" s="50"/>
      <c r="F742" s="105"/>
      <c r="G742" s="105"/>
      <c r="H742" s="105"/>
      <c r="I742" s="105"/>
      <c r="J742" s="105"/>
      <c r="K742" s="105"/>
      <c r="L742" s="105"/>
      <c r="M742" s="106"/>
      <c r="N742" s="106"/>
      <c r="O742" s="105"/>
      <c r="P742" s="107"/>
      <c r="Q742" s="105"/>
      <c r="R742" s="106"/>
      <c r="S742" s="105"/>
      <c r="T742" s="105"/>
      <c r="U742" s="105"/>
    </row>
    <row r="743" ht="12.75" customHeight="1">
      <c r="A743" s="105"/>
      <c r="B743" s="105"/>
      <c r="C743" s="105"/>
      <c r="D743" s="105"/>
      <c r="E743" s="50"/>
      <c r="F743" s="105"/>
      <c r="G743" s="105"/>
      <c r="H743" s="105"/>
      <c r="I743" s="105"/>
      <c r="J743" s="105"/>
      <c r="K743" s="105"/>
      <c r="L743" s="105"/>
      <c r="M743" s="106"/>
      <c r="N743" s="106"/>
      <c r="O743" s="105"/>
      <c r="P743" s="107"/>
      <c r="Q743" s="105"/>
      <c r="R743" s="106"/>
      <c r="S743" s="105"/>
      <c r="T743" s="105"/>
      <c r="U743" s="105"/>
    </row>
    <row r="744" ht="12.75" customHeight="1">
      <c r="A744" s="105"/>
      <c r="B744" s="105"/>
      <c r="C744" s="105"/>
      <c r="D744" s="105"/>
      <c r="E744" s="50"/>
      <c r="F744" s="105"/>
      <c r="G744" s="105"/>
      <c r="H744" s="105"/>
      <c r="I744" s="105"/>
      <c r="J744" s="105"/>
      <c r="K744" s="105"/>
      <c r="L744" s="105"/>
      <c r="M744" s="106"/>
      <c r="N744" s="106"/>
      <c r="O744" s="105"/>
      <c r="P744" s="107"/>
      <c r="Q744" s="105"/>
      <c r="R744" s="106"/>
      <c r="S744" s="105"/>
      <c r="T744" s="105"/>
      <c r="U744" s="105"/>
    </row>
    <row r="745" ht="12.75" customHeight="1">
      <c r="A745" s="105"/>
      <c r="B745" s="105"/>
      <c r="C745" s="105"/>
      <c r="D745" s="105"/>
      <c r="E745" s="50"/>
      <c r="F745" s="105"/>
      <c r="G745" s="105"/>
      <c r="H745" s="105"/>
      <c r="I745" s="105"/>
      <c r="J745" s="105"/>
      <c r="K745" s="105"/>
      <c r="L745" s="105"/>
      <c r="M745" s="106"/>
      <c r="N745" s="106"/>
      <c r="O745" s="105"/>
      <c r="P745" s="107"/>
      <c r="Q745" s="105"/>
      <c r="R745" s="106"/>
      <c r="S745" s="105"/>
      <c r="T745" s="105"/>
      <c r="U745" s="105"/>
    </row>
    <row r="746" ht="12.75" customHeight="1">
      <c r="A746" s="105"/>
      <c r="B746" s="105"/>
      <c r="C746" s="105"/>
      <c r="D746" s="105"/>
      <c r="E746" s="50"/>
      <c r="F746" s="105"/>
      <c r="G746" s="105"/>
      <c r="H746" s="105"/>
      <c r="I746" s="105"/>
      <c r="J746" s="105"/>
      <c r="K746" s="105"/>
      <c r="L746" s="105"/>
      <c r="M746" s="106"/>
      <c r="N746" s="106"/>
      <c r="O746" s="105"/>
      <c r="P746" s="107"/>
      <c r="Q746" s="105"/>
      <c r="R746" s="106"/>
      <c r="S746" s="105"/>
      <c r="T746" s="105"/>
      <c r="U746" s="105"/>
    </row>
    <row r="747" ht="12.75" customHeight="1">
      <c r="A747" s="105"/>
      <c r="B747" s="105"/>
      <c r="C747" s="105"/>
      <c r="D747" s="105"/>
      <c r="E747" s="50"/>
      <c r="F747" s="105"/>
      <c r="G747" s="105"/>
      <c r="H747" s="105"/>
      <c r="I747" s="105"/>
      <c r="J747" s="105"/>
      <c r="K747" s="105"/>
      <c r="L747" s="105"/>
      <c r="M747" s="106"/>
      <c r="N747" s="106"/>
      <c r="O747" s="105"/>
      <c r="P747" s="107"/>
      <c r="Q747" s="105"/>
      <c r="R747" s="106"/>
      <c r="S747" s="105"/>
      <c r="T747" s="105"/>
      <c r="U747" s="105"/>
    </row>
    <row r="748" ht="12.75" customHeight="1">
      <c r="A748" s="105"/>
      <c r="B748" s="105"/>
      <c r="C748" s="105"/>
      <c r="D748" s="105"/>
      <c r="E748" s="50"/>
      <c r="F748" s="105"/>
      <c r="G748" s="105"/>
      <c r="H748" s="105"/>
      <c r="I748" s="105"/>
      <c r="J748" s="105"/>
      <c r="K748" s="105"/>
      <c r="L748" s="105"/>
      <c r="M748" s="106"/>
      <c r="N748" s="106"/>
      <c r="O748" s="105"/>
      <c r="P748" s="107"/>
      <c r="Q748" s="105"/>
      <c r="R748" s="106"/>
      <c r="S748" s="105"/>
      <c r="T748" s="105"/>
      <c r="U748" s="105"/>
    </row>
    <row r="749" ht="12.75" customHeight="1">
      <c r="A749" s="105"/>
      <c r="B749" s="105"/>
      <c r="C749" s="105"/>
      <c r="D749" s="105"/>
      <c r="E749" s="50"/>
      <c r="F749" s="105"/>
      <c r="G749" s="105"/>
      <c r="H749" s="105"/>
      <c r="I749" s="105"/>
      <c r="J749" s="105"/>
      <c r="K749" s="105"/>
      <c r="L749" s="105"/>
      <c r="M749" s="106"/>
      <c r="N749" s="106"/>
      <c r="O749" s="105"/>
      <c r="P749" s="107"/>
      <c r="Q749" s="105"/>
      <c r="R749" s="106"/>
      <c r="S749" s="105"/>
      <c r="T749" s="105"/>
      <c r="U749" s="105"/>
    </row>
    <row r="750" ht="12.75" customHeight="1">
      <c r="A750" s="105"/>
      <c r="B750" s="105"/>
      <c r="C750" s="105"/>
      <c r="D750" s="105"/>
      <c r="E750" s="50"/>
      <c r="F750" s="105"/>
      <c r="G750" s="105"/>
      <c r="H750" s="105"/>
      <c r="I750" s="105"/>
      <c r="J750" s="105"/>
      <c r="K750" s="105"/>
      <c r="L750" s="105"/>
      <c r="M750" s="106"/>
      <c r="N750" s="106"/>
      <c r="O750" s="105"/>
      <c r="P750" s="107"/>
      <c r="Q750" s="105"/>
      <c r="R750" s="106"/>
      <c r="S750" s="105"/>
      <c r="T750" s="105"/>
      <c r="U750" s="105"/>
    </row>
    <row r="751" ht="12.75" customHeight="1">
      <c r="A751" s="105"/>
      <c r="B751" s="105"/>
      <c r="C751" s="105"/>
      <c r="D751" s="105"/>
      <c r="E751" s="50"/>
      <c r="F751" s="105"/>
      <c r="G751" s="105"/>
      <c r="H751" s="105"/>
      <c r="I751" s="105"/>
      <c r="J751" s="105"/>
      <c r="K751" s="105"/>
      <c r="L751" s="105"/>
      <c r="M751" s="106"/>
      <c r="N751" s="106"/>
      <c r="O751" s="105"/>
      <c r="P751" s="107"/>
      <c r="Q751" s="105"/>
      <c r="R751" s="106"/>
      <c r="S751" s="105"/>
      <c r="T751" s="105"/>
      <c r="U751" s="105"/>
    </row>
    <row r="752" ht="12.75" customHeight="1">
      <c r="A752" s="105"/>
      <c r="B752" s="105"/>
      <c r="C752" s="105"/>
      <c r="D752" s="105"/>
      <c r="E752" s="50"/>
      <c r="F752" s="105"/>
      <c r="G752" s="105"/>
      <c r="H752" s="105"/>
      <c r="I752" s="105"/>
      <c r="J752" s="105"/>
      <c r="K752" s="105"/>
      <c r="L752" s="105"/>
      <c r="M752" s="106"/>
      <c r="N752" s="106"/>
      <c r="O752" s="105"/>
      <c r="P752" s="107"/>
      <c r="Q752" s="105"/>
      <c r="R752" s="106"/>
      <c r="S752" s="105"/>
      <c r="T752" s="105"/>
      <c r="U752" s="105"/>
    </row>
    <row r="753" ht="12.75" customHeight="1">
      <c r="A753" s="105"/>
      <c r="B753" s="105"/>
      <c r="C753" s="105"/>
      <c r="D753" s="105"/>
      <c r="E753" s="50"/>
      <c r="F753" s="105"/>
      <c r="G753" s="105"/>
      <c r="H753" s="105"/>
      <c r="I753" s="105"/>
      <c r="J753" s="105"/>
      <c r="K753" s="105"/>
      <c r="L753" s="105"/>
      <c r="M753" s="106"/>
      <c r="N753" s="106"/>
      <c r="O753" s="105"/>
      <c r="P753" s="107"/>
      <c r="Q753" s="105"/>
      <c r="R753" s="106"/>
      <c r="S753" s="105"/>
      <c r="T753" s="105"/>
      <c r="U753" s="105"/>
    </row>
    <row r="754" ht="12.75" customHeight="1">
      <c r="A754" s="105"/>
      <c r="B754" s="105"/>
      <c r="C754" s="105"/>
      <c r="D754" s="105"/>
      <c r="E754" s="50"/>
      <c r="F754" s="105"/>
      <c r="G754" s="105"/>
      <c r="H754" s="105"/>
      <c r="I754" s="105"/>
      <c r="J754" s="105"/>
      <c r="K754" s="105"/>
      <c r="L754" s="105"/>
      <c r="M754" s="106"/>
      <c r="N754" s="106"/>
      <c r="O754" s="105"/>
      <c r="P754" s="107"/>
      <c r="Q754" s="105"/>
      <c r="R754" s="106"/>
      <c r="S754" s="105"/>
      <c r="T754" s="105"/>
      <c r="U754" s="105"/>
    </row>
    <row r="755" ht="12.75" customHeight="1">
      <c r="A755" s="105"/>
      <c r="B755" s="105"/>
      <c r="C755" s="105"/>
      <c r="D755" s="105"/>
      <c r="E755" s="50"/>
      <c r="F755" s="105"/>
      <c r="G755" s="105"/>
      <c r="H755" s="105"/>
      <c r="I755" s="105"/>
      <c r="J755" s="105"/>
      <c r="K755" s="105"/>
      <c r="L755" s="105"/>
      <c r="M755" s="106"/>
      <c r="N755" s="106"/>
      <c r="O755" s="105"/>
      <c r="P755" s="107"/>
      <c r="Q755" s="105"/>
      <c r="R755" s="106"/>
      <c r="S755" s="105"/>
      <c r="T755" s="105"/>
      <c r="U755" s="105"/>
    </row>
    <row r="756" ht="12.75" customHeight="1">
      <c r="A756" s="105"/>
      <c r="B756" s="105"/>
      <c r="C756" s="105"/>
      <c r="D756" s="105"/>
      <c r="E756" s="50"/>
      <c r="F756" s="105"/>
      <c r="G756" s="105"/>
      <c r="H756" s="105"/>
      <c r="I756" s="105"/>
      <c r="J756" s="105"/>
      <c r="K756" s="105"/>
      <c r="L756" s="105"/>
      <c r="M756" s="106"/>
      <c r="N756" s="106"/>
      <c r="O756" s="105"/>
      <c r="P756" s="107"/>
      <c r="Q756" s="105"/>
      <c r="R756" s="106"/>
      <c r="S756" s="105"/>
      <c r="T756" s="105"/>
      <c r="U756" s="105"/>
    </row>
    <row r="757" ht="12.75" customHeight="1">
      <c r="A757" s="105"/>
      <c r="B757" s="105"/>
      <c r="C757" s="105"/>
      <c r="D757" s="105"/>
      <c r="E757" s="50"/>
      <c r="F757" s="105"/>
      <c r="G757" s="105"/>
      <c r="H757" s="105"/>
      <c r="I757" s="105"/>
      <c r="J757" s="105"/>
      <c r="K757" s="105"/>
      <c r="L757" s="105"/>
      <c r="M757" s="106"/>
      <c r="N757" s="106"/>
      <c r="O757" s="105"/>
      <c r="P757" s="107"/>
      <c r="Q757" s="105"/>
      <c r="R757" s="106"/>
      <c r="S757" s="105"/>
      <c r="T757" s="105"/>
      <c r="U757" s="105"/>
    </row>
    <row r="758" ht="12.75" customHeight="1">
      <c r="A758" s="105"/>
      <c r="B758" s="105"/>
      <c r="C758" s="105"/>
      <c r="D758" s="105"/>
      <c r="E758" s="50"/>
      <c r="F758" s="105"/>
      <c r="G758" s="105"/>
      <c r="H758" s="105"/>
      <c r="I758" s="105"/>
      <c r="J758" s="105"/>
      <c r="K758" s="105"/>
      <c r="L758" s="105"/>
      <c r="M758" s="106"/>
      <c r="N758" s="106"/>
      <c r="O758" s="105"/>
      <c r="P758" s="107"/>
      <c r="Q758" s="105"/>
      <c r="R758" s="106"/>
      <c r="S758" s="105"/>
      <c r="T758" s="105"/>
      <c r="U758" s="105"/>
    </row>
    <row r="759" ht="12.75" customHeight="1">
      <c r="A759" s="105"/>
      <c r="B759" s="105"/>
      <c r="C759" s="105"/>
      <c r="D759" s="105"/>
      <c r="E759" s="50"/>
      <c r="F759" s="105"/>
      <c r="G759" s="105"/>
      <c r="H759" s="105"/>
      <c r="I759" s="105"/>
      <c r="J759" s="105"/>
      <c r="K759" s="105"/>
      <c r="L759" s="105"/>
      <c r="M759" s="106"/>
      <c r="N759" s="106"/>
      <c r="O759" s="105"/>
      <c r="P759" s="107"/>
      <c r="Q759" s="105"/>
      <c r="R759" s="106"/>
      <c r="S759" s="105"/>
      <c r="T759" s="105"/>
      <c r="U759" s="105"/>
    </row>
    <row r="760" ht="12.75" customHeight="1">
      <c r="A760" s="105"/>
      <c r="B760" s="105"/>
      <c r="C760" s="105"/>
      <c r="D760" s="105"/>
      <c r="E760" s="50"/>
      <c r="F760" s="105"/>
      <c r="G760" s="105"/>
      <c r="H760" s="105"/>
      <c r="I760" s="105"/>
      <c r="J760" s="105"/>
      <c r="K760" s="105"/>
      <c r="L760" s="105"/>
      <c r="M760" s="106"/>
      <c r="N760" s="106"/>
      <c r="O760" s="105"/>
      <c r="P760" s="107"/>
      <c r="Q760" s="105"/>
      <c r="R760" s="106"/>
      <c r="S760" s="105"/>
      <c r="T760" s="105"/>
      <c r="U760" s="105"/>
    </row>
    <row r="761" ht="12.75" customHeight="1">
      <c r="A761" s="105"/>
      <c r="B761" s="105"/>
      <c r="C761" s="105"/>
      <c r="D761" s="105"/>
      <c r="E761" s="50"/>
      <c r="F761" s="105"/>
      <c r="G761" s="105"/>
      <c r="H761" s="105"/>
      <c r="I761" s="105"/>
      <c r="J761" s="105"/>
      <c r="K761" s="105"/>
      <c r="L761" s="105"/>
      <c r="M761" s="106"/>
      <c r="N761" s="106"/>
      <c r="O761" s="105"/>
      <c r="P761" s="107"/>
      <c r="Q761" s="105"/>
      <c r="R761" s="106"/>
      <c r="S761" s="105"/>
      <c r="T761" s="105"/>
      <c r="U761" s="105"/>
    </row>
    <row r="762" ht="12.75" customHeight="1">
      <c r="A762" s="105"/>
      <c r="B762" s="105"/>
      <c r="C762" s="105"/>
      <c r="D762" s="105"/>
      <c r="E762" s="50"/>
      <c r="F762" s="105"/>
      <c r="G762" s="105"/>
      <c r="H762" s="105"/>
      <c r="I762" s="105"/>
      <c r="J762" s="105"/>
      <c r="K762" s="105"/>
      <c r="L762" s="105"/>
      <c r="M762" s="106"/>
      <c r="N762" s="106"/>
      <c r="O762" s="105"/>
      <c r="P762" s="107"/>
      <c r="Q762" s="105"/>
      <c r="R762" s="106"/>
      <c r="S762" s="105"/>
      <c r="T762" s="105"/>
      <c r="U762" s="105"/>
    </row>
    <row r="763" ht="12.75" customHeight="1">
      <c r="A763" s="105"/>
      <c r="B763" s="105"/>
      <c r="C763" s="105"/>
      <c r="D763" s="105"/>
      <c r="E763" s="50"/>
      <c r="F763" s="105"/>
      <c r="G763" s="105"/>
      <c r="H763" s="105"/>
      <c r="I763" s="105"/>
      <c r="J763" s="105"/>
      <c r="K763" s="105"/>
      <c r="L763" s="105"/>
      <c r="M763" s="106"/>
      <c r="N763" s="106"/>
      <c r="O763" s="105"/>
      <c r="P763" s="107"/>
      <c r="Q763" s="105"/>
      <c r="R763" s="106"/>
      <c r="S763" s="105"/>
      <c r="T763" s="105"/>
      <c r="U763" s="105"/>
    </row>
    <row r="764" ht="12.75" customHeight="1">
      <c r="A764" s="105"/>
      <c r="B764" s="105"/>
      <c r="C764" s="105"/>
      <c r="D764" s="105"/>
      <c r="E764" s="50"/>
      <c r="F764" s="105"/>
      <c r="G764" s="105"/>
      <c r="H764" s="105"/>
      <c r="I764" s="105"/>
      <c r="J764" s="105"/>
      <c r="K764" s="105"/>
      <c r="L764" s="105"/>
      <c r="M764" s="106"/>
      <c r="N764" s="106"/>
      <c r="O764" s="105"/>
      <c r="P764" s="107"/>
      <c r="Q764" s="105"/>
      <c r="R764" s="106"/>
      <c r="S764" s="105"/>
      <c r="T764" s="105"/>
      <c r="U764" s="105"/>
    </row>
    <row r="765" ht="12.75" customHeight="1">
      <c r="A765" s="105"/>
      <c r="B765" s="105"/>
      <c r="C765" s="105"/>
      <c r="D765" s="105"/>
      <c r="E765" s="50"/>
      <c r="F765" s="105"/>
      <c r="G765" s="105"/>
      <c r="H765" s="105"/>
      <c r="I765" s="105"/>
      <c r="J765" s="105"/>
      <c r="K765" s="105"/>
      <c r="L765" s="105"/>
      <c r="M765" s="106"/>
      <c r="N765" s="106"/>
      <c r="O765" s="105"/>
      <c r="P765" s="107"/>
      <c r="Q765" s="105"/>
      <c r="R765" s="106"/>
      <c r="S765" s="105"/>
      <c r="T765" s="105"/>
      <c r="U765" s="105"/>
    </row>
    <row r="766" ht="12.75" customHeight="1">
      <c r="A766" s="105"/>
      <c r="B766" s="105"/>
      <c r="C766" s="105"/>
      <c r="D766" s="105"/>
      <c r="E766" s="50"/>
      <c r="F766" s="105"/>
      <c r="G766" s="105"/>
      <c r="H766" s="105"/>
      <c r="I766" s="105"/>
      <c r="J766" s="105"/>
      <c r="K766" s="105"/>
      <c r="L766" s="105"/>
      <c r="M766" s="106"/>
      <c r="N766" s="106"/>
      <c r="O766" s="105"/>
      <c r="P766" s="107"/>
      <c r="Q766" s="105"/>
      <c r="R766" s="106"/>
      <c r="S766" s="105"/>
      <c r="T766" s="105"/>
      <c r="U766" s="105"/>
    </row>
    <row r="767" ht="12.75" customHeight="1">
      <c r="A767" s="105"/>
      <c r="B767" s="105"/>
      <c r="C767" s="105"/>
      <c r="D767" s="105"/>
      <c r="E767" s="50"/>
      <c r="F767" s="105"/>
      <c r="G767" s="105"/>
      <c r="H767" s="105"/>
      <c r="I767" s="105"/>
      <c r="J767" s="105"/>
      <c r="K767" s="105"/>
      <c r="L767" s="105"/>
      <c r="M767" s="106"/>
      <c r="N767" s="106"/>
      <c r="O767" s="105"/>
      <c r="P767" s="107"/>
      <c r="Q767" s="105"/>
      <c r="R767" s="106"/>
      <c r="S767" s="105"/>
      <c r="T767" s="105"/>
      <c r="U767" s="105"/>
    </row>
    <row r="768" ht="12.75" customHeight="1">
      <c r="A768" s="105"/>
      <c r="B768" s="105"/>
      <c r="C768" s="105"/>
      <c r="D768" s="105"/>
      <c r="E768" s="50"/>
      <c r="F768" s="105"/>
      <c r="G768" s="105"/>
      <c r="H768" s="105"/>
      <c r="I768" s="105"/>
      <c r="J768" s="105"/>
      <c r="K768" s="105"/>
      <c r="L768" s="105"/>
      <c r="M768" s="106"/>
      <c r="N768" s="106"/>
      <c r="O768" s="105"/>
      <c r="P768" s="107"/>
      <c r="Q768" s="105"/>
      <c r="R768" s="106"/>
      <c r="S768" s="105"/>
      <c r="T768" s="105"/>
      <c r="U768" s="105"/>
    </row>
    <row r="769" ht="12.75" customHeight="1">
      <c r="A769" s="105"/>
      <c r="B769" s="105"/>
      <c r="C769" s="105"/>
      <c r="D769" s="105"/>
      <c r="E769" s="50"/>
      <c r="F769" s="105"/>
      <c r="G769" s="105"/>
      <c r="H769" s="105"/>
      <c r="I769" s="105"/>
      <c r="J769" s="105"/>
      <c r="K769" s="105"/>
      <c r="L769" s="105"/>
      <c r="M769" s="106"/>
      <c r="N769" s="106"/>
      <c r="O769" s="105"/>
      <c r="P769" s="107"/>
      <c r="Q769" s="105"/>
      <c r="R769" s="106"/>
      <c r="S769" s="105"/>
      <c r="T769" s="105"/>
      <c r="U769" s="105"/>
    </row>
    <row r="770" ht="12.75" customHeight="1">
      <c r="A770" s="105"/>
      <c r="B770" s="105"/>
      <c r="C770" s="105"/>
      <c r="D770" s="105"/>
      <c r="E770" s="50"/>
      <c r="F770" s="105"/>
      <c r="G770" s="105"/>
      <c r="H770" s="105"/>
      <c r="I770" s="105"/>
      <c r="J770" s="105"/>
      <c r="K770" s="105"/>
      <c r="L770" s="105"/>
      <c r="M770" s="106"/>
      <c r="N770" s="106"/>
      <c r="O770" s="105"/>
      <c r="P770" s="107"/>
      <c r="Q770" s="105"/>
      <c r="R770" s="106"/>
      <c r="S770" s="105"/>
      <c r="T770" s="105"/>
      <c r="U770" s="105"/>
    </row>
    <row r="771" ht="12.75" customHeight="1">
      <c r="A771" s="105"/>
      <c r="B771" s="105"/>
      <c r="C771" s="105"/>
      <c r="D771" s="105"/>
      <c r="E771" s="50"/>
      <c r="F771" s="105"/>
      <c r="G771" s="105"/>
      <c r="H771" s="105"/>
      <c r="I771" s="105"/>
      <c r="J771" s="105"/>
      <c r="K771" s="105"/>
      <c r="L771" s="105"/>
      <c r="M771" s="106"/>
      <c r="N771" s="106"/>
      <c r="O771" s="105"/>
      <c r="P771" s="107"/>
      <c r="Q771" s="105"/>
      <c r="R771" s="106"/>
      <c r="S771" s="105"/>
      <c r="T771" s="105"/>
      <c r="U771" s="105"/>
    </row>
    <row r="772" ht="12.75" customHeight="1">
      <c r="A772" s="105"/>
      <c r="B772" s="105"/>
      <c r="C772" s="105"/>
      <c r="D772" s="105"/>
      <c r="E772" s="50"/>
      <c r="F772" s="105"/>
      <c r="G772" s="105"/>
      <c r="H772" s="105"/>
      <c r="I772" s="105"/>
      <c r="J772" s="105"/>
      <c r="K772" s="105"/>
      <c r="L772" s="105"/>
      <c r="M772" s="106"/>
      <c r="N772" s="106"/>
      <c r="O772" s="105"/>
      <c r="P772" s="107"/>
      <c r="Q772" s="105"/>
      <c r="R772" s="106"/>
      <c r="S772" s="105"/>
      <c r="T772" s="105"/>
      <c r="U772" s="105"/>
    </row>
    <row r="773" ht="12.75" customHeight="1">
      <c r="A773" s="105"/>
      <c r="B773" s="105"/>
      <c r="C773" s="105"/>
      <c r="D773" s="105"/>
      <c r="E773" s="50"/>
      <c r="F773" s="105"/>
      <c r="G773" s="105"/>
      <c r="H773" s="105"/>
      <c r="I773" s="105"/>
      <c r="J773" s="105"/>
      <c r="K773" s="105"/>
      <c r="L773" s="105"/>
      <c r="M773" s="106"/>
      <c r="N773" s="106"/>
      <c r="O773" s="105"/>
      <c r="P773" s="107"/>
      <c r="Q773" s="105"/>
      <c r="R773" s="106"/>
      <c r="S773" s="105"/>
      <c r="T773" s="105"/>
      <c r="U773" s="105"/>
    </row>
    <row r="774" ht="12.75" customHeight="1">
      <c r="A774" s="105"/>
      <c r="B774" s="105"/>
      <c r="C774" s="105"/>
      <c r="D774" s="105"/>
      <c r="E774" s="50"/>
      <c r="F774" s="105"/>
      <c r="G774" s="105"/>
      <c r="H774" s="105"/>
      <c r="I774" s="105"/>
      <c r="J774" s="105"/>
      <c r="K774" s="105"/>
      <c r="L774" s="105"/>
      <c r="M774" s="106"/>
      <c r="N774" s="106"/>
      <c r="O774" s="105"/>
      <c r="P774" s="107"/>
      <c r="Q774" s="105"/>
      <c r="R774" s="106"/>
      <c r="S774" s="105"/>
      <c r="T774" s="105"/>
      <c r="U774" s="105"/>
    </row>
    <row r="775" ht="12.75" customHeight="1">
      <c r="A775" s="105"/>
      <c r="B775" s="105"/>
      <c r="C775" s="105"/>
      <c r="D775" s="105"/>
      <c r="E775" s="50"/>
      <c r="F775" s="105"/>
      <c r="G775" s="105"/>
      <c r="H775" s="105"/>
      <c r="I775" s="105"/>
      <c r="J775" s="105"/>
      <c r="K775" s="105"/>
      <c r="L775" s="105"/>
      <c r="M775" s="106"/>
      <c r="N775" s="106"/>
      <c r="O775" s="105"/>
      <c r="P775" s="107"/>
      <c r="Q775" s="105"/>
      <c r="R775" s="106"/>
      <c r="S775" s="105"/>
      <c r="T775" s="105"/>
      <c r="U775" s="105"/>
    </row>
    <row r="776" ht="12.75" customHeight="1">
      <c r="A776" s="105"/>
      <c r="B776" s="105"/>
      <c r="C776" s="105"/>
      <c r="D776" s="105"/>
      <c r="E776" s="50"/>
      <c r="F776" s="105"/>
      <c r="G776" s="105"/>
      <c r="H776" s="105"/>
      <c r="I776" s="105"/>
      <c r="J776" s="105"/>
      <c r="K776" s="105"/>
      <c r="L776" s="105"/>
      <c r="M776" s="106"/>
      <c r="N776" s="106"/>
      <c r="O776" s="105"/>
      <c r="P776" s="107"/>
      <c r="Q776" s="105"/>
      <c r="R776" s="106"/>
      <c r="S776" s="105"/>
      <c r="T776" s="105"/>
      <c r="U776" s="105"/>
    </row>
    <row r="777" ht="12.75" customHeight="1">
      <c r="A777" s="105"/>
      <c r="B777" s="105"/>
      <c r="C777" s="105"/>
      <c r="D777" s="105"/>
      <c r="E777" s="50"/>
      <c r="F777" s="105"/>
      <c r="G777" s="105"/>
      <c r="H777" s="105"/>
      <c r="I777" s="105"/>
      <c r="J777" s="105"/>
      <c r="K777" s="105"/>
      <c r="L777" s="105"/>
      <c r="M777" s="106"/>
      <c r="N777" s="106"/>
      <c r="O777" s="105"/>
      <c r="P777" s="107"/>
      <c r="Q777" s="105"/>
      <c r="R777" s="106"/>
      <c r="S777" s="105"/>
      <c r="T777" s="105"/>
      <c r="U777" s="105"/>
    </row>
    <row r="778" ht="12.75" customHeight="1">
      <c r="A778" s="105"/>
      <c r="B778" s="105"/>
      <c r="C778" s="105"/>
      <c r="D778" s="105"/>
      <c r="E778" s="50"/>
      <c r="F778" s="105"/>
      <c r="G778" s="105"/>
      <c r="H778" s="105"/>
      <c r="I778" s="105"/>
      <c r="J778" s="105"/>
      <c r="K778" s="105"/>
      <c r="L778" s="105"/>
      <c r="M778" s="106"/>
      <c r="N778" s="106"/>
      <c r="O778" s="105"/>
      <c r="P778" s="107"/>
      <c r="Q778" s="105"/>
      <c r="R778" s="106"/>
      <c r="S778" s="105"/>
      <c r="T778" s="105"/>
      <c r="U778" s="105"/>
    </row>
    <row r="779" ht="12.75" customHeight="1">
      <c r="A779" s="105"/>
      <c r="B779" s="105"/>
      <c r="C779" s="105"/>
      <c r="D779" s="105"/>
      <c r="E779" s="50"/>
      <c r="F779" s="105"/>
      <c r="G779" s="105"/>
      <c r="H779" s="105"/>
      <c r="I779" s="105"/>
      <c r="J779" s="105"/>
      <c r="K779" s="105"/>
      <c r="L779" s="105"/>
      <c r="M779" s="106"/>
      <c r="N779" s="106"/>
      <c r="O779" s="105"/>
      <c r="P779" s="107"/>
      <c r="Q779" s="105"/>
      <c r="R779" s="106"/>
      <c r="S779" s="105"/>
      <c r="T779" s="105"/>
      <c r="U779" s="105"/>
    </row>
    <row r="780" ht="12.75" customHeight="1">
      <c r="A780" s="105"/>
      <c r="B780" s="105"/>
      <c r="C780" s="105"/>
      <c r="D780" s="105"/>
      <c r="E780" s="50"/>
      <c r="F780" s="105"/>
      <c r="G780" s="105"/>
      <c r="H780" s="105"/>
      <c r="I780" s="105"/>
      <c r="J780" s="105"/>
      <c r="K780" s="105"/>
      <c r="L780" s="105"/>
      <c r="M780" s="106"/>
      <c r="N780" s="106"/>
      <c r="O780" s="105"/>
      <c r="P780" s="107"/>
      <c r="Q780" s="105"/>
      <c r="R780" s="106"/>
      <c r="S780" s="105"/>
      <c r="T780" s="105"/>
      <c r="U780" s="105"/>
    </row>
    <row r="781" ht="12.75" customHeight="1">
      <c r="A781" s="105"/>
      <c r="B781" s="105"/>
      <c r="C781" s="105"/>
      <c r="D781" s="105"/>
      <c r="E781" s="50"/>
      <c r="F781" s="105"/>
      <c r="G781" s="105"/>
      <c r="H781" s="105"/>
      <c r="I781" s="105"/>
      <c r="J781" s="105"/>
      <c r="K781" s="105"/>
      <c r="L781" s="105"/>
      <c r="M781" s="106"/>
      <c r="N781" s="106"/>
      <c r="O781" s="105"/>
      <c r="P781" s="107"/>
      <c r="Q781" s="105"/>
      <c r="R781" s="106"/>
      <c r="S781" s="105"/>
      <c r="T781" s="105"/>
      <c r="U781" s="105"/>
    </row>
    <row r="782" ht="12.75" customHeight="1">
      <c r="A782" s="105"/>
      <c r="B782" s="105"/>
      <c r="C782" s="105"/>
      <c r="D782" s="105"/>
      <c r="E782" s="50"/>
      <c r="F782" s="105"/>
      <c r="G782" s="105"/>
      <c r="H782" s="105"/>
      <c r="I782" s="105"/>
      <c r="J782" s="105"/>
      <c r="K782" s="105"/>
      <c r="L782" s="105"/>
      <c r="M782" s="106"/>
      <c r="N782" s="106"/>
      <c r="O782" s="105"/>
      <c r="P782" s="107"/>
      <c r="Q782" s="105"/>
      <c r="R782" s="106"/>
      <c r="S782" s="105"/>
      <c r="T782" s="105"/>
      <c r="U782" s="105"/>
    </row>
    <row r="783" ht="12.75" customHeight="1">
      <c r="A783" s="105"/>
      <c r="B783" s="105"/>
      <c r="C783" s="105"/>
      <c r="D783" s="105"/>
      <c r="E783" s="50"/>
      <c r="F783" s="105"/>
      <c r="G783" s="105"/>
      <c r="H783" s="105"/>
      <c r="I783" s="105"/>
      <c r="J783" s="105"/>
      <c r="K783" s="105"/>
      <c r="L783" s="105"/>
      <c r="M783" s="106"/>
      <c r="N783" s="106"/>
      <c r="O783" s="105"/>
      <c r="P783" s="107"/>
      <c r="Q783" s="105"/>
      <c r="R783" s="106"/>
      <c r="S783" s="105"/>
      <c r="T783" s="105"/>
      <c r="U783" s="105"/>
    </row>
    <row r="784" ht="12.75" customHeight="1">
      <c r="A784" s="105"/>
      <c r="B784" s="105"/>
      <c r="C784" s="105"/>
      <c r="D784" s="105"/>
      <c r="E784" s="50"/>
      <c r="F784" s="105"/>
      <c r="G784" s="105"/>
      <c r="H784" s="105"/>
      <c r="I784" s="105"/>
      <c r="J784" s="105"/>
      <c r="K784" s="105"/>
      <c r="L784" s="105"/>
      <c r="M784" s="106"/>
      <c r="N784" s="106"/>
      <c r="O784" s="105"/>
      <c r="P784" s="107"/>
      <c r="Q784" s="105"/>
      <c r="R784" s="106"/>
      <c r="S784" s="105"/>
      <c r="T784" s="105"/>
      <c r="U784" s="105"/>
    </row>
    <row r="785" ht="12.75" customHeight="1">
      <c r="A785" s="105"/>
      <c r="B785" s="105"/>
      <c r="C785" s="105"/>
      <c r="D785" s="105"/>
      <c r="E785" s="50"/>
      <c r="F785" s="105"/>
      <c r="G785" s="105"/>
      <c r="H785" s="105"/>
      <c r="I785" s="105"/>
      <c r="J785" s="105"/>
      <c r="K785" s="105"/>
      <c r="L785" s="105"/>
      <c r="M785" s="106"/>
      <c r="N785" s="106"/>
      <c r="O785" s="105"/>
      <c r="P785" s="107"/>
      <c r="Q785" s="105"/>
      <c r="R785" s="106"/>
      <c r="S785" s="105"/>
      <c r="T785" s="105"/>
      <c r="U785" s="105"/>
    </row>
    <row r="786" ht="12.75" customHeight="1">
      <c r="A786" s="105"/>
      <c r="B786" s="105"/>
      <c r="C786" s="105"/>
      <c r="D786" s="105"/>
      <c r="E786" s="50"/>
      <c r="F786" s="105"/>
      <c r="G786" s="105"/>
      <c r="H786" s="105"/>
      <c r="I786" s="105"/>
      <c r="J786" s="105"/>
      <c r="K786" s="105"/>
      <c r="L786" s="105"/>
      <c r="M786" s="106"/>
      <c r="N786" s="106"/>
      <c r="O786" s="105"/>
      <c r="P786" s="107"/>
      <c r="Q786" s="105"/>
      <c r="R786" s="106"/>
      <c r="S786" s="105"/>
      <c r="T786" s="105"/>
      <c r="U786" s="105"/>
    </row>
    <row r="787" ht="12.75" customHeight="1">
      <c r="A787" s="105"/>
      <c r="B787" s="105"/>
      <c r="C787" s="105"/>
      <c r="D787" s="105"/>
      <c r="E787" s="50"/>
      <c r="F787" s="105"/>
      <c r="G787" s="105"/>
      <c r="H787" s="105"/>
      <c r="I787" s="105"/>
      <c r="J787" s="105"/>
      <c r="K787" s="105"/>
      <c r="L787" s="105"/>
      <c r="M787" s="106"/>
      <c r="N787" s="106"/>
      <c r="O787" s="105"/>
      <c r="P787" s="107"/>
      <c r="Q787" s="105"/>
      <c r="R787" s="106"/>
      <c r="S787" s="105"/>
      <c r="T787" s="105"/>
      <c r="U787" s="105"/>
    </row>
    <row r="788" ht="12.75" customHeight="1">
      <c r="A788" s="105"/>
      <c r="B788" s="105"/>
      <c r="C788" s="105"/>
      <c r="D788" s="105"/>
      <c r="E788" s="50"/>
      <c r="F788" s="105"/>
      <c r="G788" s="105"/>
      <c r="H788" s="105"/>
      <c r="I788" s="105"/>
      <c r="J788" s="105"/>
      <c r="K788" s="105"/>
      <c r="L788" s="105"/>
      <c r="M788" s="106"/>
      <c r="N788" s="106"/>
      <c r="O788" s="105"/>
      <c r="P788" s="107"/>
      <c r="Q788" s="105"/>
      <c r="R788" s="106"/>
      <c r="S788" s="105"/>
      <c r="T788" s="105"/>
      <c r="U788" s="105"/>
    </row>
    <row r="789" ht="12.75" customHeight="1">
      <c r="A789" s="105"/>
      <c r="B789" s="105"/>
      <c r="C789" s="105"/>
      <c r="D789" s="105"/>
      <c r="E789" s="50"/>
      <c r="F789" s="105"/>
      <c r="G789" s="105"/>
      <c r="H789" s="105"/>
      <c r="I789" s="105"/>
      <c r="J789" s="105"/>
      <c r="K789" s="105"/>
      <c r="L789" s="105"/>
      <c r="M789" s="106"/>
      <c r="N789" s="106"/>
      <c r="O789" s="105"/>
      <c r="P789" s="107"/>
      <c r="Q789" s="105"/>
      <c r="R789" s="106"/>
      <c r="S789" s="105"/>
      <c r="T789" s="105"/>
      <c r="U789" s="105"/>
    </row>
    <row r="790" ht="12.75" customHeight="1">
      <c r="A790" s="105"/>
      <c r="B790" s="105"/>
      <c r="C790" s="105"/>
      <c r="D790" s="105"/>
      <c r="E790" s="50"/>
      <c r="F790" s="105"/>
      <c r="G790" s="105"/>
      <c r="H790" s="105"/>
      <c r="I790" s="105"/>
      <c r="J790" s="105"/>
      <c r="K790" s="105"/>
      <c r="L790" s="105"/>
      <c r="M790" s="106"/>
      <c r="N790" s="106"/>
      <c r="O790" s="105"/>
      <c r="P790" s="107"/>
      <c r="Q790" s="105"/>
      <c r="R790" s="106"/>
      <c r="S790" s="105"/>
      <c r="T790" s="105"/>
      <c r="U790" s="105"/>
    </row>
    <row r="791" ht="12.75" customHeight="1">
      <c r="A791" s="105"/>
      <c r="B791" s="105"/>
      <c r="C791" s="105"/>
      <c r="D791" s="105"/>
      <c r="E791" s="50"/>
      <c r="F791" s="105"/>
      <c r="G791" s="105"/>
      <c r="H791" s="105"/>
      <c r="I791" s="105"/>
      <c r="J791" s="105"/>
      <c r="K791" s="105"/>
      <c r="L791" s="105"/>
      <c r="M791" s="106"/>
      <c r="N791" s="106"/>
      <c r="O791" s="105"/>
      <c r="P791" s="107"/>
      <c r="Q791" s="105"/>
      <c r="R791" s="106"/>
      <c r="S791" s="105"/>
      <c r="T791" s="105"/>
      <c r="U791" s="105"/>
    </row>
    <row r="792" ht="12.75" customHeight="1">
      <c r="A792" s="105"/>
      <c r="B792" s="105"/>
      <c r="C792" s="105"/>
      <c r="D792" s="105"/>
      <c r="E792" s="50"/>
      <c r="F792" s="105"/>
      <c r="G792" s="105"/>
      <c r="H792" s="105"/>
      <c r="I792" s="105"/>
      <c r="J792" s="105"/>
      <c r="K792" s="105"/>
      <c r="L792" s="105"/>
      <c r="M792" s="106"/>
      <c r="N792" s="106"/>
      <c r="O792" s="105"/>
      <c r="P792" s="107"/>
      <c r="Q792" s="105"/>
      <c r="R792" s="106"/>
      <c r="S792" s="105"/>
      <c r="T792" s="105"/>
      <c r="U792" s="105"/>
    </row>
    <row r="793" ht="12.75" customHeight="1">
      <c r="A793" s="105"/>
      <c r="B793" s="105"/>
      <c r="C793" s="105"/>
      <c r="D793" s="105"/>
      <c r="E793" s="50"/>
      <c r="F793" s="105"/>
      <c r="G793" s="105"/>
      <c r="H793" s="105"/>
      <c r="I793" s="105"/>
      <c r="J793" s="105"/>
      <c r="K793" s="105"/>
      <c r="L793" s="105"/>
      <c r="M793" s="106"/>
      <c r="N793" s="106"/>
      <c r="O793" s="105"/>
      <c r="P793" s="107"/>
      <c r="Q793" s="105"/>
      <c r="R793" s="106"/>
      <c r="S793" s="105"/>
      <c r="T793" s="105"/>
      <c r="U793" s="105"/>
    </row>
    <row r="794" ht="12.75" customHeight="1">
      <c r="A794" s="105"/>
      <c r="B794" s="105"/>
      <c r="C794" s="105"/>
      <c r="D794" s="105"/>
      <c r="E794" s="50"/>
      <c r="F794" s="105"/>
      <c r="G794" s="105"/>
      <c r="H794" s="105"/>
      <c r="I794" s="105"/>
      <c r="J794" s="105"/>
      <c r="K794" s="105"/>
      <c r="L794" s="105"/>
      <c r="M794" s="106"/>
      <c r="N794" s="106"/>
      <c r="O794" s="105"/>
      <c r="P794" s="107"/>
      <c r="Q794" s="105"/>
      <c r="R794" s="106"/>
      <c r="S794" s="105"/>
      <c r="T794" s="105"/>
      <c r="U794" s="105"/>
    </row>
    <row r="795" ht="12.75" customHeight="1">
      <c r="A795" s="105"/>
      <c r="B795" s="105"/>
      <c r="C795" s="105"/>
      <c r="D795" s="105"/>
      <c r="E795" s="50"/>
      <c r="F795" s="105"/>
      <c r="G795" s="105"/>
      <c r="H795" s="105"/>
      <c r="I795" s="105"/>
      <c r="J795" s="105"/>
      <c r="K795" s="105"/>
      <c r="L795" s="105"/>
      <c r="M795" s="106"/>
      <c r="N795" s="106"/>
      <c r="O795" s="105"/>
      <c r="P795" s="107"/>
      <c r="Q795" s="105"/>
      <c r="R795" s="106"/>
      <c r="S795" s="105"/>
      <c r="T795" s="105"/>
      <c r="U795" s="105"/>
    </row>
    <row r="796" ht="12.75" customHeight="1">
      <c r="A796" s="105"/>
      <c r="B796" s="105"/>
      <c r="C796" s="105"/>
      <c r="D796" s="105"/>
      <c r="E796" s="50"/>
      <c r="F796" s="105"/>
      <c r="G796" s="105"/>
      <c r="H796" s="105"/>
      <c r="I796" s="105"/>
      <c r="J796" s="105"/>
      <c r="K796" s="105"/>
      <c r="L796" s="105"/>
      <c r="M796" s="106"/>
      <c r="N796" s="106"/>
      <c r="O796" s="105"/>
      <c r="P796" s="107"/>
      <c r="Q796" s="105"/>
      <c r="R796" s="106"/>
      <c r="S796" s="105"/>
      <c r="T796" s="105"/>
      <c r="U796" s="105"/>
    </row>
    <row r="797" ht="12.75" customHeight="1">
      <c r="A797" s="105"/>
      <c r="B797" s="105"/>
      <c r="C797" s="105"/>
      <c r="D797" s="105"/>
      <c r="E797" s="50"/>
      <c r="F797" s="105"/>
      <c r="G797" s="105"/>
      <c r="H797" s="105"/>
      <c r="I797" s="105"/>
      <c r="J797" s="105"/>
      <c r="K797" s="105"/>
      <c r="L797" s="105"/>
      <c r="M797" s="106"/>
      <c r="N797" s="106"/>
      <c r="O797" s="105"/>
      <c r="P797" s="107"/>
      <c r="Q797" s="105"/>
      <c r="R797" s="106"/>
      <c r="S797" s="105"/>
      <c r="T797" s="105"/>
      <c r="U797" s="105"/>
    </row>
    <row r="798" ht="12.75" customHeight="1">
      <c r="A798" s="105"/>
      <c r="B798" s="105"/>
      <c r="C798" s="105"/>
      <c r="D798" s="105"/>
      <c r="E798" s="50"/>
      <c r="F798" s="105"/>
      <c r="G798" s="105"/>
      <c r="H798" s="105"/>
      <c r="I798" s="105"/>
      <c r="J798" s="105"/>
      <c r="K798" s="105"/>
      <c r="L798" s="105"/>
      <c r="M798" s="106"/>
      <c r="N798" s="106"/>
      <c r="O798" s="105"/>
      <c r="P798" s="107"/>
      <c r="Q798" s="105"/>
      <c r="R798" s="106"/>
      <c r="S798" s="105"/>
      <c r="T798" s="105"/>
      <c r="U798" s="105"/>
    </row>
    <row r="799" ht="12.75" customHeight="1">
      <c r="A799" s="105"/>
      <c r="B799" s="105"/>
      <c r="C799" s="105"/>
      <c r="D799" s="105"/>
      <c r="E799" s="50"/>
      <c r="F799" s="105"/>
      <c r="G799" s="105"/>
      <c r="H799" s="105"/>
      <c r="I799" s="105"/>
      <c r="J799" s="105"/>
      <c r="K799" s="105"/>
      <c r="L799" s="105"/>
      <c r="M799" s="106"/>
      <c r="N799" s="106"/>
      <c r="O799" s="105"/>
      <c r="P799" s="107"/>
      <c r="Q799" s="105"/>
      <c r="R799" s="106"/>
      <c r="S799" s="105"/>
      <c r="T799" s="105"/>
      <c r="U799" s="105"/>
    </row>
    <row r="800" ht="12.75" customHeight="1">
      <c r="A800" s="105"/>
      <c r="B800" s="105"/>
      <c r="C800" s="105"/>
      <c r="D800" s="105"/>
      <c r="E800" s="50"/>
      <c r="F800" s="105"/>
      <c r="G800" s="105"/>
      <c r="H800" s="105"/>
      <c r="I800" s="105"/>
      <c r="J800" s="105"/>
      <c r="K800" s="105"/>
      <c r="L800" s="105"/>
      <c r="M800" s="106"/>
      <c r="N800" s="106"/>
      <c r="O800" s="105"/>
      <c r="P800" s="107"/>
      <c r="Q800" s="105"/>
      <c r="R800" s="106"/>
      <c r="S800" s="105"/>
      <c r="T800" s="105"/>
      <c r="U800" s="105"/>
    </row>
    <row r="801" ht="12.75" customHeight="1">
      <c r="A801" s="105"/>
      <c r="B801" s="105"/>
      <c r="C801" s="105"/>
      <c r="D801" s="105"/>
      <c r="E801" s="50"/>
      <c r="F801" s="105"/>
      <c r="G801" s="105"/>
      <c r="H801" s="105"/>
      <c r="I801" s="105"/>
      <c r="J801" s="105"/>
      <c r="K801" s="105"/>
      <c r="L801" s="105"/>
      <c r="M801" s="106"/>
      <c r="N801" s="106"/>
      <c r="O801" s="105"/>
      <c r="P801" s="107"/>
      <c r="Q801" s="105"/>
      <c r="R801" s="106"/>
      <c r="S801" s="105"/>
      <c r="T801" s="105"/>
      <c r="U801" s="105"/>
    </row>
    <row r="802" ht="12.75" customHeight="1">
      <c r="A802" s="105"/>
      <c r="B802" s="105"/>
      <c r="C802" s="105"/>
      <c r="D802" s="105"/>
      <c r="E802" s="50"/>
      <c r="F802" s="105"/>
      <c r="G802" s="105"/>
      <c r="H802" s="105"/>
      <c r="I802" s="105"/>
      <c r="J802" s="105"/>
      <c r="K802" s="105"/>
      <c r="L802" s="105"/>
      <c r="M802" s="106"/>
      <c r="N802" s="106"/>
      <c r="O802" s="105"/>
      <c r="P802" s="107"/>
      <c r="Q802" s="105"/>
      <c r="R802" s="106"/>
      <c r="S802" s="105"/>
      <c r="T802" s="105"/>
      <c r="U802" s="105"/>
    </row>
    <row r="803" ht="12.75" customHeight="1">
      <c r="A803" s="105"/>
      <c r="B803" s="105"/>
      <c r="C803" s="105"/>
      <c r="D803" s="105"/>
      <c r="E803" s="50"/>
      <c r="F803" s="105"/>
      <c r="G803" s="105"/>
      <c r="H803" s="105"/>
      <c r="I803" s="105"/>
      <c r="J803" s="105"/>
      <c r="K803" s="105"/>
      <c r="L803" s="105"/>
      <c r="M803" s="106"/>
      <c r="N803" s="106"/>
      <c r="O803" s="105"/>
      <c r="P803" s="107"/>
      <c r="Q803" s="105"/>
      <c r="R803" s="106"/>
      <c r="S803" s="105"/>
      <c r="T803" s="105"/>
      <c r="U803" s="105"/>
    </row>
    <row r="804" ht="12.75" customHeight="1">
      <c r="A804" s="105"/>
      <c r="B804" s="105"/>
      <c r="C804" s="105"/>
      <c r="D804" s="105"/>
      <c r="E804" s="50"/>
      <c r="F804" s="105"/>
      <c r="G804" s="105"/>
      <c r="H804" s="105"/>
      <c r="I804" s="105"/>
      <c r="J804" s="105"/>
      <c r="K804" s="105"/>
      <c r="L804" s="105"/>
      <c r="M804" s="106"/>
      <c r="N804" s="106"/>
      <c r="O804" s="105"/>
      <c r="P804" s="107"/>
      <c r="Q804" s="105"/>
      <c r="R804" s="106"/>
      <c r="S804" s="105"/>
      <c r="T804" s="105"/>
      <c r="U804" s="105"/>
    </row>
    <row r="805" ht="12.75" customHeight="1">
      <c r="A805" s="105"/>
      <c r="B805" s="105"/>
      <c r="C805" s="105"/>
      <c r="D805" s="105"/>
      <c r="E805" s="50"/>
      <c r="F805" s="105"/>
      <c r="G805" s="105"/>
      <c r="H805" s="105"/>
      <c r="I805" s="105"/>
      <c r="J805" s="105"/>
      <c r="K805" s="105"/>
      <c r="L805" s="105"/>
      <c r="M805" s="106"/>
      <c r="N805" s="106"/>
      <c r="O805" s="105"/>
      <c r="P805" s="107"/>
      <c r="Q805" s="105"/>
      <c r="R805" s="106"/>
      <c r="S805" s="105"/>
      <c r="T805" s="105"/>
      <c r="U805" s="105"/>
    </row>
    <row r="806" ht="12.75" customHeight="1">
      <c r="A806" s="105"/>
      <c r="B806" s="105"/>
      <c r="C806" s="105"/>
      <c r="D806" s="105"/>
      <c r="E806" s="50"/>
      <c r="F806" s="105"/>
      <c r="G806" s="105"/>
      <c r="H806" s="105"/>
      <c r="I806" s="105"/>
      <c r="J806" s="105"/>
      <c r="K806" s="105"/>
      <c r="L806" s="105"/>
      <c r="M806" s="106"/>
      <c r="N806" s="106"/>
      <c r="O806" s="105"/>
      <c r="P806" s="107"/>
      <c r="Q806" s="105"/>
      <c r="R806" s="106"/>
      <c r="S806" s="105"/>
      <c r="T806" s="105"/>
      <c r="U806" s="105"/>
    </row>
    <row r="807" ht="12.75" customHeight="1">
      <c r="A807" s="105"/>
      <c r="B807" s="105"/>
      <c r="C807" s="105"/>
      <c r="D807" s="105"/>
      <c r="E807" s="50"/>
      <c r="F807" s="105"/>
      <c r="G807" s="105"/>
      <c r="H807" s="105"/>
      <c r="I807" s="105"/>
      <c r="J807" s="105"/>
      <c r="K807" s="105"/>
      <c r="L807" s="105"/>
      <c r="M807" s="106"/>
      <c r="N807" s="106"/>
      <c r="O807" s="105"/>
      <c r="P807" s="107"/>
      <c r="Q807" s="105"/>
      <c r="R807" s="106"/>
      <c r="S807" s="105"/>
      <c r="T807" s="105"/>
      <c r="U807" s="105"/>
    </row>
    <row r="808" ht="12.75" customHeight="1">
      <c r="A808" s="105"/>
      <c r="B808" s="105"/>
      <c r="C808" s="105"/>
      <c r="D808" s="105"/>
      <c r="E808" s="50"/>
      <c r="F808" s="105"/>
      <c r="G808" s="105"/>
      <c r="H808" s="105"/>
      <c r="I808" s="105"/>
      <c r="J808" s="105"/>
      <c r="K808" s="105"/>
      <c r="L808" s="105"/>
      <c r="M808" s="106"/>
      <c r="N808" s="106"/>
      <c r="O808" s="105"/>
      <c r="P808" s="107"/>
      <c r="Q808" s="105"/>
      <c r="R808" s="106"/>
      <c r="S808" s="105"/>
      <c r="T808" s="105"/>
      <c r="U808" s="105"/>
    </row>
    <row r="809" ht="12.75" customHeight="1">
      <c r="A809" s="105"/>
      <c r="B809" s="105"/>
      <c r="C809" s="105"/>
      <c r="D809" s="105"/>
      <c r="E809" s="50"/>
      <c r="F809" s="105"/>
      <c r="G809" s="105"/>
      <c r="H809" s="105"/>
      <c r="I809" s="105"/>
      <c r="J809" s="105"/>
      <c r="K809" s="105"/>
      <c r="L809" s="105"/>
      <c r="M809" s="106"/>
      <c r="N809" s="106"/>
      <c r="O809" s="105"/>
      <c r="P809" s="107"/>
      <c r="Q809" s="105"/>
      <c r="R809" s="106"/>
      <c r="S809" s="105"/>
      <c r="T809" s="105"/>
      <c r="U809" s="105"/>
    </row>
    <row r="810" ht="12.75" customHeight="1">
      <c r="A810" s="105"/>
      <c r="B810" s="105"/>
      <c r="C810" s="105"/>
      <c r="D810" s="105"/>
      <c r="E810" s="50"/>
      <c r="F810" s="105"/>
      <c r="G810" s="105"/>
      <c r="H810" s="105"/>
      <c r="I810" s="105"/>
      <c r="J810" s="105"/>
      <c r="K810" s="105"/>
      <c r="L810" s="105"/>
      <c r="M810" s="106"/>
      <c r="N810" s="106"/>
      <c r="O810" s="105"/>
      <c r="P810" s="107"/>
      <c r="Q810" s="105"/>
      <c r="R810" s="106"/>
      <c r="S810" s="105"/>
      <c r="T810" s="105"/>
      <c r="U810" s="105"/>
    </row>
    <row r="811" ht="12.75" customHeight="1">
      <c r="A811" s="105"/>
      <c r="B811" s="105"/>
      <c r="C811" s="105"/>
      <c r="D811" s="105"/>
      <c r="E811" s="50"/>
      <c r="F811" s="105"/>
      <c r="G811" s="105"/>
      <c r="H811" s="105"/>
      <c r="I811" s="105"/>
      <c r="J811" s="105"/>
      <c r="K811" s="105"/>
      <c r="L811" s="105"/>
      <c r="M811" s="106"/>
      <c r="N811" s="106"/>
      <c r="O811" s="105"/>
      <c r="P811" s="107"/>
      <c r="Q811" s="105"/>
      <c r="R811" s="106"/>
      <c r="S811" s="105"/>
      <c r="T811" s="105"/>
      <c r="U811" s="105"/>
    </row>
    <row r="812" ht="12.75" customHeight="1">
      <c r="A812" s="105"/>
      <c r="B812" s="105"/>
      <c r="C812" s="105"/>
      <c r="D812" s="105"/>
      <c r="E812" s="50"/>
      <c r="F812" s="105"/>
      <c r="G812" s="105"/>
      <c r="H812" s="105"/>
      <c r="I812" s="105"/>
      <c r="J812" s="105"/>
      <c r="K812" s="105"/>
      <c r="L812" s="105"/>
      <c r="M812" s="106"/>
      <c r="N812" s="106"/>
      <c r="O812" s="105"/>
      <c r="P812" s="107"/>
      <c r="Q812" s="105"/>
      <c r="R812" s="106"/>
      <c r="S812" s="105"/>
      <c r="T812" s="105"/>
      <c r="U812" s="105"/>
    </row>
    <row r="813" ht="12.75" customHeight="1">
      <c r="A813" s="105"/>
      <c r="B813" s="105"/>
      <c r="C813" s="105"/>
      <c r="D813" s="105"/>
      <c r="E813" s="50"/>
      <c r="F813" s="105"/>
      <c r="G813" s="105"/>
      <c r="H813" s="105"/>
      <c r="I813" s="105"/>
      <c r="J813" s="105"/>
      <c r="K813" s="105"/>
      <c r="L813" s="105"/>
      <c r="M813" s="106"/>
      <c r="N813" s="106"/>
      <c r="O813" s="105"/>
      <c r="P813" s="107"/>
      <c r="Q813" s="105"/>
      <c r="R813" s="106"/>
      <c r="S813" s="105"/>
      <c r="T813" s="105"/>
      <c r="U813" s="105"/>
    </row>
    <row r="814" ht="12.75" customHeight="1">
      <c r="A814" s="105"/>
      <c r="B814" s="105"/>
      <c r="C814" s="105"/>
      <c r="D814" s="105"/>
      <c r="E814" s="50"/>
      <c r="F814" s="105"/>
      <c r="G814" s="105"/>
      <c r="H814" s="105"/>
      <c r="I814" s="105"/>
      <c r="J814" s="105"/>
      <c r="K814" s="105"/>
      <c r="L814" s="105"/>
      <c r="M814" s="106"/>
      <c r="N814" s="106"/>
      <c r="O814" s="105"/>
      <c r="P814" s="107"/>
      <c r="Q814" s="105"/>
      <c r="R814" s="106"/>
      <c r="S814" s="105"/>
      <c r="T814" s="105"/>
      <c r="U814" s="105"/>
    </row>
    <row r="815" ht="12.75" customHeight="1">
      <c r="A815" s="105"/>
      <c r="B815" s="105"/>
      <c r="C815" s="105"/>
      <c r="D815" s="105"/>
      <c r="E815" s="50"/>
      <c r="F815" s="105"/>
      <c r="G815" s="105"/>
      <c r="H815" s="105"/>
      <c r="I815" s="105"/>
      <c r="J815" s="105"/>
      <c r="K815" s="105"/>
      <c r="L815" s="105"/>
      <c r="M815" s="106"/>
      <c r="N815" s="106"/>
      <c r="O815" s="105"/>
      <c r="P815" s="107"/>
      <c r="Q815" s="105"/>
      <c r="R815" s="106"/>
      <c r="S815" s="105"/>
      <c r="T815" s="105"/>
      <c r="U815" s="105"/>
    </row>
    <row r="816" ht="12.75" customHeight="1">
      <c r="A816" s="105"/>
      <c r="B816" s="105"/>
      <c r="C816" s="105"/>
      <c r="D816" s="105"/>
      <c r="E816" s="50"/>
      <c r="F816" s="105"/>
      <c r="G816" s="105"/>
      <c r="H816" s="105"/>
      <c r="I816" s="105"/>
      <c r="J816" s="105"/>
      <c r="K816" s="105"/>
      <c r="L816" s="105"/>
      <c r="M816" s="106"/>
      <c r="N816" s="106"/>
      <c r="O816" s="105"/>
      <c r="P816" s="107"/>
      <c r="Q816" s="105"/>
      <c r="R816" s="106"/>
      <c r="S816" s="105"/>
      <c r="T816" s="105"/>
      <c r="U816" s="105"/>
    </row>
    <row r="817" ht="12.75" customHeight="1">
      <c r="A817" s="105"/>
      <c r="B817" s="105"/>
      <c r="C817" s="105"/>
      <c r="D817" s="105"/>
      <c r="E817" s="50"/>
      <c r="F817" s="105"/>
      <c r="G817" s="105"/>
      <c r="H817" s="105"/>
      <c r="I817" s="105"/>
      <c r="J817" s="105"/>
      <c r="K817" s="105"/>
      <c r="L817" s="105"/>
      <c r="M817" s="106"/>
      <c r="N817" s="106"/>
      <c r="O817" s="105"/>
      <c r="P817" s="107"/>
      <c r="Q817" s="105"/>
      <c r="R817" s="106"/>
      <c r="S817" s="105"/>
      <c r="T817" s="105"/>
      <c r="U817" s="105"/>
    </row>
    <row r="818" ht="12.75" customHeight="1">
      <c r="A818" s="105"/>
      <c r="B818" s="105"/>
      <c r="C818" s="105"/>
      <c r="D818" s="105"/>
      <c r="E818" s="50"/>
      <c r="F818" s="105"/>
      <c r="G818" s="105"/>
      <c r="H818" s="105"/>
      <c r="I818" s="105"/>
      <c r="J818" s="105"/>
      <c r="K818" s="105"/>
      <c r="L818" s="105"/>
      <c r="M818" s="106"/>
      <c r="N818" s="106"/>
      <c r="O818" s="105"/>
      <c r="P818" s="107"/>
      <c r="Q818" s="105"/>
      <c r="R818" s="106"/>
      <c r="S818" s="105"/>
      <c r="T818" s="105"/>
      <c r="U818" s="105"/>
    </row>
    <row r="819" ht="12.75" customHeight="1">
      <c r="A819" s="105"/>
      <c r="B819" s="105"/>
      <c r="C819" s="105"/>
      <c r="D819" s="105"/>
      <c r="E819" s="50"/>
      <c r="F819" s="105"/>
      <c r="G819" s="105"/>
      <c r="H819" s="105"/>
      <c r="I819" s="105"/>
      <c r="J819" s="105"/>
      <c r="K819" s="105"/>
      <c r="L819" s="105"/>
      <c r="M819" s="106"/>
      <c r="N819" s="106"/>
      <c r="O819" s="105"/>
      <c r="P819" s="107"/>
      <c r="Q819" s="105"/>
      <c r="R819" s="106"/>
      <c r="S819" s="105"/>
      <c r="T819" s="105"/>
      <c r="U819" s="105"/>
    </row>
    <row r="820" ht="12.75" customHeight="1">
      <c r="A820" s="105"/>
      <c r="B820" s="105"/>
      <c r="C820" s="105"/>
      <c r="D820" s="105"/>
      <c r="E820" s="50"/>
      <c r="F820" s="105"/>
      <c r="G820" s="105"/>
      <c r="H820" s="105"/>
      <c r="I820" s="105"/>
      <c r="J820" s="105"/>
      <c r="K820" s="105"/>
      <c r="L820" s="105"/>
      <c r="M820" s="106"/>
      <c r="N820" s="106"/>
      <c r="O820" s="105"/>
      <c r="P820" s="107"/>
      <c r="Q820" s="105"/>
      <c r="R820" s="106"/>
      <c r="S820" s="105"/>
      <c r="T820" s="105"/>
      <c r="U820" s="105"/>
    </row>
    <row r="821" ht="12.75" customHeight="1">
      <c r="A821" s="105"/>
      <c r="B821" s="105"/>
      <c r="C821" s="105"/>
      <c r="D821" s="105"/>
      <c r="E821" s="50"/>
      <c r="F821" s="105"/>
      <c r="G821" s="105"/>
      <c r="H821" s="105"/>
      <c r="I821" s="105"/>
      <c r="J821" s="105"/>
      <c r="K821" s="105"/>
      <c r="L821" s="105"/>
      <c r="M821" s="106"/>
      <c r="N821" s="106"/>
      <c r="O821" s="105"/>
      <c r="P821" s="107"/>
      <c r="Q821" s="105"/>
      <c r="R821" s="106"/>
      <c r="S821" s="105"/>
      <c r="T821" s="105"/>
      <c r="U821" s="105"/>
    </row>
    <row r="822" ht="12.75" customHeight="1">
      <c r="A822" s="105"/>
      <c r="B822" s="105"/>
      <c r="C822" s="105"/>
      <c r="D822" s="105"/>
      <c r="E822" s="50"/>
      <c r="F822" s="105"/>
      <c r="G822" s="105"/>
      <c r="H822" s="105"/>
      <c r="I822" s="105"/>
      <c r="J822" s="105"/>
      <c r="K822" s="105"/>
      <c r="L822" s="105"/>
      <c r="M822" s="106"/>
      <c r="N822" s="106"/>
      <c r="O822" s="105"/>
      <c r="P822" s="107"/>
      <c r="Q822" s="105"/>
      <c r="R822" s="106"/>
      <c r="S822" s="105"/>
      <c r="T822" s="105"/>
      <c r="U822" s="105"/>
    </row>
    <row r="823" ht="12.75" customHeight="1">
      <c r="A823" s="105"/>
      <c r="B823" s="105"/>
      <c r="C823" s="105"/>
      <c r="D823" s="105"/>
      <c r="E823" s="50"/>
      <c r="F823" s="105"/>
      <c r="G823" s="105"/>
      <c r="H823" s="105"/>
      <c r="I823" s="105"/>
      <c r="J823" s="105"/>
      <c r="K823" s="105"/>
      <c r="L823" s="105"/>
      <c r="M823" s="106"/>
      <c r="N823" s="106"/>
      <c r="O823" s="105"/>
      <c r="P823" s="107"/>
      <c r="Q823" s="105"/>
      <c r="R823" s="106"/>
      <c r="S823" s="105"/>
      <c r="T823" s="105"/>
      <c r="U823" s="105"/>
    </row>
    <row r="824" ht="12.75" customHeight="1">
      <c r="A824" s="105"/>
      <c r="B824" s="105"/>
      <c r="C824" s="105"/>
      <c r="D824" s="105"/>
      <c r="E824" s="50"/>
      <c r="F824" s="105"/>
      <c r="G824" s="105"/>
      <c r="H824" s="105"/>
      <c r="I824" s="105"/>
      <c r="J824" s="105"/>
      <c r="K824" s="105"/>
      <c r="L824" s="105"/>
      <c r="M824" s="106"/>
      <c r="N824" s="106"/>
      <c r="O824" s="105"/>
      <c r="P824" s="107"/>
      <c r="Q824" s="105"/>
      <c r="R824" s="106"/>
      <c r="S824" s="105"/>
      <c r="T824" s="105"/>
      <c r="U824" s="105"/>
    </row>
    <row r="825" ht="12.75" customHeight="1">
      <c r="A825" s="105"/>
      <c r="B825" s="105"/>
      <c r="C825" s="105"/>
      <c r="D825" s="105"/>
      <c r="E825" s="50"/>
      <c r="F825" s="105"/>
      <c r="G825" s="105"/>
      <c r="H825" s="105"/>
      <c r="I825" s="105"/>
      <c r="J825" s="105"/>
      <c r="K825" s="105"/>
      <c r="L825" s="105"/>
      <c r="M825" s="106"/>
      <c r="N825" s="106"/>
      <c r="O825" s="105"/>
      <c r="P825" s="107"/>
      <c r="Q825" s="105"/>
      <c r="R825" s="106"/>
      <c r="S825" s="105"/>
      <c r="T825" s="105"/>
      <c r="U825" s="105"/>
    </row>
    <row r="826" ht="12.75" customHeight="1">
      <c r="A826" s="105"/>
      <c r="B826" s="105"/>
      <c r="C826" s="105"/>
      <c r="D826" s="105"/>
      <c r="E826" s="50"/>
      <c r="F826" s="105"/>
      <c r="G826" s="105"/>
      <c r="H826" s="105"/>
      <c r="I826" s="105"/>
      <c r="J826" s="105"/>
      <c r="K826" s="105"/>
      <c r="L826" s="105"/>
      <c r="M826" s="106"/>
      <c r="N826" s="106"/>
      <c r="O826" s="105"/>
      <c r="P826" s="107"/>
      <c r="Q826" s="105"/>
      <c r="R826" s="106"/>
      <c r="S826" s="105"/>
      <c r="T826" s="105"/>
      <c r="U826" s="105"/>
    </row>
    <row r="827" ht="12.75" customHeight="1">
      <c r="A827" s="105"/>
      <c r="B827" s="105"/>
      <c r="C827" s="105"/>
      <c r="D827" s="105"/>
      <c r="E827" s="50"/>
      <c r="F827" s="105"/>
      <c r="G827" s="105"/>
      <c r="H827" s="105"/>
      <c r="I827" s="105"/>
      <c r="J827" s="105"/>
      <c r="K827" s="105"/>
      <c r="L827" s="105"/>
      <c r="M827" s="106"/>
      <c r="N827" s="106"/>
      <c r="O827" s="105"/>
      <c r="P827" s="107"/>
      <c r="Q827" s="105"/>
      <c r="R827" s="106"/>
      <c r="S827" s="105"/>
      <c r="T827" s="105"/>
      <c r="U827" s="105"/>
    </row>
    <row r="828" ht="12.75" customHeight="1">
      <c r="A828" s="105"/>
      <c r="B828" s="105"/>
      <c r="C828" s="105"/>
      <c r="D828" s="105"/>
      <c r="E828" s="50"/>
      <c r="F828" s="105"/>
      <c r="G828" s="105"/>
      <c r="H828" s="105"/>
      <c r="I828" s="105"/>
      <c r="J828" s="105"/>
      <c r="K828" s="105"/>
      <c r="L828" s="105"/>
      <c r="M828" s="106"/>
      <c r="N828" s="106"/>
      <c r="O828" s="105"/>
      <c r="P828" s="107"/>
      <c r="Q828" s="105"/>
      <c r="R828" s="106"/>
      <c r="S828" s="105"/>
      <c r="T828" s="105"/>
      <c r="U828" s="105"/>
    </row>
    <row r="829" ht="12.75" customHeight="1">
      <c r="A829" s="105"/>
      <c r="B829" s="105"/>
      <c r="C829" s="105"/>
      <c r="D829" s="105"/>
      <c r="E829" s="50"/>
      <c r="F829" s="105"/>
      <c r="G829" s="105"/>
      <c r="H829" s="105"/>
      <c r="I829" s="105"/>
      <c r="J829" s="105"/>
      <c r="K829" s="105"/>
      <c r="L829" s="105"/>
      <c r="M829" s="106"/>
      <c r="N829" s="106"/>
      <c r="O829" s="105"/>
      <c r="P829" s="107"/>
      <c r="Q829" s="105"/>
      <c r="R829" s="106"/>
      <c r="S829" s="105"/>
      <c r="T829" s="105"/>
      <c r="U829" s="105"/>
    </row>
    <row r="830" ht="12.75" customHeight="1">
      <c r="A830" s="105"/>
      <c r="B830" s="105"/>
      <c r="C830" s="105"/>
      <c r="D830" s="105"/>
      <c r="E830" s="50"/>
      <c r="F830" s="105"/>
      <c r="G830" s="105"/>
      <c r="H830" s="105"/>
      <c r="I830" s="105"/>
      <c r="J830" s="105"/>
      <c r="K830" s="105"/>
      <c r="L830" s="105"/>
      <c r="M830" s="106"/>
      <c r="N830" s="106"/>
      <c r="O830" s="105"/>
      <c r="P830" s="107"/>
      <c r="Q830" s="105"/>
      <c r="R830" s="106"/>
      <c r="S830" s="105"/>
      <c r="T830" s="105"/>
      <c r="U830" s="105"/>
    </row>
    <row r="831" ht="12.75" customHeight="1">
      <c r="A831" s="105"/>
      <c r="B831" s="105"/>
      <c r="C831" s="105"/>
      <c r="D831" s="105"/>
      <c r="E831" s="50"/>
      <c r="F831" s="105"/>
      <c r="G831" s="105"/>
      <c r="H831" s="105"/>
      <c r="I831" s="105"/>
      <c r="J831" s="105"/>
      <c r="K831" s="105"/>
      <c r="L831" s="105"/>
      <c r="M831" s="106"/>
      <c r="N831" s="106"/>
      <c r="O831" s="105"/>
      <c r="P831" s="107"/>
      <c r="Q831" s="105"/>
      <c r="R831" s="106"/>
      <c r="S831" s="105"/>
      <c r="T831" s="105"/>
      <c r="U831" s="105"/>
    </row>
    <row r="832" ht="12.75" customHeight="1">
      <c r="A832" s="105"/>
      <c r="B832" s="105"/>
      <c r="C832" s="105"/>
      <c r="D832" s="105"/>
      <c r="E832" s="50"/>
      <c r="F832" s="105"/>
      <c r="G832" s="105"/>
      <c r="H832" s="105"/>
      <c r="I832" s="105"/>
      <c r="J832" s="105"/>
      <c r="K832" s="105"/>
      <c r="L832" s="105"/>
      <c r="M832" s="106"/>
      <c r="N832" s="106"/>
      <c r="O832" s="105"/>
      <c r="P832" s="107"/>
      <c r="Q832" s="105"/>
      <c r="R832" s="106"/>
      <c r="S832" s="105"/>
      <c r="T832" s="105"/>
      <c r="U832" s="105"/>
    </row>
    <row r="833" ht="12.75" customHeight="1">
      <c r="A833" s="105"/>
      <c r="B833" s="105"/>
      <c r="C833" s="105"/>
      <c r="D833" s="105"/>
      <c r="E833" s="50"/>
      <c r="F833" s="105"/>
      <c r="G833" s="105"/>
      <c r="H833" s="105"/>
      <c r="I833" s="105"/>
      <c r="J833" s="105"/>
      <c r="K833" s="105"/>
      <c r="L833" s="105"/>
      <c r="M833" s="106"/>
      <c r="N833" s="106"/>
      <c r="O833" s="105"/>
      <c r="P833" s="107"/>
      <c r="Q833" s="105"/>
      <c r="R833" s="106"/>
      <c r="S833" s="105"/>
      <c r="T833" s="105"/>
      <c r="U833" s="105"/>
    </row>
    <row r="834" ht="12.75" customHeight="1">
      <c r="A834" s="105"/>
      <c r="B834" s="105"/>
      <c r="C834" s="105"/>
      <c r="D834" s="105"/>
      <c r="E834" s="50"/>
      <c r="F834" s="105"/>
      <c r="G834" s="105"/>
      <c r="H834" s="105"/>
      <c r="I834" s="105"/>
      <c r="J834" s="105"/>
      <c r="K834" s="105"/>
      <c r="L834" s="105"/>
      <c r="M834" s="106"/>
      <c r="N834" s="106"/>
      <c r="O834" s="105"/>
      <c r="P834" s="107"/>
      <c r="Q834" s="105"/>
      <c r="R834" s="106"/>
      <c r="S834" s="105"/>
      <c r="T834" s="105"/>
      <c r="U834" s="105"/>
    </row>
    <row r="835" ht="12.75" customHeight="1">
      <c r="A835" s="105"/>
      <c r="B835" s="105"/>
      <c r="C835" s="105"/>
      <c r="D835" s="105"/>
      <c r="E835" s="50"/>
      <c r="F835" s="105"/>
      <c r="G835" s="105"/>
      <c r="H835" s="105"/>
      <c r="I835" s="105"/>
      <c r="J835" s="105"/>
      <c r="K835" s="105"/>
      <c r="L835" s="105"/>
      <c r="M835" s="106"/>
      <c r="N835" s="106"/>
      <c r="O835" s="105"/>
      <c r="P835" s="107"/>
      <c r="Q835" s="105"/>
      <c r="R835" s="106"/>
      <c r="S835" s="105"/>
      <c r="T835" s="105"/>
      <c r="U835" s="105"/>
    </row>
    <row r="836" ht="12.75" customHeight="1">
      <c r="A836" s="105"/>
      <c r="B836" s="105"/>
      <c r="C836" s="105"/>
      <c r="D836" s="105"/>
      <c r="E836" s="50"/>
      <c r="F836" s="105"/>
      <c r="G836" s="105"/>
      <c r="H836" s="105"/>
      <c r="I836" s="105"/>
      <c r="J836" s="105"/>
      <c r="K836" s="105"/>
      <c r="L836" s="105"/>
      <c r="M836" s="106"/>
      <c r="N836" s="106"/>
      <c r="O836" s="105"/>
      <c r="P836" s="107"/>
      <c r="Q836" s="105"/>
      <c r="R836" s="106"/>
      <c r="S836" s="105"/>
      <c r="T836" s="105"/>
      <c r="U836" s="105"/>
    </row>
    <row r="837" ht="12.75" customHeight="1">
      <c r="A837" s="105"/>
      <c r="B837" s="105"/>
      <c r="C837" s="105"/>
      <c r="D837" s="105"/>
      <c r="E837" s="50"/>
      <c r="F837" s="105"/>
      <c r="G837" s="105"/>
      <c r="H837" s="105"/>
      <c r="I837" s="105"/>
      <c r="J837" s="105"/>
      <c r="K837" s="105"/>
      <c r="L837" s="105"/>
      <c r="M837" s="106"/>
      <c r="N837" s="106"/>
      <c r="O837" s="105"/>
      <c r="P837" s="107"/>
      <c r="Q837" s="105"/>
      <c r="R837" s="106"/>
      <c r="S837" s="105"/>
      <c r="T837" s="105"/>
      <c r="U837" s="105"/>
    </row>
    <row r="838" ht="12.75" customHeight="1">
      <c r="A838" s="105"/>
      <c r="B838" s="105"/>
      <c r="C838" s="105"/>
      <c r="D838" s="105"/>
      <c r="E838" s="50"/>
      <c r="F838" s="105"/>
      <c r="G838" s="105"/>
      <c r="H838" s="105"/>
      <c r="I838" s="105"/>
      <c r="J838" s="105"/>
      <c r="K838" s="105"/>
      <c r="L838" s="105"/>
      <c r="M838" s="106"/>
      <c r="N838" s="106"/>
      <c r="O838" s="105"/>
      <c r="P838" s="107"/>
      <c r="Q838" s="105"/>
      <c r="R838" s="106"/>
      <c r="S838" s="105"/>
      <c r="T838" s="105"/>
      <c r="U838" s="105"/>
    </row>
    <row r="839" ht="12.75" customHeight="1">
      <c r="A839" s="105"/>
      <c r="B839" s="105"/>
      <c r="C839" s="105"/>
      <c r="D839" s="105"/>
      <c r="E839" s="50"/>
      <c r="F839" s="105"/>
      <c r="G839" s="105"/>
      <c r="H839" s="105"/>
      <c r="I839" s="105"/>
      <c r="J839" s="105"/>
      <c r="K839" s="105"/>
      <c r="L839" s="105"/>
      <c r="M839" s="106"/>
      <c r="N839" s="106"/>
      <c r="O839" s="105"/>
      <c r="P839" s="107"/>
      <c r="Q839" s="105"/>
      <c r="R839" s="106"/>
      <c r="S839" s="105"/>
      <c r="T839" s="105"/>
      <c r="U839" s="105"/>
    </row>
    <row r="840" ht="12.75" customHeight="1">
      <c r="A840" s="105"/>
      <c r="B840" s="105"/>
      <c r="C840" s="105"/>
      <c r="D840" s="105"/>
      <c r="E840" s="50"/>
      <c r="F840" s="105"/>
      <c r="G840" s="105"/>
      <c r="H840" s="105"/>
      <c r="I840" s="105"/>
      <c r="J840" s="105"/>
      <c r="K840" s="105"/>
      <c r="L840" s="105"/>
      <c r="M840" s="106"/>
      <c r="N840" s="106"/>
      <c r="O840" s="105"/>
      <c r="P840" s="107"/>
      <c r="Q840" s="105"/>
      <c r="R840" s="106"/>
      <c r="S840" s="105"/>
      <c r="T840" s="105"/>
      <c r="U840" s="105"/>
    </row>
    <row r="841" ht="12.75" customHeight="1">
      <c r="A841" s="105"/>
      <c r="B841" s="105"/>
      <c r="C841" s="105"/>
      <c r="D841" s="105"/>
      <c r="E841" s="50"/>
      <c r="F841" s="105"/>
      <c r="G841" s="105"/>
      <c r="H841" s="105"/>
      <c r="I841" s="105"/>
      <c r="J841" s="105"/>
      <c r="K841" s="105"/>
      <c r="L841" s="105"/>
      <c r="M841" s="106"/>
      <c r="N841" s="106"/>
      <c r="O841" s="105"/>
      <c r="P841" s="107"/>
      <c r="Q841" s="105"/>
      <c r="R841" s="106"/>
      <c r="S841" s="105"/>
      <c r="T841" s="105"/>
      <c r="U841" s="105"/>
    </row>
    <row r="842" ht="12.75" customHeight="1">
      <c r="A842" s="105"/>
      <c r="B842" s="105"/>
      <c r="C842" s="105"/>
      <c r="D842" s="105"/>
      <c r="E842" s="50"/>
      <c r="F842" s="105"/>
      <c r="G842" s="105"/>
      <c r="H842" s="105"/>
      <c r="I842" s="105"/>
      <c r="J842" s="105"/>
      <c r="K842" s="105"/>
      <c r="L842" s="105"/>
      <c r="M842" s="106"/>
      <c r="N842" s="106"/>
      <c r="O842" s="105"/>
      <c r="P842" s="107"/>
      <c r="Q842" s="105"/>
      <c r="R842" s="106"/>
      <c r="S842" s="105"/>
      <c r="T842" s="105"/>
      <c r="U842" s="105"/>
    </row>
    <row r="843" ht="12.75" customHeight="1">
      <c r="A843" s="105"/>
      <c r="B843" s="105"/>
      <c r="C843" s="105"/>
      <c r="D843" s="105"/>
      <c r="E843" s="50"/>
      <c r="F843" s="105"/>
      <c r="G843" s="105"/>
      <c r="H843" s="105"/>
      <c r="I843" s="105"/>
      <c r="J843" s="105"/>
      <c r="K843" s="105"/>
      <c r="L843" s="105"/>
      <c r="M843" s="106"/>
      <c r="N843" s="106"/>
      <c r="O843" s="105"/>
      <c r="P843" s="107"/>
      <c r="Q843" s="105"/>
      <c r="R843" s="106"/>
      <c r="S843" s="105"/>
      <c r="T843" s="105"/>
      <c r="U843" s="105"/>
    </row>
    <row r="844" ht="12.75" customHeight="1">
      <c r="A844" s="105"/>
      <c r="B844" s="105"/>
      <c r="C844" s="105"/>
      <c r="D844" s="105"/>
      <c r="E844" s="50"/>
      <c r="F844" s="105"/>
      <c r="G844" s="105"/>
      <c r="H844" s="105"/>
      <c r="I844" s="105"/>
      <c r="J844" s="105"/>
      <c r="K844" s="105"/>
      <c r="L844" s="105"/>
      <c r="M844" s="106"/>
      <c r="N844" s="106"/>
      <c r="O844" s="105"/>
      <c r="P844" s="107"/>
      <c r="Q844" s="105"/>
      <c r="R844" s="106"/>
      <c r="S844" s="105"/>
      <c r="T844" s="105"/>
      <c r="U844" s="105"/>
    </row>
    <row r="845" ht="12.75" customHeight="1">
      <c r="A845" s="105"/>
      <c r="B845" s="105"/>
      <c r="C845" s="105"/>
      <c r="D845" s="105"/>
      <c r="E845" s="50"/>
      <c r="F845" s="105"/>
      <c r="G845" s="105"/>
      <c r="H845" s="105"/>
      <c r="I845" s="105"/>
      <c r="J845" s="105"/>
      <c r="K845" s="105"/>
      <c r="L845" s="105"/>
      <c r="M845" s="106"/>
      <c r="N845" s="106"/>
      <c r="O845" s="105"/>
      <c r="P845" s="107"/>
      <c r="Q845" s="105"/>
      <c r="R845" s="106"/>
      <c r="S845" s="105"/>
      <c r="T845" s="105"/>
      <c r="U845" s="105"/>
    </row>
    <row r="846" ht="12.75" customHeight="1">
      <c r="A846" s="105"/>
      <c r="B846" s="105"/>
      <c r="C846" s="105"/>
      <c r="D846" s="105"/>
      <c r="E846" s="50"/>
      <c r="F846" s="105"/>
      <c r="G846" s="105"/>
      <c r="H846" s="105"/>
      <c r="I846" s="105"/>
      <c r="J846" s="105"/>
      <c r="K846" s="105"/>
      <c r="L846" s="105"/>
      <c r="M846" s="106"/>
      <c r="N846" s="106"/>
      <c r="O846" s="105"/>
      <c r="P846" s="107"/>
      <c r="Q846" s="105"/>
      <c r="R846" s="106"/>
      <c r="S846" s="105"/>
      <c r="T846" s="105"/>
      <c r="U846" s="105"/>
    </row>
    <row r="847" ht="12.75" customHeight="1">
      <c r="A847" s="105"/>
      <c r="B847" s="105"/>
      <c r="C847" s="105"/>
      <c r="D847" s="105"/>
      <c r="E847" s="50"/>
      <c r="F847" s="105"/>
      <c r="G847" s="105"/>
      <c r="H847" s="105"/>
      <c r="I847" s="105"/>
      <c r="J847" s="105"/>
      <c r="K847" s="105"/>
      <c r="L847" s="105"/>
      <c r="M847" s="106"/>
      <c r="N847" s="106"/>
      <c r="O847" s="105"/>
      <c r="P847" s="107"/>
      <c r="Q847" s="105"/>
      <c r="R847" s="106"/>
      <c r="S847" s="105"/>
      <c r="T847" s="105"/>
      <c r="U847" s="105"/>
    </row>
    <row r="848" ht="12.75" customHeight="1">
      <c r="A848" s="105"/>
      <c r="B848" s="105"/>
      <c r="C848" s="105"/>
      <c r="D848" s="105"/>
      <c r="E848" s="50"/>
      <c r="F848" s="105"/>
      <c r="G848" s="105"/>
      <c r="H848" s="105"/>
      <c r="I848" s="105"/>
      <c r="J848" s="105"/>
      <c r="K848" s="105"/>
      <c r="L848" s="105"/>
      <c r="M848" s="106"/>
      <c r="N848" s="106"/>
      <c r="O848" s="105"/>
      <c r="P848" s="107"/>
      <c r="Q848" s="105"/>
      <c r="R848" s="106"/>
      <c r="S848" s="105"/>
      <c r="T848" s="105"/>
      <c r="U848" s="105"/>
    </row>
    <row r="849" ht="12.75" customHeight="1">
      <c r="A849" s="105"/>
      <c r="B849" s="105"/>
      <c r="C849" s="105"/>
      <c r="D849" s="105"/>
      <c r="E849" s="50"/>
      <c r="F849" s="105"/>
      <c r="G849" s="105"/>
      <c r="H849" s="105"/>
      <c r="I849" s="105"/>
      <c r="J849" s="105"/>
      <c r="K849" s="105"/>
      <c r="L849" s="105"/>
      <c r="M849" s="106"/>
      <c r="N849" s="106"/>
      <c r="O849" s="105"/>
      <c r="P849" s="107"/>
      <c r="Q849" s="105"/>
      <c r="R849" s="106"/>
      <c r="S849" s="105"/>
      <c r="T849" s="105"/>
      <c r="U849" s="105"/>
    </row>
    <row r="850" ht="12.75" customHeight="1">
      <c r="A850" s="105"/>
      <c r="B850" s="105"/>
      <c r="C850" s="105"/>
      <c r="D850" s="105"/>
      <c r="E850" s="50"/>
      <c r="F850" s="105"/>
      <c r="G850" s="105"/>
      <c r="H850" s="105"/>
      <c r="I850" s="105"/>
      <c r="J850" s="105"/>
      <c r="K850" s="105"/>
      <c r="L850" s="105"/>
      <c r="M850" s="106"/>
      <c r="N850" s="106"/>
      <c r="O850" s="105"/>
      <c r="P850" s="107"/>
      <c r="Q850" s="105"/>
      <c r="R850" s="106"/>
      <c r="S850" s="105"/>
      <c r="T850" s="105"/>
      <c r="U850" s="105"/>
    </row>
    <row r="851" ht="12.75" customHeight="1">
      <c r="A851" s="105"/>
      <c r="B851" s="105"/>
      <c r="C851" s="105"/>
      <c r="D851" s="105"/>
      <c r="E851" s="50"/>
      <c r="F851" s="105"/>
      <c r="G851" s="105"/>
      <c r="H851" s="105"/>
      <c r="I851" s="105"/>
      <c r="J851" s="105"/>
      <c r="K851" s="105"/>
      <c r="L851" s="105"/>
      <c r="M851" s="106"/>
      <c r="N851" s="106"/>
      <c r="O851" s="105"/>
      <c r="P851" s="107"/>
      <c r="Q851" s="105"/>
      <c r="R851" s="106"/>
      <c r="S851" s="105"/>
      <c r="T851" s="105"/>
      <c r="U851" s="105"/>
    </row>
    <row r="852" ht="12.75" customHeight="1">
      <c r="A852" s="105"/>
      <c r="B852" s="105"/>
      <c r="C852" s="105"/>
      <c r="D852" s="105"/>
      <c r="E852" s="50"/>
      <c r="F852" s="105"/>
      <c r="G852" s="105"/>
      <c r="H852" s="105"/>
      <c r="I852" s="105"/>
      <c r="J852" s="105"/>
      <c r="K852" s="105"/>
      <c r="L852" s="105"/>
      <c r="M852" s="106"/>
      <c r="N852" s="106"/>
      <c r="O852" s="105"/>
      <c r="P852" s="107"/>
      <c r="Q852" s="105"/>
      <c r="R852" s="106"/>
      <c r="S852" s="105"/>
      <c r="T852" s="105"/>
      <c r="U852" s="105"/>
    </row>
    <row r="853" ht="12.75" customHeight="1">
      <c r="A853" s="105"/>
      <c r="B853" s="105"/>
      <c r="C853" s="105"/>
      <c r="D853" s="105"/>
      <c r="E853" s="50"/>
      <c r="F853" s="105"/>
      <c r="G853" s="105"/>
      <c r="H853" s="105"/>
      <c r="I853" s="105"/>
      <c r="J853" s="105"/>
      <c r="K853" s="105"/>
      <c r="L853" s="105"/>
      <c r="M853" s="106"/>
      <c r="N853" s="106"/>
      <c r="O853" s="105"/>
      <c r="P853" s="107"/>
      <c r="Q853" s="105"/>
      <c r="R853" s="106"/>
      <c r="S853" s="105"/>
      <c r="T853" s="105"/>
      <c r="U853" s="105"/>
    </row>
    <row r="854" ht="12.75" customHeight="1">
      <c r="A854" s="105"/>
      <c r="B854" s="105"/>
      <c r="C854" s="105"/>
      <c r="D854" s="105"/>
      <c r="E854" s="50"/>
      <c r="F854" s="105"/>
      <c r="G854" s="105"/>
      <c r="H854" s="105"/>
      <c r="I854" s="105"/>
      <c r="J854" s="105"/>
      <c r="K854" s="105"/>
      <c r="L854" s="105"/>
      <c r="M854" s="106"/>
      <c r="N854" s="106"/>
      <c r="O854" s="105"/>
      <c r="P854" s="107"/>
      <c r="Q854" s="105"/>
      <c r="R854" s="106"/>
      <c r="S854" s="105"/>
      <c r="T854" s="105"/>
      <c r="U854" s="105"/>
    </row>
    <row r="855" ht="12.75" customHeight="1">
      <c r="A855" s="105"/>
      <c r="B855" s="105"/>
      <c r="C855" s="105"/>
      <c r="D855" s="105"/>
      <c r="E855" s="50"/>
      <c r="F855" s="105"/>
      <c r="G855" s="105"/>
      <c r="H855" s="105"/>
      <c r="I855" s="105"/>
      <c r="J855" s="105"/>
      <c r="K855" s="105"/>
      <c r="L855" s="105"/>
      <c r="M855" s="106"/>
      <c r="N855" s="106"/>
      <c r="O855" s="105"/>
      <c r="P855" s="107"/>
      <c r="Q855" s="105"/>
      <c r="R855" s="106"/>
      <c r="S855" s="105"/>
      <c r="T855" s="105"/>
      <c r="U855" s="105"/>
    </row>
    <row r="856" ht="12.75" customHeight="1">
      <c r="A856" s="105"/>
      <c r="B856" s="105"/>
      <c r="C856" s="105"/>
      <c r="D856" s="105"/>
      <c r="E856" s="50"/>
      <c r="F856" s="105"/>
      <c r="G856" s="105"/>
      <c r="H856" s="105"/>
      <c r="I856" s="105"/>
      <c r="J856" s="105"/>
      <c r="K856" s="105"/>
      <c r="L856" s="105"/>
      <c r="M856" s="106"/>
      <c r="N856" s="106"/>
      <c r="O856" s="105"/>
      <c r="P856" s="107"/>
      <c r="Q856" s="105"/>
      <c r="R856" s="106"/>
      <c r="S856" s="105"/>
      <c r="T856" s="105"/>
      <c r="U856" s="105"/>
    </row>
    <row r="857" ht="12.75" customHeight="1">
      <c r="A857" s="105"/>
      <c r="B857" s="105"/>
      <c r="C857" s="105"/>
      <c r="D857" s="105"/>
      <c r="E857" s="50"/>
      <c r="F857" s="105"/>
      <c r="G857" s="105"/>
      <c r="H857" s="105"/>
      <c r="I857" s="105"/>
      <c r="J857" s="105"/>
      <c r="K857" s="105"/>
      <c r="L857" s="105"/>
      <c r="M857" s="106"/>
      <c r="N857" s="106"/>
      <c r="O857" s="105"/>
      <c r="P857" s="107"/>
      <c r="Q857" s="105"/>
      <c r="R857" s="106"/>
      <c r="S857" s="105"/>
      <c r="T857" s="105"/>
      <c r="U857" s="105"/>
    </row>
    <row r="858" ht="12.75" customHeight="1">
      <c r="A858" s="105"/>
      <c r="B858" s="105"/>
      <c r="C858" s="105"/>
      <c r="D858" s="105"/>
      <c r="E858" s="50"/>
      <c r="F858" s="105"/>
      <c r="G858" s="105"/>
      <c r="H858" s="105"/>
      <c r="I858" s="105"/>
      <c r="J858" s="105"/>
      <c r="K858" s="105"/>
      <c r="L858" s="105"/>
      <c r="M858" s="106"/>
      <c r="N858" s="106"/>
      <c r="O858" s="105"/>
      <c r="P858" s="107"/>
      <c r="Q858" s="105"/>
      <c r="R858" s="106"/>
      <c r="S858" s="105"/>
      <c r="T858" s="105"/>
      <c r="U858" s="105"/>
    </row>
    <row r="859" ht="12.75" customHeight="1">
      <c r="A859" s="105"/>
      <c r="B859" s="105"/>
      <c r="C859" s="105"/>
      <c r="D859" s="105"/>
      <c r="E859" s="50"/>
      <c r="F859" s="105"/>
      <c r="G859" s="105"/>
      <c r="H859" s="105"/>
      <c r="I859" s="105"/>
      <c r="J859" s="105"/>
      <c r="K859" s="105"/>
      <c r="L859" s="105"/>
      <c r="M859" s="106"/>
      <c r="N859" s="106"/>
      <c r="O859" s="105"/>
      <c r="P859" s="107"/>
      <c r="Q859" s="105"/>
      <c r="R859" s="106"/>
      <c r="S859" s="105"/>
      <c r="T859" s="105"/>
      <c r="U859" s="105"/>
    </row>
    <row r="860" ht="12.75" customHeight="1">
      <c r="A860" s="105"/>
      <c r="B860" s="105"/>
      <c r="C860" s="105"/>
      <c r="D860" s="105"/>
      <c r="E860" s="50"/>
      <c r="F860" s="105"/>
      <c r="G860" s="105"/>
      <c r="H860" s="105"/>
      <c r="I860" s="105"/>
      <c r="J860" s="105"/>
      <c r="K860" s="105"/>
      <c r="L860" s="105"/>
      <c r="M860" s="106"/>
      <c r="N860" s="106"/>
      <c r="O860" s="105"/>
      <c r="P860" s="107"/>
      <c r="Q860" s="105"/>
      <c r="R860" s="106"/>
      <c r="S860" s="105"/>
      <c r="T860" s="105"/>
      <c r="U860" s="105"/>
    </row>
    <row r="861" ht="12.75" customHeight="1">
      <c r="A861" s="105"/>
      <c r="B861" s="105"/>
      <c r="C861" s="105"/>
      <c r="D861" s="105"/>
      <c r="E861" s="50"/>
      <c r="F861" s="105"/>
      <c r="G861" s="105"/>
      <c r="H861" s="105"/>
      <c r="I861" s="105"/>
      <c r="J861" s="105"/>
      <c r="K861" s="105"/>
      <c r="L861" s="105"/>
      <c r="M861" s="106"/>
      <c r="N861" s="106"/>
      <c r="O861" s="105"/>
      <c r="P861" s="107"/>
      <c r="Q861" s="105"/>
      <c r="R861" s="106"/>
      <c r="S861" s="105"/>
      <c r="T861" s="105"/>
      <c r="U861" s="105"/>
    </row>
    <row r="862" ht="12.75" customHeight="1">
      <c r="A862" s="105"/>
      <c r="B862" s="105"/>
      <c r="C862" s="105"/>
      <c r="D862" s="105"/>
      <c r="E862" s="50"/>
      <c r="F862" s="105"/>
      <c r="G862" s="105"/>
      <c r="H862" s="105"/>
      <c r="I862" s="105"/>
      <c r="J862" s="105"/>
      <c r="K862" s="105"/>
      <c r="L862" s="105"/>
      <c r="M862" s="106"/>
      <c r="N862" s="106"/>
      <c r="O862" s="105"/>
      <c r="P862" s="107"/>
      <c r="Q862" s="105"/>
      <c r="R862" s="106"/>
      <c r="S862" s="105"/>
      <c r="T862" s="105"/>
      <c r="U862" s="105"/>
    </row>
    <row r="863" ht="12.75" customHeight="1">
      <c r="A863" s="105"/>
      <c r="B863" s="105"/>
      <c r="C863" s="105"/>
      <c r="D863" s="105"/>
      <c r="E863" s="50"/>
      <c r="F863" s="105"/>
      <c r="G863" s="105"/>
      <c r="H863" s="105"/>
      <c r="I863" s="105"/>
      <c r="J863" s="105"/>
      <c r="K863" s="105"/>
      <c r="L863" s="105"/>
      <c r="M863" s="106"/>
      <c r="N863" s="106"/>
      <c r="O863" s="105"/>
      <c r="P863" s="107"/>
      <c r="Q863" s="105"/>
      <c r="R863" s="106"/>
      <c r="S863" s="105"/>
      <c r="T863" s="105"/>
      <c r="U863" s="105"/>
    </row>
    <row r="864" ht="12.75" customHeight="1">
      <c r="A864" s="105"/>
      <c r="B864" s="105"/>
      <c r="C864" s="105"/>
      <c r="D864" s="105"/>
      <c r="E864" s="50"/>
      <c r="F864" s="105"/>
      <c r="G864" s="105"/>
      <c r="H864" s="105"/>
      <c r="I864" s="105"/>
      <c r="J864" s="105"/>
      <c r="K864" s="105"/>
      <c r="L864" s="105"/>
      <c r="M864" s="106"/>
      <c r="N864" s="106"/>
      <c r="O864" s="105"/>
      <c r="P864" s="107"/>
      <c r="Q864" s="105"/>
      <c r="R864" s="106"/>
      <c r="S864" s="105"/>
      <c r="T864" s="105"/>
      <c r="U864" s="105"/>
    </row>
    <row r="865" ht="12.75" customHeight="1">
      <c r="A865" s="105"/>
      <c r="B865" s="105"/>
      <c r="C865" s="105"/>
      <c r="D865" s="105"/>
      <c r="E865" s="50"/>
      <c r="F865" s="105"/>
      <c r="G865" s="105"/>
      <c r="H865" s="105"/>
      <c r="I865" s="105"/>
      <c r="J865" s="105"/>
      <c r="K865" s="105"/>
      <c r="L865" s="105"/>
      <c r="M865" s="106"/>
      <c r="N865" s="106"/>
      <c r="O865" s="105"/>
      <c r="P865" s="107"/>
      <c r="Q865" s="105"/>
      <c r="R865" s="106"/>
      <c r="S865" s="105"/>
      <c r="T865" s="105"/>
      <c r="U865" s="105"/>
    </row>
    <row r="866" ht="12.75" customHeight="1">
      <c r="A866" s="105"/>
      <c r="B866" s="105"/>
      <c r="C866" s="105"/>
      <c r="D866" s="105"/>
      <c r="E866" s="50"/>
      <c r="F866" s="105"/>
      <c r="G866" s="105"/>
      <c r="H866" s="105"/>
      <c r="I866" s="105"/>
      <c r="J866" s="105"/>
      <c r="K866" s="105"/>
      <c r="L866" s="105"/>
      <c r="M866" s="106"/>
      <c r="N866" s="106"/>
      <c r="O866" s="105"/>
      <c r="P866" s="107"/>
      <c r="Q866" s="105"/>
      <c r="R866" s="106"/>
      <c r="S866" s="105"/>
      <c r="T866" s="105"/>
      <c r="U866" s="105"/>
    </row>
    <row r="867" ht="12.75" customHeight="1">
      <c r="A867" s="105"/>
      <c r="B867" s="105"/>
      <c r="C867" s="105"/>
      <c r="D867" s="105"/>
      <c r="E867" s="50"/>
      <c r="F867" s="105"/>
      <c r="G867" s="105"/>
      <c r="H867" s="105"/>
      <c r="I867" s="105"/>
      <c r="J867" s="105"/>
      <c r="K867" s="105"/>
      <c r="L867" s="105"/>
      <c r="M867" s="106"/>
      <c r="N867" s="106"/>
      <c r="O867" s="105"/>
      <c r="P867" s="107"/>
      <c r="Q867" s="105"/>
      <c r="R867" s="106"/>
      <c r="S867" s="105"/>
      <c r="T867" s="105"/>
      <c r="U867" s="105"/>
    </row>
    <row r="868" ht="12.75" customHeight="1">
      <c r="A868" s="105"/>
      <c r="B868" s="105"/>
      <c r="C868" s="105"/>
      <c r="D868" s="105"/>
      <c r="E868" s="50"/>
      <c r="F868" s="105"/>
      <c r="G868" s="105"/>
      <c r="H868" s="105"/>
      <c r="I868" s="105"/>
      <c r="J868" s="105"/>
      <c r="K868" s="105"/>
      <c r="L868" s="105"/>
      <c r="M868" s="106"/>
      <c r="N868" s="106"/>
      <c r="O868" s="105"/>
      <c r="P868" s="107"/>
      <c r="Q868" s="105"/>
      <c r="R868" s="106"/>
      <c r="S868" s="105"/>
      <c r="T868" s="105"/>
      <c r="U868" s="105"/>
    </row>
    <row r="869" ht="12.75" customHeight="1">
      <c r="A869" s="105"/>
      <c r="B869" s="105"/>
      <c r="C869" s="105"/>
      <c r="D869" s="105"/>
      <c r="E869" s="50"/>
      <c r="F869" s="105"/>
      <c r="G869" s="105"/>
      <c r="H869" s="105"/>
      <c r="I869" s="105"/>
      <c r="J869" s="105"/>
      <c r="K869" s="105"/>
      <c r="L869" s="105"/>
      <c r="M869" s="106"/>
      <c r="N869" s="106"/>
      <c r="O869" s="105"/>
      <c r="P869" s="107"/>
      <c r="Q869" s="105"/>
      <c r="R869" s="106"/>
      <c r="S869" s="105"/>
      <c r="T869" s="105"/>
      <c r="U869" s="105"/>
    </row>
    <row r="870" ht="12.75" customHeight="1">
      <c r="A870" s="105"/>
      <c r="B870" s="105"/>
      <c r="C870" s="105"/>
      <c r="D870" s="105"/>
      <c r="E870" s="50"/>
      <c r="F870" s="105"/>
      <c r="G870" s="105"/>
      <c r="H870" s="105"/>
      <c r="I870" s="105"/>
      <c r="J870" s="105"/>
      <c r="K870" s="105"/>
      <c r="L870" s="105"/>
      <c r="M870" s="106"/>
      <c r="N870" s="106"/>
      <c r="O870" s="105"/>
      <c r="P870" s="107"/>
      <c r="Q870" s="105"/>
      <c r="R870" s="106"/>
      <c r="S870" s="105"/>
      <c r="T870" s="105"/>
      <c r="U870" s="105"/>
    </row>
    <row r="871" ht="12.75" customHeight="1">
      <c r="A871" s="105"/>
      <c r="B871" s="105"/>
      <c r="C871" s="105"/>
      <c r="D871" s="105"/>
      <c r="E871" s="50"/>
      <c r="F871" s="105"/>
      <c r="G871" s="105"/>
      <c r="H871" s="105"/>
      <c r="I871" s="105"/>
      <c r="J871" s="105"/>
      <c r="K871" s="105"/>
      <c r="L871" s="105"/>
      <c r="M871" s="106"/>
      <c r="N871" s="106"/>
      <c r="O871" s="105"/>
      <c r="P871" s="107"/>
      <c r="Q871" s="105"/>
      <c r="R871" s="106"/>
      <c r="S871" s="105"/>
      <c r="T871" s="105"/>
      <c r="U871" s="105"/>
    </row>
    <row r="872" ht="12.75" customHeight="1">
      <c r="A872" s="105"/>
      <c r="B872" s="105"/>
      <c r="C872" s="105"/>
      <c r="D872" s="105"/>
      <c r="E872" s="50"/>
      <c r="F872" s="105"/>
      <c r="G872" s="105"/>
      <c r="H872" s="105"/>
      <c r="I872" s="105"/>
      <c r="J872" s="105"/>
      <c r="K872" s="105"/>
      <c r="L872" s="105"/>
      <c r="M872" s="106"/>
      <c r="N872" s="106"/>
      <c r="O872" s="105"/>
      <c r="P872" s="107"/>
      <c r="Q872" s="105"/>
      <c r="R872" s="106"/>
      <c r="S872" s="105"/>
      <c r="T872" s="105"/>
      <c r="U872" s="105"/>
    </row>
    <row r="873" ht="12.75" customHeight="1">
      <c r="A873" s="105"/>
      <c r="B873" s="105"/>
      <c r="C873" s="105"/>
      <c r="D873" s="105"/>
      <c r="E873" s="50"/>
      <c r="F873" s="105"/>
      <c r="G873" s="105"/>
      <c r="H873" s="105"/>
      <c r="I873" s="105"/>
      <c r="J873" s="105"/>
      <c r="K873" s="105"/>
      <c r="L873" s="105"/>
      <c r="M873" s="106"/>
      <c r="N873" s="106"/>
      <c r="O873" s="105"/>
      <c r="P873" s="107"/>
      <c r="Q873" s="105"/>
      <c r="R873" s="106"/>
      <c r="S873" s="105"/>
      <c r="T873" s="105"/>
      <c r="U873" s="105"/>
    </row>
    <row r="874" ht="12.75" customHeight="1">
      <c r="A874" s="105"/>
      <c r="B874" s="105"/>
      <c r="C874" s="105"/>
      <c r="D874" s="105"/>
      <c r="E874" s="50"/>
      <c r="F874" s="105"/>
      <c r="G874" s="105"/>
      <c r="H874" s="105"/>
      <c r="I874" s="105"/>
      <c r="J874" s="105"/>
      <c r="K874" s="105"/>
      <c r="L874" s="105"/>
      <c r="M874" s="106"/>
      <c r="N874" s="106"/>
      <c r="O874" s="105"/>
      <c r="P874" s="107"/>
      <c r="Q874" s="105"/>
      <c r="R874" s="106"/>
      <c r="S874" s="105"/>
      <c r="T874" s="105"/>
      <c r="U874" s="105"/>
    </row>
    <row r="875" ht="12.75" customHeight="1">
      <c r="A875" s="105"/>
      <c r="B875" s="105"/>
      <c r="C875" s="105"/>
      <c r="D875" s="105"/>
      <c r="E875" s="50"/>
      <c r="F875" s="105"/>
      <c r="G875" s="105"/>
      <c r="H875" s="105"/>
      <c r="I875" s="105"/>
      <c r="J875" s="105"/>
      <c r="K875" s="105"/>
      <c r="L875" s="105"/>
      <c r="M875" s="106"/>
      <c r="N875" s="106"/>
      <c r="O875" s="105"/>
      <c r="P875" s="107"/>
      <c r="Q875" s="105"/>
      <c r="R875" s="106"/>
      <c r="S875" s="105"/>
      <c r="T875" s="105"/>
      <c r="U875" s="105"/>
    </row>
    <row r="876" ht="12.75" customHeight="1">
      <c r="A876" s="105"/>
      <c r="B876" s="105"/>
      <c r="C876" s="105"/>
      <c r="D876" s="105"/>
      <c r="E876" s="50"/>
      <c r="F876" s="105"/>
      <c r="G876" s="105"/>
      <c r="H876" s="105"/>
      <c r="I876" s="105"/>
      <c r="J876" s="105"/>
      <c r="K876" s="105"/>
      <c r="L876" s="105"/>
      <c r="M876" s="106"/>
      <c r="N876" s="106"/>
      <c r="O876" s="105"/>
      <c r="P876" s="107"/>
      <c r="Q876" s="105"/>
      <c r="R876" s="106"/>
      <c r="S876" s="105"/>
      <c r="T876" s="105"/>
      <c r="U876" s="105"/>
    </row>
    <row r="877" ht="12.75" customHeight="1">
      <c r="A877" s="105"/>
      <c r="B877" s="105"/>
      <c r="C877" s="105"/>
      <c r="D877" s="105"/>
      <c r="E877" s="50"/>
      <c r="F877" s="105"/>
      <c r="G877" s="105"/>
      <c r="H877" s="105"/>
      <c r="I877" s="105"/>
      <c r="J877" s="105"/>
      <c r="K877" s="105"/>
      <c r="L877" s="105"/>
      <c r="M877" s="106"/>
      <c r="N877" s="106"/>
      <c r="O877" s="105"/>
      <c r="P877" s="107"/>
      <c r="Q877" s="105"/>
      <c r="R877" s="106"/>
      <c r="S877" s="105"/>
      <c r="T877" s="105"/>
      <c r="U877" s="105"/>
    </row>
    <row r="878" ht="12.75" customHeight="1">
      <c r="A878" s="105"/>
      <c r="B878" s="105"/>
      <c r="C878" s="105"/>
      <c r="D878" s="105"/>
      <c r="E878" s="50"/>
      <c r="F878" s="105"/>
      <c r="G878" s="105"/>
      <c r="H878" s="105"/>
      <c r="I878" s="105"/>
      <c r="J878" s="105"/>
      <c r="K878" s="105"/>
      <c r="L878" s="105"/>
      <c r="M878" s="106"/>
      <c r="N878" s="106"/>
      <c r="O878" s="105"/>
      <c r="P878" s="107"/>
      <c r="Q878" s="105"/>
      <c r="R878" s="106"/>
      <c r="S878" s="105"/>
      <c r="T878" s="105"/>
      <c r="U878" s="105"/>
    </row>
    <row r="879" ht="12.75" customHeight="1">
      <c r="A879" s="105"/>
      <c r="B879" s="105"/>
      <c r="C879" s="105"/>
      <c r="D879" s="105"/>
      <c r="E879" s="50"/>
      <c r="F879" s="105"/>
      <c r="G879" s="105"/>
      <c r="H879" s="105"/>
      <c r="I879" s="105"/>
      <c r="J879" s="105"/>
      <c r="K879" s="105"/>
      <c r="L879" s="105"/>
      <c r="M879" s="106"/>
      <c r="N879" s="106"/>
      <c r="O879" s="105"/>
      <c r="P879" s="107"/>
      <c r="Q879" s="105"/>
      <c r="R879" s="106"/>
      <c r="S879" s="105"/>
      <c r="T879" s="105"/>
      <c r="U879" s="105"/>
    </row>
    <row r="880" ht="12.75" customHeight="1">
      <c r="A880" s="105"/>
      <c r="B880" s="105"/>
      <c r="C880" s="105"/>
      <c r="D880" s="105"/>
      <c r="E880" s="50"/>
      <c r="F880" s="105"/>
      <c r="G880" s="105"/>
      <c r="H880" s="105"/>
      <c r="I880" s="105"/>
      <c r="J880" s="105"/>
      <c r="K880" s="105"/>
      <c r="L880" s="105"/>
      <c r="M880" s="106"/>
      <c r="N880" s="106"/>
      <c r="O880" s="105"/>
      <c r="P880" s="107"/>
      <c r="Q880" s="105"/>
      <c r="R880" s="106"/>
      <c r="S880" s="105"/>
      <c r="T880" s="105"/>
      <c r="U880" s="105"/>
    </row>
    <row r="881" ht="12.75" customHeight="1">
      <c r="A881" s="105"/>
      <c r="B881" s="105"/>
      <c r="C881" s="105"/>
      <c r="D881" s="105"/>
      <c r="E881" s="50"/>
      <c r="F881" s="105"/>
      <c r="G881" s="105"/>
      <c r="H881" s="105"/>
      <c r="I881" s="105"/>
      <c r="J881" s="105"/>
      <c r="K881" s="105"/>
      <c r="L881" s="105"/>
      <c r="M881" s="106"/>
      <c r="N881" s="106"/>
      <c r="O881" s="105"/>
      <c r="P881" s="107"/>
      <c r="Q881" s="105"/>
      <c r="R881" s="106"/>
      <c r="S881" s="105"/>
      <c r="T881" s="105"/>
      <c r="U881" s="105"/>
    </row>
    <row r="882" ht="12.75" customHeight="1">
      <c r="A882" s="105"/>
      <c r="B882" s="105"/>
      <c r="C882" s="105"/>
      <c r="D882" s="105"/>
      <c r="E882" s="50"/>
      <c r="F882" s="105"/>
      <c r="G882" s="105"/>
      <c r="H882" s="105"/>
      <c r="I882" s="105"/>
      <c r="J882" s="105"/>
      <c r="K882" s="105"/>
      <c r="L882" s="105"/>
      <c r="M882" s="106"/>
      <c r="N882" s="106"/>
      <c r="O882" s="105"/>
      <c r="P882" s="107"/>
      <c r="Q882" s="105"/>
      <c r="R882" s="106"/>
      <c r="S882" s="105"/>
      <c r="T882" s="105"/>
      <c r="U882" s="105"/>
    </row>
    <row r="883" ht="12.75" customHeight="1">
      <c r="A883" s="105"/>
      <c r="B883" s="105"/>
      <c r="C883" s="105"/>
      <c r="D883" s="105"/>
      <c r="E883" s="50"/>
      <c r="F883" s="105"/>
      <c r="G883" s="105"/>
      <c r="H883" s="105"/>
      <c r="I883" s="105"/>
      <c r="J883" s="105"/>
      <c r="K883" s="105"/>
      <c r="L883" s="105"/>
      <c r="M883" s="106"/>
      <c r="N883" s="106"/>
      <c r="O883" s="105"/>
      <c r="P883" s="107"/>
      <c r="Q883" s="105"/>
      <c r="R883" s="106"/>
      <c r="S883" s="105"/>
      <c r="T883" s="105"/>
      <c r="U883" s="105"/>
    </row>
    <row r="884" ht="12.75" customHeight="1">
      <c r="A884" s="105"/>
      <c r="B884" s="105"/>
      <c r="C884" s="105"/>
      <c r="D884" s="105"/>
      <c r="E884" s="50"/>
      <c r="F884" s="105"/>
      <c r="G884" s="105"/>
      <c r="H884" s="105"/>
      <c r="I884" s="105"/>
      <c r="J884" s="105"/>
      <c r="K884" s="105"/>
      <c r="L884" s="105"/>
      <c r="M884" s="106"/>
      <c r="N884" s="106"/>
      <c r="O884" s="105"/>
      <c r="P884" s="107"/>
      <c r="Q884" s="105"/>
      <c r="R884" s="106"/>
      <c r="S884" s="105"/>
      <c r="T884" s="105"/>
      <c r="U884" s="105"/>
    </row>
    <row r="885" ht="12.75" customHeight="1">
      <c r="A885" s="105"/>
      <c r="B885" s="105"/>
      <c r="C885" s="105"/>
      <c r="D885" s="105"/>
      <c r="E885" s="50"/>
      <c r="F885" s="105"/>
      <c r="G885" s="105"/>
      <c r="H885" s="105"/>
      <c r="I885" s="105"/>
      <c r="J885" s="105"/>
      <c r="K885" s="105"/>
      <c r="L885" s="105"/>
      <c r="M885" s="106"/>
      <c r="N885" s="106"/>
      <c r="O885" s="105"/>
      <c r="P885" s="107"/>
      <c r="Q885" s="105"/>
      <c r="R885" s="106"/>
      <c r="S885" s="105"/>
      <c r="T885" s="105"/>
      <c r="U885" s="105"/>
    </row>
    <row r="886" ht="12.75" customHeight="1">
      <c r="A886" s="105"/>
      <c r="B886" s="105"/>
      <c r="C886" s="105"/>
      <c r="D886" s="105"/>
      <c r="E886" s="50"/>
      <c r="F886" s="105"/>
      <c r="G886" s="105"/>
      <c r="H886" s="105"/>
      <c r="I886" s="105"/>
      <c r="J886" s="105"/>
      <c r="K886" s="105"/>
      <c r="L886" s="105"/>
      <c r="M886" s="106"/>
      <c r="N886" s="106"/>
      <c r="O886" s="105"/>
      <c r="P886" s="107"/>
      <c r="Q886" s="105"/>
      <c r="R886" s="106"/>
      <c r="S886" s="105"/>
      <c r="T886" s="105"/>
      <c r="U886" s="105"/>
    </row>
    <row r="887" ht="12.75" customHeight="1">
      <c r="A887" s="105"/>
      <c r="B887" s="105"/>
      <c r="C887" s="105"/>
      <c r="D887" s="105"/>
      <c r="E887" s="50"/>
      <c r="F887" s="105"/>
      <c r="G887" s="105"/>
      <c r="H887" s="105"/>
      <c r="I887" s="105"/>
      <c r="J887" s="105"/>
      <c r="K887" s="105"/>
      <c r="L887" s="105"/>
      <c r="M887" s="106"/>
      <c r="N887" s="106"/>
      <c r="O887" s="105"/>
      <c r="P887" s="107"/>
      <c r="Q887" s="105"/>
      <c r="R887" s="106"/>
      <c r="S887" s="105"/>
      <c r="T887" s="105"/>
      <c r="U887" s="105"/>
    </row>
    <row r="888" ht="12.75" customHeight="1">
      <c r="A888" s="105"/>
      <c r="B888" s="105"/>
      <c r="C888" s="105"/>
      <c r="D888" s="105"/>
      <c r="E888" s="50"/>
      <c r="F888" s="105"/>
      <c r="G888" s="105"/>
      <c r="H888" s="105"/>
      <c r="I888" s="105"/>
      <c r="J888" s="105"/>
      <c r="K888" s="105"/>
      <c r="L888" s="105"/>
      <c r="M888" s="106"/>
      <c r="N888" s="106"/>
      <c r="O888" s="105"/>
      <c r="P888" s="107"/>
      <c r="Q888" s="105"/>
      <c r="R888" s="106"/>
      <c r="S888" s="105"/>
      <c r="T888" s="105"/>
      <c r="U888" s="105"/>
    </row>
    <row r="889" ht="12.75" customHeight="1">
      <c r="A889" s="105"/>
      <c r="B889" s="105"/>
      <c r="C889" s="105"/>
      <c r="D889" s="105"/>
      <c r="E889" s="50"/>
      <c r="F889" s="105"/>
      <c r="G889" s="105"/>
      <c r="H889" s="105"/>
      <c r="I889" s="105"/>
      <c r="J889" s="105"/>
      <c r="K889" s="105"/>
      <c r="L889" s="105"/>
      <c r="M889" s="106"/>
      <c r="N889" s="106"/>
      <c r="O889" s="105"/>
      <c r="P889" s="107"/>
      <c r="Q889" s="105"/>
      <c r="R889" s="106"/>
      <c r="S889" s="105"/>
      <c r="T889" s="105"/>
      <c r="U889" s="105"/>
    </row>
    <row r="890" ht="12.75" customHeight="1">
      <c r="A890" s="105"/>
      <c r="B890" s="105"/>
      <c r="C890" s="105"/>
      <c r="D890" s="105"/>
      <c r="E890" s="50"/>
      <c r="F890" s="105"/>
      <c r="G890" s="105"/>
      <c r="H890" s="105"/>
      <c r="I890" s="105"/>
      <c r="J890" s="105"/>
      <c r="K890" s="105"/>
      <c r="L890" s="105"/>
      <c r="M890" s="106"/>
      <c r="N890" s="106"/>
      <c r="O890" s="105"/>
      <c r="P890" s="107"/>
      <c r="Q890" s="105"/>
      <c r="R890" s="106"/>
      <c r="S890" s="105"/>
      <c r="T890" s="105"/>
      <c r="U890" s="105"/>
    </row>
    <row r="891" ht="12.75" customHeight="1">
      <c r="A891" s="105"/>
      <c r="B891" s="105"/>
      <c r="C891" s="105"/>
      <c r="D891" s="105"/>
      <c r="E891" s="50"/>
      <c r="F891" s="105"/>
      <c r="G891" s="105"/>
      <c r="H891" s="105"/>
      <c r="I891" s="105"/>
      <c r="J891" s="105"/>
      <c r="K891" s="105"/>
      <c r="L891" s="105"/>
      <c r="M891" s="106"/>
      <c r="N891" s="106"/>
      <c r="O891" s="105"/>
      <c r="P891" s="107"/>
      <c r="Q891" s="105"/>
      <c r="R891" s="106"/>
      <c r="S891" s="105"/>
      <c r="T891" s="105"/>
      <c r="U891" s="105"/>
    </row>
    <row r="892" ht="12.75" customHeight="1">
      <c r="A892" s="105"/>
      <c r="B892" s="105"/>
      <c r="C892" s="105"/>
      <c r="D892" s="105"/>
      <c r="E892" s="50"/>
      <c r="F892" s="105"/>
      <c r="G892" s="105"/>
      <c r="H892" s="105"/>
      <c r="I892" s="105"/>
      <c r="J892" s="105"/>
      <c r="K892" s="105"/>
      <c r="L892" s="105"/>
      <c r="M892" s="106"/>
      <c r="N892" s="106"/>
      <c r="O892" s="105"/>
      <c r="P892" s="107"/>
      <c r="Q892" s="105"/>
      <c r="R892" s="106"/>
      <c r="S892" s="105"/>
      <c r="T892" s="105"/>
      <c r="U892" s="105"/>
    </row>
    <row r="893" ht="12.75" customHeight="1">
      <c r="A893" s="105"/>
      <c r="B893" s="105"/>
      <c r="C893" s="105"/>
      <c r="D893" s="105"/>
      <c r="E893" s="50"/>
      <c r="F893" s="105"/>
      <c r="G893" s="105"/>
      <c r="H893" s="105"/>
      <c r="I893" s="105"/>
      <c r="J893" s="105"/>
      <c r="K893" s="105"/>
      <c r="L893" s="105"/>
      <c r="M893" s="106"/>
      <c r="N893" s="106"/>
      <c r="O893" s="105"/>
      <c r="P893" s="107"/>
      <c r="Q893" s="105"/>
      <c r="R893" s="106"/>
      <c r="S893" s="105"/>
      <c r="T893" s="105"/>
      <c r="U893" s="105"/>
    </row>
    <row r="894" ht="12.75" customHeight="1">
      <c r="A894" s="105"/>
      <c r="B894" s="105"/>
      <c r="C894" s="105"/>
      <c r="D894" s="105"/>
      <c r="E894" s="50"/>
      <c r="F894" s="105"/>
      <c r="G894" s="105"/>
      <c r="H894" s="105"/>
      <c r="I894" s="105"/>
      <c r="J894" s="105"/>
      <c r="K894" s="105"/>
      <c r="L894" s="105"/>
      <c r="M894" s="106"/>
      <c r="N894" s="106"/>
      <c r="O894" s="105"/>
      <c r="P894" s="107"/>
      <c r="Q894" s="105"/>
      <c r="R894" s="106"/>
      <c r="S894" s="105"/>
      <c r="T894" s="105"/>
      <c r="U894" s="105"/>
    </row>
    <row r="895" ht="12.75" customHeight="1">
      <c r="A895" s="105"/>
      <c r="B895" s="105"/>
      <c r="C895" s="105"/>
      <c r="D895" s="105"/>
      <c r="E895" s="50"/>
      <c r="F895" s="105"/>
      <c r="G895" s="105"/>
      <c r="H895" s="105"/>
      <c r="I895" s="105"/>
      <c r="J895" s="105"/>
      <c r="K895" s="105"/>
      <c r="L895" s="105"/>
      <c r="M895" s="106"/>
      <c r="N895" s="106"/>
      <c r="O895" s="105"/>
      <c r="P895" s="107"/>
      <c r="Q895" s="105"/>
      <c r="R895" s="106"/>
      <c r="S895" s="105"/>
      <c r="T895" s="105"/>
      <c r="U895" s="105"/>
    </row>
    <row r="896" ht="12.75" customHeight="1">
      <c r="A896" s="105"/>
      <c r="B896" s="105"/>
      <c r="C896" s="105"/>
      <c r="D896" s="105"/>
      <c r="E896" s="50"/>
      <c r="F896" s="105"/>
      <c r="G896" s="105"/>
      <c r="H896" s="105"/>
      <c r="I896" s="105"/>
      <c r="J896" s="105"/>
      <c r="K896" s="105"/>
      <c r="L896" s="105"/>
      <c r="M896" s="106"/>
      <c r="N896" s="106"/>
      <c r="O896" s="105"/>
      <c r="P896" s="107"/>
      <c r="Q896" s="105"/>
      <c r="R896" s="106"/>
      <c r="S896" s="105"/>
      <c r="T896" s="105"/>
      <c r="U896" s="105"/>
    </row>
    <row r="897" ht="12.75" customHeight="1">
      <c r="A897" s="105"/>
      <c r="B897" s="105"/>
      <c r="C897" s="105"/>
      <c r="D897" s="105"/>
      <c r="E897" s="50"/>
      <c r="F897" s="105"/>
      <c r="G897" s="105"/>
      <c r="H897" s="105"/>
      <c r="I897" s="105"/>
      <c r="J897" s="105"/>
      <c r="K897" s="105"/>
      <c r="L897" s="105"/>
      <c r="M897" s="106"/>
      <c r="N897" s="106"/>
      <c r="O897" s="105"/>
      <c r="P897" s="107"/>
      <c r="Q897" s="105"/>
      <c r="R897" s="106"/>
      <c r="S897" s="105"/>
      <c r="T897" s="105"/>
      <c r="U897" s="105"/>
    </row>
    <row r="898" ht="12.75" customHeight="1">
      <c r="A898" s="105"/>
      <c r="B898" s="105"/>
      <c r="C898" s="105"/>
      <c r="D898" s="105"/>
      <c r="E898" s="50"/>
      <c r="F898" s="105"/>
      <c r="G898" s="105"/>
      <c r="H898" s="105"/>
      <c r="I898" s="105"/>
      <c r="J898" s="105"/>
      <c r="K898" s="105"/>
      <c r="L898" s="105"/>
      <c r="M898" s="106"/>
      <c r="N898" s="106"/>
      <c r="O898" s="105"/>
      <c r="P898" s="107"/>
      <c r="Q898" s="105"/>
      <c r="R898" s="106"/>
      <c r="S898" s="105"/>
      <c r="T898" s="105"/>
      <c r="U898" s="105"/>
    </row>
    <row r="899" ht="12.75" customHeight="1">
      <c r="A899" s="105"/>
      <c r="B899" s="105"/>
      <c r="C899" s="105"/>
      <c r="D899" s="105"/>
      <c r="E899" s="50"/>
      <c r="F899" s="105"/>
      <c r="G899" s="105"/>
      <c r="H899" s="105"/>
      <c r="I899" s="105"/>
      <c r="J899" s="105"/>
      <c r="K899" s="105"/>
      <c r="L899" s="105"/>
      <c r="M899" s="106"/>
      <c r="N899" s="106"/>
      <c r="O899" s="105"/>
      <c r="P899" s="107"/>
      <c r="Q899" s="105"/>
      <c r="R899" s="106"/>
      <c r="S899" s="105"/>
      <c r="T899" s="105"/>
      <c r="U899" s="105"/>
    </row>
    <row r="900" ht="12.75" customHeight="1">
      <c r="A900" s="105"/>
      <c r="B900" s="105"/>
      <c r="C900" s="105"/>
      <c r="D900" s="105"/>
      <c r="E900" s="50"/>
      <c r="F900" s="105"/>
      <c r="G900" s="105"/>
      <c r="H900" s="105"/>
      <c r="I900" s="105"/>
      <c r="J900" s="105"/>
      <c r="K900" s="105"/>
      <c r="L900" s="105"/>
      <c r="M900" s="106"/>
      <c r="N900" s="106"/>
      <c r="O900" s="105"/>
      <c r="P900" s="107"/>
      <c r="Q900" s="105"/>
      <c r="R900" s="106"/>
      <c r="S900" s="105"/>
      <c r="T900" s="105"/>
      <c r="U900" s="105"/>
    </row>
    <row r="901" ht="12.75" customHeight="1">
      <c r="A901" s="105"/>
      <c r="B901" s="105"/>
      <c r="C901" s="105"/>
      <c r="D901" s="105"/>
      <c r="E901" s="50"/>
      <c r="F901" s="105"/>
      <c r="G901" s="105"/>
      <c r="H901" s="105"/>
      <c r="I901" s="105"/>
      <c r="J901" s="105"/>
      <c r="K901" s="105"/>
      <c r="L901" s="105"/>
      <c r="M901" s="106"/>
      <c r="N901" s="106"/>
      <c r="O901" s="105"/>
      <c r="P901" s="107"/>
      <c r="Q901" s="105"/>
      <c r="R901" s="106"/>
      <c r="S901" s="105"/>
      <c r="T901" s="105"/>
      <c r="U901" s="105"/>
    </row>
    <row r="902" ht="12.75" customHeight="1">
      <c r="A902" s="105"/>
      <c r="B902" s="105"/>
      <c r="C902" s="105"/>
      <c r="D902" s="105"/>
      <c r="E902" s="50"/>
      <c r="F902" s="105"/>
      <c r="G902" s="105"/>
      <c r="H902" s="105"/>
      <c r="I902" s="105"/>
      <c r="J902" s="105"/>
      <c r="K902" s="105"/>
      <c r="L902" s="105"/>
      <c r="M902" s="106"/>
      <c r="N902" s="106"/>
      <c r="O902" s="105"/>
      <c r="P902" s="107"/>
      <c r="Q902" s="105"/>
      <c r="R902" s="106"/>
      <c r="S902" s="105"/>
      <c r="T902" s="105"/>
      <c r="U902" s="105"/>
    </row>
    <row r="903" ht="12.75" customHeight="1">
      <c r="A903" s="105"/>
      <c r="B903" s="105"/>
      <c r="C903" s="105"/>
      <c r="D903" s="105"/>
      <c r="E903" s="50"/>
      <c r="F903" s="105"/>
      <c r="G903" s="105"/>
      <c r="H903" s="105"/>
      <c r="I903" s="105"/>
      <c r="J903" s="105"/>
      <c r="K903" s="105"/>
      <c r="L903" s="105"/>
      <c r="M903" s="106"/>
      <c r="N903" s="106"/>
      <c r="O903" s="105"/>
      <c r="P903" s="107"/>
      <c r="Q903" s="105"/>
      <c r="R903" s="106"/>
      <c r="S903" s="105"/>
      <c r="T903" s="105"/>
      <c r="U903" s="105"/>
    </row>
    <row r="904" ht="12.75" customHeight="1">
      <c r="A904" s="105"/>
      <c r="B904" s="105"/>
      <c r="C904" s="105"/>
      <c r="D904" s="105"/>
      <c r="E904" s="50"/>
      <c r="F904" s="105"/>
      <c r="G904" s="105"/>
      <c r="H904" s="105"/>
      <c r="I904" s="105"/>
      <c r="J904" s="105"/>
      <c r="K904" s="105"/>
      <c r="L904" s="105"/>
      <c r="M904" s="106"/>
      <c r="N904" s="106"/>
      <c r="O904" s="105"/>
      <c r="P904" s="107"/>
      <c r="Q904" s="105"/>
      <c r="R904" s="106"/>
      <c r="S904" s="105"/>
      <c r="T904" s="105"/>
      <c r="U904" s="105"/>
    </row>
    <row r="905" ht="12.75" customHeight="1">
      <c r="A905" s="105"/>
      <c r="B905" s="105"/>
      <c r="C905" s="105"/>
      <c r="D905" s="105"/>
      <c r="E905" s="50"/>
      <c r="F905" s="105"/>
      <c r="G905" s="105"/>
      <c r="H905" s="105"/>
      <c r="I905" s="105"/>
      <c r="J905" s="105"/>
      <c r="K905" s="105"/>
      <c r="L905" s="105"/>
      <c r="M905" s="106"/>
      <c r="N905" s="106"/>
      <c r="O905" s="105"/>
      <c r="P905" s="107"/>
      <c r="Q905" s="105"/>
      <c r="R905" s="106"/>
      <c r="S905" s="105"/>
      <c r="T905" s="105"/>
      <c r="U905" s="105"/>
    </row>
    <row r="906" ht="12.75" customHeight="1">
      <c r="A906" s="105"/>
      <c r="B906" s="105"/>
      <c r="C906" s="105"/>
      <c r="D906" s="105"/>
      <c r="E906" s="50"/>
      <c r="F906" s="105"/>
      <c r="G906" s="105"/>
      <c r="H906" s="105"/>
      <c r="I906" s="105"/>
      <c r="J906" s="105"/>
      <c r="K906" s="105"/>
      <c r="L906" s="105"/>
      <c r="M906" s="106"/>
      <c r="N906" s="106"/>
      <c r="O906" s="105"/>
      <c r="P906" s="107"/>
      <c r="Q906" s="105"/>
      <c r="R906" s="106"/>
      <c r="S906" s="105"/>
      <c r="T906" s="105"/>
      <c r="U906" s="105"/>
    </row>
    <row r="907" ht="12.75" customHeight="1">
      <c r="A907" s="105"/>
      <c r="B907" s="105"/>
      <c r="C907" s="105"/>
      <c r="D907" s="105"/>
      <c r="E907" s="50"/>
      <c r="F907" s="105"/>
      <c r="G907" s="105"/>
      <c r="H907" s="105"/>
      <c r="I907" s="105"/>
      <c r="J907" s="105"/>
      <c r="K907" s="105"/>
      <c r="L907" s="105"/>
      <c r="M907" s="106"/>
      <c r="N907" s="106"/>
      <c r="O907" s="105"/>
      <c r="P907" s="107"/>
      <c r="Q907" s="105"/>
      <c r="R907" s="106"/>
      <c r="S907" s="105"/>
      <c r="T907" s="105"/>
      <c r="U907" s="105"/>
    </row>
    <row r="908" ht="12.75" customHeight="1">
      <c r="A908" s="105"/>
      <c r="B908" s="105"/>
      <c r="C908" s="105"/>
      <c r="D908" s="105"/>
      <c r="E908" s="50"/>
      <c r="F908" s="105"/>
      <c r="G908" s="105"/>
      <c r="H908" s="105"/>
      <c r="I908" s="105"/>
      <c r="J908" s="105"/>
      <c r="K908" s="105"/>
      <c r="L908" s="105"/>
      <c r="M908" s="106"/>
      <c r="N908" s="106"/>
      <c r="O908" s="105"/>
      <c r="P908" s="107"/>
      <c r="Q908" s="105"/>
      <c r="R908" s="106"/>
      <c r="S908" s="105"/>
      <c r="T908" s="105"/>
      <c r="U908" s="105"/>
    </row>
    <row r="909" ht="12.75" customHeight="1">
      <c r="A909" s="105"/>
      <c r="B909" s="105"/>
      <c r="C909" s="105"/>
      <c r="D909" s="105"/>
      <c r="E909" s="50"/>
      <c r="F909" s="105"/>
      <c r="G909" s="105"/>
      <c r="H909" s="105"/>
      <c r="I909" s="105"/>
      <c r="J909" s="105"/>
      <c r="K909" s="105"/>
      <c r="L909" s="105"/>
      <c r="M909" s="106"/>
      <c r="N909" s="106"/>
      <c r="O909" s="105"/>
      <c r="P909" s="107"/>
      <c r="Q909" s="105"/>
      <c r="R909" s="106"/>
      <c r="S909" s="105"/>
      <c r="T909" s="105"/>
      <c r="U909" s="105"/>
    </row>
    <row r="910" ht="12.75" customHeight="1">
      <c r="A910" s="105"/>
      <c r="B910" s="105"/>
      <c r="C910" s="105"/>
      <c r="D910" s="105"/>
      <c r="E910" s="50"/>
      <c r="F910" s="105"/>
      <c r="G910" s="105"/>
      <c r="H910" s="105"/>
      <c r="I910" s="105"/>
      <c r="J910" s="105"/>
      <c r="K910" s="105"/>
      <c r="L910" s="105"/>
      <c r="M910" s="106"/>
      <c r="N910" s="106"/>
      <c r="O910" s="105"/>
      <c r="P910" s="107"/>
      <c r="Q910" s="105"/>
      <c r="R910" s="106"/>
      <c r="S910" s="105"/>
      <c r="T910" s="105"/>
      <c r="U910" s="105"/>
    </row>
    <row r="911" ht="12.75" customHeight="1">
      <c r="A911" s="105"/>
      <c r="B911" s="105"/>
      <c r="C911" s="105"/>
      <c r="D911" s="105"/>
      <c r="E911" s="50"/>
      <c r="F911" s="105"/>
      <c r="G911" s="105"/>
      <c r="H911" s="105"/>
      <c r="I911" s="105"/>
      <c r="J911" s="105"/>
      <c r="K911" s="105"/>
      <c r="L911" s="105"/>
      <c r="M911" s="106"/>
      <c r="N911" s="106"/>
      <c r="O911" s="105"/>
      <c r="P911" s="107"/>
      <c r="Q911" s="105"/>
      <c r="R911" s="106"/>
      <c r="S911" s="105"/>
      <c r="T911" s="105"/>
      <c r="U911" s="105"/>
    </row>
    <row r="912" ht="12.75" customHeight="1">
      <c r="A912" s="105"/>
      <c r="B912" s="105"/>
      <c r="C912" s="105"/>
      <c r="D912" s="105"/>
      <c r="E912" s="50"/>
      <c r="F912" s="105"/>
      <c r="G912" s="105"/>
      <c r="H912" s="105"/>
      <c r="I912" s="105"/>
      <c r="J912" s="105"/>
      <c r="K912" s="105"/>
      <c r="L912" s="105"/>
      <c r="M912" s="106"/>
      <c r="N912" s="106"/>
      <c r="O912" s="105"/>
      <c r="P912" s="107"/>
      <c r="Q912" s="105"/>
      <c r="R912" s="106"/>
      <c r="S912" s="105"/>
      <c r="T912" s="105"/>
      <c r="U912" s="105"/>
    </row>
    <row r="913" ht="12.75" customHeight="1">
      <c r="A913" s="105"/>
      <c r="B913" s="105"/>
      <c r="C913" s="105"/>
      <c r="D913" s="105"/>
      <c r="E913" s="50"/>
      <c r="F913" s="105"/>
      <c r="G913" s="105"/>
      <c r="H913" s="105"/>
      <c r="I913" s="105"/>
      <c r="J913" s="105"/>
      <c r="K913" s="105"/>
      <c r="L913" s="105"/>
      <c r="M913" s="106"/>
      <c r="N913" s="106"/>
      <c r="O913" s="105"/>
      <c r="P913" s="107"/>
      <c r="Q913" s="105"/>
      <c r="R913" s="106"/>
      <c r="S913" s="105"/>
      <c r="T913" s="105"/>
      <c r="U913" s="105"/>
    </row>
    <row r="914" ht="12.75" customHeight="1">
      <c r="A914" s="105"/>
      <c r="B914" s="105"/>
      <c r="C914" s="105"/>
      <c r="D914" s="105"/>
      <c r="E914" s="50"/>
      <c r="F914" s="105"/>
      <c r="G914" s="105"/>
      <c r="H914" s="105"/>
      <c r="I914" s="105"/>
      <c r="J914" s="105"/>
      <c r="K914" s="105"/>
      <c r="L914" s="105"/>
      <c r="M914" s="106"/>
      <c r="N914" s="106"/>
      <c r="O914" s="105"/>
      <c r="P914" s="107"/>
      <c r="Q914" s="105"/>
      <c r="R914" s="106"/>
      <c r="S914" s="105"/>
      <c r="T914" s="105"/>
      <c r="U914" s="105"/>
    </row>
    <row r="915" ht="12.75" customHeight="1">
      <c r="A915" s="105"/>
      <c r="B915" s="105"/>
      <c r="C915" s="105"/>
      <c r="D915" s="105"/>
      <c r="E915" s="50"/>
      <c r="F915" s="105"/>
      <c r="G915" s="105"/>
      <c r="H915" s="105"/>
      <c r="I915" s="105"/>
      <c r="J915" s="105"/>
      <c r="K915" s="105"/>
      <c r="L915" s="105"/>
      <c r="M915" s="106"/>
      <c r="N915" s="106"/>
      <c r="O915" s="105"/>
      <c r="P915" s="107"/>
      <c r="Q915" s="105"/>
      <c r="R915" s="106"/>
      <c r="S915" s="105"/>
      <c r="T915" s="105"/>
      <c r="U915" s="105"/>
    </row>
    <row r="916" ht="12.75" customHeight="1">
      <c r="A916" s="105"/>
      <c r="B916" s="105"/>
      <c r="C916" s="105"/>
      <c r="D916" s="105"/>
      <c r="E916" s="50"/>
      <c r="F916" s="105"/>
      <c r="G916" s="105"/>
      <c r="H916" s="105"/>
      <c r="I916" s="105"/>
      <c r="J916" s="105"/>
      <c r="K916" s="105"/>
      <c r="L916" s="105"/>
      <c r="M916" s="106"/>
      <c r="N916" s="106"/>
      <c r="O916" s="105"/>
      <c r="P916" s="107"/>
      <c r="Q916" s="105"/>
      <c r="R916" s="106"/>
      <c r="S916" s="105"/>
      <c r="T916" s="105"/>
      <c r="U916" s="105"/>
    </row>
    <row r="917" ht="12.75" customHeight="1">
      <c r="A917" s="105"/>
      <c r="B917" s="105"/>
      <c r="C917" s="105"/>
      <c r="D917" s="105"/>
      <c r="E917" s="50"/>
      <c r="F917" s="105"/>
      <c r="G917" s="105"/>
      <c r="H917" s="105"/>
      <c r="I917" s="105"/>
      <c r="J917" s="105"/>
      <c r="K917" s="105"/>
      <c r="L917" s="105"/>
      <c r="M917" s="106"/>
      <c r="N917" s="106"/>
      <c r="O917" s="105"/>
      <c r="P917" s="107"/>
      <c r="Q917" s="105"/>
      <c r="R917" s="106"/>
      <c r="S917" s="105"/>
      <c r="T917" s="105"/>
      <c r="U917" s="105"/>
    </row>
    <row r="918" ht="12.75" customHeight="1">
      <c r="A918" s="105"/>
      <c r="B918" s="105"/>
      <c r="C918" s="105"/>
      <c r="D918" s="105"/>
      <c r="E918" s="50"/>
      <c r="F918" s="105"/>
      <c r="G918" s="105"/>
      <c r="H918" s="105"/>
      <c r="I918" s="105"/>
      <c r="J918" s="105"/>
      <c r="K918" s="105"/>
      <c r="L918" s="105"/>
      <c r="M918" s="106"/>
      <c r="N918" s="106"/>
      <c r="O918" s="105"/>
      <c r="P918" s="107"/>
      <c r="Q918" s="105"/>
      <c r="R918" s="106"/>
      <c r="S918" s="105"/>
      <c r="T918" s="105"/>
      <c r="U918" s="105"/>
    </row>
    <row r="919" ht="12.75" customHeight="1">
      <c r="A919" s="105"/>
      <c r="B919" s="105"/>
      <c r="C919" s="105"/>
      <c r="D919" s="105"/>
      <c r="E919" s="50"/>
      <c r="F919" s="105"/>
      <c r="G919" s="105"/>
      <c r="H919" s="105"/>
      <c r="I919" s="105"/>
      <c r="J919" s="105"/>
      <c r="K919" s="105"/>
      <c r="L919" s="105"/>
      <c r="M919" s="106"/>
      <c r="N919" s="106"/>
      <c r="O919" s="105"/>
      <c r="P919" s="107"/>
      <c r="Q919" s="105"/>
      <c r="R919" s="106"/>
      <c r="S919" s="105"/>
      <c r="T919" s="105"/>
      <c r="U919" s="105"/>
    </row>
    <row r="920" ht="12.75" customHeight="1">
      <c r="A920" s="105"/>
      <c r="B920" s="105"/>
      <c r="C920" s="105"/>
      <c r="D920" s="105"/>
      <c r="E920" s="50"/>
      <c r="F920" s="105"/>
      <c r="G920" s="105"/>
      <c r="H920" s="105"/>
      <c r="I920" s="105"/>
      <c r="J920" s="105"/>
      <c r="K920" s="105"/>
      <c r="L920" s="105"/>
      <c r="M920" s="106"/>
      <c r="N920" s="106"/>
      <c r="O920" s="105"/>
      <c r="P920" s="107"/>
      <c r="Q920" s="105"/>
      <c r="R920" s="106"/>
      <c r="S920" s="105"/>
      <c r="T920" s="105"/>
      <c r="U920" s="105"/>
    </row>
    <row r="921" ht="12.75" customHeight="1">
      <c r="A921" s="105"/>
      <c r="B921" s="105"/>
      <c r="C921" s="105"/>
      <c r="D921" s="105"/>
      <c r="E921" s="50"/>
      <c r="F921" s="105"/>
      <c r="G921" s="105"/>
      <c r="H921" s="105"/>
      <c r="I921" s="105"/>
      <c r="J921" s="105"/>
      <c r="K921" s="105"/>
      <c r="L921" s="105"/>
      <c r="M921" s="106"/>
      <c r="N921" s="106"/>
      <c r="O921" s="105"/>
      <c r="P921" s="107"/>
      <c r="Q921" s="105"/>
      <c r="R921" s="106"/>
      <c r="S921" s="105"/>
      <c r="T921" s="105"/>
      <c r="U921" s="105"/>
    </row>
    <row r="922" ht="12.75" customHeight="1">
      <c r="A922" s="105"/>
      <c r="B922" s="105"/>
      <c r="C922" s="105"/>
      <c r="D922" s="105"/>
      <c r="E922" s="50"/>
      <c r="F922" s="105"/>
      <c r="G922" s="105"/>
      <c r="H922" s="105"/>
      <c r="I922" s="105"/>
      <c r="J922" s="105"/>
      <c r="K922" s="105"/>
      <c r="L922" s="105"/>
      <c r="M922" s="106"/>
      <c r="N922" s="106"/>
      <c r="O922" s="105"/>
      <c r="P922" s="107"/>
      <c r="Q922" s="105"/>
      <c r="R922" s="106"/>
      <c r="S922" s="105"/>
      <c r="T922" s="105"/>
      <c r="U922" s="105"/>
    </row>
    <row r="923" ht="12.75" customHeight="1">
      <c r="A923" s="105"/>
      <c r="B923" s="105"/>
      <c r="C923" s="105"/>
      <c r="D923" s="105"/>
      <c r="E923" s="50"/>
      <c r="F923" s="105"/>
      <c r="G923" s="105"/>
      <c r="H923" s="105"/>
      <c r="I923" s="105"/>
      <c r="J923" s="105"/>
      <c r="K923" s="105"/>
      <c r="L923" s="105"/>
      <c r="M923" s="106"/>
      <c r="N923" s="106"/>
      <c r="O923" s="105"/>
      <c r="P923" s="107"/>
      <c r="Q923" s="105"/>
      <c r="R923" s="106"/>
      <c r="S923" s="105"/>
      <c r="T923" s="105"/>
      <c r="U923" s="105"/>
    </row>
    <row r="924" ht="12.75" customHeight="1">
      <c r="A924" s="105"/>
      <c r="B924" s="105"/>
      <c r="C924" s="105"/>
      <c r="D924" s="105"/>
      <c r="E924" s="50"/>
      <c r="F924" s="105"/>
      <c r="G924" s="105"/>
      <c r="H924" s="105"/>
      <c r="I924" s="105"/>
      <c r="J924" s="105"/>
      <c r="K924" s="105"/>
      <c r="L924" s="105"/>
      <c r="M924" s="106"/>
      <c r="N924" s="106"/>
      <c r="O924" s="105"/>
      <c r="P924" s="107"/>
      <c r="Q924" s="105"/>
      <c r="R924" s="106"/>
      <c r="S924" s="105"/>
      <c r="T924" s="105"/>
      <c r="U924" s="105"/>
    </row>
    <row r="925" ht="12.75" customHeight="1">
      <c r="A925" s="105"/>
      <c r="B925" s="105"/>
      <c r="C925" s="105"/>
      <c r="D925" s="105"/>
      <c r="E925" s="50"/>
      <c r="F925" s="105"/>
      <c r="G925" s="105"/>
      <c r="H925" s="105"/>
      <c r="I925" s="105"/>
      <c r="J925" s="105"/>
      <c r="K925" s="105"/>
      <c r="L925" s="105"/>
      <c r="M925" s="106"/>
      <c r="N925" s="106"/>
      <c r="O925" s="105"/>
      <c r="P925" s="107"/>
      <c r="Q925" s="105"/>
      <c r="R925" s="106"/>
      <c r="S925" s="105"/>
      <c r="T925" s="105"/>
      <c r="U925" s="105"/>
    </row>
    <row r="926" ht="12.75" customHeight="1">
      <c r="A926" s="105"/>
      <c r="B926" s="105"/>
      <c r="C926" s="105"/>
      <c r="D926" s="105"/>
      <c r="E926" s="50"/>
      <c r="F926" s="105"/>
      <c r="G926" s="105"/>
      <c r="H926" s="105"/>
      <c r="I926" s="105"/>
      <c r="J926" s="105"/>
      <c r="K926" s="105"/>
      <c r="L926" s="105"/>
      <c r="M926" s="106"/>
      <c r="N926" s="106"/>
      <c r="O926" s="105"/>
      <c r="P926" s="107"/>
      <c r="Q926" s="105"/>
      <c r="R926" s="106"/>
      <c r="S926" s="105"/>
      <c r="T926" s="105"/>
      <c r="U926" s="105"/>
    </row>
    <row r="927" ht="12.75" customHeight="1">
      <c r="A927" s="105"/>
      <c r="B927" s="105"/>
      <c r="C927" s="105"/>
      <c r="D927" s="105"/>
      <c r="E927" s="50"/>
      <c r="F927" s="105"/>
      <c r="G927" s="105"/>
      <c r="H927" s="105"/>
      <c r="I927" s="105"/>
      <c r="J927" s="105"/>
      <c r="K927" s="105"/>
      <c r="L927" s="105"/>
      <c r="M927" s="106"/>
      <c r="N927" s="106"/>
      <c r="O927" s="105"/>
      <c r="P927" s="107"/>
      <c r="Q927" s="105"/>
      <c r="R927" s="106"/>
      <c r="S927" s="105"/>
      <c r="T927" s="105"/>
      <c r="U927" s="105"/>
    </row>
    <row r="928" ht="12.75" customHeight="1">
      <c r="A928" s="105"/>
      <c r="B928" s="105"/>
      <c r="C928" s="105"/>
      <c r="D928" s="105"/>
      <c r="E928" s="50"/>
      <c r="F928" s="105"/>
      <c r="G928" s="105"/>
      <c r="H928" s="105"/>
      <c r="I928" s="105"/>
      <c r="J928" s="105"/>
      <c r="K928" s="105"/>
      <c r="L928" s="105"/>
      <c r="M928" s="106"/>
      <c r="N928" s="106"/>
      <c r="O928" s="105"/>
      <c r="P928" s="107"/>
      <c r="Q928" s="105"/>
      <c r="R928" s="106"/>
      <c r="S928" s="105"/>
      <c r="T928" s="105"/>
      <c r="U928" s="105"/>
    </row>
    <row r="929" ht="12.75" customHeight="1">
      <c r="A929" s="105"/>
      <c r="B929" s="105"/>
      <c r="C929" s="105"/>
      <c r="D929" s="105"/>
      <c r="E929" s="50"/>
      <c r="F929" s="105"/>
      <c r="G929" s="105"/>
      <c r="H929" s="105"/>
      <c r="I929" s="105"/>
      <c r="J929" s="105"/>
      <c r="K929" s="105"/>
      <c r="L929" s="105"/>
      <c r="M929" s="106"/>
      <c r="N929" s="106"/>
      <c r="O929" s="105"/>
      <c r="P929" s="107"/>
      <c r="Q929" s="105"/>
      <c r="R929" s="106"/>
      <c r="S929" s="105"/>
      <c r="T929" s="105"/>
      <c r="U929" s="105"/>
    </row>
    <row r="930" ht="12.75" customHeight="1">
      <c r="A930" s="105"/>
      <c r="B930" s="105"/>
      <c r="C930" s="105"/>
      <c r="D930" s="105"/>
      <c r="E930" s="50"/>
      <c r="F930" s="105"/>
      <c r="G930" s="105"/>
      <c r="H930" s="105"/>
      <c r="I930" s="105"/>
      <c r="J930" s="105"/>
      <c r="K930" s="105"/>
      <c r="L930" s="105"/>
      <c r="M930" s="106"/>
      <c r="N930" s="106"/>
      <c r="O930" s="105"/>
      <c r="P930" s="107"/>
      <c r="Q930" s="105"/>
      <c r="R930" s="106"/>
      <c r="S930" s="105"/>
      <c r="T930" s="105"/>
      <c r="U930" s="105"/>
    </row>
    <row r="931" ht="12.75" customHeight="1">
      <c r="A931" s="105"/>
      <c r="B931" s="105"/>
      <c r="C931" s="105"/>
      <c r="D931" s="105"/>
      <c r="E931" s="50"/>
      <c r="F931" s="105"/>
      <c r="G931" s="105"/>
      <c r="H931" s="105"/>
      <c r="I931" s="105"/>
      <c r="J931" s="105"/>
      <c r="K931" s="105"/>
      <c r="L931" s="105"/>
      <c r="M931" s="106"/>
      <c r="N931" s="106"/>
      <c r="O931" s="105"/>
      <c r="P931" s="107"/>
      <c r="Q931" s="105"/>
      <c r="R931" s="106"/>
      <c r="S931" s="105"/>
      <c r="T931" s="105"/>
      <c r="U931" s="105"/>
    </row>
    <row r="932" ht="12.75" customHeight="1">
      <c r="A932" s="105"/>
      <c r="B932" s="105"/>
      <c r="C932" s="105"/>
      <c r="D932" s="105"/>
      <c r="E932" s="50"/>
      <c r="F932" s="105"/>
      <c r="G932" s="105"/>
      <c r="H932" s="105"/>
      <c r="I932" s="105"/>
      <c r="J932" s="105"/>
      <c r="K932" s="105"/>
      <c r="L932" s="105"/>
      <c r="M932" s="106"/>
      <c r="N932" s="106"/>
      <c r="O932" s="105"/>
      <c r="P932" s="107"/>
      <c r="Q932" s="105"/>
      <c r="R932" s="106"/>
      <c r="S932" s="105"/>
      <c r="T932" s="105"/>
      <c r="U932" s="105"/>
    </row>
    <row r="933" ht="12.75" customHeight="1">
      <c r="A933" s="105"/>
      <c r="B933" s="105"/>
      <c r="C933" s="105"/>
      <c r="D933" s="105"/>
      <c r="E933" s="50"/>
      <c r="F933" s="105"/>
      <c r="G933" s="105"/>
      <c r="H933" s="105"/>
      <c r="I933" s="105"/>
      <c r="J933" s="105"/>
      <c r="K933" s="105"/>
      <c r="L933" s="105"/>
      <c r="M933" s="106"/>
      <c r="N933" s="106"/>
      <c r="O933" s="105"/>
      <c r="P933" s="107"/>
      <c r="Q933" s="105"/>
      <c r="R933" s="106"/>
      <c r="S933" s="105"/>
      <c r="T933" s="105"/>
      <c r="U933" s="105"/>
    </row>
    <row r="934" ht="12.75" customHeight="1">
      <c r="A934" s="105"/>
      <c r="B934" s="105"/>
      <c r="C934" s="105"/>
      <c r="D934" s="105"/>
      <c r="E934" s="50"/>
      <c r="F934" s="105"/>
      <c r="G934" s="105"/>
      <c r="H934" s="105"/>
      <c r="I934" s="105"/>
      <c r="J934" s="105"/>
      <c r="K934" s="105"/>
      <c r="L934" s="105"/>
      <c r="M934" s="106"/>
      <c r="N934" s="106"/>
      <c r="O934" s="105"/>
      <c r="P934" s="107"/>
      <c r="Q934" s="105"/>
      <c r="R934" s="106"/>
      <c r="S934" s="105"/>
      <c r="T934" s="105"/>
      <c r="U934" s="105"/>
    </row>
    <row r="935" ht="12.75" customHeight="1">
      <c r="A935" s="105"/>
      <c r="B935" s="105"/>
      <c r="C935" s="105"/>
      <c r="D935" s="105"/>
      <c r="E935" s="50"/>
      <c r="F935" s="105"/>
      <c r="G935" s="105"/>
      <c r="H935" s="105"/>
      <c r="I935" s="105"/>
      <c r="J935" s="105"/>
      <c r="K935" s="105"/>
      <c r="L935" s="105"/>
      <c r="M935" s="106"/>
      <c r="N935" s="106"/>
      <c r="O935" s="105"/>
      <c r="P935" s="107"/>
      <c r="Q935" s="105"/>
      <c r="R935" s="106"/>
      <c r="S935" s="105"/>
      <c r="T935" s="105"/>
      <c r="U935" s="105"/>
    </row>
    <row r="936" ht="12.75" customHeight="1">
      <c r="A936" s="105"/>
      <c r="B936" s="105"/>
      <c r="C936" s="105"/>
      <c r="D936" s="105"/>
      <c r="E936" s="50"/>
      <c r="F936" s="105"/>
      <c r="G936" s="105"/>
      <c r="H936" s="105"/>
      <c r="I936" s="105"/>
      <c r="J936" s="105"/>
      <c r="K936" s="105"/>
      <c r="L936" s="105"/>
      <c r="M936" s="106"/>
      <c r="N936" s="106"/>
      <c r="O936" s="105"/>
      <c r="P936" s="107"/>
      <c r="Q936" s="105"/>
      <c r="R936" s="106"/>
      <c r="S936" s="105"/>
      <c r="T936" s="105"/>
      <c r="U936" s="105"/>
    </row>
    <row r="937" ht="12.75" customHeight="1">
      <c r="A937" s="105"/>
      <c r="B937" s="105"/>
      <c r="C937" s="105"/>
      <c r="D937" s="105"/>
      <c r="E937" s="50"/>
      <c r="F937" s="105"/>
      <c r="G937" s="105"/>
      <c r="H937" s="105"/>
      <c r="I937" s="105"/>
      <c r="J937" s="105"/>
      <c r="K937" s="105"/>
      <c r="L937" s="105"/>
      <c r="M937" s="106"/>
      <c r="N937" s="106"/>
      <c r="O937" s="105"/>
      <c r="P937" s="107"/>
      <c r="Q937" s="105"/>
      <c r="R937" s="106"/>
      <c r="S937" s="105"/>
      <c r="T937" s="105"/>
      <c r="U937" s="105"/>
    </row>
    <row r="938" ht="12.75" customHeight="1">
      <c r="A938" s="105"/>
      <c r="B938" s="105"/>
      <c r="C938" s="105"/>
      <c r="D938" s="105"/>
      <c r="E938" s="50"/>
      <c r="F938" s="105"/>
      <c r="G938" s="105"/>
      <c r="H938" s="105"/>
      <c r="I938" s="105"/>
      <c r="J938" s="105"/>
      <c r="K938" s="105"/>
      <c r="L938" s="105"/>
      <c r="M938" s="106"/>
      <c r="N938" s="106"/>
      <c r="O938" s="105"/>
      <c r="P938" s="107"/>
      <c r="Q938" s="105"/>
      <c r="R938" s="106"/>
      <c r="S938" s="105"/>
      <c r="T938" s="105"/>
      <c r="U938" s="105"/>
    </row>
    <row r="939" ht="12.75" customHeight="1">
      <c r="A939" s="105"/>
      <c r="B939" s="105"/>
      <c r="C939" s="105"/>
      <c r="D939" s="105"/>
      <c r="E939" s="50"/>
      <c r="F939" s="105"/>
      <c r="G939" s="105"/>
      <c r="H939" s="105"/>
      <c r="I939" s="105"/>
      <c r="J939" s="105"/>
      <c r="K939" s="105"/>
      <c r="L939" s="105"/>
      <c r="M939" s="106"/>
      <c r="N939" s="106"/>
      <c r="O939" s="105"/>
      <c r="P939" s="107"/>
      <c r="Q939" s="105"/>
      <c r="R939" s="106"/>
      <c r="S939" s="105"/>
      <c r="T939" s="105"/>
      <c r="U939" s="105"/>
    </row>
    <row r="940" ht="12.75" customHeight="1">
      <c r="A940" s="105"/>
      <c r="B940" s="105"/>
      <c r="C940" s="105"/>
      <c r="D940" s="105"/>
      <c r="E940" s="50"/>
      <c r="F940" s="105"/>
      <c r="G940" s="105"/>
      <c r="H940" s="105"/>
      <c r="I940" s="105"/>
      <c r="J940" s="105"/>
      <c r="K940" s="105"/>
      <c r="L940" s="105"/>
      <c r="M940" s="106"/>
      <c r="N940" s="106"/>
      <c r="O940" s="105"/>
      <c r="P940" s="107"/>
      <c r="Q940" s="105"/>
      <c r="R940" s="106"/>
      <c r="S940" s="105"/>
      <c r="T940" s="105"/>
      <c r="U940" s="105"/>
    </row>
    <row r="941" ht="12.75" customHeight="1">
      <c r="A941" s="105"/>
      <c r="B941" s="105"/>
      <c r="C941" s="105"/>
      <c r="D941" s="105"/>
      <c r="E941" s="50"/>
      <c r="F941" s="105"/>
      <c r="G941" s="105"/>
      <c r="H941" s="105"/>
      <c r="I941" s="105"/>
      <c r="J941" s="105"/>
      <c r="K941" s="105"/>
      <c r="L941" s="105"/>
      <c r="M941" s="106"/>
      <c r="N941" s="106"/>
      <c r="O941" s="105"/>
      <c r="P941" s="107"/>
      <c r="Q941" s="105"/>
      <c r="R941" s="106"/>
      <c r="S941" s="105"/>
      <c r="T941" s="105"/>
      <c r="U941" s="105"/>
    </row>
    <row r="942" ht="12.75" customHeight="1">
      <c r="A942" s="105"/>
      <c r="B942" s="105"/>
      <c r="C942" s="105"/>
      <c r="D942" s="105"/>
      <c r="E942" s="50"/>
      <c r="F942" s="105"/>
      <c r="G942" s="105"/>
      <c r="H942" s="105"/>
      <c r="I942" s="105"/>
      <c r="J942" s="105"/>
      <c r="K942" s="105"/>
      <c r="L942" s="105"/>
      <c r="M942" s="106"/>
      <c r="N942" s="106"/>
      <c r="O942" s="105"/>
      <c r="P942" s="107"/>
      <c r="Q942" s="105"/>
      <c r="R942" s="106"/>
      <c r="S942" s="105"/>
      <c r="T942" s="105"/>
      <c r="U942" s="105"/>
    </row>
    <row r="943" ht="12.75" customHeight="1">
      <c r="A943" s="105"/>
      <c r="B943" s="105"/>
      <c r="C943" s="105"/>
      <c r="D943" s="105"/>
      <c r="E943" s="50"/>
      <c r="F943" s="105"/>
      <c r="G943" s="105"/>
      <c r="H943" s="105"/>
      <c r="I943" s="105"/>
      <c r="J943" s="105"/>
      <c r="K943" s="105"/>
      <c r="L943" s="105"/>
      <c r="M943" s="106"/>
      <c r="N943" s="106"/>
      <c r="O943" s="105"/>
      <c r="P943" s="107"/>
      <c r="Q943" s="105"/>
      <c r="R943" s="106"/>
      <c r="S943" s="105"/>
      <c r="T943" s="105"/>
      <c r="U943" s="105"/>
    </row>
    <row r="944" ht="12.75" customHeight="1">
      <c r="A944" s="105"/>
      <c r="B944" s="105"/>
      <c r="C944" s="105"/>
      <c r="D944" s="105"/>
      <c r="E944" s="50"/>
      <c r="F944" s="105"/>
      <c r="G944" s="105"/>
      <c r="H944" s="105"/>
      <c r="I944" s="105"/>
      <c r="J944" s="105"/>
      <c r="K944" s="105"/>
      <c r="L944" s="105"/>
      <c r="M944" s="106"/>
      <c r="N944" s="106"/>
      <c r="O944" s="105"/>
      <c r="P944" s="107"/>
      <c r="Q944" s="105"/>
      <c r="R944" s="106"/>
      <c r="S944" s="105"/>
      <c r="T944" s="105"/>
      <c r="U944" s="105"/>
    </row>
    <row r="945" ht="12.75" customHeight="1">
      <c r="A945" s="105"/>
      <c r="B945" s="105"/>
      <c r="C945" s="105"/>
      <c r="D945" s="105"/>
      <c r="E945" s="50"/>
      <c r="F945" s="105"/>
      <c r="G945" s="105"/>
      <c r="H945" s="105"/>
      <c r="I945" s="105"/>
      <c r="J945" s="105"/>
      <c r="K945" s="105"/>
      <c r="L945" s="105"/>
      <c r="M945" s="106"/>
      <c r="N945" s="106"/>
      <c r="O945" s="105"/>
      <c r="P945" s="107"/>
      <c r="Q945" s="105"/>
      <c r="R945" s="106"/>
      <c r="S945" s="105"/>
      <c r="T945" s="105"/>
      <c r="U945" s="105"/>
    </row>
    <row r="946" ht="12.75" customHeight="1">
      <c r="A946" s="105"/>
      <c r="B946" s="105"/>
      <c r="C946" s="105"/>
      <c r="D946" s="105"/>
      <c r="E946" s="50"/>
      <c r="F946" s="105"/>
      <c r="G946" s="105"/>
      <c r="H946" s="105"/>
      <c r="I946" s="105"/>
      <c r="J946" s="105"/>
      <c r="K946" s="105"/>
      <c r="L946" s="105"/>
      <c r="M946" s="106"/>
      <c r="N946" s="106"/>
      <c r="O946" s="105"/>
      <c r="P946" s="107"/>
      <c r="Q946" s="105"/>
      <c r="R946" s="106"/>
      <c r="S946" s="105"/>
      <c r="T946" s="105"/>
      <c r="U946" s="105"/>
    </row>
    <row r="947" ht="12.75" customHeight="1">
      <c r="A947" s="105"/>
      <c r="B947" s="105"/>
      <c r="C947" s="105"/>
      <c r="D947" s="105"/>
      <c r="E947" s="50"/>
      <c r="F947" s="105"/>
      <c r="G947" s="105"/>
      <c r="H947" s="105"/>
      <c r="I947" s="105"/>
      <c r="J947" s="105"/>
      <c r="K947" s="105"/>
      <c r="L947" s="105"/>
      <c r="M947" s="106"/>
      <c r="N947" s="106"/>
      <c r="O947" s="105"/>
      <c r="P947" s="107"/>
      <c r="Q947" s="105"/>
      <c r="R947" s="106"/>
      <c r="S947" s="105"/>
      <c r="T947" s="105"/>
      <c r="U947" s="105"/>
    </row>
    <row r="948" ht="12.75" customHeight="1">
      <c r="A948" s="105"/>
      <c r="B948" s="105"/>
      <c r="C948" s="105"/>
      <c r="D948" s="105"/>
      <c r="E948" s="50"/>
      <c r="F948" s="105"/>
      <c r="G948" s="105"/>
      <c r="H948" s="105"/>
      <c r="I948" s="105"/>
      <c r="J948" s="105"/>
      <c r="K948" s="105"/>
      <c r="L948" s="105"/>
      <c r="M948" s="106"/>
      <c r="N948" s="106"/>
      <c r="O948" s="105"/>
      <c r="P948" s="107"/>
      <c r="Q948" s="105"/>
      <c r="R948" s="106"/>
      <c r="S948" s="105"/>
      <c r="T948" s="105"/>
      <c r="U948" s="105"/>
    </row>
    <row r="949" ht="12.75" customHeight="1">
      <c r="A949" s="105"/>
      <c r="B949" s="105"/>
      <c r="C949" s="105"/>
      <c r="D949" s="105"/>
      <c r="E949" s="50"/>
      <c r="F949" s="105"/>
      <c r="G949" s="105"/>
      <c r="H949" s="105"/>
      <c r="I949" s="105"/>
      <c r="J949" s="105"/>
      <c r="K949" s="105"/>
      <c r="L949" s="105"/>
      <c r="M949" s="106"/>
      <c r="N949" s="106"/>
      <c r="O949" s="105"/>
      <c r="P949" s="107"/>
      <c r="Q949" s="105"/>
      <c r="R949" s="106"/>
      <c r="S949" s="105"/>
      <c r="T949" s="105"/>
      <c r="U949" s="105"/>
    </row>
    <row r="950" ht="12.75" customHeight="1">
      <c r="A950" s="105"/>
      <c r="B950" s="105"/>
      <c r="C950" s="105"/>
      <c r="D950" s="105"/>
      <c r="E950" s="50"/>
      <c r="F950" s="105"/>
      <c r="G950" s="105"/>
      <c r="H950" s="105"/>
      <c r="I950" s="105"/>
      <c r="J950" s="105"/>
      <c r="K950" s="105"/>
      <c r="L950" s="105"/>
      <c r="M950" s="106"/>
      <c r="N950" s="106"/>
      <c r="O950" s="105"/>
      <c r="P950" s="107"/>
      <c r="Q950" s="105"/>
      <c r="R950" s="106"/>
      <c r="S950" s="105"/>
      <c r="T950" s="105"/>
      <c r="U950" s="105"/>
    </row>
    <row r="951" ht="12.75" customHeight="1">
      <c r="A951" s="105"/>
      <c r="B951" s="105"/>
      <c r="C951" s="105"/>
      <c r="D951" s="105"/>
      <c r="E951" s="50"/>
      <c r="F951" s="105"/>
      <c r="G951" s="105"/>
      <c r="H951" s="105"/>
      <c r="I951" s="105"/>
      <c r="J951" s="105"/>
      <c r="K951" s="105"/>
      <c r="L951" s="105"/>
      <c r="M951" s="106"/>
      <c r="N951" s="106"/>
      <c r="O951" s="105"/>
      <c r="P951" s="107"/>
      <c r="Q951" s="105"/>
      <c r="R951" s="106"/>
      <c r="S951" s="105"/>
      <c r="T951" s="105"/>
      <c r="U951" s="105"/>
    </row>
    <row r="952" ht="12.75" customHeight="1">
      <c r="A952" s="105"/>
      <c r="B952" s="105"/>
      <c r="C952" s="105"/>
      <c r="D952" s="105"/>
      <c r="E952" s="50"/>
      <c r="F952" s="105"/>
      <c r="G952" s="105"/>
      <c r="H952" s="105"/>
      <c r="I952" s="105"/>
      <c r="J952" s="105"/>
      <c r="K952" s="105"/>
      <c r="L952" s="105"/>
      <c r="M952" s="106"/>
      <c r="N952" s="106"/>
      <c r="O952" s="105"/>
      <c r="P952" s="107"/>
      <c r="Q952" s="105"/>
      <c r="R952" s="106"/>
      <c r="S952" s="105"/>
      <c r="T952" s="105"/>
      <c r="U952" s="105"/>
    </row>
    <row r="953" ht="12.75" customHeight="1">
      <c r="A953" s="105"/>
      <c r="B953" s="105"/>
      <c r="C953" s="105"/>
      <c r="D953" s="105"/>
      <c r="E953" s="50"/>
      <c r="F953" s="105"/>
      <c r="G953" s="105"/>
      <c r="H953" s="105"/>
      <c r="I953" s="105"/>
      <c r="J953" s="105"/>
      <c r="K953" s="105"/>
      <c r="L953" s="105"/>
      <c r="M953" s="106"/>
      <c r="N953" s="106"/>
      <c r="O953" s="105"/>
      <c r="P953" s="107"/>
      <c r="Q953" s="105"/>
      <c r="R953" s="106"/>
      <c r="S953" s="105"/>
      <c r="T953" s="105"/>
      <c r="U953" s="105"/>
    </row>
    <row r="954" ht="12.75" customHeight="1">
      <c r="A954" s="105"/>
      <c r="B954" s="105"/>
      <c r="C954" s="105"/>
      <c r="D954" s="105"/>
      <c r="E954" s="50"/>
      <c r="F954" s="105"/>
      <c r="G954" s="105"/>
      <c r="H954" s="105"/>
      <c r="I954" s="105"/>
      <c r="J954" s="105"/>
      <c r="K954" s="105"/>
      <c r="L954" s="105"/>
      <c r="M954" s="106"/>
      <c r="N954" s="106"/>
      <c r="O954" s="105"/>
      <c r="P954" s="107"/>
      <c r="Q954" s="105"/>
      <c r="R954" s="106"/>
      <c r="S954" s="105"/>
      <c r="T954" s="105"/>
      <c r="U954" s="105"/>
    </row>
    <row r="955" ht="12.75" customHeight="1">
      <c r="A955" s="105"/>
      <c r="B955" s="105"/>
      <c r="C955" s="105"/>
      <c r="D955" s="105"/>
      <c r="E955" s="50"/>
      <c r="F955" s="105"/>
      <c r="G955" s="105"/>
      <c r="H955" s="105"/>
      <c r="I955" s="105"/>
      <c r="J955" s="105"/>
      <c r="K955" s="105"/>
      <c r="L955" s="105"/>
      <c r="M955" s="106"/>
      <c r="N955" s="106"/>
      <c r="O955" s="105"/>
      <c r="P955" s="107"/>
      <c r="Q955" s="105"/>
      <c r="R955" s="106"/>
      <c r="S955" s="105"/>
      <c r="T955" s="105"/>
      <c r="U955" s="105"/>
    </row>
    <row r="956" ht="12.75" customHeight="1">
      <c r="A956" s="105"/>
      <c r="B956" s="105"/>
      <c r="C956" s="105"/>
      <c r="D956" s="105"/>
      <c r="E956" s="50"/>
      <c r="F956" s="105"/>
      <c r="G956" s="105"/>
      <c r="H956" s="105"/>
      <c r="I956" s="105"/>
      <c r="J956" s="105"/>
      <c r="K956" s="105"/>
      <c r="L956" s="105"/>
      <c r="M956" s="106"/>
      <c r="N956" s="106"/>
      <c r="O956" s="105"/>
      <c r="P956" s="107"/>
      <c r="Q956" s="105"/>
      <c r="R956" s="106"/>
      <c r="S956" s="105"/>
      <c r="T956" s="105"/>
      <c r="U956" s="105"/>
    </row>
    <row r="957" ht="12.75" customHeight="1">
      <c r="A957" s="105"/>
      <c r="B957" s="105"/>
      <c r="C957" s="105"/>
      <c r="D957" s="105"/>
      <c r="E957" s="50"/>
      <c r="F957" s="105"/>
      <c r="G957" s="105"/>
      <c r="H957" s="105"/>
      <c r="I957" s="105"/>
      <c r="J957" s="105"/>
      <c r="K957" s="105"/>
      <c r="L957" s="105"/>
      <c r="M957" s="106"/>
      <c r="N957" s="106"/>
      <c r="O957" s="105"/>
      <c r="P957" s="107"/>
      <c r="Q957" s="105"/>
      <c r="R957" s="106"/>
      <c r="S957" s="105"/>
      <c r="T957" s="105"/>
      <c r="U957" s="105"/>
    </row>
    <row r="958" ht="12.75" customHeight="1">
      <c r="A958" s="105"/>
      <c r="B958" s="105"/>
      <c r="C958" s="105"/>
      <c r="D958" s="105"/>
      <c r="E958" s="50"/>
      <c r="F958" s="105"/>
      <c r="G958" s="105"/>
      <c r="H958" s="105"/>
      <c r="I958" s="105"/>
      <c r="J958" s="105"/>
      <c r="K958" s="105"/>
      <c r="L958" s="105"/>
      <c r="M958" s="106"/>
      <c r="N958" s="106"/>
      <c r="O958" s="105"/>
      <c r="P958" s="107"/>
      <c r="Q958" s="105"/>
      <c r="R958" s="106"/>
      <c r="S958" s="105"/>
      <c r="T958" s="105"/>
      <c r="U958" s="105"/>
    </row>
    <row r="959" ht="12.75" customHeight="1">
      <c r="A959" s="105"/>
      <c r="B959" s="105"/>
      <c r="C959" s="105"/>
      <c r="D959" s="105"/>
      <c r="E959" s="50"/>
      <c r="F959" s="105"/>
      <c r="G959" s="105"/>
      <c r="H959" s="105"/>
      <c r="I959" s="105"/>
      <c r="J959" s="105"/>
      <c r="K959" s="105"/>
      <c r="L959" s="105"/>
      <c r="M959" s="106"/>
      <c r="N959" s="106"/>
      <c r="O959" s="105"/>
      <c r="P959" s="107"/>
      <c r="Q959" s="105"/>
      <c r="R959" s="106"/>
      <c r="S959" s="105"/>
      <c r="T959" s="105"/>
      <c r="U959" s="105"/>
    </row>
    <row r="960" ht="12.75" customHeight="1">
      <c r="A960" s="105"/>
      <c r="B960" s="105"/>
      <c r="C960" s="105"/>
      <c r="D960" s="105"/>
      <c r="E960" s="50"/>
      <c r="F960" s="105"/>
      <c r="G960" s="105"/>
      <c r="H960" s="105"/>
      <c r="I960" s="105"/>
      <c r="J960" s="105"/>
      <c r="K960" s="105"/>
      <c r="L960" s="105"/>
      <c r="M960" s="106"/>
      <c r="N960" s="106"/>
      <c r="O960" s="105"/>
      <c r="P960" s="107"/>
      <c r="Q960" s="105"/>
      <c r="R960" s="106"/>
      <c r="S960" s="105"/>
      <c r="T960" s="105"/>
      <c r="U960" s="105"/>
    </row>
  </sheetData>
  <autoFilter ref="$A$12:$U$65"/>
  <customSheetViews>
    <customSheetView guid="{4397AEA4-34E8-4897-8DEF-E82AE499D083}" filter="1" showAutoFilter="1">
      <autoFilter ref="$A$12:$U$38">
        <filterColumn colId="2">
          <filters>
            <filter val="Auditoría Interna procedimientos Nómina y Situaciones Administrativas"/>
            <filter val="Seguimiento Al Sistema de Gestión de seguridad y Salud en el Trabajo"/>
            <filter val="INFORME SEGUIMIENTO PLAN DE SOSTENIBILIDAD CONTABLE &#10;Corte: Diciembre de 2020"/>
            <filter val="AUDITORÍA INTERNA GESTION FINANCIERA (CONTINUA)"/>
            <filter val="Auditoría Interna procedimiento: Adquisición Predial para el Reasentamiento GMR-PD-09 Versión 2."/>
            <filter val="Auditoría Interna - Proceso Gestión Documental"/>
            <filter val="Requerimiento Contaduria General de la Nación. seguimiento CHIP."/>
          </filters>
        </filterColumn>
      </autoFilter>
    </customSheetView>
    <customSheetView guid="{A4D5AEAB-EA30-4929-94A0-C8A29AE42D1E}" filter="1" showAutoFilter="1">
      <autoFilter ref="$A$12:$U$38">
        <filterColumn colId="13">
          <filters>
            <filter val="31/12/2019"/>
            <filter val="31/12/2018"/>
            <filter val="15/08/2020"/>
            <filter val="15/02/2021"/>
            <filter val="31/03/2021"/>
            <filter val="1. 31/03/2020&#10;&#10;2. 31/12/2020"/>
            <filter val="12/05/2017"/>
            <filter val="30/08/2018"/>
            <filter val="30/09/2018"/>
            <filter val="30/11/2020"/>
            <filter val="1/12/2018"/>
            <filter val="31/12/2020"/>
            <filter val="1/11/2019"/>
            <filter val="31/10/2018"/>
            <filter val="27/03/2020"/>
          </filters>
        </filterColumn>
      </autoFilter>
    </customSheetView>
    <customSheetView guid="{FCFD10EC-2647-4E16-B05D-B2E7B5D1202E}" filter="1" showAutoFilter="1">
      <autoFilter ref="$A$12:$U$38">
        <filterColumn colId="13">
          <filters>
            <filter val="31/12/2019"/>
            <filter val="31/12/2018"/>
            <filter val="15/08/2020"/>
            <filter val="15/02/2021"/>
            <filter val="31/03/2021"/>
            <filter val="1. 31/03/2020&#10;&#10;2. 31/12/2020"/>
            <filter val="12/05/2017"/>
            <filter val="30/08/2018"/>
            <filter val="30/09/2018"/>
            <filter val="30/11/2020"/>
            <filter val="1/12/2018"/>
            <filter val="31/12/2020"/>
            <filter val="1/11/2019"/>
            <filter val="31/10/2018"/>
            <filter val="27/03/2020"/>
          </filters>
        </filterColumn>
      </autoFilter>
    </customSheetView>
    <customSheetView guid="{08CDFA4F-5DB9-4BA9-9D4F-9D0AB54FF751}" filter="1" showAutoFilter="1">
      <autoFilter ref="$A$12:$U$38"/>
    </customSheetView>
    <customSheetView guid="{7067A8E7-7CCD-457A-8242-ED8E6B0E0F9F}" filter="1" showAutoFilter="1">
      <autoFilter ref="$A$12:$U$38">
        <filterColumn colId="13">
          <filters>
            <filter val="31/12/2019"/>
            <filter val="31/12/2018"/>
            <filter val="15/08/2020"/>
            <filter val="15/02/2021"/>
            <filter val="31/03/2021"/>
            <filter val="1. 31/03/2020&#10;&#10;2. 31/12/2020"/>
            <filter val="12/05/2017"/>
            <filter val="30/08/2018"/>
            <filter val="30/09/2018"/>
            <filter val="30/11/2020"/>
            <filter val="1/12/2018"/>
            <filter val="31/12/2020"/>
            <filter val="1/11/2019"/>
            <filter val="31/10/2018"/>
            <filter val="27/03/2020"/>
          </filters>
        </filterColumn>
      </autoFilter>
    </customSheetView>
    <customSheetView guid="{313E50D4-9924-48C8-9269-9E286B502DE8}" filter="1" showAutoFilter="1">
      <autoFilter ref="$A$12:$U$24"/>
    </customSheetView>
    <customSheetView guid="{89023A0F-9263-4A4B-8EC8-C02B1E4A7FC1}" filter="1" showAutoFilter="1">
      <autoFilter ref="$A$12:$U$24">
        <filterColumn colId="2">
          <filters>
            <filter val="Auditoría Interna -  Seguimiento al Sistema de Gestión de la Seguridad y Salud en el trabajo SGSST"/>
            <filter val="Auditoria Interna al SGSST"/>
          </filters>
        </filterColumn>
      </autoFilter>
    </customSheetView>
  </customSheetViews>
  <mergeCells count="3">
    <mergeCell ref="A1:R3"/>
    <mergeCell ref="A11:N11"/>
    <mergeCell ref="P11:U11"/>
  </mergeCells>
  <conditionalFormatting sqref="S1:T3 S12:T12 S6:T10">
    <cfRule type="cellIs" dxfId="0" priority="1" stopIfTrue="1" operator="equal">
      <formula>"1: Cumple Parcialmente"</formula>
    </cfRule>
  </conditionalFormatting>
  <conditionalFormatting sqref="U1:U3 U12 U6:U10">
    <cfRule type="cellIs" dxfId="1" priority="2" stopIfTrue="1" operator="equal">
      <formula>"ABIERTA"</formula>
    </cfRule>
  </conditionalFormatting>
  <conditionalFormatting sqref="U1:U3 U12 U6:U10">
    <cfRule type="cellIs" dxfId="2" priority="3" stopIfTrue="1" operator="equal">
      <formula>"CERRADA"</formula>
    </cfRule>
  </conditionalFormatting>
  <conditionalFormatting sqref="S1:T3 S12:T12 S6:T10">
    <cfRule type="cellIs" dxfId="2" priority="4" stopIfTrue="1" operator="equal">
      <formula>"2: Cumple "</formula>
    </cfRule>
  </conditionalFormatting>
  <conditionalFormatting sqref="S1:T3 S12:T12 S6:T10">
    <cfRule type="cellIs" dxfId="1" priority="5" stopIfTrue="1" operator="equal">
      <formula>"0: No cumple"</formula>
    </cfRule>
  </conditionalFormatting>
  <conditionalFormatting sqref="S4:T5">
    <cfRule type="cellIs" dxfId="0" priority="6" stopIfTrue="1" operator="equal">
      <formula>"1: Cumple Parcialmente"</formula>
    </cfRule>
  </conditionalFormatting>
  <conditionalFormatting sqref="U4:U5">
    <cfRule type="cellIs" dxfId="1" priority="7" stopIfTrue="1" operator="equal">
      <formula>"ABIERTA"</formula>
    </cfRule>
  </conditionalFormatting>
  <conditionalFormatting sqref="U4:U5">
    <cfRule type="cellIs" dxfId="2" priority="8" stopIfTrue="1" operator="equal">
      <formula>"CERRADA"</formula>
    </cfRule>
  </conditionalFormatting>
  <conditionalFormatting sqref="S4:T5">
    <cfRule type="cellIs" dxfId="2" priority="9" stopIfTrue="1" operator="equal">
      <formula>"2: Cumple "</formula>
    </cfRule>
  </conditionalFormatting>
  <conditionalFormatting sqref="S4:T5">
    <cfRule type="cellIs" dxfId="1" priority="10" stopIfTrue="1" operator="equal">
      <formula>"0: No cumple"</formula>
    </cfRule>
  </conditionalFormatting>
  <conditionalFormatting sqref="D5">
    <cfRule type="cellIs" dxfId="2" priority="11" operator="equal">
      <formula>$B$5</formula>
    </cfRule>
  </conditionalFormatting>
  <conditionalFormatting sqref="D5">
    <cfRule type="cellIs" dxfId="1" priority="12" operator="equal">
      <formula>0</formula>
    </cfRule>
  </conditionalFormatting>
  <conditionalFormatting sqref="F5">
    <cfRule type="cellIs" dxfId="2" priority="13" operator="equal">
      <formula>0</formula>
    </cfRule>
  </conditionalFormatting>
  <conditionalFormatting sqref="F5">
    <cfRule type="cellIs" dxfId="1" priority="14" operator="equal">
      <formula>$B$5</formula>
    </cfRule>
  </conditionalFormatting>
  <conditionalFormatting sqref="D6">
    <cfRule type="cellIs" dxfId="2" priority="15" operator="equal">
      <formula>$B$6</formula>
    </cfRule>
  </conditionalFormatting>
  <conditionalFormatting sqref="D6">
    <cfRule type="cellIs" dxfId="1" priority="16" operator="equal">
      <formula>0</formula>
    </cfRule>
  </conditionalFormatting>
  <conditionalFormatting sqref="D7">
    <cfRule type="cellIs" dxfId="2" priority="17" operator="equal">
      <formula>$B$7</formula>
    </cfRule>
  </conditionalFormatting>
  <conditionalFormatting sqref="D8">
    <cfRule type="cellIs" dxfId="2" priority="18" operator="equal">
      <formula>$B$8</formula>
    </cfRule>
  </conditionalFormatting>
  <conditionalFormatting sqref="D9">
    <cfRule type="cellIs" dxfId="2" priority="19" operator="equal">
      <formula>$B$9</formula>
    </cfRule>
  </conditionalFormatting>
  <conditionalFormatting sqref="D10">
    <cfRule type="cellIs" dxfId="2" priority="20" operator="equal">
      <formula>$B$10</formula>
    </cfRule>
  </conditionalFormatting>
  <conditionalFormatting sqref="D7:D10">
    <cfRule type="cellIs" dxfId="1" priority="21" operator="equal">
      <formula>0</formula>
    </cfRule>
  </conditionalFormatting>
  <conditionalFormatting sqref="F6">
    <cfRule type="cellIs" dxfId="1" priority="22" operator="equal">
      <formula>$B$6</formula>
    </cfRule>
  </conditionalFormatting>
  <conditionalFormatting sqref="F7">
    <cfRule type="cellIs" dxfId="1" priority="23" operator="equal">
      <formula>$B$7</formula>
    </cfRule>
  </conditionalFormatting>
  <conditionalFormatting sqref="F8">
    <cfRule type="cellIs" dxfId="1" priority="24" operator="equal">
      <formula>$B$8</formula>
    </cfRule>
  </conditionalFormatting>
  <conditionalFormatting sqref="F9">
    <cfRule type="cellIs" dxfId="1" priority="25" operator="equal">
      <formula>$B$9</formula>
    </cfRule>
  </conditionalFormatting>
  <conditionalFormatting sqref="F10">
    <cfRule type="cellIs" dxfId="1" priority="26" operator="equal">
      <formula>$B$10</formula>
    </cfRule>
  </conditionalFormatting>
  <conditionalFormatting sqref="F6:F10">
    <cfRule type="cellIs" dxfId="2" priority="27" operator="equal">
      <formula>0</formula>
    </cfRule>
  </conditionalFormatting>
  <dataValidations>
    <dataValidation type="list" allowBlank="1" showErrorMessage="1" sqref="S13:S38">
      <formula1>'DICCIONARIO DE DATOS'!$E$2:$E$3</formula1>
    </dataValidation>
    <dataValidation type="list" allowBlank="1" showErrorMessage="1" sqref="E13:E48 E71:E74">
      <formula1>'DICCIONARIO DE DATOS'!$C$2:$C$3</formula1>
    </dataValidation>
    <dataValidation type="date" allowBlank="1" showErrorMessage="1" sqref="M30:N30 M46:N48 M71:N71">
      <formula1>41640.0</formula1>
      <formula2>55153.0</formula2>
    </dataValidation>
    <dataValidation type="list" allowBlank="1" showErrorMessage="1" sqref="K13:K74">
      <formula1>'DICCIONARIO DE DATOS'!$B$2:$B$18</formula1>
    </dataValidation>
    <dataValidation type="list" allowBlank="1" showErrorMessage="1" sqref="T13:T38">
      <formula1>'DICCIONARIO DE DATOS'!$F$2:$F$3</formula1>
    </dataValidation>
    <dataValidation type="list" allowBlank="1" showErrorMessage="1" sqref="U13:U74">
      <formula1>'DICCIONARIO DE DATOS'!$G$2:$G$5</formula1>
    </dataValidation>
    <dataValidation type="decimal" allowBlank="1" showErrorMessage="1" sqref="B29:B30 B46:B58">
      <formula1>2014.0</formula1>
      <formula2>2050.0</formula2>
    </dataValidation>
    <dataValidation type="list" allowBlank="1" showErrorMessage="1" sqref="I13:I74">
      <formula1>'DICCIONARIO DE DATOS'!$D$2:$D$4</formula1>
    </dataValidation>
    <dataValidation type="list" allowBlank="1" showErrorMessage="1" sqref="J13:J74">
      <formula1>'DICCIONARIO DE DATOS'!$A$2:$A$10</formula1>
    </dataValidation>
  </dataValidations>
  <hyperlinks>
    <hyperlink r:id="rId1" ref="Q29"/>
    <hyperlink r:id="rId2" ref="Q36"/>
    <hyperlink r:id="rId3" ref="O47"/>
    <hyperlink r:id="rId4" ref="Q49"/>
    <hyperlink r:id="rId5" ref="Q59"/>
    <hyperlink r:id="rId6" ref="O60"/>
    <hyperlink r:id="rId7" ref="Q60"/>
  </hyperlinks>
  <printOptions/>
  <pageMargins bottom="0.75" footer="0.0" header="0.0" left="0.7" right="0.7" top="0.75"/>
  <pageSetup paperSize="9" orientation="portrait"/>
  <drawing r:id="rId8"/>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6" width="43.0"/>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117.71"/>
    <col customWidth="1" min="18" max="18" width="20.14"/>
    <col customWidth="1" min="19" max="21" width="25.71"/>
  </cols>
  <sheetData>
    <row r="1" ht="18.0" customHeight="1">
      <c r="A1" s="16" t="s">
        <v>90</v>
      </c>
      <c r="B1" s="17"/>
      <c r="C1" s="17"/>
      <c r="D1" s="17"/>
      <c r="E1" s="17"/>
      <c r="F1" s="17"/>
      <c r="G1" s="17"/>
      <c r="H1" s="17"/>
      <c r="I1" s="17"/>
      <c r="J1" s="17"/>
      <c r="K1" s="17"/>
      <c r="L1" s="17"/>
      <c r="M1" s="17"/>
      <c r="N1" s="17"/>
      <c r="O1" s="17"/>
      <c r="P1" s="17"/>
      <c r="Q1" s="17"/>
      <c r="R1" s="17"/>
      <c r="S1" s="18" t="s">
        <v>91</v>
      </c>
      <c r="T1" s="19"/>
      <c r="U1" s="20" t="s">
        <v>92</v>
      </c>
    </row>
    <row r="2" ht="12.75" customHeight="1">
      <c r="A2" s="21"/>
      <c r="S2" s="18" t="s">
        <v>93</v>
      </c>
      <c r="T2" s="19"/>
      <c r="U2" s="20">
        <v>9.0</v>
      </c>
    </row>
    <row r="3" ht="18.0" customHeight="1">
      <c r="A3" s="22"/>
      <c r="B3" s="23"/>
      <c r="C3" s="23"/>
      <c r="D3" s="23"/>
      <c r="E3" s="23"/>
      <c r="F3" s="23"/>
      <c r="G3" s="23"/>
      <c r="H3" s="23"/>
      <c r="I3" s="23"/>
      <c r="J3" s="23"/>
      <c r="K3" s="23"/>
      <c r="L3" s="23"/>
      <c r="M3" s="23"/>
      <c r="N3" s="23"/>
      <c r="O3" s="23"/>
      <c r="P3" s="23"/>
      <c r="Q3" s="23"/>
      <c r="R3" s="23"/>
      <c r="S3" s="24" t="s">
        <v>94</v>
      </c>
      <c r="T3" s="25"/>
      <c r="U3" s="26">
        <v>43028.0</v>
      </c>
    </row>
    <row r="4" ht="65.25" customHeight="1">
      <c r="A4" s="27" t="s">
        <v>1</v>
      </c>
      <c r="B4" s="28" t="s">
        <v>95</v>
      </c>
      <c r="C4" s="28" t="s">
        <v>96</v>
      </c>
      <c r="D4" s="29" t="s">
        <v>97</v>
      </c>
      <c r="E4" s="30" t="s">
        <v>98</v>
      </c>
      <c r="F4" s="31" t="s">
        <v>99</v>
      </c>
      <c r="G4" s="32"/>
      <c r="H4" s="32"/>
      <c r="I4" s="32"/>
      <c r="J4" s="32"/>
      <c r="K4" s="32"/>
      <c r="L4" s="32"/>
      <c r="M4" s="82"/>
      <c r="N4" s="82"/>
      <c r="O4" s="32"/>
      <c r="P4" s="32"/>
      <c r="Q4" s="32"/>
      <c r="R4" s="82"/>
      <c r="S4" s="24"/>
      <c r="T4" s="24"/>
      <c r="U4" s="33"/>
    </row>
    <row r="5" ht="53.25" customHeight="1">
      <c r="A5" s="34" t="s">
        <v>35</v>
      </c>
      <c r="B5" s="35">
        <f>COUNTIF(K10:K1048555,"GESTIÓN DEL MANEJO DE EMERGENCIAS")</f>
        <v>12</v>
      </c>
      <c r="C5" s="35">
        <f>COUNTIFS(K10:K1048555,"GESTIÓN DEL MANEJO DE EMERGENCIAS",U10:U1048555,"NO INICIADA")</f>
        <v>0</v>
      </c>
      <c r="D5" s="36">
        <f>COUNTIFS(K10:K1048555,"GESTIÓN DEL MANEJO DE EMERGENCIAS",U10:U1048555,"CERRADA")</f>
        <v>12</v>
      </c>
      <c r="E5" s="35">
        <f>COUNTIFS(K10:K1048555,"GESTIÓN DEL MANEJO DE EMERGENCIAS",U10:U1048555,"ABIERTA EN DESARROLLO")</f>
        <v>0</v>
      </c>
      <c r="F5" s="35">
        <f>COUNTIFS(K10:K1048555,"GESTIÓN DEL MANEJO DE EMERGENCIAS",U10:U1048555,"ABIERTA VENCIDA")</f>
        <v>0</v>
      </c>
      <c r="G5" s="32"/>
      <c r="H5" s="32"/>
      <c r="I5" s="32"/>
      <c r="J5" s="32"/>
      <c r="K5" s="32"/>
      <c r="L5" s="32"/>
      <c r="M5" s="82"/>
      <c r="N5" s="82"/>
      <c r="O5" s="32"/>
      <c r="P5" s="32"/>
      <c r="Q5" s="32"/>
      <c r="R5" s="82"/>
      <c r="S5" s="24"/>
      <c r="T5" s="24"/>
      <c r="U5" s="33"/>
    </row>
    <row r="6" ht="53.25" customHeight="1">
      <c r="A6" s="210" t="s">
        <v>33</v>
      </c>
      <c r="B6" s="35">
        <f>COUNTIF(K9:K1048553,"PROMOCIÓN DE LA AUTOGESTIÓN CIUDADANA DEL RIESGO")</f>
        <v>0</v>
      </c>
      <c r="C6" s="35">
        <f>COUNTIFS(K9:K1048553,"PROMOCIÓN DE LA AUTOGESTIÓN CIUDADANA DEL RIESGO",U9:U1048553,"NO INICIADA")</f>
        <v>0</v>
      </c>
      <c r="D6" s="35">
        <f>COUNTIFS(K9:K1048553,"PROMOCIÓN DE LA AUTOGESTIÓN CIUDADANA DEL RIESGO",U9:U1048553,"CERRADA")</f>
        <v>0</v>
      </c>
      <c r="E6" s="35">
        <f>COUNTIFS(K9:K1048553,"PROMOCIÓN DE LA AUTOGESTIÓN CIUDADANA DEL RIESGO",U9:U1048553,"ABIERTA EN DESARROLLO")</f>
        <v>0</v>
      </c>
      <c r="F6" s="36">
        <f>COUNTIFS(K9:K1048553,"PROMOCIÓN DE LA AUTOGESTIÓN CIUDADANA DEL RIESGO",U9:U1048553,"ABIERTA VENCIDA")</f>
        <v>0</v>
      </c>
      <c r="G6" s="32"/>
      <c r="H6" s="32"/>
      <c r="I6" s="32"/>
      <c r="J6" s="32"/>
      <c r="K6" s="32"/>
      <c r="L6" s="32"/>
      <c r="M6" s="82"/>
      <c r="N6" s="82"/>
      <c r="O6" s="32"/>
      <c r="P6" s="32"/>
      <c r="Q6" s="32"/>
      <c r="R6" s="82"/>
      <c r="S6" s="24"/>
      <c r="T6" s="24"/>
      <c r="U6" s="33"/>
    </row>
    <row r="7" ht="18.0" customHeight="1">
      <c r="A7" s="32"/>
      <c r="B7" s="32"/>
      <c r="C7" s="32"/>
      <c r="D7" s="32"/>
      <c r="E7" s="32"/>
      <c r="F7" s="32"/>
      <c r="G7" s="32"/>
      <c r="H7" s="32"/>
      <c r="I7" s="32"/>
      <c r="J7" s="32"/>
      <c r="K7" s="32"/>
      <c r="L7" s="32"/>
      <c r="M7" s="82"/>
      <c r="N7" s="82"/>
      <c r="O7" s="32"/>
      <c r="P7" s="32"/>
      <c r="Q7" s="32"/>
      <c r="R7" s="82"/>
      <c r="S7" s="24"/>
      <c r="T7" s="24"/>
      <c r="U7" s="33"/>
    </row>
    <row r="8" ht="54.0" customHeight="1">
      <c r="A8" s="18" t="s">
        <v>0</v>
      </c>
      <c r="B8" s="10"/>
      <c r="C8" s="10"/>
      <c r="D8" s="10"/>
      <c r="E8" s="10"/>
      <c r="F8" s="10"/>
      <c r="G8" s="10"/>
      <c r="H8" s="10"/>
      <c r="I8" s="10"/>
      <c r="J8" s="10"/>
      <c r="K8" s="10"/>
      <c r="L8" s="10"/>
      <c r="M8" s="10"/>
      <c r="N8" s="11"/>
      <c r="O8" s="37" t="s">
        <v>100</v>
      </c>
      <c r="P8" s="38" t="s">
        <v>101</v>
      </c>
      <c r="Q8" s="10"/>
      <c r="R8" s="10"/>
      <c r="S8" s="10"/>
      <c r="T8" s="10"/>
      <c r="U8" s="11"/>
    </row>
    <row r="9" ht="71.25" customHeight="1">
      <c r="A9" s="20" t="s">
        <v>45</v>
      </c>
      <c r="B9" s="20" t="s">
        <v>53</v>
      </c>
      <c r="C9" s="20" t="s">
        <v>55</v>
      </c>
      <c r="D9" s="20" t="s">
        <v>57</v>
      </c>
      <c r="E9" s="20" t="s">
        <v>2</v>
      </c>
      <c r="F9" s="20" t="s">
        <v>60</v>
      </c>
      <c r="G9" s="20" t="s">
        <v>62</v>
      </c>
      <c r="H9" s="20" t="s">
        <v>64</v>
      </c>
      <c r="I9" s="20" t="s">
        <v>102</v>
      </c>
      <c r="J9" s="20" t="s">
        <v>67</v>
      </c>
      <c r="K9" s="20" t="s">
        <v>1</v>
      </c>
      <c r="L9" s="20" t="s">
        <v>103</v>
      </c>
      <c r="M9" s="85" t="s">
        <v>72</v>
      </c>
      <c r="N9" s="85" t="s">
        <v>74</v>
      </c>
      <c r="O9" s="88" t="s">
        <v>76</v>
      </c>
      <c r="P9" s="89" t="s">
        <v>78</v>
      </c>
      <c r="Q9" s="20" t="s">
        <v>80</v>
      </c>
      <c r="R9" s="85" t="s">
        <v>104</v>
      </c>
      <c r="S9" s="20" t="s">
        <v>105</v>
      </c>
      <c r="T9" s="20" t="s">
        <v>106</v>
      </c>
      <c r="U9" s="20" t="s">
        <v>126</v>
      </c>
    </row>
    <row r="10" ht="348.75" customHeight="1">
      <c r="A10" s="211" t="s">
        <v>1117</v>
      </c>
      <c r="B10" s="212">
        <v>2016.0</v>
      </c>
      <c r="C10" s="212" t="s">
        <v>1118</v>
      </c>
      <c r="D10" s="212" t="s">
        <v>1119</v>
      </c>
      <c r="E10" s="213" t="s">
        <v>9</v>
      </c>
      <c r="F10" s="212" t="s">
        <v>1120</v>
      </c>
      <c r="G10" s="212" t="s">
        <v>1121</v>
      </c>
      <c r="H10" s="212" t="s">
        <v>1122</v>
      </c>
      <c r="I10" s="213" t="s">
        <v>16</v>
      </c>
      <c r="J10" s="213" t="s">
        <v>32</v>
      </c>
      <c r="K10" s="214" t="s">
        <v>35</v>
      </c>
      <c r="L10" s="212" t="s">
        <v>1123</v>
      </c>
      <c r="M10" s="215">
        <v>44136.0</v>
      </c>
      <c r="N10" s="212" t="s">
        <v>1124</v>
      </c>
      <c r="O10" s="188" t="s">
        <v>1125</v>
      </c>
      <c r="P10" s="216">
        <v>1.0</v>
      </c>
      <c r="Q10" s="217" t="s">
        <v>1126</v>
      </c>
      <c r="R10" s="215">
        <v>44389.0</v>
      </c>
      <c r="S10" s="213" t="s">
        <v>17</v>
      </c>
      <c r="T10" s="213" t="s">
        <v>17</v>
      </c>
      <c r="U10" s="137" t="s">
        <v>22</v>
      </c>
    </row>
    <row r="11" ht="36.0" customHeight="1">
      <c r="A11" s="218" t="s">
        <v>1127</v>
      </c>
      <c r="B11" s="219">
        <v>2016.0</v>
      </c>
      <c r="C11" s="219" t="s">
        <v>1118</v>
      </c>
      <c r="D11" s="219" t="s">
        <v>1128</v>
      </c>
      <c r="E11" s="214" t="s">
        <v>9</v>
      </c>
      <c r="F11" s="219" t="s">
        <v>1129</v>
      </c>
      <c r="G11" s="219" t="s">
        <v>1130</v>
      </c>
      <c r="H11" s="219" t="s">
        <v>1131</v>
      </c>
      <c r="I11" s="214" t="s">
        <v>16</v>
      </c>
      <c r="J11" s="214" t="s">
        <v>32</v>
      </c>
      <c r="K11" s="214" t="s">
        <v>35</v>
      </c>
      <c r="L11" s="219" t="s">
        <v>1132</v>
      </c>
      <c r="M11" s="220">
        <v>42781.0</v>
      </c>
      <c r="N11" s="220">
        <v>43190.0</v>
      </c>
      <c r="O11" s="188" t="s">
        <v>1133</v>
      </c>
      <c r="P11" s="221">
        <v>1.0</v>
      </c>
      <c r="Q11" s="219" t="s">
        <v>1134</v>
      </c>
      <c r="R11" s="220">
        <v>43592.0</v>
      </c>
      <c r="S11" s="214" t="s">
        <v>11</v>
      </c>
      <c r="T11" s="214" t="s">
        <v>17</v>
      </c>
      <c r="U11" s="137" t="s">
        <v>22</v>
      </c>
    </row>
    <row r="12" ht="293.25" customHeight="1">
      <c r="A12" s="218" t="s">
        <v>1135</v>
      </c>
      <c r="B12" s="219">
        <v>2016.0</v>
      </c>
      <c r="C12" s="219" t="s">
        <v>1118</v>
      </c>
      <c r="D12" s="219" t="s">
        <v>1136</v>
      </c>
      <c r="E12" s="214" t="s">
        <v>9</v>
      </c>
      <c r="F12" s="219" t="s">
        <v>1137</v>
      </c>
      <c r="G12" s="219" t="s">
        <v>1138</v>
      </c>
      <c r="H12" s="219" t="s">
        <v>1139</v>
      </c>
      <c r="I12" s="214" t="s">
        <v>16</v>
      </c>
      <c r="J12" s="214" t="s">
        <v>32</v>
      </c>
      <c r="K12" s="214" t="s">
        <v>35</v>
      </c>
      <c r="L12" s="219" t="s">
        <v>1132</v>
      </c>
      <c r="M12" s="220">
        <v>42781.0</v>
      </c>
      <c r="N12" s="220">
        <v>43190.0</v>
      </c>
      <c r="O12" s="188" t="s">
        <v>1140</v>
      </c>
      <c r="P12" s="221">
        <v>1.0</v>
      </c>
      <c r="Q12" s="219" t="s">
        <v>1141</v>
      </c>
      <c r="R12" s="220">
        <v>43592.0</v>
      </c>
      <c r="S12" s="214" t="s">
        <v>11</v>
      </c>
      <c r="T12" s="214" t="s">
        <v>17</v>
      </c>
      <c r="U12" s="137" t="s">
        <v>22</v>
      </c>
    </row>
    <row r="13" ht="34.5" customHeight="1">
      <c r="A13" s="218" t="s">
        <v>1142</v>
      </c>
      <c r="B13" s="219">
        <v>2016.0</v>
      </c>
      <c r="C13" s="219" t="s">
        <v>1118</v>
      </c>
      <c r="D13" s="219" t="s">
        <v>1143</v>
      </c>
      <c r="E13" s="214" t="s">
        <v>9</v>
      </c>
      <c r="F13" s="219" t="s">
        <v>1144</v>
      </c>
      <c r="G13" s="219" t="s">
        <v>1145</v>
      </c>
      <c r="H13" s="219" t="s">
        <v>1146</v>
      </c>
      <c r="I13" s="214" t="s">
        <v>16</v>
      </c>
      <c r="J13" s="214" t="s">
        <v>32</v>
      </c>
      <c r="K13" s="214" t="s">
        <v>35</v>
      </c>
      <c r="L13" s="219" t="s">
        <v>1147</v>
      </c>
      <c r="M13" s="220">
        <v>42750.0</v>
      </c>
      <c r="N13" s="220">
        <v>43159.0</v>
      </c>
      <c r="O13" s="188" t="s">
        <v>1148</v>
      </c>
      <c r="P13" s="221">
        <v>1.0</v>
      </c>
      <c r="Q13" s="222" t="s">
        <v>1149</v>
      </c>
      <c r="R13" s="220">
        <v>44095.0</v>
      </c>
      <c r="S13" s="214" t="s">
        <v>11</v>
      </c>
      <c r="T13" s="214" t="s">
        <v>17</v>
      </c>
      <c r="U13" s="137" t="s">
        <v>22</v>
      </c>
    </row>
    <row r="14" ht="42.0" customHeight="1">
      <c r="A14" s="218" t="s">
        <v>1150</v>
      </c>
      <c r="B14" s="219">
        <v>2016.0</v>
      </c>
      <c r="C14" s="219" t="s">
        <v>1118</v>
      </c>
      <c r="D14" s="219" t="s">
        <v>1151</v>
      </c>
      <c r="E14" s="214" t="s">
        <v>9</v>
      </c>
      <c r="F14" s="219" t="s">
        <v>1152</v>
      </c>
      <c r="G14" s="219" t="s">
        <v>1153</v>
      </c>
      <c r="H14" s="219" t="s">
        <v>1154</v>
      </c>
      <c r="I14" s="214" t="s">
        <v>16</v>
      </c>
      <c r="J14" s="214" t="s">
        <v>32</v>
      </c>
      <c r="K14" s="214" t="s">
        <v>35</v>
      </c>
      <c r="L14" s="219" t="s">
        <v>1155</v>
      </c>
      <c r="M14" s="220">
        <v>42736.0</v>
      </c>
      <c r="N14" s="220">
        <v>43159.0</v>
      </c>
      <c r="O14" s="188" t="s">
        <v>1156</v>
      </c>
      <c r="P14" s="221">
        <v>1.0</v>
      </c>
      <c r="Q14" s="223" t="s">
        <v>1157</v>
      </c>
      <c r="R14" s="220">
        <v>43843.0</v>
      </c>
      <c r="S14" s="214" t="s">
        <v>11</v>
      </c>
      <c r="T14" s="214" t="s">
        <v>17</v>
      </c>
      <c r="U14" s="137" t="s">
        <v>22</v>
      </c>
    </row>
    <row r="15" ht="30.0" customHeight="1">
      <c r="A15" s="218" t="s">
        <v>1158</v>
      </c>
      <c r="B15" s="219">
        <v>2016.0</v>
      </c>
      <c r="C15" s="219" t="s">
        <v>1118</v>
      </c>
      <c r="D15" s="219" t="s">
        <v>1136</v>
      </c>
      <c r="E15" s="214" t="s">
        <v>9</v>
      </c>
      <c r="F15" s="219" t="s">
        <v>1137</v>
      </c>
      <c r="G15" s="219" t="s">
        <v>1159</v>
      </c>
      <c r="H15" s="219" t="s">
        <v>1160</v>
      </c>
      <c r="I15" s="214" t="s">
        <v>16</v>
      </c>
      <c r="J15" s="214" t="s">
        <v>32</v>
      </c>
      <c r="K15" s="214" t="s">
        <v>35</v>
      </c>
      <c r="L15" s="219" t="s">
        <v>1132</v>
      </c>
      <c r="M15" s="220">
        <v>42826.0</v>
      </c>
      <c r="N15" s="220">
        <v>43100.0</v>
      </c>
      <c r="O15" s="188" t="s">
        <v>1161</v>
      </c>
      <c r="P15" s="221">
        <v>1.0</v>
      </c>
      <c r="Q15" s="223" t="s">
        <v>1162</v>
      </c>
      <c r="R15" s="220">
        <v>43592.0</v>
      </c>
      <c r="S15" s="214" t="s">
        <v>11</v>
      </c>
      <c r="T15" s="214" t="s">
        <v>17</v>
      </c>
      <c r="U15" s="137" t="s">
        <v>22</v>
      </c>
    </row>
    <row r="16" ht="40.5" customHeight="1">
      <c r="A16" s="218" t="s">
        <v>1163</v>
      </c>
      <c r="B16" s="219">
        <v>2016.0</v>
      </c>
      <c r="C16" s="219" t="s">
        <v>1118</v>
      </c>
      <c r="D16" s="219" t="s">
        <v>1164</v>
      </c>
      <c r="E16" s="214" t="s">
        <v>9</v>
      </c>
      <c r="F16" s="219" t="s">
        <v>1165</v>
      </c>
      <c r="G16" s="219" t="s">
        <v>1166</v>
      </c>
      <c r="H16" s="219" t="s">
        <v>1167</v>
      </c>
      <c r="I16" s="214" t="s">
        <v>16</v>
      </c>
      <c r="J16" s="214" t="s">
        <v>32</v>
      </c>
      <c r="K16" s="214" t="s">
        <v>35</v>
      </c>
      <c r="L16" s="219" t="s">
        <v>1168</v>
      </c>
      <c r="M16" s="220">
        <v>42761.0</v>
      </c>
      <c r="N16" s="220">
        <v>43100.0</v>
      </c>
      <c r="O16" s="188" t="s">
        <v>1169</v>
      </c>
      <c r="P16" s="221">
        <v>1.0</v>
      </c>
      <c r="Q16" s="223" t="s">
        <v>1170</v>
      </c>
      <c r="R16" s="220">
        <v>43592.0</v>
      </c>
      <c r="S16" s="214" t="s">
        <v>11</v>
      </c>
      <c r="T16" s="214" t="s">
        <v>17</v>
      </c>
      <c r="U16" s="137" t="s">
        <v>22</v>
      </c>
    </row>
    <row r="17" ht="36.0" customHeight="1">
      <c r="A17" s="218" t="s">
        <v>1171</v>
      </c>
      <c r="B17" s="219">
        <v>2017.0</v>
      </c>
      <c r="C17" s="219" t="s">
        <v>1172</v>
      </c>
      <c r="D17" s="219" t="s">
        <v>1173</v>
      </c>
      <c r="E17" s="214" t="s">
        <v>9</v>
      </c>
      <c r="F17" s="219" t="s">
        <v>1174</v>
      </c>
      <c r="G17" s="219" t="s">
        <v>1175</v>
      </c>
      <c r="H17" s="219" t="s">
        <v>1176</v>
      </c>
      <c r="I17" s="214" t="s">
        <v>16</v>
      </c>
      <c r="J17" s="214" t="s">
        <v>32</v>
      </c>
      <c r="K17" s="214" t="s">
        <v>35</v>
      </c>
      <c r="L17" s="219" t="s">
        <v>1177</v>
      </c>
      <c r="M17" s="220">
        <v>42948.0</v>
      </c>
      <c r="N17" s="220">
        <v>42978.0</v>
      </c>
      <c r="O17" s="188" t="s">
        <v>1178</v>
      </c>
      <c r="P17" s="221">
        <v>1.0</v>
      </c>
      <c r="Q17" s="219" t="s">
        <v>1179</v>
      </c>
      <c r="R17" s="220">
        <v>43843.0</v>
      </c>
      <c r="S17" s="214" t="s">
        <v>11</v>
      </c>
      <c r="T17" s="214" t="s">
        <v>17</v>
      </c>
      <c r="U17" s="137" t="s">
        <v>22</v>
      </c>
    </row>
    <row r="18" ht="57.0" customHeight="1">
      <c r="A18" s="218" t="s">
        <v>1180</v>
      </c>
      <c r="B18" s="219">
        <v>2017.0</v>
      </c>
      <c r="C18" s="219" t="s">
        <v>191</v>
      </c>
      <c r="D18" s="219" t="s">
        <v>1181</v>
      </c>
      <c r="E18" s="214" t="s">
        <v>15</v>
      </c>
      <c r="F18" s="219" t="s">
        <v>1182</v>
      </c>
      <c r="G18" s="219" t="s">
        <v>1183</v>
      </c>
      <c r="H18" s="219" t="s">
        <v>1184</v>
      </c>
      <c r="I18" s="214" t="s">
        <v>21</v>
      </c>
      <c r="J18" s="214" t="s">
        <v>32</v>
      </c>
      <c r="K18" s="214" t="s">
        <v>35</v>
      </c>
      <c r="L18" s="219" t="s">
        <v>1185</v>
      </c>
      <c r="M18" s="220">
        <v>43105.0</v>
      </c>
      <c r="N18" s="220">
        <v>43373.0</v>
      </c>
      <c r="O18" s="188" t="s">
        <v>1186</v>
      </c>
      <c r="P18" s="221">
        <v>1.0</v>
      </c>
      <c r="Q18" s="219" t="s">
        <v>1187</v>
      </c>
      <c r="R18" s="220">
        <v>44187.0</v>
      </c>
      <c r="S18" s="214" t="s">
        <v>11</v>
      </c>
      <c r="T18" s="214" t="s">
        <v>17</v>
      </c>
      <c r="U18" s="137" t="s">
        <v>22</v>
      </c>
    </row>
    <row r="19" ht="71.25" customHeight="1">
      <c r="A19" s="218" t="s">
        <v>935</v>
      </c>
      <c r="B19" s="91">
        <v>2020.0</v>
      </c>
      <c r="C19" s="91" t="s">
        <v>1188</v>
      </c>
      <c r="D19" s="91" t="s">
        <v>936</v>
      </c>
      <c r="E19" s="92" t="s">
        <v>15</v>
      </c>
      <c r="F19" s="91" t="s">
        <v>1189</v>
      </c>
      <c r="G19" s="91" t="s">
        <v>938</v>
      </c>
      <c r="H19" s="91" t="s">
        <v>939</v>
      </c>
      <c r="I19" s="92" t="s">
        <v>16</v>
      </c>
      <c r="J19" s="92" t="s">
        <v>34</v>
      </c>
      <c r="K19" s="92" t="s">
        <v>35</v>
      </c>
      <c r="L19" s="8" t="s">
        <v>1190</v>
      </c>
      <c r="M19" s="96">
        <v>44179.0</v>
      </c>
      <c r="N19" s="96">
        <v>44286.0</v>
      </c>
      <c r="O19" s="188" t="s">
        <v>1191</v>
      </c>
      <c r="P19" s="154">
        <v>1.0</v>
      </c>
      <c r="Q19" s="124" t="s">
        <v>1192</v>
      </c>
      <c r="R19" s="220">
        <v>44389.0</v>
      </c>
      <c r="S19" s="125" t="s">
        <v>11</v>
      </c>
      <c r="T19" s="125" t="s">
        <v>17</v>
      </c>
      <c r="U19" s="137" t="s">
        <v>22</v>
      </c>
    </row>
    <row r="20" ht="71.25" customHeight="1">
      <c r="A20" s="218" t="s">
        <v>1028</v>
      </c>
      <c r="B20" s="91">
        <v>2020.0</v>
      </c>
      <c r="C20" s="91" t="s">
        <v>548</v>
      </c>
      <c r="D20" s="91" t="s">
        <v>1029</v>
      </c>
      <c r="E20" s="92" t="s">
        <v>9</v>
      </c>
      <c r="F20" s="91" t="s">
        <v>1030</v>
      </c>
      <c r="G20" s="91" t="s">
        <v>1031</v>
      </c>
      <c r="H20" s="91" t="s">
        <v>1032</v>
      </c>
      <c r="I20" s="92" t="s">
        <v>16</v>
      </c>
      <c r="J20" s="92" t="s">
        <v>32</v>
      </c>
      <c r="K20" s="92" t="s">
        <v>35</v>
      </c>
      <c r="L20" s="8"/>
      <c r="M20" s="152">
        <v>44193.0</v>
      </c>
      <c r="N20" s="152">
        <v>44316.0</v>
      </c>
      <c r="O20" s="188" t="s">
        <v>1193</v>
      </c>
      <c r="P20" s="154">
        <v>1.0</v>
      </c>
      <c r="Q20" s="91" t="s">
        <v>1194</v>
      </c>
      <c r="R20" s="220">
        <v>44389.0</v>
      </c>
      <c r="S20" s="125" t="s">
        <v>11</v>
      </c>
      <c r="T20" s="125" t="s">
        <v>17</v>
      </c>
      <c r="U20" s="137" t="s">
        <v>22</v>
      </c>
    </row>
    <row r="21" ht="71.25" customHeight="1">
      <c r="A21" s="91" t="s">
        <v>1195</v>
      </c>
      <c r="B21" s="91">
        <v>2021.0</v>
      </c>
      <c r="C21" s="91" t="s">
        <v>377</v>
      </c>
      <c r="D21" s="91" t="s">
        <v>1196</v>
      </c>
      <c r="E21" s="92" t="s">
        <v>9</v>
      </c>
      <c r="F21" s="91" t="s">
        <v>1197</v>
      </c>
      <c r="G21" s="91" t="s">
        <v>1198</v>
      </c>
      <c r="H21" s="91" t="s">
        <v>1199</v>
      </c>
      <c r="I21" s="92" t="s">
        <v>10</v>
      </c>
      <c r="J21" s="92" t="s">
        <v>32</v>
      </c>
      <c r="K21" s="92" t="s">
        <v>35</v>
      </c>
      <c r="L21" s="91" t="s">
        <v>1200</v>
      </c>
      <c r="M21" s="152">
        <v>44470.0</v>
      </c>
      <c r="N21" s="152">
        <v>44515.0</v>
      </c>
      <c r="O21" s="97" t="s">
        <v>1201</v>
      </c>
      <c r="P21" s="98">
        <v>1.0</v>
      </c>
      <c r="Q21" s="124" t="s">
        <v>1202</v>
      </c>
      <c r="R21" s="96">
        <v>44561.0</v>
      </c>
      <c r="S21" s="91" t="s">
        <v>1203</v>
      </c>
      <c r="T21" s="91" t="s">
        <v>1203</v>
      </c>
      <c r="U21" s="137" t="s">
        <v>22</v>
      </c>
    </row>
    <row r="22" ht="71.25" customHeight="1">
      <c r="A22" s="119"/>
      <c r="B22" s="119"/>
      <c r="C22" s="119"/>
      <c r="D22" s="119"/>
      <c r="E22" s="92"/>
      <c r="F22" s="119"/>
      <c r="G22" s="119"/>
      <c r="H22" s="119"/>
      <c r="I22" s="119"/>
      <c r="J22" s="92"/>
      <c r="K22" s="92"/>
      <c r="L22" s="119"/>
      <c r="M22" s="146"/>
      <c r="N22" s="146"/>
      <c r="O22" s="128"/>
      <c r="P22" s="6"/>
      <c r="Q22" s="94"/>
      <c r="R22" s="146"/>
      <c r="S22" s="119"/>
      <c r="T22" s="119"/>
      <c r="U22" s="119"/>
    </row>
    <row r="23" ht="71.25" customHeight="1">
      <c r="A23" s="119"/>
      <c r="B23" s="119"/>
      <c r="C23" s="119"/>
      <c r="D23" s="119"/>
      <c r="E23" s="92"/>
      <c r="F23" s="119"/>
      <c r="G23" s="119"/>
      <c r="H23" s="119"/>
      <c r="I23" s="119"/>
      <c r="J23" s="92"/>
      <c r="K23" s="92"/>
      <c r="L23" s="119"/>
      <c r="M23" s="146"/>
      <c r="N23" s="146"/>
      <c r="O23" s="128"/>
      <c r="P23" s="6"/>
      <c r="Q23" s="94"/>
      <c r="R23" s="146"/>
      <c r="S23" s="119"/>
      <c r="T23" s="119"/>
      <c r="U23" s="119"/>
    </row>
    <row r="24" ht="71.25" customHeight="1">
      <c r="A24" s="119"/>
      <c r="B24" s="119"/>
      <c r="C24" s="119"/>
      <c r="D24" s="119"/>
      <c r="E24" s="92"/>
      <c r="F24" s="119"/>
      <c r="G24" s="119"/>
      <c r="H24" s="119"/>
      <c r="I24" s="119"/>
      <c r="J24" s="92"/>
      <c r="K24" s="92"/>
      <c r="L24" s="119"/>
      <c r="M24" s="146"/>
      <c r="N24" s="146"/>
      <c r="O24" s="128"/>
      <c r="P24" s="6"/>
      <c r="Q24" s="94"/>
      <c r="R24" s="146"/>
      <c r="S24" s="119"/>
      <c r="T24" s="119"/>
      <c r="U24" s="119"/>
    </row>
    <row r="25" ht="71.25" customHeight="1">
      <c r="A25" s="119"/>
      <c r="B25" s="119"/>
      <c r="C25" s="119"/>
      <c r="D25" s="119"/>
      <c r="E25" s="92"/>
      <c r="F25" s="119"/>
      <c r="G25" s="119"/>
      <c r="H25" s="119"/>
      <c r="I25" s="119"/>
      <c r="J25" s="92"/>
      <c r="K25" s="92"/>
      <c r="L25" s="119"/>
      <c r="M25" s="146"/>
      <c r="N25" s="146"/>
      <c r="O25" s="128"/>
      <c r="P25" s="6"/>
      <c r="Q25" s="94"/>
      <c r="R25" s="146"/>
      <c r="S25" s="119"/>
      <c r="T25" s="119"/>
      <c r="U25" s="119"/>
    </row>
    <row r="26" ht="71.25" customHeight="1">
      <c r="A26" s="119"/>
      <c r="B26" s="119"/>
      <c r="C26" s="119"/>
      <c r="D26" s="119"/>
      <c r="E26" s="92"/>
      <c r="F26" s="119"/>
      <c r="G26" s="119"/>
      <c r="H26" s="119"/>
      <c r="I26" s="119"/>
      <c r="J26" s="92"/>
      <c r="K26" s="92"/>
      <c r="L26" s="119"/>
      <c r="M26" s="146"/>
      <c r="N26" s="146"/>
      <c r="O26" s="128"/>
      <c r="P26" s="6"/>
      <c r="Q26" s="94"/>
      <c r="R26" s="146"/>
      <c r="S26" s="119"/>
      <c r="T26" s="119"/>
      <c r="U26" s="119"/>
    </row>
    <row r="27" ht="71.25" customHeight="1">
      <c r="A27" s="119"/>
      <c r="B27" s="119"/>
      <c r="C27" s="119"/>
      <c r="D27" s="119"/>
      <c r="E27" s="92"/>
      <c r="F27" s="119"/>
      <c r="G27" s="119"/>
      <c r="H27" s="119"/>
      <c r="I27" s="119"/>
      <c r="J27" s="92"/>
      <c r="K27" s="92"/>
      <c r="L27" s="119"/>
      <c r="M27" s="146"/>
      <c r="N27" s="146"/>
      <c r="O27" s="128"/>
      <c r="P27" s="6"/>
      <c r="Q27" s="94"/>
      <c r="R27" s="146"/>
      <c r="S27" s="119"/>
      <c r="T27" s="119"/>
      <c r="U27" s="119"/>
    </row>
    <row r="28" ht="71.25" customHeight="1">
      <c r="A28" s="119"/>
      <c r="B28" s="119"/>
      <c r="C28" s="119"/>
      <c r="D28" s="119"/>
      <c r="E28" s="92"/>
      <c r="F28" s="119"/>
      <c r="G28" s="119"/>
      <c r="H28" s="119"/>
      <c r="I28" s="119"/>
      <c r="J28" s="92"/>
      <c r="K28" s="92"/>
      <c r="L28" s="119"/>
      <c r="M28" s="146"/>
      <c r="N28" s="146"/>
      <c r="O28" s="128"/>
      <c r="P28" s="6"/>
      <c r="Q28" s="94"/>
      <c r="R28" s="146"/>
      <c r="S28" s="119"/>
      <c r="T28" s="119"/>
      <c r="U28" s="119"/>
    </row>
    <row r="29" ht="71.25" customHeight="1">
      <c r="A29" s="119"/>
      <c r="B29" s="119"/>
      <c r="C29" s="119"/>
      <c r="D29" s="119"/>
      <c r="E29" s="92"/>
      <c r="F29" s="119"/>
      <c r="G29" s="119"/>
      <c r="H29" s="119"/>
      <c r="I29" s="119"/>
      <c r="J29" s="92"/>
      <c r="K29" s="92"/>
      <c r="L29" s="119"/>
      <c r="M29" s="146"/>
      <c r="N29" s="146"/>
      <c r="O29" s="128"/>
      <c r="P29" s="6"/>
      <c r="Q29" s="94"/>
      <c r="R29" s="146"/>
      <c r="S29" s="119"/>
      <c r="T29" s="119"/>
      <c r="U29" s="119"/>
    </row>
    <row r="30" ht="71.25" customHeight="1">
      <c r="A30" s="119"/>
      <c r="B30" s="119"/>
      <c r="C30" s="119"/>
      <c r="D30" s="119"/>
      <c r="E30" s="92"/>
      <c r="F30" s="119"/>
      <c r="G30" s="119"/>
      <c r="H30" s="119"/>
      <c r="I30" s="119"/>
      <c r="J30" s="92"/>
      <c r="K30" s="92"/>
      <c r="L30" s="119"/>
      <c r="M30" s="146"/>
      <c r="N30" s="146"/>
      <c r="O30" s="128"/>
      <c r="P30" s="6"/>
      <c r="Q30" s="94"/>
      <c r="R30" s="146"/>
      <c r="S30" s="119"/>
      <c r="T30" s="119"/>
      <c r="U30" s="119"/>
    </row>
    <row r="31" ht="71.25" customHeight="1">
      <c r="A31" s="119"/>
      <c r="B31" s="119"/>
      <c r="C31" s="119"/>
      <c r="D31" s="119"/>
      <c r="E31" s="92"/>
      <c r="F31" s="119"/>
      <c r="G31" s="119"/>
      <c r="H31" s="119"/>
      <c r="I31" s="119"/>
      <c r="J31" s="92"/>
      <c r="K31" s="92"/>
      <c r="L31" s="119"/>
      <c r="M31" s="146"/>
      <c r="N31" s="146"/>
      <c r="O31" s="128"/>
      <c r="P31" s="6"/>
      <c r="Q31" s="94"/>
      <c r="R31" s="146"/>
      <c r="S31" s="119"/>
      <c r="T31" s="119"/>
      <c r="U31" s="119"/>
    </row>
    <row r="32" ht="12.75" customHeight="1">
      <c r="A32" s="141"/>
      <c r="B32" s="141"/>
      <c r="C32" s="141"/>
      <c r="D32" s="141"/>
      <c r="E32" s="142"/>
      <c r="F32" s="141"/>
      <c r="G32" s="141"/>
      <c r="H32" s="141"/>
      <c r="I32" s="141"/>
      <c r="J32" s="141"/>
      <c r="K32" s="141"/>
      <c r="L32" s="141"/>
      <c r="M32" s="144"/>
      <c r="N32" s="144"/>
      <c r="O32" s="141"/>
      <c r="P32" s="145"/>
      <c r="Q32" s="141"/>
      <c r="R32" s="144"/>
      <c r="S32" s="141"/>
      <c r="T32" s="141"/>
      <c r="U32" s="141"/>
    </row>
    <row r="33" ht="12.75" customHeight="1">
      <c r="A33" s="141"/>
      <c r="B33" s="141"/>
      <c r="C33" s="141"/>
      <c r="D33" s="141"/>
      <c r="E33" s="142"/>
      <c r="F33" s="141"/>
      <c r="G33" s="141"/>
      <c r="H33" s="141"/>
      <c r="I33" s="141"/>
      <c r="J33" s="141"/>
      <c r="K33" s="141"/>
      <c r="L33" s="141"/>
      <c r="M33" s="144"/>
      <c r="N33" s="144"/>
      <c r="O33" s="141"/>
      <c r="P33" s="145"/>
      <c r="Q33" s="141"/>
      <c r="R33" s="144"/>
      <c r="S33" s="141"/>
      <c r="T33" s="141"/>
      <c r="U33" s="141"/>
    </row>
    <row r="34" ht="12.75" customHeight="1">
      <c r="A34" s="141"/>
      <c r="B34" s="141"/>
      <c r="C34" s="141"/>
      <c r="D34" s="141"/>
      <c r="E34" s="142"/>
      <c r="F34" s="141"/>
      <c r="G34" s="141"/>
      <c r="H34" s="141"/>
      <c r="I34" s="141"/>
      <c r="J34" s="141"/>
      <c r="K34" s="141"/>
      <c r="L34" s="141"/>
      <c r="M34" s="144"/>
      <c r="N34" s="144"/>
      <c r="O34" s="141"/>
      <c r="P34" s="145"/>
      <c r="Q34" s="141"/>
      <c r="R34" s="144"/>
      <c r="S34" s="141"/>
      <c r="T34" s="141"/>
      <c r="U34" s="141"/>
    </row>
    <row r="35" ht="12.75" customHeight="1">
      <c r="A35" s="141"/>
      <c r="B35" s="141"/>
      <c r="C35" s="141"/>
      <c r="D35" s="141"/>
      <c r="E35" s="142"/>
      <c r="F35" s="141"/>
      <c r="G35" s="141"/>
      <c r="H35" s="141"/>
      <c r="I35" s="141"/>
      <c r="J35" s="141"/>
      <c r="K35" s="141"/>
      <c r="L35" s="141"/>
      <c r="M35" s="144"/>
      <c r="N35" s="144"/>
      <c r="O35" s="141"/>
      <c r="P35" s="145"/>
      <c r="Q35" s="141"/>
      <c r="R35" s="144"/>
      <c r="S35" s="141"/>
      <c r="T35" s="141"/>
      <c r="U35" s="141"/>
    </row>
    <row r="36" ht="12.75" customHeight="1">
      <c r="A36" s="141"/>
      <c r="B36" s="141"/>
      <c r="C36" s="141"/>
      <c r="D36" s="141"/>
      <c r="E36" s="142"/>
      <c r="F36" s="141"/>
      <c r="G36" s="141"/>
      <c r="H36" s="141"/>
      <c r="I36" s="141"/>
      <c r="J36" s="141"/>
      <c r="K36" s="141"/>
      <c r="L36" s="141"/>
      <c r="M36" s="144"/>
      <c r="N36" s="144"/>
      <c r="O36" s="141"/>
      <c r="P36" s="145"/>
      <c r="Q36" s="141"/>
      <c r="R36" s="144"/>
      <c r="S36" s="141"/>
      <c r="T36" s="141"/>
      <c r="U36" s="141"/>
    </row>
    <row r="37" ht="12.75" customHeight="1">
      <c r="A37" s="141"/>
      <c r="B37" s="141"/>
      <c r="C37" s="141"/>
      <c r="D37" s="141"/>
      <c r="E37" s="142"/>
      <c r="F37" s="141"/>
      <c r="G37" s="141"/>
      <c r="H37" s="141"/>
      <c r="I37" s="141"/>
      <c r="J37" s="141"/>
      <c r="K37" s="141"/>
      <c r="L37" s="141"/>
      <c r="M37" s="144"/>
      <c r="N37" s="144"/>
      <c r="O37" s="141"/>
      <c r="P37" s="145"/>
      <c r="Q37" s="141"/>
      <c r="R37" s="144"/>
      <c r="S37" s="141"/>
      <c r="T37" s="141"/>
      <c r="U37" s="141"/>
    </row>
    <row r="38" ht="12.75" customHeight="1">
      <c r="A38" s="141"/>
      <c r="B38" s="141"/>
      <c r="C38" s="141"/>
      <c r="D38" s="141"/>
      <c r="E38" s="142"/>
      <c r="F38" s="141"/>
      <c r="G38" s="141"/>
      <c r="H38" s="141"/>
      <c r="I38" s="141"/>
      <c r="J38" s="141"/>
      <c r="K38" s="141"/>
      <c r="L38" s="141"/>
      <c r="M38" s="144"/>
      <c r="N38" s="144"/>
      <c r="O38" s="141"/>
      <c r="P38" s="145"/>
      <c r="Q38" s="141"/>
      <c r="R38" s="144"/>
      <c r="S38" s="141"/>
      <c r="T38" s="141"/>
      <c r="U38" s="141"/>
    </row>
    <row r="39" ht="12.75" customHeight="1">
      <c r="A39" s="141"/>
      <c r="B39" s="141"/>
      <c r="C39" s="141"/>
      <c r="D39" s="141"/>
      <c r="E39" s="142"/>
      <c r="F39" s="141"/>
      <c r="G39" s="141"/>
      <c r="H39" s="141"/>
      <c r="I39" s="141"/>
      <c r="J39" s="141"/>
      <c r="K39" s="141"/>
      <c r="L39" s="141"/>
      <c r="M39" s="144"/>
      <c r="N39" s="144"/>
      <c r="O39" s="141"/>
      <c r="P39" s="145"/>
      <c r="Q39" s="141"/>
      <c r="R39" s="144"/>
      <c r="S39" s="141"/>
      <c r="T39" s="141"/>
      <c r="U39" s="141"/>
    </row>
    <row r="40" ht="12.75" customHeight="1">
      <c r="A40" s="141"/>
      <c r="B40" s="141"/>
      <c r="C40" s="141"/>
      <c r="D40" s="141"/>
      <c r="E40" s="142"/>
      <c r="F40" s="141"/>
      <c r="G40" s="141"/>
      <c r="H40" s="141"/>
      <c r="I40" s="141"/>
      <c r="J40" s="141"/>
      <c r="K40" s="141"/>
      <c r="L40" s="141"/>
      <c r="M40" s="144"/>
      <c r="N40" s="144"/>
      <c r="O40" s="141"/>
      <c r="P40" s="145"/>
      <c r="Q40" s="141"/>
      <c r="R40" s="144"/>
      <c r="S40" s="141"/>
      <c r="T40" s="141"/>
      <c r="U40" s="141"/>
    </row>
    <row r="41" ht="12.75" customHeight="1">
      <c r="A41" s="141"/>
      <c r="B41" s="141"/>
      <c r="C41" s="141"/>
      <c r="D41" s="141"/>
      <c r="E41" s="142"/>
      <c r="F41" s="141"/>
      <c r="G41" s="141"/>
      <c r="H41" s="141"/>
      <c r="I41" s="141"/>
      <c r="J41" s="141"/>
      <c r="K41" s="141"/>
      <c r="L41" s="141"/>
      <c r="M41" s="144"/>
      <c r="N41" s="144"/>
      <c r="O41" s="141"/>
      <c r="P41" s="145"/>
      <c r="Q41" s="141"/>
      <c r="R41" s="144"/>
      <c r="S41" s="141"/>
      <c r="T41" s="141"/>
      <c r="U41" s="141"/>
    </row>
    <row r="42" ht="12.75" customHeight="1">
      <c r="A42" s="141"/>
      <c r="B42" s="141"/>
      <c r="C42" s="141"/>
      <c r="D42" s="141"/>
      <c r="E42" s="142"/>
      <c r="F42" s="141"/>
      <c r="G42" s="141"/>
      <c r="H42" s="141"/>
      <c r="I42" s="141"/>
      <c r="J42" s="141"/>
      <c r="K42" s="141"/>
      <c r="L42" s="141"/>
      <c r="M42" s="144"/>
      <c r="N42" s="144"/>
      <c r="O42" s="141"/>
      <c r="P42" s="145"/>
      <c r="Q42" s="141"/>
      <c r="R42" s="144"/>
      <c r="S42" s="141"/>
      <c r="T42" s="141"/>
      <c r="U42" s="141"/>
    </row>
    <row r="43" ht="12.75" customHeight="1">
      <c r="A43" s="141"/>
      <c r="B43" s="141"/>
      <c r="C43" s="141"/>
      <c r="D43" s="141"/>
      <c r="E43" s="142"/>
      <c r="F43" s="141"/>
      <c r="G43" s="141"/>
      <c r="H43" s="141"/>
      <c r="I43" s="141"/>
      <c r="J43" s="141"/>
      <c r="K43" s="141"/>
      <c r="L43" s="141"/>
      <c r="M43" s="144"/>
      <c r="N43" s="144"/>
      <c r="O43" s="141"/>
      <c r="P43" s="145"/>
      <c r="Q43" s="141"/>
      <c r="R43" s="144"/>
      <c r="S43" s="141"/>
      <c r="T43" s="141"/>
      <c r="U43" s="141"/>
    </row>
    <row r="44" ht="12.75" customHeight="1">
      <c r="A44" s="141"/>
      <c r="B44" s="141"/>
      <c r="C44" s="141"/>
      <c r="D44" s="141"/>
      <c r="E44" s="142"/>
      <c r="F44" s="141"/>
      <c r="G44" s="141"/>
      <c r="H44" s="141"/>
      <c r="I44" s="141"/>
      <c r="J44" s="141"/>
      <c r="K44" s="141"/>
      <c r="L44" s="141"/>
      <c r="M44" s="144"/>
      <c r="N44" s="144"/>
      <c r="O44" s="141"/>
      <c r="P44" s="145"/>
      <c r="Q44" s="141"/>
      <c r="R44" s="144"/>
      <c r="S44" s="141"/>
      <c r="T44" s="141"/>
      <c r="U44" s="141"/>
    </row>
    <row r="45" ht="12.75" customHeight="1">
      <c r="A45" s="141"/>
      <c r="B45" s="141"/>
      <c r="C45" s="141"/>
      <c r="D45" s="141"/>
      <c r="E45" s="142"/>
      <c r="F45" s="141"/>
      <c r="G45" s="141"/>
      <c r="H45" s="141"/>
      <c r="I45" s="141"/>
      <c r="J45" s="141"/>
      <c r="K45" s="141"/>
      <c r="L45" s="141"/>
      <c r="M45" s="144"/>
      <c r="N45" s="144"/>
      <c r="O45" s="141"/>
      <c r="P45" s="145"/>
      <c r="Q45" s="141"/>
      <c r="R45" s="144"/>
      <c r="S45" s="141"/>
      <c r="T45" s="141"/>
      <c r="U45" s="141"/>
    </row>
    <row r="46" ht="12.75" customHeight="1">
      <c r="A46" s="141"/>
      <c r="B46" s="141"/>
      <c r="C46" s="141"/>
      <c r="D46" s="141"/>
      <c r="E46" s="142"/>
      <c r="F46" s="141"/>
      <c r="G46" s="141"/>
      <c r="H46" s="141"/>
      <c r="I46" s="141"/>
      <c r="J46" s="141"/>
      <c r="K46" s="141"/>
      <c r="L46" s="141"/>
      <c r="M46" s="144"/>
      <c r="N46" s="144"/>
      <c r="O46" s="141"/>
      <c r="P46" s="145"/>
      <c r="Q46" s="141"/>
      <c r="R46" s="144"/>
      <c r="S46" s="141"/>
      <c r="T46" s="141"/>
      <c r="U46" s="141"/>
    </row>
    <row r="47" ht="12.75" customHeight="1">
      <c r="A47" s="141"/>
      <c r="B47" s="141"/>
      <c r="C47" s="141"/>
      <c r="D47" s="141"/>
      <c r="E47" s="142"/>
      <c r="F47" s="141"/>
      <c r="G47" s="141"/>
      <c r="H47" s="141"/>
      <c r="I47" s="141"/>
      <c r="J47" s="141"/>
      <c r="K47" s="141"/>
      <c r="L47" s="141"/>
      <c r="M47" s="144"/>
      <c r="N47" s="144"/>
      <c r="O47" s="141"/>
      <c r="P47" s="145"/>
      <c r="Q47" s="141"/>
      <c r="R47" s="144"/>
      <c r="S47" s="141"/>
      <c r="T47" s="141"/>
      <c r="U47" s="141"/>
    </row>
    <row r="48" ht="12.75" customHeight="1">
      <c r="A48" s="141"/>
      <c r="B48" s="141"/>
      <c r="C48" s="141"/>
      <c r="D48" s="141"/>
      <c r="E48" s="142"/>
      <c r="F48" s="141"/>
      <c r="G48" s="141"/>
      <c r="H48" s="141"/>
      <c r="I48" s="141"/>
      <c r="J48" s="141"/>
      <c r="K48" s="141"/>
      <c r="L48" s="141"/>
      <c r="M48" s="144"/>
      <c r="N48" s="144"/>
      <c r="O48" s="141"/>
      <c r="P48" s="145"/>
      <c r="Q48" s="141"/>
      <c r="R48" s="144"/>
      <c r="S48" s="141"/>
      <c r="T48" s="141"/>
      <c r="U48" s="141"/>
    </row>
    <row r="49" ht="12.75" customHeight="1">
      <c r="A49" s="141"/>
      <c r="B49" s="141"/>
      <c r="C49" s="141"/>
      <c r="D49" s="141"/>
      <c r="E49" s="142"/>
      <c r="F49" s="141"/>
      <c r="G49" s="141"/>
      <c r="H49" s="141"/>
      <c r="I49" s="141"/>
      <c r="J49" s="141"/>
      <c r="K49" s="141"/>
      <c r="L49" s="141"/>
      <c r="M49" s="144"/>
      <c r="N49" s="144"/>
      <c r="O49" s="141"/>
      <c r="P49" s="145"/>
      <c r="Q49" s="141"/>
      <c r="R49" s="144"/>
      <c r="S49" s="141"/>
      <c r="T49" s="141"/>
      <c r="U49" s="141"/>
    </row>
    <row r="50" ht="12.75" customHeight="1">
      <c r="A50" s="141"/>
      <c r="B50" s="141"/>
      <c r="C50" s="141"/>
      <c r="D50" s="141"/>
      <c r="E50" s="142"/>
      <c r="F50" s="141"/>
      <c r="G50" s="141"/>
      <c r="H50" s="141"/>
      <c r="I50" s="141"/>
      <c r="J50" s="141"/>
      <c r="K50" s="141"/>
      <c r="L50" s="141"/>
      <c r="M50" s="144"/>
      <c r="N50" s="144"/>
      <c r="O50" s="141"/>
      <c r="P50" s="145"/>
      <c r="Q50" s="141"/>
      <c r="R50" s="144"/>
      <c r="S50" s="141"/>
      <c r="T50" s="141"/>
      <c r="U50" s="141"/>
    </row>
    <row r="51" ht="12.75" customHeight="1">
      <c r="A51" s="141"/>
      <c r="B51" s="141"/>
      <c r="C51" s="141"/>
      <c r="D51" s="141"/>
      <c r="E51" s="142"/>
      <c r="F51" s="141"/>
      <c r="G51" s="141"/>
      <c r="H51" s="141"/>
      <c r="I51" s="141"/>
      <c r="J51" s="141"/>
      <c r="K51" s="141"/>
      <c r="L51" s="141"/>
      <c r="M51" s="144"/>
      <c r="N51" s="144"/>
      <c r="O51" s="141"/>
      <c r="P51" s="145"/>
      <c r="Q51" s="141"/>
      <c r="R51" s="144"/>
      <c r="S51" s="141"/>
      <c r="T51" s="141"/>
      <c r="U51" s="141"/>
    </row>
    <row r="52" ht="12.75" customHeight="1">
      <c r="A52" s="141"/>
      <c r="B52" s="141"/>
      <c r="C52" s="141"/>
      <c r="D52" s="141"/>
      <c r="E52" s="142"/>
      <c r="F52" s="141"/>
      <c r="G52" s="141"/>
      <c r="H52" s="141"/>
      <c r="I52" s="141"/>
      <c r="J52" s="141"/>
      <c r="K52" s="141"/>
      <c r="L52" s="141"/>
      <c r="M52" s="144"/>
      <c r="N52" s="144"/>
      <c r="O52" s="141"/>
      <c r="P52" s="145"/>
      <c r="Q52" s="141"/>
      <c r="R52" s="144"/>
      <c r="S52" s="141"/>
      <c r="T52" s="141"/>
      <c r="U52" s="141"/>
    </row>
    <row r="53" ht="12.75" customHeight="1">
      <c r="A53" s="141"/>
      <c r="B53" s="141"/>
      <c r="C53" s="141"/>
      <c r="D53" s="141"/>
      <c r="E53" s="142"/>
      <c r="F53" s="141"/>
      <c r="G53" s="141"/>
      <c r="H53" s="141"/>
      <c r="I53" s="141"/>
      <c r="J53" s="141"/>
      <c r="K53" s="141"/>
      <c r="L53" s="141"/>
      <c r="M53" s="144"/>
      <c r="N53" s="144"/>
      <c r="O53" s="141"/>
      <c r="P53" s="145"/>
      <c r="Q53" s="141"/>
      <c r="R53" s="144"/>
      <c r="S53" s="141"/>
      <c r="T53" s="141"/>
      <c r="U53" s="141"/>
    </row>
    <row r="54" ht="12.75" customHeight="1">
      <c r="A54" s="141"/>
      <c r="B54" s="141"/>
      <c r="C54" s="141"/>
      <c r="D54" s="141"/>
      <c r="E54" s="142"/>
      <c r="F54" s="141"/>
      <c r="G54" s="141"/>
      <c r="H54" s="141"/>
      <c r="I54" s="141"/>
      <c r="J54" s="141"/>
      <c r="K54" s="141"/>
      <c r="L54" s="141"/>
      <c r="M54" s="144"/>
      <c r="N54" s="144"/>
      <c r="O54" s="141"/>
      <c r="P54" s="145"/>
      <c r="Q54" s="141"/>
      <c r="R54" s="144"/>
      <c r="S54" s="141"/>
      <c r="T54" s="141"/>
      <c r="U54" s="141"/>
    </row>
    <row r="55" ht="12.75" customHeight="1">
      <c r="A55" s="141"/>
      <c r="B55" s="141"/>
      <c r="C55" s="141"/>
      <c r="D55" s="141"/>
      <c r="E55" s="142"/>
      <c r="F55" s="141"/>
      <c r="G55" s="141"/>
      <c r="H55" s="141"/>
      <c r="I55" s="141"/>
      <c r="J55" s="141"/>
      <c r="K55" s="141"/>
      <c r="L55" s="141"/>
      <c r="M55" s="144"/>
      <c r="N55" s="144"/>
      <c r="O55" s="141"/>
      <c r="P55" s="145"/>
      <c r="Q55" s="141"/>
      <c r="R55" s="144"/>
      <c r="S55" s="141"/>
      <c r="T55" s="141"/>
      <c r="U55" s="141"/>
    </row>
    <row r="56" ht="12.75" customHeight="1">
      <c r="A56" s="141"/>
      <c r="B56" s="141"/>
      <c r="C56" s="141"/>
      <c r="D56" s="141"/>
      <c r="E56" s="142"/>
      <c r="F56" s="141"/>
      <c r="G56" s="141"/>
      <c r="H56" s="141"/>
      <c r="I56" s="141"/>
      <c r="J56" s="141"/>
      <c r="K56" s="141"/>
      <c r="L56" s="141"/>
      <c r="M56" s="144"/>
      <c r="N56" s="144"/>
      <c r="O56" s="141"/>
      <c r="P56" s="145"/>
      <c r="Q56" s="141"/>
      <c r="R56" s="144"/>
      <c r="S56" s="141"/>
      <c r="T56" s="141"/>
      <c r="U56" s="141"/>
    </row>
    <row r="57" ht="12.75" customHeight="1">
      <c r="A57" s="141"/>
      <c r="B57" s="141"/>
      <c r="C57" s="141"/>
      <c r="D57" s="141"/>
      <c r="E57" s="142"/>
      <c r="F57" s="141"/>
      <c r="G57" s="141"/>
      <c r="H57" s="141"/>
      <c r="I57" s="141"/>
      <c r="J57" s="141"/>
      <c r="K57" s="141"/>
      <c r="L57" s="141"/>
      <c r="M57" s="144"/>
      <c r="N57" s="144"/>
      <c r="O57" s="141"/>
      <c r="P57" s="145"/>
      <c r="Q57" s="141"/>
      <c r="R57" s="144"/>
      <c r="S57" s="141"/>
      <c r="T57" s="141"/>
      <c r="U57" s="141"/>
    </row>
    <row r="58" ht="12.75" customHeight="1">
      <c r="A58" s="141"/>
      <c r="B58" s="141"/>
      <c r="C58" s="141"/>
      <c r="D58" s="141"/>
      <c r="E58" s="142"/>
      <c r="F58" s="141"/>
      <c r="G58" s="141"/>
      <c r="H58" s="141"/>
      <c r="I58" s="141"/>
      <c r="J58" s="141"/>
      <c r="K58" s="141"/>
      <c r="L58" s="141"/>
      <c r="M58" s="144"/>
      <c r="N58" s="144"/>
      <c r="O58" s="141"/>
      <c r="P58" s="145"/>
      <c r="Q58" s="141"/>
      <c r="R58" s="144"/>
      <c r="S58" s="141"/>
      <c r="T58" s="141"/>
      <c r="U58" s="141"/>
    </row>
    <row r="59" ht="12.75" customHeight="1">
      <c r="A59" s="141"/>
      <c r="B59" s="141"/>
      <c r="C59" s="141"/>
      <c r="D59" s="141"/>
      <c r="E59" s="142"/>
      <c r="F59" s="141"/>
      <c r="G59" s="141"/>
      <c r="H59" s="141"/>
      <c r="I59" s="141"/>
      <c r="J59" s="141"/>
      <c r="K59" s="141"/>
      <c r="L59" s="141"/>
      <c r="M59" s="144"/>
      <c r="N59" s="144"/>
      <c r="O59" s="141"/>
      <c r="P59" s="145"/>
      <c r="Q59" s="141"/>
      <c r="R59" s="144"/>
      <c r="S59" s="141"/>
      <c r="T59" s="141"/>
      <c r="U59" s="141"/>
    </row>
    <row r="60" ht="12.75" customHeight="1">
      <c r="A60" s="141"/>
      <c r="B60" s="141"/>
      <c r="C60" s="141"/>
      <c r="D60" s="141"/>
      <c r="E60" s="142"/>
      <c r="F60" s="141"/>
      <c r="G60" s="141"/>
      <c r="H60" s="141"/>
      <c r="I60" s="141"/>
      <c r="J60" s="141"/>
      <c r="K60" s="141"/>
      <c r="L60" s="141"/>
      <c r="M60" s="144"/>
      <c r="N60" s="144"/>
      <c r="O60" s="141"/>
      <c r="P60" s="145"/>
      <c r="Q60" s="141"/>
      <c r="R60" s="144"/>
      <c r="S60" s="141"/>
      <c r="T60" s="141"/>
      <c r="U60" s="141"/>
    </row>
    <row r="61" ht="12.75" customHeight="1">
      <c r="A61" s="141"/>
      <c r="B61" s="141"/>
      <c r="C61" s="141"/>
      <c r="D61" s="141"/>
      <c r="E61" s="142"/>
      <c r="F61" s="141"/>
      <c r="G61" s="141"/>
      <c r="H61" s="141"/>
      <c r="I61" s="141"/>
      <c r="J61" s="141"/>
      <c r="K61" s="141"/>
      <c r="L61" s="141"/>
      <c r="M61" s="144"/>
      <c r="N61" s="144"/>
      <c r="O61" s="141"/>
      <c r="P61" s="145"/>
      <c r="Q61" s="141"/>
      <c r="R61" s="144"/>
      <c r="S61" s="141"/>
      <c r="T61" s="141"/>
      <c r="U61" s="141"/>
    </row>
    <row r="62" ht="12.75" customHeight="1">
      <c r="A62" s="141"/>
      <c r="B62" s="141"/>
      <c r="C62" s="141"/>
      <c r="D62" s="141"/>
      <c r="E62" s="142"/>
      <c r="F62" s="141"/>
      <c r="G62" s="141"/>
      <c r="H62" s="141"/>
      <c r="I62" s="141"/>
      <c r="J62" s="141"/>
      <c r="K62" s="141"/>
      <c r="L62" s="141"/>
      <c r="M62" s="144"/>
      <c r="N62" s="144"/>
      <c r="O62" s="141"/>
      <c r="P62" s="145"/>
      <c r="Q62" s="141"/>
      <c r="R62" s="144"/>
      <c r="S62" s="141"/>
      <c r="T62" s="141"/>
      <c r="U62" s="141"/>
    </row>
    <row r="63" ht="12.75" customHeight="1">
      <c r="A63" s="141"/>
      <c r="B63" s="141"/>
      <c r="C63" s="141"/>
      <c r="D63" s="141"/>
      <c r="E63" s="142"/>
      <c r="F63" s="141"/>
      <c r="G63" s="141"/>
      <c r="H63" s="141"/>
      <c r="I63" s="141"/>
      <c r="J63" s="141"/>
      <c r="K63" s="141"/>
      <c r="L63" s="141"/>
      <c r="M63" s="144"/>
      <c r="N63" s="144"/>
      <c r="O63" s="141"/>
      <c r="P63" s="145"/>
      <c r="Q63" s="141"/>
      <c r="R63" s="144"/>
      <c r="S63" s="141"/>
      <c r="T63" s="141"/>
      <c r="U63" s="141"/>
    </row>
    <row r="64" ht="12.75" customHeight="1">
      <c r="A64" s="141"/>
      <c r="B64" s="141"/>
      <c r="C64" s="141"/>
      <c r="D64" s="141"/>
      <c r="E64" s="142"/>
      <c r="F64" s="141"/>
      <c r="G64" s="141"/>
      <c r="H64" s="141"/>
      <c r="I64" s="141"/>
      <c r="J64" s="141"/>
      <c r="K64" s="141"/>
      <c r="L64" s="141"/>
      <c r="M64" s="144"/>
      <c r="N64" s="144"/>
      <c r="O64" s="141"/>
      <c r="P64" s="145"/>
      <c r="Q64" s="141"/>
      <c r="R64" s="144"/>
      <c r="S64" s="141"/>
      <c r="T64" s="141"/>
      <c r="U64" s="141"/>
    </row>
    <row r="65" ht="12.75" customHeight="1">
      <c r="A65" s="141"/>
      <c r="B65" s="141"/>
      <c r="C65" s="141"/>
      <c r="D65" s="141"/>
      <c r="E65" s="142"/>
      <c r="F65" s="141"/>
      <c r="G65" s="141"/>
      <c r="H65" s="141"/>
      <c r="I65" s="141"/>
      <c r="J65" s="141"/>
      <c r="K65" s="141"/>
      <c r="L65" s="141"/>
      <c r="M65" s="144"/>
      <c r="N65" s="144"/>
      <c r="O65" s="141"/>
      <c r="P65" s="145"/>
      <c r="Q65" s="141"/>
      <c r="R65" s="144"/>
      <c r="S65" s="141"/>
      <c r="T65" s="141"/>
      <c r="U65" s="141"/>
    </row>
    <row r="66" ht="12.75" customHeight="1">
      <c r="A66" s="141"/>
      <c r="B66" s="141"/>
      <c r="C66" s="141"/>
      <c r="D66" s="141"/>
      <c r="E66" s="142"/>
      <c r="F66" s="141"/>
      <c r="G66" s="141"/>
      <c r="H66" s="141"/>
      <c r="I66" s="141"/>
      <c r="J66" s="141"/>
      <c r="K66" s="141"/>
      <c r="L66" s="141"/>
      <c r="M66" s="144"/>
      <c r="N66" s="144"/>
      <c r="O66" s="141"/>
      <c r="P66" s="145"/>
      <c r="Q66" s="141"/>
      <c r="R66" s="144"/>
      <c r="S66" s="141"/>
      <c r="T66" s="141"/>
      <c r="U66" s="141"/>
    </row>
    <row r="67" ht="12.75" customHeight="1">
      <c r="A67" s="141"/>
      <c r="B67" s="141"/>
      <c r="C67" s="141"/>
      <c r="D67" s="141"/>
      <c r="E67" s="142"/>
      <c r="F67" s="141"/>
      <c r="G67" s="141"/>
      <c r="H67" s="141"/>
      <c r="I67" s="141"/>
      <c r="J67" s="141"/>
      <c r="K67" s="141"/>
      <c r="L67" s="141"/>
      <c r="M67" s="144"/>
      <c r="N67" s="144"/>
      <c r="O67" s="141"/>
      <c r="P67" s="145"/>
      <c r="Q67" s="141"/>
      <c r="R67" s="144"/>
      <c r="S67" s="141"/>
      <c r="T67" s="141"/>
      <c r="U67" s="141"/>
    </row>
    <row r="68" ht="12.75" customHeight="1">
      <c r="A68" s="141"/>
      <c r="B68" s="141"/>
      <c r="C68" s="141"/>
      <c r="D68" s="141"/>
      <c r="E68" s="142"/>
      <c r="F68" s="141"/>
      <c r="G68" s="141"/>
      <c r="H68" s="141"/>
      <c r="I68" s="141"/>
      <c r="J68" s="141"/>
      <c r="K68" s="141"/>
      <c r="L68" s="141"/>
      <c r="M68" s="144"/>
      <c r="N68" s="144"/>
      <c r="O68" s="141"/>
      <c r="P68" s="145"/>
      <c r="Q68" s="141"/>
      <c r="R68" s="144"/>
      <c r="S68" s="141"/>
      <c r="T68" s="141"/>
      <c r="U68" s="141"/>
    </row>
    <row r="69" ht="12.75" customHeight="1">
      <c r="A69" s="141"/>
      <c r="B69" s="141"/>
      <c r="C69" s="141"/>
      <c r="D69" s="141"/>
      <c r="E69" s="142"/>
      <c r="F69" s="141"/>
      <c r="G69" s="141"/>
      <c r="H69" s="141"/>
      <c r="I69" s="141"/>
      <c r="J69" s="141"/>
      <c r="K69" s="141"/>
      <c r="L69" s="141"/>
      <c r="M69" s="144"/>
      <c r="N69" s="144"/>
      <c r="O69" s="141"/>
      <c r="P69" s="145"/>
      <c r="Q69" s="141"/>
      <c r="R69" s="144"/>
      <c r="S69" s="141"/>
      <c r="T69" s="141"/>
      <c r="U69" s="141"/>
    </row>
    <row r="70" ht="12.75" customHeight="1">
      <c r="A70" s="141"/>
      <c r="B70" s="141"/>
      <c r="C70" s="141"/>
      <c r="D70" s="141"/>
      <c r="E70" s="142"/>
      <c r="F70" s="141"/>
      <c r="G70" s="141"/>
      <c r="H70" s="141"/>
      <c r="I70" s="141"/>
      <c r="J70" s="141"/>
      <c r="K70" s="141"/>
      <c r="L70" s="141"/>
      <c r="M70" s="144"/>
      <c r="N70" s="144"/>
      <c r="O70" s="141"/>
      <c r="P70" s="145"/>
      <c r="Q70" s="141"/>
      <c r="R70" s="144"/>
      <c r="S70" s="141"/>
      <c r="T70" s="141"/>
      <c r="U70" s="141"/>
    </row>
    <row r="71" ht="12.75" customHeight="1">
      <c r="A71" s="141"/>
      <c r="B71" s="141"/>
      <c r="C71" s="141"/>
      <c r="D71" s="141"/>
      <c r="E71" s="142"/>
      <c r="F71" s="141"/>
      <c r="G71" s="141"/>
      <c r="H71" s="141"/>
      <c r="I71" s="141"/>
      <c r="J71" s="141"/>
      <c r="K71" s="141"/>
      <c r="L71" s="141"/>
      <c r="M71" s="144"/>
      <c r="N71" s="144"/>
      <c r="O71" s="141"/>
      <c r="P71" s="145"/>
      <c r="Q71" s="141"/>
      <c r="R71" s="144"/>
      <c r="S71" s="141"/>
      <c r="T71" s="141"/>
      <c r="U71" s="141"/>
    </row>
    <row r="72" ht="12.75" customHeight="1">
      <c r="A72" s="141"/>
      <c r="B72" s="141"/>
      <c r="C72" s="141"/>
      <c r="D72" s="141"/>
      <c r="E72" s="142"/>
      <c r="F72" s="141"/>
      <c r="G72" s="141"/>
      <c r="H72" s="141"/>
      <c r="I72" s="141"/>
      <c r="J72" s="141"/>
      <c r="K72" s="141"/>
      <c r="L72" s="141"/>
      <c r="M72" s="144"/>
      <c r="N72" s="144"/>
      <c r="O72" s="141"/>
      <c r="P72" s="145"/>
      <c r="Q72" s="141"/>
      <c r="R72" s="144"/>
      <c r="S72" s="141"/>
      <c r="T72" s="141"/>
      <c r="U72" s="141"/>
    </row>
    <row r="73" ht="12.75" customHeight="1">
      <c r="A73" s="141"/>
      <c r="B73" s="141"/>
      <c r="C73" s="141"/>
      <c r="D73" s="141"/>
      <c r="E73" s="142"/>
      <c r="F73" s="141"/>
      <c r="G73" s="141"/>
      <c r="H73" s="141"/>
      <c r="I73" s="141"/>
      <c r="J73" s="141"/>
      <c r="K73" s="141"/>
      <c r="L73" s="141"/>
      <c r="M73" s="144"/>
      <c r="N73" s="144"/>
      <c r="O73" s="141"/>
      <c r="P73" s="145"/>
      <c r="Q73" s="141"/>
      <c r="R73" s="144"/>
      <c r="S73" s="141"/>
      <c r="T73" s="141"/>
      <c r="U73" s="141"/>
    </row>
    <row r="74" ht="12.75" customHeight="1">
      <c r="A74" s="141"/>
      <c r="B74" s="141"/>
      <c r="C74" s="141"/>
      <c r="D74" s="141"/>
      <c r="E74" s="142"/>
      <c r="F74" s="141"/>
      <c r="G74" s="141"/>
      <c r="H74" s="141"/>
      <c r="I74" s="141"/>
      <c r="J74" s="141"/>
      <c r="K74" s="141"/>
      <c r="L74" s="141"/>
      <c r="M74" s="144"/>
      <c r="N74" s="144"/>
      <c r="O74" s="141"/>
      <c r="P74" s="145"/>
      <c r="Q74" s="141"/>
      <c r="R74" s="144"/>
      <c r="S74" s="141"/>
      <c r="T74" s="141"/>
      <c r="U74" s="141"/>
    </row>
    <row r="75" ht="12.75" customHeight="1">
      <c r="A75" s="141"/>
      <c r="B75" s="141"/>
      <c r="C75" s="141"/>
      <c r="D75" s="141"/>
      <c r="E75" s="142"/>
      <c r="F75" s="141"/>
      <c r="G75" s="141"/>
      <c r="H75" s="141"/>
      <c r="I75" s="141"/>
      <c r="J75" s="141"/>
      <c r="K75" s="141"/>
      <c r="L75" s="141"/>
      <c r="M75" s="144"/>
      <c r="N75" s="144"/>
      <c r="O75" s="141"/>
      <c r="P75" s="145"/>
      <c r="Q75" s="141"/>
      <c r="R75" s="144"/>
      <c r="S75" s="141"/>
      <c r="T75" s="141"/>
      <c r="U75" s="141"/>
    </row>
    <row r="76" ht="12.75" customHeight="1">
      <c r="A76" s="141"/>
      <c r="B76" s="141"/>
      <c r="C76" s="141"/>
      <c r="D76" s="141"/>
      <c r="E76" s="142"/>
      <c r="F76" s="141"/>
      <c r="G76" s="141"/>
      <c r="H76" s="141"/>
      <c r="I76" s="141"/>
      <c r="J76" s="141"/>
      <c r="K76" s="141"/>
      <c r="L76" s="141"/>
      <c r="M76" s="144"/>
      <c r="N76" s="144"/>
      <c r="O76" s="141"/>
      <c r="P76" s="145"/>
      <c r="Q76" s="141"/>
      <c r="R76" s="144"/>
      <c r="S76" s="141"/>
      <c r="T76" s="141"/>
      <c r="U76" s="141"/>
    </row>
    <row r="77" ht="12.75" customHeight="1">
      <c r="A77" s="141"/>
      <c r="B77" s="141"/>
      <c r="C77" s="141"/>
      <c r="D77" s="141"/>
      <c r="E77" s="142"/>
      <c r="F77" s="141"/>
      <c r="G77" s="141"/>
      <c r="H77" s="141"/>
      <c r="I77" s="141"/>
      <c r="J77" s="141"/>
      <c r="K77" s="141"/>
      <c r="L77" s="141"/>
      <c r="M77" s="144"/>
      <c r="N77" s="144"/>
      <c r="O77" s="141"/>
      <c r="P77" s="145"/>
      <c r="Q77" s="141"/>
      <c r="R77" s="144"/>
      <c r="S77" s="141"/>
      <c r="T77" s="141"/>
      <c r="U77" s="141"/>
    </row>
    <row r="78" ht="12.75" customHeight="1">
      <c r="A78" s="141"/>
      <c r="B78" s="141"/>
      <c r="C78" s="141"/>
      <c r="D78" s="141"/>
      <c r="E78" s="142"/>
      <c r="F78" s="141"/>
      <c r="G78" s="141"/>
      <c r="H78" s="141"/>
      <c r="I78" s="141"/>
      <c r="J78" s="141"/>
      <c r="K78" s="141"/>
      <c r="L78" s="141"/>
      <c r="M78" s="144"/>
      <c r="N78" s="144"/>
      <c r="O78" s="141"/>
      <c r="P78" s="145"/>
      <c r="Q78" s="141"/>
      <c r="R78" s="144"/>
      <c r="S78" s="141"/>
      <c r="T78" s="141"/>
      <c r="U78" s="141"/>
    </row>
    <row r="79" ht="12.75" customHeight="1">
      <c r="A79" s="141"/>
      <c r="B79" s="141"/>
      <c r="C79" s="141"/>
      <c r="D79" s="141"/>
      <c r="E79" s="142"/>
      <c r="F79" s="141"/>
      <c r="G79" s="141"/>
      <c r="H79" s="141"/>
      <c r="I79" s="141"/>
      <c r="J79" s="141"/>
      <c r="K79" s="141"/>
      <c r="L79" s="141"/>
      <c r="M79" s="144"/>
      <c r="N79" s="144"/>
      <c r="O79" s="141"/>
      <c r="P79" s="145"/>
      <c r="Q79" s="141"/>
      <c r="R79" s="144"/>
      <c r="S79" s="141"/>
      <c r="T79" s="141"/>
      <c r="U79" s="141"/>
    </row>
    <row r="80" ht="12.75" customHeight="1">
      <c r="A80" s="141"/>
      <c r="B80" s="141"/>
      <c r="C80" s="141"/>
      <c r="D80" s="141"/>
      <c r="E80" s="142"/>
      <c r="F80" s="141"/>
      <c r="G80" s="141"/>
      <c r="H80" s="141"/>
      <c r="I80" s="141"/>
      <c r="J80" s="141"/>
      <c r="K80" s="141"/>
      <c r="L80" s="141"/>
      <c r="M80" s="144"/>
      <c r="N80" s="144"/>
      <c r="O80" s="141"/>
      <c r="P80" s="145"/>
      <c r="Q80" s="141"/>
      <c r="R80" s="144"/>
      <c r="S80" s="141"/>
      <c r="T80" s="141"/>
      <c r="U80" s="141"/>
    </row>
    <row r="81" ht="12.75" customHeight="1">
      <c r="A81" s="141"/>
      <c r="B81" s="141"/>
      <c r="C81" s="141"/>
      <c r="D81" s="141"/>
      <c r="E81" s="142"/>
      <c r="F81" s="141"/>
      <c r="G81" s="141"/>
      <c r="H81" s="141"/>
      <c r="I81" s="141"/>
      <c r="J81" s="141"/>
      <c r="K81" s="141"/>
      <c r="L81" s="141"/>
      <c r="M81" s="144"/>
      <c r="N81" s="144"/>
      <c r="O81" s="141"/>
      <c r="P81" s="145"/>
      <c r="Q81" s="141"/>
      <c r="R81" s="144"/>
      <c r="S81" s="141"/>
      <c r="T81" s="141"/>
      <c r="U81" s="141"/>
    </row>
    <row r="82" ht="12.75" customHeight="1">
      <c r="A82" s="141"/>
      <c r="B82" s="141"/>
      <c r="C82" s="141"/>
      <c r="D82" s="141"/>
      <c r="E82" s="142"/>
      <c r="F82" s="141"/>
      <c r="G82" s="141"/>
      <c r="H82" s="141"/>
      <c r="I82" s="141"/>
      <c r="J82" s="141"/>
      <c r="K82" s="141"/>
      <c r="L82" s="141"/>
      <c r="M82" s="144"/>
      <c r="N82" s="144"/>
      <c r="O82" s="141"/>
      <c r="P82" s="145"/>
      <c r="Q82" s="141"/>
      <c r="R82" s="144"/>
      <c r="S82" s="141"/>
      <c r="T82" s="141"/>
      <c r="U82" s="141"/>
    </row>
    <row r="83" ht="12.75" customHeight="1">
      <c r="A83" s="141"/>
      <c r="B83" s="141"/>
      <c r="C83" s="141"/>
      <c r="D83" s="141"/>
      <c r="E83" s="142"/>
      <c r="F83" s="141"/>
      <c r="G83" s="141"/>
      <c r="H83" s="141"/>
      <c r="I83" s="141"/>
      <c r="J83" s="141"/>
      <c r="K83" s="141"/>
      <c r="L83" s="141"/>
      <c r="M83" s="144"/>
      <c r="N83" s="144"/>
      <c r="O83" s="141"/>
      <c r="P83" s="145"/>
      <c r="Q83" s="141"/>
      <c r="R83" s="144"/>
      <c r="S83" s="141"/>
      <c r="T83" s="141"/>
      <c r="U83" s="141"/>
    </row>
    <row r="84" ht="12.75" customHeight="1">
      <c r="A84" s="141"/>
      <c r="B84" s="141"/>
      <c r="C84" s="141"/>
      <c r="D84" s="141"/>
      <c r="E84" s="142"/>
      <c r="F84" s="141"/>
      <c r="G84" s="141"/>
      <c r="H84" s="141"/>
      <c r="I84" s="141"/>
      <c r="J84" s="141"/>
      <c r="K84" s="141"/>
      <c r="L84" s="141"/>
      <c r="M84" s="144"/>
      <c r="N84" s="144"/>
      <c r="O84" s="141"/>
      <c r="P84" s="145"/>
      <c r="Q84" s="141"/>
      <c r="R84" s="144"/>
      <c r="S84" s="141"/>
      <c r="T84" s="141"/>
      <c r="U84" s="141"/>
    </row>
    <row r="85" ht="12.75" customHeight="1">
      <c r="A85" s="141"/>
      <c r="B85" s="141"/>
      <c r="C85" s="141"/>
      <c r="D85" s="141"/>
      <c r="E85" s="142"/>
      <c r="F85" s="141"/>
      <c r="G85" s="141"/>
      <c r="H85" s="141"/>
      <c r="I85" s="141"/>
      <c r="J85" s="141"/>
      <c r="K85" s="141"/>
      <c r="L85" s="141"/>
      <c r="M85" s="144"/>
      <c r="N85" s="144"/>
      <c r="O85" s="141"/>
      <c r="P85" s="145"/>
      <c r="Q85" s="141"/>
      <c r="R85" s="144"/>
      <c r="S85" s="141"/>
      <c r="T85" s="141"/>
      <c r="U85" s="141"/>
    </row>
    <row r="86" ht="12.75" customHeight="1">
      <c r="A86" s="141"/>
      <c r="B86" s="141"/>
      <c r="C86" s="141"/>
      <c r="D86" s="141"/>
      <c r="E86" s="142"/>
      <c r="F86" s="141"/>
      <c r="G86" s="141"/>
      <c r="H86" s="141"/>
      <c r="I86" s="141"/>
      <c r="J86" s="141"/>
      <c r="K86" s="141"/>
      <c r="L86" s="141"/>
      <c r="M86" s="144"/>
      <c r="N86" s="144"/>
      <c r="O86" s="141"/>
      <c r="P86" s="145"/>
      <c r="Q86" s="141"/>
      <c r="R86" s="144"/>
      <c r="S86" s="141"/>
      <c r="T86" s="141"/>
      <c r="U86" s="141"/>
    </row>
    <row r="87" ht="12.75" customHeight="1">
      <c r="A87" s="141"/>
      <c r="B87" s="141"/>
      <c r="C87" s="141"/>
      <c r="D87" s="141"/>
      <c r="E87" s="142"/>
      <c r="F87" s="141"/>
      <c r="G87" s="141"/>
      <c r="H87" s="141"/>
      <c r="I87" s="141"/>
      <c r="J87" s="141"/>
      <c r="K87" s="141"/>
      <c r="L87" s="141"/>
      <c r="M87" s="144"/>
      <c r="N87" s="144"/>
      <c r="O87" s="141"/>
      <c r="P87" s="145"/>
      <c r="Q87" s="141"/>
      <c r="R87" s="144"/>
      <c r="S87" s="141"/>
      <c r="T87" s="141"/>
      <c r="U87" s="141"/>
    </row>
    <row r="88" ht="12.75" customHeight="1">
      <c r="A88" s="141"/>
      <c r="B88" s="141"/>
      <c r="C88" s="141"/>
      <c r="D88" s="141"/>
      <c r="E88" s="142"/>
      <c r="F88" s="141"/>
      <c r="G88" s="141"/>
      <c r="H88" s="141"/>
      <c r="I88" s="141"/>
      <c r="J88" s="141"/>
      <c r="K88" s="141"/>
      <c r="L88" s="141"/>
      <c r="M88" s="144"/>
      <c r="N88" s="144"/>
      <c r="O88" s="141"/>
      <c r="P88" s="145"/>
      <c r="Q88" s="141"/>
      <c r="R88" s="144"/>
      <c r="S88" s="141"/>
      <c r="T88" s="141"/>
      <c r="U88" s="141"/>
    </row>
    <row r="89" ht="12.75" customHeight="1">
      <c r="A89" s="141"/>
      <c r="B89" s="141"/>
      <c r="C89" s="141"/>
      <c r="D89" s="141"/>
      <c r="E89" s="142"/>
      <c r="F89" s="141"/>
      <c r="G89" s="141"/>
      <c r="H89" s="141"/>
      <c r="I89" s="141"/>
      <c r="J89" s="141"/>
      <c r="K89" s="141"/>
      <c r="L89" s="141"/>
      <c r="M89" s="144"/>
      <c r="N89" s="144"/>
      <c r="O89" s="141"/>
      <c r="P89" s="145"/>
      <c r="Q89" s="141"/>
      <c r="R89" s="144"/>
      <c r="S89" s="141"/>
      <c r="T89" s="141"/>
      <c r="U89" s="141"/>
    </row>
    <row r="90" ht="12.75" customHeight="1">
      <c r="A90" s="141"/>
      <c r="B90" s="141"/>
      <c r="C90" s="141"/>
      <c r="D90" s="141"/>
      <c r="E90" s="142"/>
      <c r="F90" s="141"/>
      <c r="G90" s="141"/>
      <c r="H90" s="141"/>
      <c r="I90" s="141"/>
      <c r="J90" s="141"/>
      <c r="K90" s="141"/>
      <c r="L90" s="141"/>
      <c r="M90" s="144"/>
      <c r="N90" s="144"/>
      <c r="O90" s="141"/>
      <c r="P90" s="145"/>
      <c r="Q90" s="141"/>
      <c r="R90" s="144"/>
      <c r="S90" s="141"/>
      <c r="T90" s="141"/>
      <c r="U90" s="141"/>
    </row>
    <row r="91" ht="12.75" customHeight="1">
      <c r="A91" s="141"/>
      <c r="B91" s="141"/>
      <c r="C91" s="141"/>
      <c r="D91" s="141"/>
      <c r="E91" s="142"/>
      <c r="F91" s="141"/>
      <c r="G91" s="141"/>
      <c r="H91" s="141"/>
      <c r="I91" s="141"/>
      <c r="J91" s="141"/>
      <c r="K91" s="141"/>
      <c r="L91" s="141"/>
      <c r="M91" s="144"/>
      <c r="N91" s="144"/>
      <c r="O91" s="141"/>
      <c r="P91" s="145"/>
      <c r="Q91" s="141"/>
      <c r="R91" s="144"/>
      <c r="S91" s="141"/>
      <c r="T91" s="141"/>
      <c r="U91" s="141"/>
    </row>
    <row r="92" ht="12.75" customHeight="1">
      <c r="A92" s="141"/>
      <c r="B92" s="141"/>
      <c r="C92" s="141"/>
      <c r="D92" s="141"/>
      <c r="E92" s="142"/>
      <c r="F92" s="141"/>
      <c r="G92" s="141"/>
      <c r="H92" s="141"/>
      <c r="I92" s="141"/>
      <c r="J92" s="141"/>
      <c r="K92" s="141"/>
      <c r="L92" s="141"/>
      <c r="M92" s="144"/>
      <c r="N92" s="144"/>
      <c r="O92" s="141"/>
      <c r="P92" s="145"/>
      <c r="Q92" s="141"/>
      <c r="R92" s="144"/>
      <c r="S92" s="141"/>
      <c r="T92" s="141"/>
      <c r="U92" s="141"/>
    </row>
    <row r="93" ht="12.75" customHeight="1">
      <c r="A93" s="141"/>
      <c r="B93" s="141"/>
      <c r="C93" s="141"/>
      <c r="D93" s="141"/>
      <c r="E93" s="142"/>
      <c r="F93" s="141"/>
      <c r="G93" s="141"/>
      <c r="H93" s="141"/>
      <c r="I93" s="141"/>
      <c r="J93" s="141"/>
      <c r="K93" s="141"/>
      <c r="L93" s="141"/>
      <c r="M93" s="144"/>
      <c r="N93" s="144"/>
      <c r="O93" s="141"/>
      <c r="P93" s="145"/>
      <c r="Q93" s="141"/>
      <c r="R93" s="144"/>
      <c r="S93" s="141"/>
      <c r="T93" s="141"/>
      <c r="U93" s="141"/>
    </row>
    <row r="94" ht="12.75" customHeight="1">
      <c r="A94" s="141"/>
      <c r="B94" s="141"/>
      <c r="C94" s="141"/>
      <c r="D94" s="141"/>
      <c r="E94" s="142"/>
      <c r="F94" s="141"/>
      <c r="G94" s="141"/>
      <c r="H94" s="141"/>
      <c r="I94" s="141"/>
      <c r="J94" s="141"/>
      <c r="K94" s="141"/>
      <c r="L94" s="141"/>
      <c r="M94" s="144"/>
      <c r="N94" s="144"/>
      <c r="O94" s="141"/>
      <c r="P94" s="145"/>
      <c r="Q94" s="141"/>
      <c r="R94" s="144"/>
      <c r="S94" s="141"/>
      <c r="T94" s="141"/>
      <c r="U94" s="141"/>
    </row>
    <row r="95" ht="12.75" customHeight="1">
      <c r="A95" s="141"/>
      <c r="B95" s="141"/>
      <c r="C95" s="141"/>
      <c r="D95" s="141"/>
      <c r="E95" s="142"/>
      <c r="F95" s="141"/>
      <c r="G95" s="141"/>
      <c r="H95" s="141"/>
      <c r="I95" s="141"/>
      <c r="J95" s="141"/>
      <c r="K95" s="141"/>
      <c r="L95" s="141"/>
      <c r="M95" s="144"/>
      <c r="N95" s="144"/>
      <c r="O95" s="141"/>
      <c r="P95" s="145"/>
      <c r="Q95" s="141"/>
      <c r="R95" s="144"/>
      <c r="S95" s="141"/>
      <c r="T95" s="141"/>
      <c r="U95" s="141"/>
    </row>
    <row r="96" ht="12.75" customHeight="1">
      <c r="A96" s="141"/>
      <c r="B96" s="141"/>
      <c r="C96" s="141"/>
      <c r="D96" s="141"/>
      <c r="E96" s="142"/>
      <c r="F96" s="141"/>
      <c r="G96" s="141"/>
      <c r="H96" s="141"/>
      <c r="I96" s="141"/>
      <c r="J96" s="141"/>
      <c r="K96" s="141"/>
      <c r="L96" s="141"/>
      <c r="M96" s="144"/>
      <c r="N96" s="144"/>
      <c r="O96" s="141"/>
      <c r="P96" s="145"/>
      <c r="Q96" s="141"/>
      <c r="R96" s="144"/>
      <c r="S96" s="141"/>
      <c r="T96" s="141"/>
      <c r="U96" s="141"/>
    </row>
    <row r="97" ht="12.75" customHeight="1">
      <c r="A97" s="141"/>
      <c r="B97" s="141"/>
      <c r="C97" s="141"/>
      <c r="D97" s="141"/>
      <c r="E97" s="142"/>
      <c r="F97" s="141"/>
      <c r="G97" s="141"/>
      <c r="H97" s="141"/>
      <c r="I97" s="141"/>
      <c r="J97" s="141"/>
      <c r="K97" s="141"/>
      <c r="L97" s="141"/>
      <c r="M97" s="144"/>
      <c r="N97" s="144"/>
      <c r="O97" s="141"/>
      <c r="P97" s="145"/>
      <c r="Q97" s="141"/>
      <c r="R97" s="144"/>
      <c r="S97" s="141"/>
      <c r="T97" s="141"/>
      <c r="U97" s="141"/>
    </row>
    <row r="98" ht="12.75" customHeight="1">
      <c r="A98" s="141"/>
      <c r="B98" s="141"/>
      <c r="C98" s="141"/>
      <c r="D98" s="141"/>
      <c r="E98" s="142"/>
      <c r="F98" s="141"/>
      <c r="G98" s="141"/>
      <c r="H98" s="141"/>
      <c r="I98" s="141"/>
      <c r="J98" s="141"/>
      <c r="K98" s="141"/>
      <c r="L98" s="141"/>
      <c r="M98" s="144"/>
      <c r="N98" s="144"/>
      <c r="O98" s="141"/>
      <c r="P98" s="145"/>
      <c r="Q98" s="141"/>
      <c r="R98" s="144"/>
      <c r="S98" s="141"/>
      <c r="T98" s="141"/>
      <c r="U98" s="141"/>
    </row>
    <row r="99" ht="12.75" customHeight="1">
      <c r="A99" s="141"/>
      <c r="B99" s="141"/>
      <c r="C99" s="141"/>
      <c r="D99" s="141"/>
      <c r="E99" s="142"/>
      <c r="F99" s="141"/>
      <c r="G99" s="141"/>
      <c r="H99" s="141"/>
      <c r="I99" s="141"/>
      <c r="J99" s="141"/>
      <c r="K99" s="141"/>
      <c r="L99" s="141"/>
      <c r="M99" s="144"/>
      <c r="N99" s="144"/>
      <c r="O99" s="141"/>
      <c r="P99" s="145"/>
      <c r="Q99" s="141"/>
      <c r="R99" s="144"/>
      <c r="S99" s="141"/>
      <c r="T99" s="141"/>
      <c r="U99" s="141"/>
    </row>
    <row r="100" ht="12.75" customHeight="1">
      <c r="A100" s="141"/>
      <c r="B100" s="141"/>
      <c r="C100" s="141"/>
      <c r="D100" s="141"/>
      <c r="E100" s="142"/>
      <c r="F100" s="141"/>
      <c r="G100" s="141"/>
      <c r="H100" s="141"/>
      <c r="I100" s="141"/>
      <c r="J100" s="141"/>
      <c r="K100" s="141"/>
      <c r="L100" s="141"/>
      <c r="M100" s="144"/>
      <c r="N100" s="144"/>
      <c r="O100" s="141"/>
      <c r="P100" s="145"/>
      <c r="Q100" s="141"/>
      <c r="R100" s="144"/>
      <c r="S100" s="141"/>
      <c r="T100" s="141"/>
      <c r="U100" s="141"/>
    </row>
    <row r="101" ht="12.75" customHeight="1">
      <c r="A101" s="141"/>
      <c r="B101" s="141"/>
      <c r="C101" s="141"/>
      <c r="D101" s="141"/>
      <c r="E101" s="142"/>
      <c r="F101" s="141"/>
      <c r="G101" s="141"/>
      <c r="H101" s="141"/>
      <c r="I101" s="141"/>
      <c r="J101" s="141"/>
      <c r="K101" s="141"/>
      <c r="L101" s="141"/>
      <c r="M101" s="144"/>
      <c r="N101" s="144"/>
      <c r="O101" s="141"/>
      <c r="P101" s="145"/>
      <c r="Q101" s="141"/>
      <c r="R101" s="144"/>
      <c r="S101" s="141"/>
      <c r="T101" s="141"/>
      <c r="U101" s="141"/>
    </row>
    <row r="102" ht="12.75" customHeight="1">
      <c r="A102" s="141"/>
      <c r="B102" s="141"/>
      <c r="C102" s="141"/>
      <c r="D102" s="141"/>
      <c r="E102" s="142"/>
      <c r="F102" s="141"/>
      <c r="G102" s="141"/>
      <c r="H102" s="141"/>
      <c r="I102" s="141"/>
      <c r="J102" s="141"/>
      <c r="K102" s="141"/>
      <c r="L102" s="141"/>
      <c r="M102" s="144"/>
      <c r="N102" s="144"/>
      <c r="O102" s="141"/>
      <c r="P102" s="145"/>
      <c r="Q102" s="141"/>
      <c r="R102" s="144"/>
      <c r="S102" s="141"/>
      <c r="T102" s="141"/>
      <c r="U102" s="141"/>
    </row>
    <row r="103" ht="12.75" customHeight="1">
      <c r="A103" s="141"/>
      <c r="B103" s="141"/>
      <c r="C103" s="141"/>
      <c r="D103" s="141"/>
      <c r="E103" s="142"/>
      <c r="F103" s="141"/>
      <c r="G103" s="141"/>
      <c r="H103" s="141"/>
      <c r="I103" s="141"/>
      <c r="J103" s="141"/>
      <c r="K103" s="141"/>
      <c r="L103" s="141"/>
      <c r="M103" s="144"/>
      <c r="N103" s="144"/>
      <c r="O103" s="141"/>
      <c r="P103" s="145"/>
      <c r="Q103" s="141"/>
      <c r="R103" s="144"/>
      <c r="S103" s="141"/>
      <c r="T103" s="141"/>
      <c r="U103" s="141"/>
    </row>
    <row r="104" ht="12.75" customHeight="1">
      <c r="A104" s="141"/>
      <c r="B104" s="141"/>
      <c r="C104" s="141"/>
      <c r="D104" s="141"/>
      <c r="E104" s="142"/>
      <c r="F104" s="141"/>
      <c r="G104" s="141"/>
      <c r="H104" s="141"/>
      <c r="I104" s="141"/>
      <c r="J104" s="141"/>
      <c r="K104" s="141"/>
      <c r="L104" s="141"/>
      <c r="M104" s="144"/>
      <c r="N104" s="144"/>
      <c r="O104" s="141"/>
      <c r="P104" s="145"/>
      <c r="Q104" s="141"/>
      <c r="R104" s="144"/>
      <c r="S104" s="141"/>
      <c r="T104" s="141"/>
      <c r="U104" s="141"/>
    </row>
    <row r="105" ht="12.75" customHeight="1">
      <c r="A105" s="141"/>
      <c r="B105" s="141"/>
      <c r="C105" s="141"/>
      <c r="D105" s="141"/>
      <c r="E105" s="142"/>
      <c r="F105" s="141"/>
      <c r="G105" s="141"/>
      <c r="H105" s="141"/>
      <c r="I105" s="141"/>
      <c r="J105" s="141"/>
      <c r="K105" s="141"/>
      <c r="L105" s="141"/>
      <c r="M105" s="144"/>
      <c r="N105" s="144"/>
      <c r="O105" s="141"/>
      <c r="P105" s="145"/>
      <c r="Q105" s="141"/>
      <c r="R105" s="144"/>
      <c r="S105" s="141"/>
      <c r="T105" s="141"/>
      <c r="U105" s="141"/>
    </row>
    <row r="106" ht="12.75" customHeight="1">
      <c r="A106" s="141"/>
      <c r="B106" s="141"/>
      <c r="C106" s="141"/>
      <c r="D106" s="141"/>
      <c r="E106" s="142"/>
      <c r="F106" s="141"/>
      <c r="G106" s="141"/>
      <c r="H106" s="141"/>
      <c r="I106" s="141"/>
      <c r="J106" s="141"/>
      <c r="K106" s="141"/>
      <c r="L106" s="141"/>
      <c r="M106" s="144"/>
      <c r="N106" s="144"/>
      <c r="O106" s="141"/>
      <c r="P106" s="145"/>
      <c r="Q106" s="141"/>
      <c r="R106" s="144"/>
      <c r="S106" s="141"/>
      <c r="T106" s="141"/>
      <c r="U106" s="141"/>
    </row>
    <row r="107" ht="12.75" customHeight="1">
      <c r="A107" s="141"/>
      <c r="B107" s="141"/>
      <c r="C107" s="141"/>
      <c r="D107" s="141"/>
      <c r="E107" s="142"/>
      <c r="F107" s="141"/>
      <c r="G107" s="141"/>
      <c r="H107" s="141"/>
      <c r="I107" s="141"/>
      <c r="J107" s="141"/>
      <c r="K107" s="141"/>
      <c r="L107" s="141"/>
      <c r="M107" s="144"/>
      <c r="N107" s="144"/>
      <c r="O107" s="141"/>
      <c r="P107" s="145"/>
      <c r="Q107" s="141"/>
      <c r="R107" s="144"/>
      <c r="S107" s="141"/>
      <c r="T107" s="141"/>
      <c r="U107" s="141"/>
    </row>
    <row r="108" ht="12.75" customHeight="1">
      <c r="A108" s="141"/>
      <c r="B108" s="141"/>
      <c r="C108" s="141"/>
      <c r="D108" s="141"/>
      <c r="E108" s="142"/>
      <c r="F108" s="141"/>
      <c r="G108" s="141"/>
      <c r="H108" s="141"/>
      <c r="I108" s="141"/>
      <c r="J108" s="141"/>
      <c r="K108" s="141"/>
      <c r="L108" s="141"/>
      <c r="M108" s="144"/>
      <c r="N108" s="144"/>
      <c r="O108" s="141"/>
      <c r="P108" s="145"/>
      <c r="Q108" s="141"/>
      <c r="R108" s="144"/>
      <c r="S108" s="141"/>
      <c r="T108" s="141"/>
      <c r="U108" s="141"/>
    </row>
    <row r="109" ht="12.75" customHeight="1">
      <c r="A109" s="141"/>
      <c r="B109" s="141"/>
      <c r="C109" s="141"/>
      <c r="D109" s="141"/>
      <c r="E109" s="142"/>
      <c r="F109" s="141"/>
      <c r="G109" s="141"/>
      <c r="H109" s="141"/>
      <c r="I109" s="141"/>
      <c r="J109" s="141"/>
      <c r="K109" s="141"/>
      <c r="L109" s="141"/>
      <c r="M109" s="144"/>
      <c r="N109" s="144"/>
      <c r="O109" s="141"/>
      <c r="P109" s="145"/>
      <c r="Q109" s="141"/>
      <c r="R109" s="144"/>
      <c r="S109" s="141"/>
      <c r="T109" s="141"/>
      <c r="U109" s="141"/>
    </row>
    <row r="110" ht="12.75" customHeight="1">
      <c r="A110" s="141"/>
      <c r="B110" s="141"/>
      <c r="C110" s="141"/>
      <c r="D110" s="141"/>
      <c r="E110" s="142"/>
      <c r="F110" s="141"/>
      <c r="G110" s="141"/>
      <c r="H110" s="141"/>
      <c r="I110" s="141"/>
      <c r="J110" s="141"/>
      <c r="K110" s="141"/>
      <c r="L110" s="141"/>
      <c r="M110" s="144"/>
      <c r="N110" s="144"/>
      <c r="O110" s="141"/>
      <c r="P110" s="145"/>
      <c r="Q110" s="141"/>
      <c r="R110" s="144"/>
      <c r="S110" s="141"/>
      <c r="T110" s="141"/>
      <c r="U110" s="141"/>
    </row>
    <row r="111" ht="12.75" customHeight="1">
      <c r="A111" s="141"/>
      <c r="B111" s="141"/>
      <c r="C111" s="141"/>
      <c r="D111" s="141"/>
      <c r="E111" s="142"/>
      <c r="F111" s="141"/>
      <c r="G111" s="141"/>
      <c r="H111" s="141"/>
      <c r="I111" s="141"/>
      <c r="J111" s="141"/>
      <c r="K111" s="141"/>
      <c r="L111" s="141"/>
      <c r="M111" s="144"/>
      <c r="N111" s="144"/>
      <c r="O111" s="141"/>
      <c r="P111" s="145"/>
      <c r="Q111" s="141"/>
      <c r="R111" s="144"/>
      <c r="S111" s="141"/>
      <c r="T111" s="141"/>
      <c r="U111" s="141"/>
    </row>
    <row r="112" ht="12.75" customHeight="1">
      <c r="A112" s="141"/>
      <c r="B112" s="141"/>
      <c r="C112" s="141"/>
      <c r="D112" s="141"/>
      <c r="E112" s="142"/>
      <c r="F112" s="141"/>
      <c r="G112" s="141"/>
      <c r="H112" s="141"/>
      <c r="I112" s="141"/>
      <c r="J112" s="141"/>
      <c r="K112" s="141"/>
      <c r="L112" s="141"/>
      <c r="M112" s="144"/>
      <c r="N112" s="144"/>
      <c r="O112" s="141"/>
      <c r="P112" s="145"/>
      <c r="Q112" s="141"/>
      <c r="R112" s="144"/>
      <c r="S112" s="141"/>
      <c r="T112" s="141"/>
      <c r="U112" s="141"/>
    </row>
    <row r="113" ht="12.75" customHeight="1">
      <c r="A113" s="141"/>
      <c r="B113" s="141"/>
      <c r="C113" s="141"/>
      <c r="D113" s="141"/>
      <c r="E113" s="142"/>
      <c r="F113" s="141"/>
      <c r="G113" s="141"/>
      <c r="H113" s="141"/>
      <c r="I113" s="141"/>
      <c r="J113" s="141"/>
      <c r="K113" s="141"/>
      <c r="L113" s="141"/>
      <c r="M113" s="144"/>
      <c r="N113" s="144"/>
      <c r="O113" s="141"/>
      <c r="P113" s="145"/>
      <c r="Q113" s="141"/>
      <c r="R113" s="144"/>
      <c r="S113" s="141"/>
      <c r="T113" s="141"/>
      <c r="U113" s="141"/>
    </row>
    <row r="114" ht="12.75" customHeight="1">
      <c r="A114" s="141"/>
      <c r="B114" s="141"/>
      <c r="C114" s="141"/>
      <c r="D114" s="141"/>
      <c r="E114" s="142"/>
      <c r="F114" s="141"/>
      <c r="G114" s="141"/>
      <c r="H114" s="141"/>
      <c r="I114" s="141"/>
      <c r="J114" s="141"/>
      <c r="K114" s="141"/>
      <c r="L114" s="141"/>
      <c r="M114" s="144"/>
      <c r="N114" s="144"/>
      <c r="O114" s="141"/>
      <c r="P114" s="145"/>
      <c r="Q114" s="141"/>
      <c r="R114" s="144"/>
      <c r="S114" s="141"/>
      <c r="T114" s="141"/>
      <c r="U114" s="141"/>
    </row>
    <row r="115" ht="12.75" customHeight="1">
      <c r="A115" s="141"/>
      <c r="B115" s="141"/>
      <c r="C115" s="141"/>
      <c r="D115" s="141"/>
      <c r="E115" s="142"/>
      <c r="F115" s="141"/>
      <c r="G115" s="141"/>
      <c r="H115" s="141"/>
      <c r="I115" s="141"/>
      <c r="J115" s="141"/>
      <c r="K115" s="141"/>
      <c r="L115" s="141"/>
      <c r="M115" s="144"/>
      <c r="N115" s="144"/>
      <c r="O115" s="141"/>
      <c r="P115" s="145"/>
      <c r="Q115" s="141"/>
      <c r="R115" s="144"/>
      <c r="S115" s="141"/>
      <c r="T115" s="141"/>
      <c r="U115" s="141"/>
    </row>
    <row r="116" ht="12.75" customHeight="1">
      <c r="A116" s="141"/>
      <c r="B116" s="141"/>
      <c r="C116" s="141"/>
      <c r="D116" s="141"/>
      <c r="E116" s="142"/>
      <c r="F116" s="141"/>
      <c r="G116" s="141"/>
      <c r="H116" s="141"/>
      <c r="I116" s="141"/>
      <c r="J116" s="141"/>
      <c r="K116" s="141"/>
      <c r="L116" s="141"/>
      <c r="M116" s="144"/>
      <c r="N116" s="144"/>
      <c r="O116" s="141"/>
      <c r="P116" s="145"/>
      <c r="Q116" s="141"/>
      <c r="R116" s="144"/>
      <c r="S116" s="141"/>
      <c r="T116" s="141"/>
      <c r="U116" s="141"/>
    </row>
    <row r="117" ht="12.75" customHeight="1">
      <c r="A117" s="141"/>
      <c r="B117" s="141"/>
      <c r="C117" s="141"/>
      <c r="D117" s="141"/>
      <c r="E117" s="142"/>
      <c r="F117" s="141"/>
      <c r="G117" s="141"/>
      <c r="H117" s="141"/>
      <c r="I117" s="141"/>
      <c r="J117" s="141"/>
      <c r="K117" s="141"/>
      <c r="L117" s="141"/>
      <c r="M117" s="144"/>
      <c r="N117" s="144"/>
      <c r="O117" s="141"/>
      <c r="P117" s="145"/>
      <c r="Q117" s="141"/>
      <c r="R117" s="144"/>
      <c r="S117" s="141"/>
      <c r="T117" s="141"/>
      <c r="U117" s="141"/>
    </row>
    <row r="118" ht="12.75" customHeight="1">
      <c r="A118" s="141"/>
      <c r="B118" s="141"/>
      <c r="C118" s="141"/>
      <c r="D118" s="141"/>
      <c r="E118" s="142"/>
      <c r="F118" s="141"/>
      <c r="G118" s="141"/>
      <c r="H118" s="141"/>
      <c r="I118" s="141"/>
      <c r="J118" s="141"/>
      <c r="K118" s="141"/>
      <c r="L118" s="141"/>
      <c r="M118" s="144"/>
      <c r="N118" s="144"/>
      <c r="O118" s="141"/>
      <c r="P118" s="145"/>
      <c r="Q118" s="141"/>
      <c r="R118" s="144"/>
      <c r="S118" s="141"/>
      <c r="T118" s="141"/>
      <c r="U118" s="141"/>
    </row>
    <row r="119" ht="12.75" customHeight="1">
      <c r="A119" s="141"/>
      <c r="B119" s="141"/>
      <c r="C119" s="141"/>
      <c r="D119" s="141"/>
      <c r="E119" s="142"/>
      <c r="F119" s="141"/>
      <c r="G119" s="141"/>
      <c r="H119" s="141"/>
      <c r="I119" s="141"/>
      <c r="J119" s="141"/>
      <c r="K119" s="141"/>
      <c r="L119" s="141"/>
      <c r="M119" s="144"/>
      <c r="N119" s="144"/>
      <c r="O119" s="141"/>
      <c r="P119" s="145"/>
      <c r="Q119" s="141"/>
      <c r="R119" s="144"/>
      <c r="S119" s="141"/>
      <c r="T119" s="141"/>
      <c r="U119" s="141"/>
    </row>
    <row r="120" ht="12.75" customHeight="1">
      <c r="A120" s="141"/>
      <c r="B120" s="141"/>
      <c r="C120" s="141"/>
      <c r="D120" s="141"/>
      <c r="E120" s="142"/>
      <c r="F120" s="141"/>
      <c r="G120" s="141"/>
      <c r="H120" s="141"/>
      <c r="I120" s="141"/>
      <c r="J120" s="141"/>
      <c r="K120" s="141"/>
      <c r="L120" s="141"/>
      <c r="M120" s="144"/>
      <c r="N120" s="144"/>
      <c r="O120" s="141"/>
      <c r="P120" s="145"/>
      <c r="Q120" s="141"/>
      <c r="R120" s="144"/>
      <c r="S120" s="141"/>
      <c r="T120" s="141"/>
      <c r="U120" s="141"/>
    </row>
    <row r="121" ht="12.75" customHeight="1">
      <c r="A121" s="141"/>
      <c r="B121" s="141"/>
      <c r="C121" s="141"/>
      <c r="D121" s="141"/>
      <c r="E121" s="142"/>
      <c r="F121" s="141"/>
      <c r="G121" s="141"/>
      <c r="H121" s="141"/>
      <c r="I121" s="141"/>
      <c r="J121" s="141"/>
      <c r="K121" s="141"/>
      <c r="L121" s="141"/>
      <c r="M121" s="144"/>
      <c r="N121" s="144"/>
      <c r="O121" s="141"/>
      <c r="P121" s="145"/>
      <c r="Q121" s="141"/>
      <c r="R121" s="144"/>
      <c r="S121" s="141"/>
      <c r="T121" s="141"/>
      <c r="U121" s="141"/>
    </row>
    <row r="122" ht="12.75" customHeight="1">
      <c r="A122" s="141"/>
      <c r="B122" s="141"/>
      <c r="C122" s="141"/>
      <c r="D122" s="141"/>
      <c r="E122" s="142"/>
      <c r="F122" s="141"/>
      <c r="G122" s="141"/>
      <c r="H122" s="141"/>
      <c r="I122" s="141"/>
      <c r="J122" s="141"/>
      <c r="K122" s="141"/>
      <c r="L122" s="141"/>
      <c r="M122" s="144"/>
      <c r="N122" s="144"/>
      <c r="O122" s="141"/>
      <c r="P122" s="145"/>
      <c r="Q122" s="141"/>
      <c r="R122" s="144"/>
      <c r="S122" s="141"/>
      <c r="T122" s="141"/>
      <c r="U122" s="141"/>
    </row>
    <row r="123" ht="12.75" customHeight="1">
      <c r="A123" s="141"/>
      <c r="B123" s="141"/>
      <c r="C123" s="141"/>
      <c r="D123" s="141"/>
      <c r="E123" s="142"/>
      <c r="F123" s="141"/>
      <c r="G123" s="141"/>
      <c r="H123" s="141"/>
      <c r="I123" s="141"/>
      <c r="J123" s="141"/>
      <c r="K123" s="141"/>
      <c r="L123" s="141"/>
      <c r="M123" s="144"/>
      <c r="N123" s="144"/>
      <c r="O123" s="141"/>
      <c r="P123" s="145"/>
      <c r="Q123" s="141"/>
      <c r="R123" s="144"/>
      <c r="S123" s="141"/>
      <c r="T123" s="141"/>
      <c r="U123" s="141"/>
    </row>
    <row r="124" ht="12.75" customHeight="1">
      <c r="A124" s="141"/>
      <c r="B124" s="141"/>
      <c r="C124" s="141"/>
      <c r="D124" s="141"/>
      <c r="E124" s="142"/>
      <c r="F124" s="141"/>
      <c r="G124" s="141"/>
      <c r="H124" s="141"/>
      <c r="I124" s="141"/>
      <c r="J124" s="141"/>
      <c r="K124" s="141"/>
      <c r="L124" s="141"/>
      <c r="M124" s="144"/>
      <c r="N124" s="144"/>
      <c r="O124" s="141"/>
      <c r="P124" s="145"/>
      <c r="Q124" s="141"/>
      <c r="R124" s="144"/>
      <c r="S124" s="141"/>
      <c r="T124" s="141"/>
      <c r="U124" s="141"/>
    </row>
    <row r="125" ht="12.75" customHeight="1">
      <c r="A125" s="141"/>
      <c r="B125" s="141"/>
      <c r="C125" s="141"/>
      <c r="D125" s="141"/>
      <c r="E125" s="142"/>
      <c r="F125" s="141"/>
      <c r="G125" s="141"/>
      <c r="H125" s="141"/>
      <c r="I125" s="141"/>
      <c r="J125" s="141"/>
      <c r="K125" s="141"/>
      <c r="L125" s="141"/>
      <c r="M125" s="144"/>
      <c r="N125" s="144"/>
      <c r="O125" s="141"/>
      <c r="P125" s="145"/>
      <c r="Q125" s="141"/>
      <c r="R125" s="144"/>
      <c r="S125" s="141"/>
      <c r="T125" s="141"/>
      <c r="U125" s="141"/>
    </row>
    <row r="126" ht="12.75" customHeight="1">
      <c r="A126" s="141"/>
      <c r="B126" s="141"/>
      <c r="C126" s="141"/>
      <c r="D126" s="141"/>
      <c r="E126" s="142"/>
      <c r="F126" s="141"/>
      <c r="G126" s="141"/>
      <c r="H126" s="141"/>
      <c r="I126" s="141"/>
      <c r="J126" s="141"/>
      <c r="K126" s="141"/>
      <c r="L126" s="141"/>
      <c r="M126" s="144"/>
      <c r="N126" s="144"/>
      <c r="O126" s="141"/>
      <c r="P126" s="145"/>
      <c r="Q126" s="141"/>
      <c r="R126" s="144"/>
      <c r="S126" s="141"/>
      <c r="T126" s="141"/>
      <c r="U126" s="141"/>
    </row>
    <row r="127" ht="12.75" customHeight="1">
      <c r="A127" s="141"/>
      <c r="B127" s="141"/>
      <c r="C127" s="141"/>
      <c r="D127" s="141"/>
      <c r="E127" s="142"/>
      <c r="F127" s="141"/>
      <c r="G127" s="141"/>
      <c r="H127" s="141"/>
      <c r="I127" s="141"/>
      <c r="J127" s="141"/>
      <c r="K127" s="141"/>
      <c r="L127" s="141"/>
      <c r="M127" s="144"/>
      <c r="N127" s="144"/>
      <c r="O127" s="141"/>
      <c r="P127" s="145"/>
      <c r="Q127" s="141"/>
      <c r="R127" s="144"/>
      <c r="S127" s="141"/>
      <c r="T127" s="141"/>
      <c r="U127" s="141"/>
    </row>
    <row r="128" ht="12.75" customHeight="1">
      <c r="A128" s="141"/>
      <c r="B128" s="141"/>
      <c r="C128" s="141"/>
      <c r="D128" s="141"/>
      <c r="E128" s="142"/>
      <c r="F128" s="141"/>
      <c r="G128" s="141"/>
      <c r="H128" s="141"/>
      <c r="I128" s="141"/>
      <c r="J128" s="141"/>
      <c r="K128" s="141"/>
      <c r="L128" s="141"/>
      <c r="M128" s="144"/>
      <c r="N128" s="144"/>
      <c r="O128" s="141"/>
      <c r="P128" s="145"/>
      <c r="Q128" s="141"/>
      <c r="R128" s="144"/>
      <c r="S128" s="141"/>
      <c r="T128" s="141"/>
      <c r="U128" s="141"/>
    </row>
    <row r="129" ht="12.75" customHeight="1">
      <c r="A129" s="141"/>
      <c r="B129" s="141"/>
      <c r="C129" s="141"/>
      <c r="D129" s="141"/>
      <c r="E129" s="142"/>
      <c r="F129" s="141"/>
      <c r="G129" s="141"/>
      <c r="H129" s="141"/>
      <c r="I129" s="141"/>
      <c r="J129" s="141"/>
      <c r="K129" s="141"/>
      <c r="L129" s="141"/>
      <c r="M129" s="144"/>
      <c r="N129" s="144"/>
      <c r="O129" s="141"/>
      <c r="P129" s="145"/>
      <c r="Q129" s="141"/>
      <c r="R129" s="144"/>
      <c r="S129" s="141"/>
      <c r="T129" s="141"/>
      <c r="U129" s="141"/>
    </row>
    <row r="130" ht="12.75" customHeight="1">
      <c r="A130" s="141"/>
      <c r="B130" s="141"/>
      <c r="C130" s="141"/>
      <c r="D130" s="141"/>
      <c r="E130" s="142"/>
      <c r="F130" s="141"/>
      <c r="G130" s="141"/>
      <c r="H130" s="141"/>
      <c r="I130" s="141"/>
      <c r="J130" s="141"/>
      <c r="K130" s="141"/>
      <c r="L130" s="141"/>
      <c r="M130" s="144"/>
      <c r="N130" s="144"/>
      <c r="O130" s="141"/>
      <c r="P130" s="145"/>
      <c r="Q130" s="141"/>
      <c r="R130" s="144"/>
      <c r="S130" s="141"/>
      <c r="T130" s="141"/>
      <c r="U130" s="141"/>
    </row>
    <row r="131" ht="12.75" customHeight="1">
      <c r="A131" s="141"/>
      <c r="B131" s="141"/>
      <c r="C131" s="141"/>
      <c r="D131" s="141"/>
      <c r="E131" s="142"/>
      <c r="F131" s="141"/>
      <c r="G131" s="141"/>
      <c r="H131" s="141"/>
      <c r="I131" s="141"/>
      <c r="J131" s="141"/>
      <c r="K131" s="141"/>
      <c r="L131" s="141"/>
      <c r="M131" s="144"/>
      <c r="N131" s="144"/>
      <c r="O131" s="141"/>
      <c r="P131" s="145"/>
      <c r="Q131" s="141"/>
      <c r="R131" s="144"/>
      <c r="S131" s="141"/>
      <c r="T131" s="141"/>
      <c r="U131" s="141"/>
    </row>
    <row r="132" ht="12.75" customHeight="1">
      <c r="A132" s="141"/>
      <c r="B132" s="141"/>
      <c r="C132" s="141"/>
      <c r="D132" s="141"/>
      <c r="E132" s="142"/>
      <c r="F132" s="141"/>
      <c r="G132" s="141"/>
      <c r="H132" s="141"/>
      <c r="I132" s="141"/>
      <c r="J132" s="141"/>
      <c r="K132" s="141"/>
      <c r="L132" s="141"/>
      <c r="M132" s="144"/>
      <c r="N132" s="144"/>
      <c r="O132" s="141"/>
      <c r="P132" s="145"/>
      <c r="Q132" s="141"/>
      <c r="R132" s="144"/>
      <c r="S132" s="141"/>
      <c r="T132" s="141"/>
      <c r="U132" s="141"/>
    </row>
    <row r="133" ht="12.75" customHeight="1">
      <c r="A133" s="141"/>
      <c r="B133" s="141"/>
      <c r="C133" s="141"/>
      <c r="D133" s="141"/>
      <c r="E133" s="142"/>
      <c r="F133" s="141"/>
      <c r="G133" s="141"/>
      <c r="H133" s="141"/>
      <c r="I133" s="141"/>
      <c r="J133" s="141"/>
      <c r="K133" s="141"/>
      <c r="L133" s="141"/>
      <c r="M133" s="144"/>
      <c r="N133" s="144"/>
      <c r="O133" s="141"/>
      <c r="P133" s="145"/>
      <c r="Q133" s="141"/>
      <c r="R133" s="144"/>
      <c r="S133" s="141"/>
      <c r="T133" s="141"/>
      <c r="U133" s="141"/>
    </row>
    <row r="134" ht="12.75" customHeight="1">
      <c r="A134" s="141"/>
      <c r="B134" s="141"/>
      <c r="C134" s="141"/>
      <c r="D134" s="141"/>
      <c r="E134" s="142"/>
      <c r="F134" s="141"/>
      <c r="G134" s="141"/>
      <c r="H134" s="141"/>
      <c r="I134" s="141"/>
      <c r="J134" s="141"/>
      <c r="K134" s="141"/>
      <c r="L134" s="141"/>
      <c r="M134" s="144"/>
      <c r="N134" s="144"/>
      <c r="O134" s="141"/>
      <c r="P134" s="145"/>
      <c r="Q134" s="141"/>
      <c r="R134" s="144"/>
      <c r="S134" s="141"/>
      <c r="T134" s="141"/>
      <c r="U134" s="141"/>
    </row>
    <row r="135" ht="12.75" customHeight="1">
      <c r="A135" s="141"/>
      <c r="B135" s="141"/>
      <c r="C135" s="141"/>
      <c r="D135" s="141"/>
      <c r="E135" s="142"/>
      <c r="F135" s="141"/>
      <c r="G135" s="141"/>
      <c r="H135" s="141"/>
      <c r="I135" s="141"/>
      <c r="J135" s="141"/>
      <c r="K135" s="141"/>
      <c r="L135" s="141"/>
      <c r="M135" s="144"/>
      <c r="N135" s="144"/>
      <c r="O135" s="141"/>
      <c r="P135" s="145"/>
      <c r="Q135" s="141"/>
      <c r="R135" s="144"/>
      <c r="S135" s="141"/>
      <c r="T135" s="141"/>
      <c r="U135" s="141"/>
    </row>
    <row r="136" ht="12.75" customHeight="1">
      <c r="A136" s="141"/>
      <c r="B136" s="141"/>
      <c r="C136" s="141"/>
      <c r="D136" s="141"/>
      <c r="E136" s="142"/>
      <c r="F136" s="141"/>
      <c r="G136" s="141"/>
      <c r="H136" s="141"/>
      <c r="I136" s="141"/>
      <c r="J136" s="141"/>
      <c r="K136" s="141"/>
      <c r="L136" s="141"/>
      <c r="M136" s="144"/>
      <c r="N136" s="144"/>
      <c r="O136" s="141"/>
      <c r="P136" s="145"/>
      <c r="Q136" s="141"/>
      <c r="R136" s="144"/>
      <c r="S136" s="141"/>
      <c r="T136" s="141"/>
      <c r="U136" s="141"/>
    </row>
    <row r="137" ht="12.75" customHeight="1">
      <c r="A137" s="141"/>
      <c r="B137" s="141"/>
      <c r="C137" s="141"/>
      <c r="D137" s="141"/>
      <c r="E137" s="142"/>
      <c r="F137" s="141"/>
      <c r="G137" s="141"/>
      <c r="H137" s="141"/>
      <c r="I137" s="141"/>
      <c r="J137" s="141"/>
      <c r="K137" s="141"/>
      <c r="L137" s="141"/>
      <c r="M137" s="144"/>
      <c r="N137" s="144"/>
      <c r="O137" s="141"/>
      <c r="P137" s="145"/>
      <c r="Q137" s="141"/>
      <c r="R137" s="144"/>
      <c r="S137" s="141"/>
      <c r="T137" s="141"/>
      <c r="U137" s="141"/>
    </row>
    <row r="138" ht="12.75" customHeight="1">
      <c r="A138" s="141"/>
      <c r="B138" s="141"/>
      <c r="C138" s="141"/>
      <c r="D138" s="141"/>
      <c r="E138" s="142"/>
      <c r="F138" s="141"/>
      <c r="G138" s="141"/>
      <c r="H138" s="141"/>
      <c r="I138" s="141"/>
      <c r="J138" s="141"/>
      <c r="K138" s="141"/>
      <c r="L138" s="141"/>
      <c r="M138" s="144"/>
      <c r="N138" s="144"/>
      <c r="O138" s="141"/>
      <c r="P138" s="145"/>
      <c r="Q138" s="141"/>
      <c r="R138" s="144"/>
      <c r="S138" s="141"/>
      <c r="T138" s="141"/>
      <c r="U138" s="141"/>
    </row>
    <row r="139" ht="12.75" customHeight="1">
      <c r="A139" s="141"/>
      <c r="B139" s="141"/>
      <c r="C139" s="141"/>
      <c r="D139" s="141"/>
      <c r="E139" s="142"/>
      <c r="F139" s="141"/>
      <c r="G139" s="141"/>
      <c r="H139" s="141"/>
      <c r="I139" s="141"/>
      <c r="J139" s="141"/>
      <c r="K139" s="141"/>
      <c r="L139" s="141"/>
      <c r="M139" s="144"/>
      <c r="N139" s="144"/>
      <c r="O139" s="141"/>
      <c r="P139" s="145"/>
      <c r="Q139" s="141"/>
      <c r="R139" s="144"/>
      <c r="S139" s="141"/>
      <c r="T139" s="141"/>
      <c r="U139" s="141"/>
    </row>
    <row r="140" ht="12.75" customHeight="1">
      <c r="A140" s="141"/>
      <c r="B140" s="141"/>
      <c r="C140" s="141"/>
      <c r="D140" s="141"/>
      <c r="E140" s="142"/>
      <c r="F140" s="141"/>
      <c r="G140" s="141"/>
      <c r="H140" s="141"/>
      <c r="I140" s="141"/>
      <c r="J140" s="141"/>
      <c r="K140" s="141"/>
      <c r="L140" s="141"/>
      <c r="M140" s="144"/>
      <c r="N140" s="144"/>
      <c r="O140" s="141"/>
      <c r="P140" s="145"/>
      <c r="Q140" s="141"/>
      <c r="R140" s="144"/>
      <c r="S140" s="141"/>
      <c r="T140" s="141"/>
      <c r="U140" s="141"/>
    </row>
    <row r="141" ht="12.75" customHeight="1">
      <c r="A141" s="141"/>
      <c r="B141" s="141"/>
      <c r="C141" s="141"/>
      <c r="D141" s="141"/>
      <c r="E141" s="142"/>
      <c r="F141" s="141"/>
      <c r="G141" s="141"/>
      <c r="H141" s="141"/>
      <c r="I141" s="141"/>
      <c r="J141" s="141"/>
      <c r="K141" s="141"/>
      <c r="L141" s="141"/>
      <c r="M141" s="144"/>
      <c r="N141" s="144"/>
      <c r="O141" s="141"/>
      <c r="P141" s="145"/>
      <c r="Q141" s="141"/>
      <c r="R141" s="144"/>
      <c r="S141" s="141"/>
      <c r="T141" s="141"/>
      <c r="U141" s="141"/>
    </row>
    <row r="142" ht="12.75" customHeight="1">
      <c r="A142" s="141"/>
      <c r="B142" s="141"/>
      <c r="C142" s="141"/>
      <c r="D142" s="141"/>
      <c r="E142" s="142"/>
      <c r="F142" s="141"/>
      <c r="G142" s="141"/>
      <c r="H142" s="141"/>
      <c r="I142" s="141"/>
      <c r="J142" s="141"/>
      <c r="K142" s="141"/>
      <c r="L142" s="141"/>
      <c r="M142" s="144"/>
      <c r="N142" s="144"/>
      <c r="O142" s="141"/>
      <c r="P142" s="145"/>
      <c r="Q142" s="141"/>
      <c r="R142" s="144"/>
      <c r="S142" s="141"/>
      <c r="T142" s="141"/>
      <c r="U142" s="141"/>
    </row>
    <row r="143" ht="12.75" customHeight="1">
      <c r="A143" s="141"/>
      <c r="B143" s="141"/>
      <c r="C143" s="141"/>
      <c r="D143" s="141"/>
      <c r="E143" s="142"/>
      <c r="F143" s="141"/>
      <c r="G143" s="141"/>
      <c r="H143" s="141"/>
      <c r="I143" s="141"/>
      <c r="J143" s="141"/>
      <c r="K143" s="141"/>
      <c r="L143" s="141"/>
      <c r="M143" s="144"/>
      <c r="N143" s="144"/>
      <c r="O143" s="141"/>
      <c r="P143" s="145"/>
      <c r="Q143" s="141"/>
      <c r="R143" s="144"/>
      <c r="S143" s="141"/>
      <c r="T143" s="141"/>
      <c r="U143" s="141"/>
    </row>
    <row r="144" ht="12.75" customHeight="1">
      <c r="A144" s="141"/>
      <c r="B144" s="141"/>
      <c r="C144" s="141"/>
      <c r="D144" s="141"/>
      <c r="E144" s="142"/>
      <c r="F144" s="141"/>
      <c r="G144" s="141"/>
      <c r="H144" s="141"/>
      <c r="I144" s="141"/>
      <c r="J144" s="141"/>
      <c r="K144" s="141"/>
      <c r="L144" s="141"/>
      <c r="M144" s="144"/>
      <c r="N144" s="144"/>
      <c r="O144" s="141"/>
      <c r="P144" s="145"/>
      <c r="Q144" s="141"/>
      <c r="R144" s="144"/>
      <c r="S144" s="141"/>
      <c r="T144" s="141"/>
      <c r="U144" s="141"/>
    </row>
    <row r="145" ht="12.75" customHeight="1">
      <c r="A145" s="141"/>
      <c r="B145" s="141"/>
      <c r="C145" s="141"/>
      <c r="D145" s="141"/>
      <c r="E145" s="142"/>
      <c r="F145" s="141"/>
      <c r="G145" s="141"/>
      <c r="H145" s="141"/>
      <c r="I145" s="141"/>
      <c r="J145" s="141"/>
      <c r="K145" s="141"/>
      <c r="L145" s="141"/>
      <c r="M145" s="144"/>
      <c r="N145" s="144"/>
      <c r="O145" s="141"/>
      <c r="P145" s="145"/>
      <c r="Q145" s="141"/>
      <c r="R145" s="144"/>
      <c r="S145" s="141"/>
      <c r="T145" s="141"/>
      <c r="U145" s="141"/>
    </row>
    <row r="146" ht="12.75" customHeight="1">
      <c r="A146" s="141"/>
      <c r="B146" s="141"/>
      <c r="C146" s="141"/>
      <c r="D146" s="141"/>
      <c r="E146" s="142"/>
      <c r="F146" s="141"/>
      <c r="G146" s="141"/>
      <c r="H146" s="141"/>
      <c r="I146" s="141"/>
      <c r="J146" s="141"/>
      <c r="K146" s="141"/>
      <c r="L146" s="141"/>
      <c r="M146" s="144"/>
      <c r="N146" s="144"/>
      <c r="O146" s="141"/>
      <c r="P146" s="145"/>
      <c r="Q146" s="141"/>
      <c r="R146" s="144"/>
      <c r="S146" s="141"/>
      <c r="T146" s="141"/>
      <c r="U146" s="141"/>
    </row>
    <row r="147" ht="12.75" customHeight="1">
      <c r="A147" s="141"/>
      <c r="B147" s="141"/>
      <c r="C147" s="141"/>
      <c r="D147" s="141"/>
      <c r="E147" s="142"/>
      <c r="F147" s="141"/>
      <c r="G147" s="141"/>
      <c r="H147" s="141"/>
      <c r="I147" s="141"/>
      <c r="J147" s="141"/>
      <c r="K147" s="141"/>
      <c r="L147" s="141"/>
      <c r="M147" s="144"/>
      <c r="N147" s="144"/>
      <c r="O147" s="141"/>
      <c r="P147" s="145"/>
      <c r="Q147" s="141"/>
      <c r="R147" s="144"/>
      <c r="S147" s="141"/>
      <c r="T147" s="141"/>
      <c r="U147" s="141"/>
    </row>
    <row r="148" ht="12.75" customHeight="1">
      <c r="A148" s="141"/>
      <c r="B148" s="141"/>
      <c r="C148" s="141"/>
      <c r="D148" s="141"/>
      <c r="E148" s="142"/>
      <c r="F148" s="141"/>
      <c r="G148" s="141"/>
      <c r="H148" s="141"/>
      <c r="I148" s="141"/>
      <c r="J148" s="141"/>
      <c r="K148" s="141"/>
      <c r="L148" s="141"/>
      <c r="M148" s="144"/>
      <c r="N148" s="144"/>
      <c r="O148" s="141"/>
      <c r="P148" s="145"/>
      <c r="Q148" s="141"/>
      <c r="R148" s="144"/>
      <c r="S148" s="141"/>
      <c r="T148" s="141"/>
      <c r="U148" s="141"/>
    </row>
    <row r="149" ht="12.75" customHeight="1">
      <c r="A149" s="141"/>
      <c r="B149" s="141"/>
      <c r="C149" s="141"/>
      <c r="D149" s="141"/>
      <c r="E149" s="142"/>
      <c r="F149" s="141"/>
      <c r="G149" s="141"/>
      <c r="H149" s="141"/>
      <c r="I149" s="141"/>
      <c r="J149" s="141"/>
      <c r="K149" s="141"/>
      <c r="L149" s="141"/>
      <c r="M149" s="144"/>
      <c r="N149" s="144"/>
      <c r="O149" s="141"/>
      <c r="P149" s="145"/>
      <c r="Q149" s="141"/>
      <c r="R149" s="144"/>
      <c r="S149" s="141"/>
      <c r="T149" s="141"/>
      <c r="U149" s="141"/>
    </row>
    <row r="150" ht="12.75" customHeight="1">
      <c r="A150" s="141"/>
      <c r="B150" s="141"/>
      <c r="C150" s="141"/>
      <c r="D150" s="141"/>
      <c r="E150" s="142"/>
      <c r="F150" s="141"/>
      <c r="G150" s="141"/>
      <c r="H150" s="141"/>
      <c r="I150" s="141"/>
      <c r="J150" s="141"/>
      <c r="K150" s="141"/>
      <c r="L150" s="141"/>
      <c r="M150" s="144"/>
      <c r="N150" s="144"/>
      <c r="O150" s="141"/>
      <c r="P150" s="145"/>
      <c r="Q150" s="141"/>
      <c r="R150" s="144"/>
      <c r="S150" s="141"/>
      <c r="T150" s="141"/>
      <c r="U150" s="141"/>
    </row>
    <row r="151" ht="12.75" customHeight="1">
      <c r="A151" s="141"/>
      <c r="B151" s="141"/>
      <c r="C151" s="141"/>
      <c r="D151" s="141"/>
      <c r="E151" s="142"/>
      <c r="F151" s="141"/>
      <c r="G151" s="141"/>
      <c r="H151" s="141"/>
      <c r="I151" s="141"/>
      <c r="J151" s="141"/>
      <c r="K151" s="141"/>
      <c r="L151" s="141"/>
      <c r="M151" s="144"/>
      <c r="N151" s="144"/>
      <c r="O151" s="141"/>
      <c r="P151" s="145"/>
      <c r="Q151" s="141"/>
      <c r="R151" s="144"/>
      <c r="S151" s="141"/>
      <c r="T151" s="141"/>
      <c r="U151" s="141"/>
    </row>
    <row r="152" ht="12.75" customHeight="1">
      <c r="A152" s="141"/>
      <c r="B152" s="141"/>
      <c r="C152" s="141"/>
      <c r="D152" s="141"/>
      <c r="E152" s="142"/>
      <c r="F152" s="141"/>
      <c r="G152" s="141"/>
      <c r="H152" s="141"/>
      <c r="I152" s="141"/>
      <c r="J152" s="141"/>
      <c r="K152" s="141"/>
      <c r="L152" s="141"/>
      <c r="M152" s="144"/>
      <c r="N152" s="144"/>
      <c r="O152" s="141"/>
      <c r="P152" s="145"/>
      <c r="Q152" s="141"/>
      <c r="R152" s="144"/>
      <c r="S152" s="141"/>
      <c r="T152" s="141"/>
      <c r="U152" s="141"/>
    </row>
    <row r="153" ht="12.75" customHeight="1">
      <c r="A153" s="141"/>
      <c r="B153" s="141"/>
      <c r="C153" s="141"/>
      <c r="D153" s="141"/>
      <c r="E153" s="142"/>
      <c r="F153" s="141"/>
      <c r="G153" s="141"/>
      <c r="H153" s="141"/>
      <c r="I153" s="141"/>
      <c r="J153" s="141"/>
      <c r="K153" s="141"/>
      <c r="L153" s="141"/>
      <c r="M153" s="144"/>
      <c r="N153" s="144"/>
      <c r="O153" s="141"/>
      <c r="P153" s="145"/>
      <c r="Q153" s="141"/>
      <c r="R153" s="144"/>
      <c r="S153" s="141"/>
      <c r="T153" s="141"/>
      <c r="U153" s="141"/>
    </row>
    <row r="154" ht="12.75" customHeight="1">
      <c r="A154" s="141"/>
      <c r="B154" s="141"/>
      <c r="C154" s="141"/>
      <c r="D154" s="141"/>
      <c r="E154" s="142"/>
      <c r="F154" s="141"/>
      <c r="G154" s="141"/>
      <c r="H154" s="141"/>
      <c r="I154" s="141"/>
      <c r="J154" s="141"/>
      <c r="K154" s="141"/>
      <c r="L154" s="141"/>
      <c r="M154" s="144"/>
      <c r="N154" s="144"/>
      <c r="O154" s="141"/>
      <c r="P154" s="145"/>
      <c r="Q154" s="141"/>
      <c r="R154" s="144"/>
      <c r="S154" s="141"/>
      <c r="T154" s="141"/>
      <c r="U154" s="141"/>
    </row>
    <row r="155" ht="12.75" customHeight="1">
      <c r="A155" s="141"/>
      <c r="B155" s="141"/>
      <c r="C155" s="141"/>
      <c r="D155" s="141"/>
      <c r="E155" s="142"/>
      <c r="F155" s="141"/>
      <c r="G155" s="141"/>
      <c r="H155" s="141"/>
      <c r="I155" s="141"/>
      <c r="J155" s="141"/>
      <c r="K155" s="141"/>
      <c r="L155" s="141"/>
      <c r="M155" s="144"/>
      <c r="N155" s="144"/>
      <c r="O155" s="141"/>
      <c r="P155" s="145"/>
      <c r="Q155" s="141"/>
      <c r="R155" s="144"/>
      <c r="S155" s="141"/>
      <c r="T155" s="141"/>
      <c r="U155" s="141"/>
    </row>
    <row r="156" ht="12.75" customHeight="1">
      <c r="A156" s="141"/>
      <c r="B156" s="141"/>
      <c r="C156" s="141"/>
      <c r="D156" s="141"/>
      <c r="E156" s="142"/>
      <c r="F156" s="141"/>
      <c r="G156" s="141"/>
      <c r="H156" s="141"/>
      <c r="I156" s="141"/>
      <c r="J156" s="141"/>
      <c r="K156" s="141"/>
      <c r="L156" s="141"/>
      <c r="M156" s="144"/>
      <c r="N156" s="144"/>
      <c r="O156" s="141"/>
      <c r="P156" s="145"/>
      <c r="Q156" s="141"/>
      <c r="R156" s="144"/>
      <c r="S156" s="141"/>
      <c r="T156" s="141"/>
      <c r="U156" s="141"/>
    </row>
    <row r="157" ht="12.75" customHeight="1">
      <c r="A157" s="141"/>
      <c r="B157" s="141"/>
      <c r="C157" s="141"/>
      <c r="D157" s="141"/>
      <c r="E157" s="142"/>
      <c r="F157" s="141"/>
      <c r="G157" s="141"/>
      <c r="H157" s="141"/>
      <c r="I157" s="141"/>
      <c r="J157" s="141"/>
      <c r="K157" s="141"/>
      <c r="L157" s="141"/>
      <c r="M157" s="144"/>
      <c r="N157" s="144"/>
      <c r="O157" s="141"/>
      <c r="P157" s="145"/>
      <c r="Q157" s="141"/>
      <c r="R157" s="144"/>
      <c r="S157" s="141"/>
      <c r="T157" s="141"/>
      <c r="U157" s="141"/>
    </row>
    <row r="158" ht="12.75" customHeight="1">
      <c r="A158" s="141"/>
      <c r="B158" s="141"/>
      <c r="C158" s="141"/>
      <c r="D158" s="141"/>
      <c r="E158" s="142"/>
      <c r="F158" s="141"/>
      <c r="G158" s="141"/>
      <c r="H158" s="141"/>
      <c r="I158" s="141"/>
      <c r="J158" s="141"/>
      <c r="K158" s="141"/>
      <c r="L158" s="141"/>
      <c r="M158" s="144"/>
      <c r="N158" s="144"/>
      <c r="O158" s="141"/>
      <c r="P158" s="145"/>
      <c r="Q158" s="141"/>
      <c r="R158" s="144"/>
      <c r="S158" s="141"/>
      <c r="T158" s="141"/>
      <c r="U158" s="141"/>
    </row>
    <row r="159" ht="12.75" customHeight="1">
      <c r="A159" s="141"/>
      <c r="B159" s="141"/>
      <c r="C159" s="141"/>
      <c r="D159" s="141"/>
      <c r="E159" s="142"/>
      <c r="F159" s="141"/>
      <c r="G159" s="141"/>
      <c r="H159" s="141"/>
      <c r="I159" s="141"/>
      <c r="J159" s="141"/>
      <c r="K159" s="141"/>
      <c r="L159" s="141"/>
      <c r="M159" s="144"/>
      <c r="N159" s="144"/>
      <c r="O159" s="141"/>
      <c r="P159" s="145"/>
      <c r="Q159" s="141"/>
      <c r="R159" s="144"/>
      <c r="S159" s="141"/>
      <c r="T159" s="141"/>
      <c r="U159" s="141"/>
    </row>
    <row r="160" ht="12.75" customHeight="1">
      <c r="A160" s="141"/>
      <c r="B160" s="141"/>
      <c r="C160" s="141"/>
      <c r="D160" s="141"/>
      <c r="E160" s="142"/>
      <c r="F160" s="141"/>
      <c r="G160" s="141"/>
      <c r="H160" s="141"/>
      <c r="I160" s="141"/>
      <c r="J160" s="141"/>
      <c r="K160" s="141"/>
      <c r="L160" s="141"/>
      <c r="M160" s="144"/>
      <c r="N160" s="144"/>
      <c r="O160" s="141"/>
      <c r="P160" s="145"/>
      <c r="Q160" s="141"/>
      <c r="R160" s="144"/>
      <c r="S160" s="141"/>
      <c r="T160" s="141"/>
      <c r="U160" s="141"/>
    </row>
    <row r="161" ht="12.75" customHeight="1">
      <c r="A161" s="141"/>
      <c r="B161" s="141"/>
      <c r="C161" s="141"/>
      <c r="D161" s="141"/>
      <c r="E161" s="142"/>
      <c r="F161" s="141"/>
      <c r="G161" s="141"/>
      <c r="H161" s="141"/>
      <c r="I161" s="141"/>
      <c r="J161" s="141"/>
      <c r="K161" s="141"/>
      <c r="L161" s="141"/>
      <c r="M161" s="144"/>
      <c r="N161" s="144"/>
      <c r="O161" s="141"/>
      <c r="P161" s="145"/>
      <c r="Q161" s="141"/>
      <c r="R161" s="144"/>
      <c r="S161" s="141"/>
      <c r="T161" s="141"/>
      <c r="U161" s="141"/>
    </row>
    <row r="162" ht="12.75" customHeight="1">
      <c r="A162" s="141"/>
      <c r="B162" s="141"/>
      <c r="C162" s="141"/>
      <c r="D162" s="141"/>
      <c r="E162" s="142"/>
      <c r="F162" s="141"/>
      <c r="G162" s="141"/>
      <c r="H162" s="141"/>
      <c r="I162" s="141"/>
      <c r="J162" s="141"/>
      <c r="K162" s="141"/>
      <c r="L162" s="141"/>
      <c r="M162" s="144"/>
      <c r="N162" s="144"/>
      <c r="O162" s="141"/>
      <c r="P162" s="145"/>
      <c r="Q162" s="141"/>
      <c r="R162" s="144"/>
      <c r="S162" s="141"/>
      <c r="T162" s="141"/>
      <c r="U162" s="141"/>
    </row>
    <row r="163" ht="12.75" customHeight="1">
      <c r="A163" s="141"/>
      <c r="B163" s="141"/>
      <c r="C163" s="141"/>
      <c r="D163" s="141"/>
      <c r="E163" s="142"/>
      <c r="F163" s="141"/>
      <c r="G163" s="141"/>
      <c r="H163" s="141"/>
      <c r="I163" s="141"/>
      <c r="J163" s="141"/>
      <c r="K163" s="141"/>
      <c r="L163" s="141"/>
      <c r="M163" s="144"/>
      <c r="N163" s="144"/>
      <c r="O163" s="141"/>
      <c r="P163" s="145"/>
      <c r="Q163" s="141"/>
      <c r="R163" s="144"/>
      <c r="S163" s="141"/>
      <c r="T163" s="141"/>
      <c r="U163" s="141"/>
    </row>
    <row r="164" ht="12.75" customHeight="1">
      <c r="A164" s="141"/>
      <c r="B164" s="141"/>
      <c r="C164" s="141"/>
      <c r="D164" s="141"/>
      <c r="E164" s="142"/>
      <c r="F164" s="141"/>
      <c r="G164" s="141"/>
      <c r="H164" s="141"/>
      <c r="I164" s="141"/>
      <c r="J164" s="141"/>
      <c r="K164" s="141"/>
      <c r="L164" s="141"/>
      <c r="M164" s="144"/>
      <c r="N164" s="144"/>
      <c r="O164" s="141"/>
      <c r="P164" s="145"/>
      <c r="Q164" s="141"/>
      <c r="R164" s="144"/>
      <c r="S164" s="141"/>
      <c r="T164" s="141"/>
      <c r="U164" s="141"/>
    </row>
    <row r="165" ht="12.75" customHeight="1">
      <c r="A165" s="141"/>
      <c r="B165" s="141"/>
      <c r="C165" s="141"/>
      <c r="D165" s="141"/>
      <c r="E165" s="142"/>
      <c r="F165" s="141"/>
      <c r="G165" s="141"/>
      <c r="H165" s="141"/>
      <c r="I165" s="141"/>
      <c r="J165" s="141"/>
      <c r="K165" s="141"/>
      <c r="L165" s="141"/>
      <c r="M165" s="144"/>
      <c r="N165" s="144"/>
      <c r="O165" s="141"/>
      <c r="P165" s="145"/>
      <c r="Q165" s="141"/>
      <c r="R165" s="144"/>
      <c r="S165" s="141"/>
      <c r="T165" s="141"/>
      <c r="U165" s="141"/>
    </row>
    <row r="166" ht="12.75" customHeight="1">
      <c r="A166" s="141"/>
      <c r="B166" s="141"/>
      <c r="C166" s="141"/>
      <c r="D166" s="141"/>
      <c r="E166" s="142"/>
      <c r="F166" s="141"/>
      <c r="G166" s="141"/>
      <c r="H166" s="141"/>
      <c r="I166" s="141"/>
      <c r="J166" s="141"/>
      <c r="K166" s="141"/>
      <c r="L166" s="141"/>
      <c r="M166" s="144"/>
      <c r="N166" s="144"/>
      <c r="O166" s="141"/>
      <c r="P166" s="145"/>
      <c r="Q166" s="141"/>
      <c r="R166" s="144"/>
      <c r="S166" s="141"/>
      <c r="T166" s="141"/>
      <c r="U166" s="141"/>
    </row>
    <row r="167" ht="12.75" customHeight="1">
      <c r="A167" s="141"/>
      <c r="B167" s="141"/>
      <c r="C167" s="141"/>
      <c r="D167" s="141"/>
      <c r="E167" s="142"/>
      <c r="F167" s="141"/>
      <c r="G167" s="141"/>
      <c r="H167" s="141"/>
      <c r="I167" s="141"/>
      <c r="J167" s="141"/>
      <c r="K167" s="141"/>
      <c r="L167" s="141"/>
      <c r="M167" s="144"/>
      <c r="N167" s="144"/>
      <c r="O167" s="141"/>
      <c r="P167" s="145"/>
      <c r="Q167" s="141"/>
      <c r="R167" s="144"/>
      <c r="S167" s="141"/>
      <c r="T167" s="141"/>
      <c r="U167" s="141"/>
    </row>
    <row r="168" ht="12.75" customHeight="1">
      <c r="A168" s="141"/>
      <c r="B168" s="141"/>
      <c r="C168" s="141"/>
      <c r="D168" s="141"/>
      <c r="E168" s="142"/>
      <c r="F168" s="141"/>
      <c r="G168" s="141"/>
      <c r="H168" s="141"/>
      <c r="I168" s="141"/>
      <c r="J168" s="141"/>
      <c r="K168" s="141"/>
      <c r="L168" s="141"/>
      <c r="M168" s="144"/>
      <c r="N168" s="144"/>
      <c r="O168" s="141"/>
      <c r="P168" s="145"/>
      <c r="Q168" s="141"/>
      <c r="R168" s="144"/>
      <c r="S168" s="141"/>
      <c r="T168" s="141"/>
      <c r="U168" s="141"/>
    </row>
    <row r="169" ht="12.75" customHeight="1">
      <c r="A169" s="141"/>
      <c r="B169" s="141"/>
      <c r="C169" s="141"/>
      <c r="D169" s="141"/>
      <c r="E169" s="142"/>
      <c r="F169" s="141"/>
      <c r="G169" s="141"/>
      <c r="H169" s="141"/>
      <c r="I169" s="141"/>
      <c r="J169" s="141"/>
      <c r="K169" s="141"/>
      <c r="L169" s="141"/>
      <c r="M169" s="144"/>
      <c r="N169" s="144"/>
      <c r="O169" s="141"/>
      <c r="P169" s="145"/>
      <c r="Q169" s="141"/>
      <c r="R169" s="144"/>
      <c r="S169" s="141"/>
      <c r="T169" s="141"/>
      <c r="U169" s="141"/>
    </row>
    <row r="170" ht="12.75" customHeight="1">
      <c r="A170" s="141"/>
      <c r="B170" s="141"/>
      <c r="C170" s="141"/>
      <c r="D170" s="141"/>
      <c r="E170" s="142"/>
      <c r="F170" s="141"/>
      <c r="G170" s="141"/>
      <c r="H170" s="141"/>
      <c r="I170" s="141"/>
      <c r="J170" s="141"/>
      <c r="K170" s="141"/>
      <c r="L170" s="141"/>
      <c r="M170" s="144"/>
      <c r="N170" s="144"/>
      <c r="O170" s="141"/>
      <c r="P170" s="145"/>
      <c r="Q170" s="141"/>
      <c r="R170" s="144"/>
      <c r="S170" s="141"/>
      <c r="T170" s="141"/>
      <c r="U170" s="141"/>
    </row>
    <row r="171" ht="12.75" customHeight="1">
      <c r="A171" s="141"/>
      <c r="B171" s="141"/>
      <c r="C171" s="141"/>
      <c r="D171" s="141"/>
      <c r="E171" s="142"/>
      <c r="F171" s="141"/>
      <c r="G171" s="141"/>
      <c r="H171" s="141"/>
      <c r="I171" s="141"/>
      <c r="J171" s="141"/>
      <c r="K171" s="141"/>
      <c r="L171" s="141"/>
      <c r="M171" s="144"/>
      <c r="N171" s="144"/>
      <c r="O171" s="141"/>
      <c r="P171" s="145"/>
      <c r="Q171" s="141"/>
      <c r="R171" s="144"/>
      <c r="S171" s="141"/>
      <c r="T171" s="141"/>
      <c r="U171" s="141"/>
    </row>
    <row r="172" ht="12.75" customHeight="1">
      <c r="A172" s="141"/>
      <c r="B172" s="141"/>
      <c r="C172" s="141"/>
      <c r="D172" s="141"/>
      <c r="E172" s="142"/>
      <c r="F172" s="141"/>
      <c r="G172" s="141"/>
      <c r="H172" s="141"/>
      <c r="I172" s="141"/>
      <c r="J172" s="141"/>
      <c r="K172" s="141"/>
      <c r="L172" s="141"/>
      <c r="M172" s="144"/>
      <c r="N172" s="144"/>
      <c r="O172" s="141"/>
      <c r="P172" s="145"/>
      <c r="Q172" s="141"/>
      <c r="R172" s="144"/>
      <c r="S172" s="141"/>
      <c r="T172" s="141"/>
      <c r="U172" s="141"/>
    </row>
    <row r="173" ht="12.75" customHeight="1">
      <c r="A173" s="141"/>
      <c r="B173" s="141"/>
      <c r="C173" s="141"/>
      <c r="D173" s="141"/>
      <c r="E173" s="142"/>
      <c r="F173" s="141"/>
      <c r="G173" s="141"/>
      <c r="H173" s="141"/>
      <c r="I173" s="141"/>
      <c r="J173" s="141"/>
      <c r="K173" s="141"/>
      <c r="L173" s="141"/>
      <c r="M173" s="144"/>
      <c r="N173" s="144"/>
      <c r="O173" s="141"/>
      <c r="P173" s="145"/>
      <c r="Q173" s="141"/>
      <c r="R173" s="144"/>
      <c r="S173" s="141"/>
      <c r="T173" s="141"/>
      <c r="U173" s="141"/>
    </row>
    <row r="174" ht="12.75" customHeight="1">
      <c r="A174" s="141"/>
      <c r="B174" s="141"/>
      <c r="C174" s="141"/>
      <c r="D174" s="141"/>
      <c r="E174" s="142"/>
      <c r="F174" s="141"/>
      <c r="G174" s="141"/>
      <c r="H174" s="141"/>
      <c r="I174" s="141"/>
      <c r="J174" s="141"/>
      <c r="K174" s="141"/>
      <c r="L174" s="141"/>
      <c r="M174" s="144"/>
      <c r="N174" s="144"/>
      <c r="O174" s="141"/>
      <c r="P174" s="145"/>
      <c r="Q174" s="141"/>
      <c r="R174" s="144"/>
      <c r="S174" s="141"/>
      <c r="T174" s="141"/>
      <c r="U174" s="141"/>
    </row>
    <row r="175" ht="12.75" customHeight="1">
      <c r="A175" s="141"/>
      <c r="B175" s="141"/>
      <c r="C175" s="141"/>
      <c r="D175" s="141"/>
      <c r="E175" s="142"/>
      <c r="F175" s="141"/>
      <c r="G175" s="141"/>
      <c r="H175" s="141"/>
      <c r="I175" s="141"/>
      <c r="J175" s="141"/>
      <c r="K175" s="141"/>
      <c r="L175" s="141"/>
      <c r="M175" s="144"/>
      <c r="N175" s="144"/>
      <c r="O175" s="141"/>
      <c r="P175" s="145"/>
      <c r="Q175" s="141"/>
      <c r="R175" s="144"/>
      <c r="S175" s="141"/>
      <c r="T175" s="141"/>
      <c r="U175" s="141"/>
    </row>
    <row r="176" ht="12.75" customHeight="1">
      <c r="A176" s="141"/>
      <c r="B176" s="141"/>
      <c r="C176" s="141"/>
      <c r="D176" s="141"/>
      <c r="E176" s="142"/>
      <c r="F176" s="141"/>
      <c r="G176" s="141"/>
      <c r="H176" s="141"/>
      <c r="I176" s="141"/>
      <c r="J176" s="141"/>
      <c r="K176" s="141"/>
      <c r="L176" s="141"/>
      <c r="M176" s="144"/>
      <c r="N176" s="144"/>
      <c r="O176" s="141"/>
      <c r="P176" s="145"/>
      <c r="Q176" s="141"/>
      <c r="R176" s="144"/>
      <c r="S176" s="141"/>
      <c r="T176" s="141"/>
      <c r="U176" s="141"/>
    </row>
    <row r="177" ht="12.75" customHeight="1">
      <c r="A177" s="141"/>
      <c r="B177" s="141"/>
      <c r="C177" s="141"/>
      <c r="D177" s="141"/>
      <c r="E177" s="142"/>
      <c r="F177" s="141"/>
      <c r="G177" s="141"/>
      <c r="H177" s="141"/>
      <c r="I177" s="141"/>
      <c r="J177" s="141"/>
      <c r="K177" s="141"/>
      <c r="L177" s="141"/>
      <c r="M177" s="144"/>
      <c r="N177" s="144"/>
      <c r="O177" s="141"/>
      <c r="P177" s="145"/>
      <c r="Q177" s="141"/>
      <c r="R177" s="144"/>
      <c r="S177" s="141"/>
      <c r="T177" s="141"/>
      <c r="U177" s="141"/>
    </row>
    <row r="178" ht="12.75" customHeight="1">
      <c r="A178" s="141"/>
      <c r="B178" s="141"/>
      <c r="C178" s="141"/>
      <c r="D178" s="141"/>
      <c r="E178" s="142"/>
      <c r="F178" s="141"/>
      <c r="G178" s="141"/>
      <c r="H178" s="141"/>
      <c r="I178" s="141"/>
      <c r="J178" s="141"/>
      <c r="K178" s="141"/>
      <c r="L178" s="141"/>
      <c r="M178" s="144"/>
      <c r="N178" s="144"/>
      <c r="O178" s="141"/>
      <c r="P178" s="145"/>
      <c r="Q178" s="141"/>
      <c r="R178" s="144"/>
      <c r="S178" s="141"/>
      <c r="T178" s="141"/>
      <c r="U178" s="141"/>
    </row>
    <row r="179" ht="12.75" customHeight="1">
      <c r="A179" s="141"/>
      <c r="B179" s="141"/>
      <c r="C179" s="141"/>
      <c r="D179" s="141"/>
      <c r="E179" s="142"/>
      <c r="F179" s="141"/>
      <c r="G179" s="141"/>
      <c r="H179" s="141"/>
      <c r="I179" s="141"/>
      <c r="J179" s="141"/>
      <c r="K179" s="141"/>
      <c r="L179" s="141"/>
      <c r="M179" s="144"/>
      <c r="N179" s="144"/>
      <c r="O179" s="141"/>
      <c r="P179" s="145"/>
      <c r="Q179" s="141"/>
      <c r="R179" s="144"/>
      <c r="S179" s="141"/>
      <c r="T179" s="141"/>
      <c r="U179" s="141"/>
    </row>
    <row r="180" ht="12.75" customHeight="1">
      <c r="A180" s="141"/>
      <c r="B180" s="141"/>
      <c r="C180" s="141"/>
      <c r="D180" s="141"/>
      <c r="E180" s="142"/>
      <c r="F180" s="141"/>
      <c r="G180" s="141"/>
      <c r="H180" s="141"/>
      <c r="I180" s="141"/>
      <c r="J180" s="141"/>
      <c r="K180" s="141"/>
      <c r="L180" s="141"/>
      <c r="M180" s="144"/>
      <c r="N180" s="144"/>
      <c r="O180" s="141"/>
      <c r="P180" s="145"/>
      <c r="Q180" s="141"/>
      <c r="R180" s="144"/>
      <c r="S180" s="141"/>
      <c r="T180" s="141"/>
      <c r="U180" s="141"/>
    </row>
    <row r="181" ht="12.75" customHeight="1">
      <c r="A181" s="141"/>
      <c r="B181" s="141"/>
      <c r="C181" s="141"/>
      <c r="D181" s="141"/>
      <c r="E181" s="142"/>
      <c r="F181" s="141"/>
      <c r="G181" s="141"/>
      <c r="H181" s="141"/>
      <c r="I181" s="141"/>
      <c r="J181" s="141"/>
      <c r="K181" s="141"/>
      <c r="L181" s="141"/>
      <c r="M181" s="144"/>
      <c r="N181" s="144"/>
      <c r="O181" s="141"/>
      <c r="P181" s="145"/>
      <c r="Q181" s="141"/>
      <c r="R181" s="144"/>
      <c r="S181" s="141"/>
      <c r="T181" s="141"/>
      <c r="U181" s="141"/>
    </row>
    <row r="182" ht="12.75" customHeight="1">
      <c r="A182" s="141"/>
      <c r="B182" s="141"/>
      <c r="C182" s="141"/>
      <c r="D182" s="141"/>
      <c r="E182" s="142"/>
      <c r="F182" s="141"/>
      <c r="G182" s="141"/>
      <c r="H182" s="141"/>
      <c r="I182" s="141"/>
      <c r="J182" s="141"/>
      <c r="K182" s="141"/>
      <c r="L182" s="141"/>
      <c r="M182" s="144"/>
      <c r="N182" s="144"/>
      <c r="O182" s="141"/>
      <c r="P182" s="145"/>
      <c r="Q182" s="141"/>
      <c r="R182" s="144"/>
      <c r="S182" s="141"/>
      <c r="T182" s="141"/>
      <c r="U182" s="141"/>
    </row>
    <row r="183" ht="12.75" customHeight="1">
      <c r="A183" s="141"/>
      <c r="B183" s="141"/>
      <c r="C183" s="141"/>
      <c r="D183" s="141"/>
      <c r="E183" s="142"/>
      <c r="F183" s="141"/>
      <c r="G183" s="141"/>
      <c r="H183" s="141"/>
      <c r="I183" s="141"/>
      <c r="J183" s="141"/>
      <c r="K183" s="141"/>
      <c r="L183" s="141"/>
      <c r="M183" s="144"/>
      <c r="N183" s="144"/>
      <c r="O183" s="141"/>
      <c r="P183" s="145"/>
      <c r="Q183" s="141"/>
      <c r="R183" s="144"/>
      <c r="S183" s="141"/>
      <c r="T183" s="141"/>
      <c r="U183" s="141"/>
    </row>
    <row r="184" ht="12.75" customHeight="1">
      <c r="A184" s="141"/>
      <c r="B184" s="141"/>
      <c r="C184" s="141"/>
      <c r="D184" s="141"/>
      <c r="E184" s="142"/>
      <c r="F184" s="141"/>
      <c r="G184" s="141"/>
      <c r="H184" s="141"/>
      <c r="I184" s="141"/>
      <c r="J184" s="141"/>
      <c r="K184" s="141"/>
      <c r="L184" s="141"/>
      <c r="M184" s="144"/>
      <c r="N184" s="144"/>
      <c r="O184" s="141"/>
      <c r="P184" s="145"/>
      <c r="Q184" s="141"/>
      <c r="R184" s="144"/>
      <c r="S184" s="141"/>
      <c r="T184" s="141"/>
      <c r="U184" s="141"/>
    </row>
    <row r="185" ht="12.75" customHeight="1">
      <c r="A185" s="141"/>
      <c r="B185" s="141"/>
      <c r="C185" s="141"/>
      <c r="D185" s="141"/>
      <c r="E185" s="142"/>
      <c r="F185" s="141"/>
      <c r="G185" s="141"/>
      <c r="H185" s="141"/>
      <c r="I185" s="141"/>
      <c r="J185" s="141"/>
      <c r="K185" s="141"/>
      <c r="L185" s="141"/>
      <c r="M185" s="144"/>
      <c r="N185" s="144"/>
      <c r="O185" s="141"/>
      <c r="P185" s="145"/>
      <c r="Q185" s="141"/>
      <c r="R185" s="144"/>
      <c r="S185" s="141"/>
      <c r="T185" s="141"/>
      <c r="U185" s="141"/>
    </row>
    <row r="186" ht="12.75" customHeight="1">
      <c r="A186" s="141"/>
      <c r="B186" s="141"/>
      <c r="C186" s="141"/>
      <c r="D186" s="141"/>
      <c r="E186" s="142"/>
      <c r="F186" s="141"/>
      <c r="G186" s="141"/>
      <c r="H186" s="141"/>
      <c r="I186" s="141"/>
      <c r="J186" s="141"/>
      <c r="K186" s="141"/>
      <c r="L186" s="141"/>
      <c r="M186" s="144"/>
      <c r="N186" s="144"/>
      <c r="O186" s="141"/>
      <c r="P186" s="145"/>
      <c r="Q186" s="141"/>
      <c r="R186" s="144"/>
      <c r="S186" s="141"/>
      <c r="T186" s="141"/>
      <c r="U186" s="141"/>
    </row>
    <row r="187" ht="12.75" customHeight="1">
      <c r="A187" s="141"/>
      <c r="B187" s="141"/>
      <c r="C187" s="141"/>
      <c r="D187" s="141"/>
      <c r="E187" s="142"/>
      <c r="F187" s="141"/>
      <c r="G187" s="141"/>
      <c r="H187" s="141"/>
      <c r="I187" s="141"/>
      <c r="J187" s="141"/>
      <c r="K187" s="141"/>
      <c r="L187" s="141"/>
      <c r="M187" s="144"/>
      <c r="N187" s="144"/>
      <c r="O187" s="141"/>
      <c r="P187" s="145"/>
      <c r="Q187" s="141"/>
      <c r="R187" s="144"/>
      <c r="S187" s="141"/>
      <c r="T187" s="141"/>
      <c r="U187" s="141"/>
    </row>
    <row r="188" ht="12.75" customHeight="1">
      <c r="A188" s="141"/>
      <c r="B188" s="141"/>
      <c r="C188" s="141"/>
      <c r="D188" s="141"/>
      <c r="E188" s="142"/>
      <c r="F188" s="141"/>
      <c r="G188" s="141"/>
      <c r="H188" s="141"/>
      <c r="I188" s="141"/>
      <c r="J188" s="141"/>
      <c r="K188" s="141"/>
      <c r="L188" s="141"/>
      <c r="M188" s="144"/>
      <c r="N188" s="144"/>
      <c r="O188" s="141"/>
      <c r="P188" s="145"/>
      <c r="Q188" s="141"/>
      <c r="R188" s="144"/>
      <c r="S188" s="141"/>
      <c r="T188" s="141"/>
      <c r="U188" s="141"/>
    </row>
    <row r="189" ht="12.75" customHeight="1">
      <c r="A189" s="141"/>
      <c r="B189" s="141"/>
      <c r="C189" s="141"/>
      <c r="D189" s="141"/>
      <c r="E189" s="142"/>
      <c r="F189" s="141"/>
      <c r="G189" s="141"/>
      <c r="H189" s="141"/>
      <c r="I189" s="141"/>
      <c r="J189" s="141"/>
      <c r="K189" s="141"/>
      <c r="L189" s="141"/>
      <c r="M189" s="144"/>
      <c r="N189" s="144"/>
      <c r="O189" s="141"/>
      <c r="P189" s="145"/>
      <c r="Q189" s="141"/>
      <c r="R189" s="144"/>
      <c r="S189" s="141"/>
      <c r="T189" s="141"/>
      <c r="U189" s="141"/>
    </row>
    <row r="190" ht="12.75" customHeight="1">
      <c r="A190" s="141"/>
      <c r="B190" s="141"/>
      <c r="C190" s="141"/>
      <c r="D190" s="141"/>
      <c r="E190" s="142"/>
      <c r="F190" s="141"/>
      <c r="G190" s="141"/>
      <c r="H190" s="141"/>
      <c r="I190" s="141"/>
      <c r="J190" s="141"/>
      <c r="K190" s="141"/>
      <c r="L190" s="141"/>
      <c r="M190" s="144"/>
      <c r="N190" s="144"/>
      <c r="O190" s="141"/>
      <c r="P190" s="145"/>
      <c r="Q190" s="141"/>
      <c r="R190" s="144"/>
      <c r="S190" s="141"/>
      <c r="T190" s="141"/>
      <c r="U190" s="141"/>
    </row>
    <row r="191" ht="12.75" customHeight="1">
      <c r="A191" s="141"/>
      <c r="B191" s="141"/>
      <c r="C191" s="141"/>
      <c r="D191" s="141"/>
      <c r="E191" s="142"/>
      <c r="F191" s="141"/>
      <c r="G191" s="141"/>
      <c r="H191" s="141"/>
      <c r="I191" s="141"/>
      <c r="J191" s="141"/>
      <c r="K191" s="141"/>
      <c r="L191" s="141"/>
      <c r="M191" s="144"/>
      <c r="N191" s="144"/>
      <c r="O191" s="141"/>
      <c r="P191" s="145"/>
      <c r="Q191" s="141"/>
      <c r="R191" s="144"/>
      <c r="S191" s="141"/>
      <c r="T191" s="141"/>
      <c r="U191" s="141"/>
    </row>
    <row r="192" ht="12.75" customHeight="1">
      <c r="A192" s="141"/>
      <c r="B192" s="141"/>
      <c r="C192" s="141"/>
      <c r="D192" s="141"/>
      <c r="E192" s="142"/>
      <c r="F192" s="141"/>
      <c r="G192" s="141"/>
      <c r="H192" s="141"/>
      <c r="I192" s="141"/>
      <c r="J192" s="141"/>
      <c r="K192" s="141"/>
      <c r="L192" s="141"/>
      <c r="M192" s="144"/>
      <c r="N192" s="144"/>
      <c r="O192" s="141"/>
      <c r="P192" s="145"/>
      <c r="Q192" s="141"/>
      <c r="R192" s="144"/>
      <c r="S192" s="141"/>
      <c r="T192" s="141"/>
      <c r="U192" s="141"/>
    </row>
    <row r="193" ht="12.75" customHeight="1">
      <c r="A193" s="141"/>
      <c r="B193" s="141"/>
      <c r="C193" s="141"/>
      <c r="D193" s="141"/>
      <c r="E193" s="142"/>
      <c r="F193" s="141"/>
      <c r="G193" s="141"/>
      <c r="H193" s="141"/>
      <c r="I193" s="141"/>
      <c r="J193" s="141"/>
      <c r="K193" s="141"/>
      <c r="L193" s="141"/>
      <c r="M193" s="144"/>
      <c r="N193" s="144"/>
      <c r="O193" s="141"/>
      <c r="P193" s="145"/>
      <c r="Q193" s="141"/>
      <c r="R193" s="144"/>
      <c r="S193" s="141"/>
      <c r="T193" s="141"/>
      <c r="U193" s="141"/>
    </row>
    <row r="194" ht="12.75" customHeight="1">
      <c r="A194" s="141"/>
      <c r="B194" s="141"/>
      <c r="C194" s="141"/>
      <c r="D194" s="141"/>
      <c r="E194" s="142"/>
      <c r="F194" s="141"/>
      <c r="G194" s="141"/>
      <c r="H194" s="141"/>
      <c r="I194" s="141"/>
      <c r="J194" s="141"/>
      <c r="K194" s="141"/>
      <c r="L194" s="141"/>
      <c r="M194" s="144"/>
      <c r="N194" s="144"/>
      <c r="O194" s="141"/>
      <c r="P194" s="145"/>
      <c r="Q194" s="141"/>
      <c r="R194" s="144"/>
      <c r="S194" s="141"/>
      <c r="T194" s="141"/>
      <c r="U194" s="141"/>
    </row>
    <row r="195" ht="12.75" customHeight="1">
      <c r="A195" s="141"/>
      <c r="B195" s="141"/>
      <c r="C195" s="141"/>
      <c r="D195" s="141"/>
      <c r="E195" s="142"/>
      <c r="F195" s="141"/>
      <c r="G195" s="141"/>
      <c r="H195" s="141"/>
      <c r="I195" s="141"/>
      <c r="J195" s="141"/>
      <c r="K195" s="141"/>
      <c r="L195" s="141"/>
      <c r="M195" s="144"/>
      <c r="N195" s="144"/>
      <c r="O195" s="141"/>
      <c r="P195" s="145"/>
      <c r="Q195" s="141"/>
      <c r="R195" s="144"/>
      <c r="S195" s="141"/>
      <c r="T195" s="141"/>
      <c r="U195" s="141"/>
    </row>
    <row r="196" ht="12.75" customHeight="1">
      <c r="A196" s="141"/>
      <c r="B196" s="141"/>
      <c r="C196" s="141"/>
      <c r="D196" s="141"/>
      <c r="E196" s="142"/>
      <c r="F196" s="141"/>
      <c r="G196" s="141"/>
      <c r="H196" s="141"/>
      <c r="I196" s="141"/>
      <c r="J196" s="141"/>
      <c r="K196" s="141"/>
      <c r="L196" s="141"/>
      <c r="M196" s="144"/>
      <c r="N196" s="144"/>
      <c r="O196" s="141"/>
      <c r="P196" s="145"/>
      <c r="Q196" s="141"/>
      <c r="R196" s="144"/>
      <c r="S196" s="141"/>
      <c r="T196" s="141"/>
      <c r="U196" s="141"/>
    </row>
    <row r="197" ht="12.75" customHeight="1">
      <c r="A197" s="141"/>
      <c r="B197" s="141"/>
      <c r="C197" s="141"/>
      <c r="D197" s="141"/>
      <c r="E197" s="142"/>
      <c r="F197" s="141"/>
      <c r="G197" s="141"/>
      <c r="H197" s="141"/>
      <c r="I197" s="141"/>
      <c r="J197" s="141"/>
      <c r="K197" s="141"/>
      <c r="L197" s="141"/>
      <c r="M197" s="144"/>
      <c r="N197" s="144"/>
      <c r="O197" s="141"/>
      <c r="P197" s="145"/>
      <c r="Q197" s="141"/>
      <c r="R197" s="144"/>
      <c r="S197" s="141"/>
      <c r="T197" s="141"/>
      <c r="U197" s="141"/>
    </row>
    <row r="198" ht="12.75" customHeight="1">
      <c r="A198" s="141"/>
      <c r="B198" s="141"/>
      <c r="C198" s="141"/>
      <c r="D198" s="141"/>
      <c r="E198" s="142"/>
      <c r="F198" s="141"/>
      <c r="G198" s="141"/>
      <c r="H198" s="141"/>
      <c r="I198" s="141"/>
      <c r="J198" s="141"/>
      <c r="K198" s="141"/>
      <c r="L198" s="141"/>
      <c r="M198" s="144"/>
      <c r="N198" s="144"/>
      <c r="O198" s="141"/>
      <c r="P198" s="145"/>
      <c r="Q198" s="141"/>
      <c r="R198" s="144"/>
      <c r="S198" s="141"/>
      <c r="T198" s="141"/>
      <c r="U198" s="141"/>
    </row>
    <row r="199" ht="12.75" customHeight="1">
      <c r="A199" s="141"/>
      <c r="B199" s="141"/>
      <c r="C199" s="141"/>
      <c r="D199" s="141"/>
      <c r="E199" s="142"/>
      <c r="F199" s="141"/>
      <c r="G199" s="141"/>
      <c r="H199" s="141"/>
      <c r="I199" s="141"/>
      <c r="J199" s="141"/>
      <c r="K199" s="141"/>
      <c r="L199" s="141"/>
      <c r="M199" s="144"/>
      <c r="N199" s="144"/>
      <c r="O199" s="141"/>
      <c r="P199" s="145"/>
      <c r="Q199" s="141"/>
      <c r="R199" s="144"/>
      <c r="S199" s="141"/>
      <c r="T199" s="141"/>
      <c r="U199" s="141"/>
    </row>
    <row r="200" ht="12.75" customHeight="1">
      <c r="A200" s="141"/>
      <c r="B200" s="141"/>
      <c r="C200" s="141"/>
      <c r="D200" s="141"/>
      <c r="E200" s="142"/>
      <c r="F200" s="141"/>
      <c r="G200" s="141"/>
      <c r="H200" s="141"/>
      <c r="I200" s="141"/>
      <c r="J200" s="141"/>
      <c r="K200" s="141"/>
      <c r="L200" s="141"/>
      <c r="M200" s="144"/>
      <c r="N200" s="144"/>
      <c r="O200" s="141"/>
      <c r="P200" s="145"/>
      <c r="Q200" s="141"/>
      <c r="R200" s="144"/>
      <c r="S200" s="141"/>
      <c r="T200" s="141"/>
      <c r="U200" s="141"/>
    </row>
    <row r="201" ht="12.75" customHeight="1">
      <c r="A201" s="141"/>
      <c r="B201" s="141"/>
      <c r="C201" s="141"/>
      <c r="D201" s="141"/>
      <c r="E201" s="142"/>
      <c r="F201" s="141"/>
      <c r="G201" s="141"/>
      <c r="H201" s="141"/>
      <c r="I201" s="141"/>
      <c r="J201" s="141"/>
      <c r="K201" s="141"/>
      <c r="L201" s="141"/>
      <c r="M201" s="144"/>
      <c r="N201" s="144"/>
      <c r="O201" s="141"/>
      <c r="P201" s="145"/>
      <c r="Q201" s="141"/>
      <c r="R201" s="144"/>
      <c r="S201" s="141"/>
      <c r="T201" s="141"/>
      <c r="U201" s="141"/>
    </row>
    <row r="202" ht="12.75" customHeight="1">
      <c r="A202" s="141"/>
      <c r="B202" s="141"/>
      <c r="C202" s="141"/>
      <c r="D202" s="141"/>
      <c r="E202" s="142"/>
      <c r="F202" s="141"/>
      <c r="G202" s="141"/>
      <c r="H202" s="141"/>
      <c r="I202" s="141"/>
      <c r="J202" s="141"/>
      <c r="K202" s="141"/>
      <c r="L202" s="141"/>
      <c r="M202" s="144"/>
      <c r="N202" s="144"/>
      <c r="O202" s="141"/>
      <c r="P202" s="145"/>
      <c r="Q202" s="141"/>
      <c r="R202" s="144"/>
      <c r="S202" s="141"/>
      <c r="T202" s="141"/>
      <c r="U202" s="141"/>
    </row>
    <row r="203" ht="12.75" customHeight="1">
      <c r="A203" s="141"/>
      <c r="B203" s="141"/>
      <c r="C203" s="141"/>
      <c r="D203" s="141"/>
      <c r="E203" s="142"/>
      <c r="F203" s="141"/>
      <c r="G203" s="141"/>
      <c r="H203" s="141"/>
      <c r="I203" s="141"/>
      <c r="J203" s="141"/>
      <c r="K203" s="141"/>
      <c r="L203" s="141"/>
      <c r="M203" s="144"/>
      <c r="N203" s="144"/>
      <c r="O203" s="141"/>
      <c r="P203" s="145"/>
      <c r="Q203" s="141"/>
      <c r="R203" s="144"/>
      <c r="S203" s="141"/>
      <c r="T203" s="141"/>
      <c r="U203" s="141"/>
    </row>
    <row r="204" ht="12.75" customHeight="1">
      <c r="A204" s="141"/>
      <c r="B204" s="141"/>
      <c r="C204" s="141"/>
      <c r="D204" s="141"/>
      <c r="E204" s="142"/>
      <c r="F204" s="141"/>
      <c r="G204" s="141"/>
      <c r="H204" s="141"/>
      <c r="I204" s="141"/>
      <c r="J204" s="141"/>
      <c r="K204" s="141"/>
      <c r="L204" s="141"/>
      <c r="M204" s="144"/>
      <c r="N204" s="144"/>
      <c r="O204" s="141"/>
      <c r="P204" s="145"/>
      <c r="Q204" s="141"/>
      <c r="R204" s="144"/>
      <c r="S204" s="141"/>
      <c r="T204" s="141"/>
      <c r="U204" s="141"/>
    </row>
    <row r="205" ht="12.75" customHeight="1">
      <c r="A205" s="141"/>
      <c r="B205" s="141"/>
      <c r="C205" s="141"/>
      <c r="D205" s="141"/>
      <c r="E205" s="142"/>
      <c r="F205" s="141"/>
      <c r="G205" s="141"/>
      <c r="H205" s="141"/>
      <c r="I205" s="141"/>
      <c r="J205" s="141"/>
      <c r="K205" s="141"/>
      <c r="L205" s="141"/>
      <c r="M205" s="144"/>
      <c r="N205" s="144"/>
      <c r="O205" s="141"/>
      <c r="P205" s="145"/>
      <c r="Q205" s="141"/>
      <c r="R205" s="144"/>
      <c r="S205" s="141"/>
      <c r="T205" s="141"/>
      <c r="U205" s="141"/>
    </row>
    <row r="206" ht="12.75" customHeight="1">
      <c r="A206" s="141"/>
      <c r="B206" s="141"/>
      <c r="C206" s="141"/>
      <c r="D206" s="141"/>
      <c r="E206" s="142"/>
      <c r="F206" s="141"/>
      <c r="G206" s="141"/>
      <c r="H206" s="141"/>
      <c r="I206" s="141"/>
      <c r="J206" s="141"/>
      <c r="K206" s="141"/>
      <c r="L206" s="141"/>
      <c r="M206" s="144"/>
      <c r="N206" s="144"/>
      <c r="O206" s="141"/>
      <c r="P206" s="145"/>
      <c r="Q206" s="141"/>
      <c r="R206" s="144"/>
      <c r="S206" s="141"/>
      <c r="T206" s="141"/>
      <c r="U206" s="141"/>
    </row>
    <row r="207" ht="12.75" customHeight="1">
      <c r="A207" s="141"/>
      <c r="B207" s="141"/>
      <c r="C207" s="141"/>
      <c r="D207" s="141"/>
      <c r="E207" s="142"/>
      <c r="F207" s="141"/>
      <c r="G207" s="141"/>
      <c r="H207" s="141"/>
      <c r="I207" s="141"/>
      <c r="J207" s="141"/>
      <c r="K207" s="141"/>
      <c r="L207" s="141"/>
      <c r="M207" s="144"/>
      <c r="N207" s="144"/>
      <c r="O207" s="141"/>
      <c r="P207" s="145"/>
      <c r="Q207" s="141"/>
      <c r="R207" s="144"/>
      <c r="S207" s="141"/>
      <c r="T207" s="141"/>
      <c r="U207" s="141"/>
    </row>
    <row r="208" ht="12.75" customHeight="1">
      <c r="A208" s="141"/>
      <c r="B208" s="141"/>
      <c r="C208" s="141"/>
      <c r="D208" s="141"/>
      <c r="E208" s="142"/>
      <c r="F208" s="141"/>
      <c r="G208" s="141"/>
      <c r="H208" s="141"/>
      <c r="I208" s="141"/>
      <c r="J208" s="141"/>
      <c r="K208" s="141"/>
      <c r="L208" s="141"/>
      <c r="M208" s="144"/>
      <c r="N208" s="144"/>
      <c r="O208" s="141"/>
      <c r="P208" s="145"/>
      <c r="Q208" s="141"/>
      <c r="R208" s="144"/>
      <c r="S208" s="141"/>
      <c r="T208" s="141"/>
      <c r="U208" s="141"/>
    </row>
    <row r="209" ht="12.75" customHeight="1">
      <c r="A209" s="141"/>
      <c r="B209" s="141"/>
      <c r="C209" s="141"/>
      <c r="D209" s="141"/>
      <c r="E209" s="142"/>
      <c r="F209" s="141"/>
      <c r="G209" s="141"/>
      <c r="H209" s="141"/>
      <c r="I209" s="141"/>
      <c r="J209" s="141"/>
      <c r="K209" s="141"/>
      <c r="L209" s="141"/>
      <c r="M209" s="144"/>
      <c r="N209" s="144"/>
      <c r="O209" s="141"/>
      <c r="P209" s="145"/>
      <c r="Q209" s="141"/>
      <c r="R209" s="144"/>
      <c r="S209" s="141"/>
      <c r="T209" s="141"/>
      <c r="U209" s="141"/>
    </row>
    <row r="210" ht="12.75" customHeight="1">
      <c r="A210" s="141"/>
      <c r="B210" s="141"/>
      <c r="C210" s="141"/>
      <c r="D210" s="141"/>
      <c r="E210" s="142"/>
      <c r="F210" s="141"/>
      <c r="G210" s="141"/>
      <c r="H210" s="141"/>
      <c r="I210" s="141"/>
      <c r="J210" s="141"/>
      <c r="K210" s="141"/>
      <c r="L210" s="141"/>
      <c r="M210" s="144"/>
      <c r="N210" s="144"/>
      <c r="O210" s="141"/>
      <c r="P210" s="145"/>
      <c r="Q210" s="141"/>
      <c r="R210" s="144"/>
      <c r="S210" s="141"/>
      <c r="T210" s="141"/>
      <c r="U210" s="141"/>
    </row>
    <row r="211" ht="12.75" customHeight="1">
      <c r="A211" s="141"/>
      <c r="B211" s="141"/>
      <c r="C211" s="141"/>
      <c r="D211" s="141"/>
      <c r="E211" s="142"/>
      <c r="F211" s="141"/>
      <c r="G211" s="141"/>
      <c r="H211" s="141"/>
      <c r="I211" s="141"/>
      <c r="J211" s="141"/>
      <c r="K211" s="141"/>
      <c r="L211" s="141"/>
      <c r="M211" s="144"/>
      <c r="N211" s="144"/>
      <c r="O211" s="141"/>
      <c r="P211" s="145"/>
      <c r="Q211" s="141"/>
      <c r="R211" s="144"/>
      <c r="S211" s="141"/>
      <c r="T211" s="141"/>
      <c r="U211" s="141"/>
    </row>
    <row r="212" ht="12.75" customHeight="1">
      <c r="A212" s="141"/>
      <c r="B212" s="141"/>
      <c r="C212" s="141"/>
      <c r="D212" s="141"/>
      <c r="E212" s="142"/>
      <c r="F212" s="141"/>
      <c r="G212" s="141"/>
      <c r="H212" s="141"/>
      <c r="I212" s="141"/>
      <c r="J212" s="141"/>
      <c r="K212" s="141"/>
      <c r="L212" s="141"/>
      <c r="M212" s="144"/>
      <c r="N212" s="144"/>
      <c r="O212" s="141"/>
      <c r="P212" s="145"/>
      <c r="Q212" s="141"/>
      <c r="R212" s="144"/>
      <c r="S212" s="141"/>
      <c r="T212" s="141"/>
      <c r="U212" s="141"/>
    </row>
    <row r="213" ht="12.75" customHeight="1">
      <c r="A213" s="141"/>
      <c r="B213" s="141"/>
      <c r="C213" s="141"/>
      <c r="D213" s="141"/>
      <c r="E213" s="142"/>
      <c r="F213" s="141"/>
      <c r="G213" s="141"/>
      <c r="H213" s="141"/>
      <c r="I213" s="141"/>
      <c r="J213" s="141"/>
      <c r="K213" s="141"/>
      <c r="L213" s="141"/>
      <c r="M213" s="144"/>
      <c r="N213" s="144"/>
      <c r="O213" s="141"/>
      <c r="P213" s="145"/>
      <c r="Q213" s="141"/>
      <c r="R213" s="144"/>
      <c r="S213" s="141"/>
      <c r="T213" s="141"/>
      <c r="U213" s="141"/>
    </row>
    <row r="214" ht="12.75" customHeight="1">
      <c r="A214" s="141"/>
      <c r="B214" s="141"/>
      <c r="C214" s="141"/>
      <c r="D214" s="141"/>
      <c r="E214" s="142"/>
      <c r="F214" s="141"/>
      <c r="G214" s="141"/>
      <c r="H214" s="141"/>
      <c r="I214" s="141"/>
      <c r="J214" s="141"/>
      <c r="K214" s="141"/>
      <c r="L214" s="141"/>
      <c r="M214" s="144"/>
      <c r="N214" s="144"/>
      <c r="O214" s="141"/>
      <c r="P214" s="145"/>
      <c r="Q214" s="141"/>
      <c r="R214" s="144"/>
      <c r="S214" s="141"/>
      <c r="T214" s="141"/>
      <c r="U214" s="141"/>
    </row>
    <row r="215" ht="12.75" customHeight="1">
      <c r="A215" s="141"/>
      <c r="B215" s="141"/>
      <c r="C215" s="141"/>
      <c r="D215" s="141"/>
      <c r="E215" s="142"/>
      <c r="F215" s="141"/>
      <c r="G215" s="141"/>
      <c r="H215" s="141"/>
      <c r="I215" s="141"/>
      <c r="J215" s="141"/>
      <c r="K215" s="141"/>
      <c r="L215" s="141"/>
      <c r="M215" s="144"/>
      <c r="N215" s="144"/>
      <c r="O215" s="141"/>
      <c r="P215" s="145"/>
      <c r="Q215" s="141"/>
      <c r="R215" s="144"/>
      <c r="S215" s="141"/>
      <c r="T215" s="141"/>
      <c r="U215" s="141"/>
    </row>
    <row r="216" ht="12.75" customHeight="1">
      <c r="A216" s="141"/>
      <c r="B216" s="141"/>
      <c r="C216" s="141"/>
      <c r="D216" s="141"/>
      <c r="E216" s="142"/>
      <c r="F216" s="141"/>
      <c r="G216" s="141"/>
      <c r="H216" s="141"/>
      <c r="I216" s="141"/>
      <c r="J216" s="141"/>
      <c r="K216" s="141"/>
      <c r="L216" s="141"/>
      <c r="M216" s="144"/>
      <c r="N216" s="144"/>
      <c r="O216" s="141"/>
      <c r="P216" s="145"/>
      <c r="Q216" s="141"/>
      <c r="R216" s="144"/>
      <c r="S216" s="141"/>
      <c r="T216" s="141"/>
      <c r="U216" s="141"/>
    </row>
    <row r="217" ht="12.75" customHeight="1">
      <c r="A217" s="141"/>
      <c r="B217" s="141"/>
      <c r="C217" s="141"/>
      <c r="D217" s="141"/>
      <c r="E217" s="142"/>
      <c r="F217" s="141"/>
      <c r="G217" s="141"/>
      <c r="H217" s="141"/>
      <c r="I217" s="141"/>
      <c r="J217" s="141"/>
      <c r="K217" s="141"/>
      <c r="L217" s="141"/>
      <c r="M217" s="144"/>
      <c r="N217" s="144"/>
      <c r="O217" s="141"/>
      <c r="P217" s="145"/>
      <c r="Q217" s="141"/>
      <c r="R217" s="144"/>
      <c r="S217" s="141"/>
      <c r="T217" s="141"/>
      <c r="U217" s="141"/>
    </row>
    <row r="218" ht="12.75" customHeight="1">
      <c r="A218" s="141"/>
      <c r="B218" s="141"/>
      <c r="C218" s="141"/>
      <c r="D218" s="141"/>
      <c r="E218" s="142"/>
      <c r="F218" s="141"/>
      <c r="G218" s="141"/>
      <c r="H218" s="141"/>
      <c r="I218" s="141"/>
      <c r="J218" s="141"/>
      <c r="K218" s="141"/>
      <c r="L218" s="141"/>
      <c r="M218" s="144"/>
      <c r="N218" s="144"/>
      <c r="O218" s="141"/>
      <c r="P218" s="145"/>
      <c r="Q218" s="141"/>
      <c r="R218" s="144"/>
      <c r="S218" s="141"/>
      <c r="T218" s="141"/>
      <c r="U218" s="141"/>
    </row>
    <row r="219" ht="12.75" customHeight="1">
      <c r="A219" s="141"/>
      <c r="B219" s="141"/>
      <c r="C219" s="141"/>
      <c r="D219" s="141"/>
      <c r="E219" s="142"/>
      <c r="F219" s="141"/>
      <c r="G219" s="141"/>
      <c r="H219" s="141"/>
      <c r="I219" s="141"/>
      <c r="J219" s="141"/>
      <c r="K219" s="141"/>
      <c r="L219" s="141"/>
      <c r="M219" s="144"/>
      <c r="N219" s="144"/>
      <c r="O219" s="141"/>
      <c r="P219" s="145"/>
      <c r="Q219" s="141"/>
      <c r="R219" s="144"/>
      <c r="S219" s="141"/>
      <c r="T219" s="141"/>
      <c r="U219" s="141"/>
    </row>
    <row r="220" ht="12.75" customHeight="1">
      <c r="A220" s="141"/>
      <c r="B220" s="141"/>
      <c r="C220" s="141"/>
      <c r="D220" s="141"/>
      <c r="E220" s="142"/>
      <c r="F220" s="141"/>
      <c r="G220" s="141"/>
      <c r="H220" s="141"/>
      <c r="I220" s="141"/>
      <c r="J220" s="141"/>
      <c r="K220" s="141"/>
      <c r="L220" s="141"/>
      <c r="M220" s="144"/>
      <c r="N220" s="144"/>
      <c r="O220" s="141"/>
      <c r="P220" s="145"/>
      <c r="Q220" s="141"/>
      <c r="R220" s="144"/>
      <c r="S220" s="141"/>
      <c r="T220" s="141"/>
      <c r="U220" s="141"/>
    </row>
    <row r="221" ht="12.75" customHeight="1">
      <c r="A221" s="141"/>
      <c r="B221" s="141"/>
      <c r="C221" s="141"/>
      <c r="D221" s="141"/>
      <c r="E221" s="142"/>
      <c r="F221" s="141"/>
      <c r="G221" s="141"/>
      <c r="H221" s="141"/>
      <c r="I221" s="141"/>
      <c r="J221" s="141"/>
      <c r="K221" s="141"/>
      <c r="L221" s="141"/>
      <c r="M221" s="144"/>
      <c r="N221" s="144"/>
      <c r="O221" s="141"/>
      <c r="P221" s="145"/>
      <c r="Q221" s="141"/>
      <c r="R221" s="144"/>
      <c r="S221" s="141"/>
      <c r="T221" s="141"/>
      <c r="U221" s="141"/>
    </row>
    <row r="222" ht="12.75" customHeight="1">
      <c r="A222" s="141"/>
      <c r="B222" s="141"/>
      <c r="C222" s="141"/>
      <c r="D222" s="141"/>
      <c r="E222" s="142"/>
      <c r="F222" s="141"/>
      <c r="G222" s="141"/>
      <c r="H222" s="141"/>
      <c r="I222" s="141"/>
      <c r="J222" s="141"/>
      <c r="K222" s="141"/>
      <c r="L222" s="141"/>
      <c r="M222" s="144"/>
      <c r="N222" s="144"/>
      <c r="O222" s="141"/>
      <c r="P222" s="145"/>
      <c r="Q222" s="141"/>
      <c r="R222" s="144"/>
      <c r="S222" s="141"/>
      <c r="T222" s="141"/>
      <c r="U222" s="141"/>
    </row>
    <row r="223" ht="12.75" customHeight="1">
      <c r="A223" s="141"/>
      <c r="B223" s="141"/>
      <c r="C223" s="141"/>
      <c r="D223" s="141"/>
      <c r="E223" s="142"/>
      <c r="F223" s="141"/>
      <c r="G223" s="141"/>
      <c r="H223" s="141"/>
      <c r="I223" s="141"/>
      <c r="J223" s="141"/>
      <c r="K223" s="141"/>
      <c r="L223" s="141"/>
      <c r="M223" s="144"/>
      <c r="N223" s="144"/>
      <c r="O223" s="141"/>
      <c r="P223" s="145"/>
      <c r="Q223" s="141"/>
      <c r="R223" s="144"/>
      <c r="S223" s="141"/>
      <c r="T223" s="141"/>
      <c r="U223" s="141"/>
    </row>
    <row r="224" ht="12.75" customHeight="1">
      <c r="A224" s="141"/>
      <c r="B224" s="141"/>
      <c r="C224" s="141"/>
      <c r="D224" s="141"/>
      <c r="E224" s="142"/>
      <c r="F224" s="141"/>
      <c r="G224" s="141"/>
      <c r="H224" s="141"/>
      <c r="I224" s="141"/>
      <c r="J224" s="141"/>
      <c r="K224" s="141"/>
      <c r="L224" s="141"/>
      <c r="M224" s="144"/>
      <c r="N224" s="144"/>
      <c r="O224" s="141"/>
      <c r="P224" s="145"/>
      <c r="Q224" s="141"/>
      <c r="R224" s="144"/>
      <c r="S224" s="141"/>
      <c r="T224" s="141"/>
      <c r="U224" s="141"/>
    </row>
    <row r="225" ht="12.75" customHeight="1">
      <c r="A225" s="141"/>
      <c r="B225" s="141"/>
      <c r="C225" s="141"/>
      <c r="D225" s="141"/>
      <c r="E225" s="142"/>
      <c r="F225" s="141"/>
      <c r="G225" s="141"/>
      <c r="H225" s="141"/>
      <c r="I225" s="141"/>
      <c r="J225" s="141"/>
      <c r="K225" s="141"/>
      <c r="L225" s="141"/>
      <c r="M225" s="144"/>
      <c r="N225" s="144"/>
      <c r="O225" s="141"/>
      <c r="P225" s="145"/>
      <c r="Q225" s="141"/>
      <c r="R225" s="144"/>
      <c r="S225" s="141"/>
      <c r="T225" s="141"/>
      <c r="U225" s="141"/>
    </row>
    <row r="226" ht="12.75" customHeight="1">
      <c r="A226" s="141"/>
      <c r="B226" s="141"/>
      <c r="C226" s="141"/>
      <c r="D226" s="141"/>
      <c r="E226" s="142"/>
      <c r="F226" s="141"/>
      <c r="G226" s="141"/>
      <c r="H226" s="141"/>
      <c r="I226" s="141"/>
      <c r="J226" s="141"/>
      <c r="K226" s="141"/>
      <c r="L226" s="141"/>
      <c r="M226" s="144"/>
      <c r="N226" s="144"/>
      <c r="O226" s="141"/>
      <c r="P226" s="145"/>
      <c r="Q226" s="141"/>
      <c r="R226" s="144"/>
      <c r="S226" s="141"/>
      <c r="T226" s="141"/>
      <c r="U226" s="141"/>
    </row>
    <row r="227" ht="12.75" customHeight="1">
      <c r="A227" s="141"/>
      <c r="B227" s="141"/>
      <c r="C227" s="141"/>
      <c r="D227" s="141"/>
      <c r="E227" s="142"/>
      <c r="F227" s="141"/>
      <c r="G227" s="141"/>
      <c r="H227" s="141"/>
      <c r="I227" s="141"/>
      <c r="J227" s="141"/>
      <c r="K227" s="141"/>
      <c r="L227" s="141"/>
      <c r="M227" s="144"/>
      <c r="N227" s="144"/>
      <c r="O227" s="141"/>
      <c r="P227" s="145"/>
      <c r="Q227" s="141"/>
      <c r="R227" s="144"/>
      <c r="S227" s="141"/>
      <c r="T227" s="141"/>
      <c r="U227" s="141"/>
    </row>
    <row r="228" ht="12.75" customHeight="1">
      <c r="A228" s="141"/>
      <c r="B228" s="141"/>
      <c r="C228" s="141"/>
      <c r="D228" s="141"/>
      <c r="E228" s="142"/>
      <c r="F228" s="141"/>
      <c r="G228" s="141"/>
      <c r="H228" s="141"/>
      <c r="I228" s="141"/>
      <c r="J228" s="141"/>
      <c r="K228" s="141"/>
      <c r="L228" s="141"/>
      <c r="M228" s="144"/>
      <c r="N228" s="144"/>
      <c r="O228" s="141"/>
      <c r="P228" s="145"/>
      <c r="Q228" s="141"/>
      <c r="R228" s="144"/>
      <c r="S228" s="141"/>
      <c r="T228" s="141"/>
      <c r="U228" s="141"/>
    </row>
    <row r="229" ht="12.75" customHeight="1">
      <c r="A229" s="141"/>
      <c r="B229" s="141"/>
      <c r="C229" s="141"/>
      <c r="D229" s="141"/>
      <c r="E229" s="142"/>
      <c r="F229" s="141"/>
      <c r="G229" s="141"/>
      <c r="H229" s="141"/>
      <c r="I229" s="141"/>
      <c r="J229" s="141"/>
      <c r="K229" s="141"/>
      <c r="L229" s="141"/>
      <c r="M229" s="144"/>
      <c r="N229" s="144"/>
      <c r="O229" s="141"/>
      <c r="P229" s="145"/>
      <c r="Q229" s="141"/>
      <c r="R229" s="144"/>
      <c r="S229" s="141"/>
      <c r="T229" s="141"/>
      <c r="U229" s="141"/>
    </row>
    <row r="230" ht="12.75" customHeight="1">
      <c r="A230" s="141"/>
      <c r="B230" s="141"/>
      <c r="C230" s="141"/>
      <c r="D230" s="141"/>
      <c r="E230" s="142"/>
      <c r="F230" s="141"/>
      <c r="G230" s="141"/>
      <c r="H230" s="141"/>
      <c r="I230" s="141"/>
      <c r="J230" s="141"/>
      <c r="K230" s="141"/>
      <c r="L230" s="141"/>
      <c r="M230" s="144"/>
      <c r="N230" s="144"/>
      <c r="O230" s="141"/>
      <c r="P230" s="145"/>
      <c r="Q230" s="141"/>
      <c r="R230" s="144"/>
      <c r="S230" s="141"/>
      <c r="T230" s="141"/>
      <c r="U230" s="141"/>
    </row>
    <row r="231" ht="12.75" customHeight="1">
      <c r="A231" s="141"/>
      <c r="B231" s="141"/>
      <c r="C231" s="141"/>
      <c r="D231" s="141"/>
      <c r="E231" s="142"/>
      <c r="F231" s="141"/>
      <c r="G231" s="141"/>
      <c r="H231" s="141"/>
      <c r="I231" s="141"/>
      <c r="J231" s="141"/>
      <c r="K231" s="141"/>
      <c r="L231" s="141"/>
      <c r="M231" s="144"/>
      <c r="N231" s="144"/>
      <c r="O231" s="141"/>
      <c r="P231" s="145"/>
      <c r="Q231" s="141"/>
      <c r="R231" s="144"/>
      <c r="S231" s="141"/>
      <c r="T231" s="141"/>
      <c r="U231" s="141"/>
    </row>
    <row r="232" ht="12.75" customHeight="1">
      <c r="A232" s="141"/>
      <c r="B232" s="141"/>
      <c r="C232" s="141"/>
      <c r="D232" s="141"/>
      <c r="E232" s="142"/>
      <c r="F232" s="141"/>
      <c r="G232" s="141"/>
      <c r="H232" s="141"/>
      <c r="I232" s="141"/>
      <c r="J232" s="141"/>
      <c r="K232" s="141"/>
      <c r="L232" s="141"/>
      <c r="M232" s="144"/>
      <c r="N232" s="144"/>
      <c r="O232" s="141"/>
      <c r="P232" s="145"/>
      <c r="Q232" s="141"/>
      <c r="R232" s="144"/>
      <c r="S232" s="141"/>
      <c r="T232" s="141"/>
      <c r="U232" s="141"/>
    </row>
    <row r="233" ht="12.75" customHeight="1">
      <c r="A233" s="141"/>
      <c r="B233" s="141"/>
      <c r="C233" s="141"/>
      <c r="D233" s="141"/>
      <c r="E233" s="142"/>
      <c r="F233" s="141"/>
      <c r="G233" s="141"/>
      <c r="H233" s="141"/>
      <c r="I233" s="141"/>
      <c r="J233" s="141"/>
      <c r="K233" s="141"/>
      <c r="L233" s="141"/>
      <c r="M233" s="144"/>
      <c r="N233" s="144"/>
      <c r="O233" s="141"/>
      <c r="P233" s="145"/>
      <c r="Q233" s="141"/>
      <c r="R233" s="144"/>
      <c r="S233" s="141"/>
      <c r="T233" s="141"/>
      <c r="U233" s="141"/>
    </row>
    <row r="234" ht="12.75" customHeight="1">
      <c r="A234" s="141"/>
      <c r="B234" s="141"/>
      <c r="C234" s="141"/>
      <c r="D234" s="141"/>
      <c r="E234" s="142"/>
      <c r="F234" s="141"/>
      <c r="G234" s="141"/>
      <c r="H234" s="141"/>
      <c r="I234" s="141"/>
      <c r="J234" s="141"/>
      <c r="K234" s="141"/>
      <c r="L234" s="141"/>
      <c r="M234" s="144"/>
      <c r="N234" s="144"/>
      <c r="O234" s="141"/>
      <c r="P234" s="145"/>
      <c r="Q234" s="141"/>
      <c r="R234" s="144"/>
      <c r="S234" s="141"/>
      <c r="T234" s="141"/>
      <c r="U234" s="141"/>
    </row>
    <row r="235" ht="12.75" customHeight="1">
      <c r="A235" s="141"/>
      <c r="B235" s="141"/>
      <c r="C235" s="141"/>
      <c r="D235" s="141"/>
      <c r="E235" s="142"/>
      <c r="F235" s="141"/>
      <c r="G235" s="141"/>
      <c r="H235" s="141"/>
      <c r="I235" s="141"/>
      <c r="J235" s="141"/>
      <c r="K235" s="141"/>
      <c r="L235" s="141"/>
      <c r="M235" s="144"/>
      <c r="N235" s="144"/>
      <c r="O235" s="141"/>
      <c r="P235" s="145"/>
      <c r="Q235" s="141"/>
      <c r="R235" s="144"/>
      <c r="S235" s="141"/>
      <c r="T235" s="141"/>
      <c r="U235" s="141"/>
    </row>
    <row r="236" ht="12.75" customHeight="1">
      <c r="A236" s="141"/>
      <c r="B236" s="141"/>
      <c r="C236" s="141"/>
      <c r="D236" s="141"/>
      <c r="E236" s="142"/>
      <c r="F236" s="141"/>
      <c r="G236" s="141"/>
      <c r="H236" s="141"/>
      <c r="I236" s="141"/>
      <c r="J236" s="141"/>
      <c r="K236" s="141"/>
      <c r="L236" s="141"/>
      <c r="M236" s="144"/>
      <c r="N236" s="144"/>
      <c r="O236" s="141"/>
      <c r="P236" s="145"/>
      <c r="Q236" s="141"/>
      <c r="R236" s="144"/>
      <c r="S236" s="141"/>
      <c r="T236" s="141"/>
      <c r="U236" s="141"/>
    </row>
    <row r="237" ht="12.75" customHeight="1">
      <c r="A237" s="141"/>
      <c r="B237" s="141"/>
      <c r="C237" s="141"/>
      <c r="D237" s="141"/>
      <c r="E237" s="142"/>
      <c r="F237" s="141"/>
      <c r="G237" s="141"/>
      <c r="H237" s="141"/>
      <c r="I237" s="141"/>
      <c r="J237" s="141"/>
      <c r="K237" s="141"/>
      <c r="L237" s="141"/>
      <c r="M237" s="144"/>
      <c r="N237" s="144"/>
      <c r="O237" s="141"/>
      <c r="P237" s="145"/>
      <c r="Q237" s="141"/>
      <c r="R237" s="144"/>
      <c r="S237" s="141"/>
      <c r="T237" s="141"/>
      <c r="U237" s="141"/>
    </row>
    <row r="238" ht="12.75" customHeight="1">
      <c r="A238" s="141"/>
      <c r="B238" s="141"/>
      <c r="C238" s="141"/>
      <c r="D238" s="141"/>
      <c r="E238" s="142"/>
      <c r="F238" s="141"/>
      <c r="G238" s="141"/>
      <c r="H238" s="141"/>
      <c r="I238" s="141"/>
      <c r="J238" s="141"/>
      <c r="K238" s="141"/>
      <c r="L238" s="141"/>
      <c r="M238" s="144"/>
      <c r="N238" s="144"/>
      <c r="O238" s="141"/>
      <c r="P238" s="145"/>
      <c r="Q238" s="141"/>
      <c r="R238" s="144"/>
      <c r="S238" s="141"/>
      <c r="T238" s="141"/>
      <c r="U238" s="141"/>
    </row>
    <row r="239" ht="12.75" customHeight="1">
      <c r="A239" s="141"/>
      <c r="B239" s="141"/>
      <c r="C239" s="141"/>
      <c r="D239" s="141"/>
      <c r="E239" s="142"/>
      <c r="F239" s="141"/>
      <c r="G239" s="141"/>
      <c r="H239" s="141"/>
      <c r="I239" s="141"/>
      <c r="J239" s="141"/>
      <c r="K239" s="141"/>
      <c r="L239" s="141"/>
      <c r="M239" s="144"/>
      <c r="N239" s="144"/>
      <c r="O239" s="141"/>
      <c r="P239" s="145"/>
      <c r="Q239" s="141"/>
      <c r="R239" s="144"/>
      <c r="S239" s="141"/>
      <c r="T239" s="141"/>
      <c r="U239" s="141"/>
    </row>
    <row r="240" ht="12.75" customHeight="1">
      <c r="A240" s="141"/>
      <c r="B240" s="141"/>
      <c r="C240" s="141"/>
      <c r="D240" s="141"/>
      <c r="E240" s="142"/>
      <c r="F240" s="141"/>
      <c r="G240" s="141"/>
      <c r="H240" s="141"/>
      <c r="I240" s="141"/>
      <c r="J240" s="141"/>
      <c r="K240" s="141"/>
      <c r="L240" s="141"/>
      <c r="M240" s="144"/>
      <c r="N240" s="144"/>
      <c r="O240" s="141"/>
      <c r="P240" s="145"/>
      <c r="Q240" s="141"/>
      <c r="R240" s="144"/>
      <c r="S240" s="141"/>
      <c r="T240" s="141"/>
      <c r="U240" s="141"/>
    </row>
    <row r="241" ht="12.75" customHeight="1">
      <c r="A241" s="141"/>
      <c r="B241" s="141"/>
      <c r="C241" s="141"/>
      <c r="D241" s="141"/>
      <c r="E241" s="142"/>
      <c r="F241" s="141"/>
      <c r="G241" s="141"/>
      <c r="H241" s="141"/>
      <c r="I241" s="141"/>
      <c r="J241" s="141"/>
      <c r="K241" s="141"/>
      <c r="L241" s="141"/>
      <c r="M241" s="144"/>
      <c r="N241" s="144"/>
      <c r="O241" s="141"/>
      <c r="P241" s="145"/>
      <c r="Q241" s="141"/>
      <c r="R241" s="144"/>
      <c r="S241" s="141"/>
      <c r="T241" s="141"/>
      <c r="U241" s="141"/>
    </row>
    <row r="242" ht="12.75" customHeight="1">
      <c r="A242" s="141"/>
      <c r="B242" s="141"/>
      <c r="C242" s="141"/>
      <c r="D242" s="141"/>
      <c r="E242" s="142"/>
      <c r="F242" s="141"/>
      <c r="G242" s="141"/>
      <c r="H242" s="141"/>
      <c r="I242" s="141"/>
      <c r="J242" s="141"/>
      <c r="K242" s="141"/>
      <c r="L242" s="141"/>
      <c r="M242" s="144"/>
      <c r="N242" s="144"/>
      <c r="O242" s="141"/>
      <c r="P242" s="145"/>
      <c r="Q242" s="141"/>
      <c r="R242" s="144"/>
      <c r="S242" s="141"/>
      <c r="T242" s="141"/>
      <c r="U242" s="141"/>
    </row>
    <row r="243" ht="12.75" customHeight="1">
      <c r="A243" s="141"/>
      <c r="B243" s="141"/>
      <c r="C243" s="141"/>
      <c r="D243" s="141"/>
      <c r="E243" s="142"/>
      <c r="F243" s="141"/>
      <c r="G243" s="141"/>
      <c r="H243" s="141"/>
      <c r="I243" s="141"/>
      <c r="J243" s="141"/>
      <c r="K243" s="141"/>
      <c r="L243" s="141"/>
      <c r="M243" s="144"/>
      <c r="N243" s="144"/>
      <c r="O243" s="141"/>
      <c r="P243" s="145"/>
      <c r="Q243" s="141"/>
      <c r="R243" s="144"/>
      <c r="S243" s="141"/>
      <c r="T243" s="141"/>
      <c r="U243" s="141"/>
    </row>
    <row r="244" ht="12.75" customHeight="1">
      <c r="A244" s="141"/>
      <c r="B244" s="141"/>
      <c r="C244" s="141"/>
      <c r="D244" s="141"/>
      <c r="E244" s="142"/>
      <c r="F244" s="141"/>
      <c r="G244" s="141"/>
      <c r="H244" s="141"/>
      <c r="I244" s="141"/>
      <c r="J244" s="141"/>
      <c r="K244" s="141"/>
      <c r="L244" s="141"/>
      <c r="M244" s="144"/>
      <c r="N244" s="144"/>
      <c r="O244" s="141"/>
      <c r="P244" s="145"/>
      <c r="Q244" s="141"/>
      <c r="R244" s="144"/>
      <c r="S244" s="141"/>
      <c r="T244" s="141"/>
      <c r="U244" s="141"/>
    </row>
    <row r="245" ht="12.75" customHeight="1">
      <c r="A245" s="141"/>
      <c r="B245" s="141"/>
      <c r="C245" s="141"/>
      <c r="D245" s="141"/>
      <c r="E245" s="142"/>
      <c r="F245" s="141"/>
      <c r="G245" s="141"/>
      <c r="H245" s="141"/>
      <c r="I245" s="141"/>
      <c r="J245" s="141"/>
      <c r="K245" s="141"/>
      <c r="L245" s="141"/>
      <c r="M245" s="144"/>
      <c r="N245" s="144"/>
      <c r="O245" s="141"/>
      <c r="P245" s="145"/>
      <c r="Q245" s="141"/>
      <c r="R245" s="144"/>
      <c r="S245" s="141"/>
      <c r="T245" s="141"/>
      <c r="U245" s="141"/>
    </row>
    <row r="246" ht="12.75" customHeight="1">
      <c r="A246" s="141"/>
      <c r="B246" s="141"/>
      <c r="C246" s="141"/>
      <c r="D246" s="141"/>
      <c r="E246" s="142"/>
      <c r="F246" s="141"/>
      <c r="G246" s="141"/>
      <c r="H246" s="141"/>
      <c r="I246" s="141"/>
      <c r="J246" s="141"/>
      <c r="K246" s="141"/>
      <c r="L246" s="141"/>
      <c r="M246" s="144"/>
      <c r="N246" s="144"/>
      <c r="O246" s="141"/>
      <c r="P246" s="145"/>
      <c r="Q246" s="141"/>
      <c r="R246" s="144"/>
      <c r="S246" s="141"/>
      <c r="T246" s="141"/>
      <c r="U246" s="141"/>
    </row>
    <row r="247" ht="12.75" customHeight="1">
      <c r="A247" s="141"/>
      <c r="B247" s="141"/>
      <c r="C247" s="141"/>
      <c r="D247" s="141"/>
      <c r="E247" s="142"/>
      <c r="F247" s="141"/>
      <c r="G247" s="141"/>
      <c r="H247" s="141"/>
      <c r="I247" s="141"/>
      <c r="J247" s="141"/>
      <c r="K247" s="141"/>
      <c r="L247" s="141"/>
      <c r="M247" s="144"/>
      <c r="N247" s="144"/>
      <c r="O247" s="141"/>
      <c r="P247" s="145"/>
      <c r="Q247" s="141"/>
      <c r="R247" s="144"/>
      <c r="S247" s="141"/>
      <c r="T247" s="141"/>
      <c r="U247" s="141"/>
    </row>
    <row r="248" ht="12.75" customHeight="1">
      <c r="A248" s="141"/>
      <c r="B248" s="141"/>
      <c r="C248" s="141"/>
      <c r="D248" s="141"/>
      <c r="E248" s="142"/>
      <c r="F248" s="141"/>
      <c r="G248" s="141"/>
      <c r="H248" s="141"/>
      <c r="I248" s="141"/>
      <c r="J248" s="141"/>
      <c r="K248" s="141"/>
      <c r="L248" s="141"/>
      <c r="M248" s="144"/>
      <c r="N248" s="144"/>
      <c r="O248" s="141"/>
      <c r="P248" s="145"/>
      <c r="Q248" s="141"/>
      <c r="R248" s="144"/>
      <c r="S248" s="141"/>
      <c r="T248" s="141"/>
      <c r="U248" s="141"/>
    </row>
    <row r="249" ht="12.75" customHeight="1">
      <c r="A249" s="141"/>
      <c r="B249" s="141"/>
      <c r="C249" s="141"/>
      <c r="D249" s="141"/>
      <c r="E249" s="142"/>
      <c r="F249" s="141"/>
      <c r="G249" s="141"/>
      <c r="H249" s="141"/>
      <c r="I249" s="141"/>
      <c r="J249" s="141"/>
      <c r="K249" s="141"/>
      <c r="L249" s="141"/>
      <c r="M249" s="144"/>
      <c r="N249" s="144"/>
      <c r="O249" s="141"/>
      <c r="P249" s="145"/>
      <c r="Q249" s="141"/>
      <c r="R249" s="144"/>
      <c r="S249" s="141"/>
      <c r="T249" s="141"/>
      <c r="U249" s="141"/>
    </row>
    <row r="250" ht="12.75" customHeight="1">
      <c r="A250" s="141"/>
      <c r="B250" s="141"/>
      <c r="C250" s="141"/>
      <c r="D250" s="141"/>
      <c r="E250" s="142"/>
      <c r="F250" s="141"/>
      <c r="G250" s="141"/>
      <c r="H250" s="141"/>
      <c r="I250" s="141"/>
      <c r="J250" s="141"/>
      <c r="K250" s="141"/>
      <c r="L250" s="141"/>
      <c r="M250" s="144"/>
      <c r="N250" s="144"/>
      <c r="O250" s="141"/>
      <c r="P250" s="145"/>
      <c r="Q250" s="141"/>
      <c r="R250" s="144"/>
      <c r="S250" s="141"/>
      <c r="T250" s="141"/>
      <c r="U250" s="141"/>
    </row>
    <row r="251" ht="12.75" customHeight="1">
      <c r="A251" s="141"/>
      <c r="B251" s="141"/>
      <c r="C251" s="141"/>
      <c r="D251" s="141"/>
      <c r="E251" s="142"/>
      <c r="F251" s="141"/>
      <c r="G251" s="141"/>
      <c r="H251" s="141"/>
      <c r="I251" s="141"/>
      <c r="J251" s="141"/>
      <c r="K251" s="141"/>
      <c r="L251" s="141"/>
      <c r="M251" s="144"/>
      <c r="N251" s="144"/>
      <c r="O251" s="141"/>
      <c r="P251" s="145"/>
      <c r="Q251" s="141"/>
      <c r="R251" s="144"/>
      <c r="S251" s="141"/>
      <c r="T251" s="141"/>
      <c r="U251" s="141"/>
    </row>
    <row r="252" ht="12.75" customHeight="1">
      <c r="A252" s="141"/>
      <c r="B252" s="141"/>
      <c r="C252" s="141"/>
      <c r="D252" s="141"/>
      <c r="E252" s="142"/>
      <c r="F252" s="141"/>
      <c r="G252" s="141"/>
      <c r="H252" s="141"/>
      <c r="I252" s="141"/>
      <c r="J252" s="141"/>
      <c r="K252" s="141"/>
      <c r="L252" s="141"/>
      <c r="M252" s="144"/>
      <c r="N252" s="144"/>
      <c r="O252" s="141"/>
      <c r="P252" s="145"/>
      <c r="Q252" s="141"/>
      <c r="R252" s="144"/>
      <c r="S252" s="141"/>
      <c r="T252" s="141"/>
      <c r="U252" s="141"/>
    </row>
    <row r="253" ht="12.75" customHeight="1">
      <c r="A253" s="141"/>
      <c r="B253" s="141"/>
      <c r="C253" s="141"/>
      <c r="D253" s="141"/>
      <c r="E253" s="142"/>
      <c r="F253" s="141"/>
      <c r="G253" s="141"/>
      <c r="H253" s="141"/>
      <c r="I253" s="141"/>
      <c r="J253" s="141"/>
      <c r="K253" s="141"/>
      <c r="L253" s="141"/>
      <c r="M253" s="144"/>
      <c r="N253" s="144"/>
      <c r="O253" s="141"/>
      <c r="P253" s="145"/>
      <c r="Q253" s="141"/>
      <c r="R253" s="144"/>
      <c r="S253" s="141"/>
      <c r="T253" s="141"/>
      <c r="U253" s="141"/>
    </row>
    <row r="254" ht="12.75" customHeight="1">
      <c r="A254" s="141"/>
      <c r="B254" s="141"/>
      <c r="C254" s="141"/>
      <c r="D254" s="141"/>
      <c r="E254" s="142"/>
      <c r="F254" s="141"/>
      <c r="G254" s="141"/>
      <c r="H254" s="141"/>
      <c r="I254" s="141"/>
      <c r="J254" s="141"/>
      <c r="K254" s="141"/>
      <c r="L254" s="141"/>
      <c r="M254" s="144"/>
      <c r="N254" s="144"/>
      <c r="O254" s="141"/>
      <c r="P254" s="145"/>
      <c r="Q254" s="141"/>
      <c r="R254" s="144"/>
      <c r="S254" s="141"/>
      <c r="T254" s="141"/>
      <c r="U254" s="141"/>
    </row>
    <row r="255" ht="12.75" customHeight="1">
      <c r="A255" s="141"/>
      <c r="B255" s="141"/>
      <c r="C255" s="141"/>
      <c r="D255" s="141"/>
      <c r="E255" s="142"/>
      <c r="F255" s="141"/>
      <c r="G255" s="141"/>
      <c r="H255" s="141"/>
      <c r="I255" s="141"/>
      <c r="J255" s="141"/>
      <c r="K255" s="141"/>
      <c r="L255" s="141"/>
      <c r="M255" s="144"/>
      <c r="N255" s="144"/>
      <c r="O255" s="141"/>
      <c r="P255" s="145"/>
      <c r="Q255" s="141"/>
      <c r="R255" s="144"/>
      <c r="S255" s="141"/>
      <c r="T255" s="141"/>
      <c r="U255" s="141"/>
    </row>
    <row r="256" ht="12.75" customHeight="1">
      <c r="A256" s="141"/>
      <c r="B256" s="141"/>
      <c r="C256" s="141"/>
      <c r="D256" s="141"/>
      <c r="E256" s="142"/>
      <c r="F256" s="141"/>
      <c r="G256" s="141"/>
      <c r="H256" s="141"/>
      <c r="I256" s="141"/>
      <c r="J256" s="141"/>
      <c r="K256" s="141"/>
      <c r="L256" s="141"/>
      <c r="M256" s="144"/>
      <c r="N256" s="144"/>
      <c r="O256" s="141"/>
      <c r="P256" s="145"/>
      <c r="Q256" s="141"/>
      <c r="R256" s="144"/>
      <c r="S256" s="141"/>
      <c r="T256" s="141"/>
      <c r="U256" s="141"/>
    </row>
    <row r="257" ht="12.75" customHeight="1">
      <c r="A257" s="141"/>
      <c r="B257" s="141"/>
      <c r="C257" s="141"/>
      <c r="D257" s="141"/>
      <c r="E257" s="142"/>
      <c r="F257" s="141"/>
      <c r="G257" s="141"/>
      <c r="H257" s="141"/>
      <c r="I257" s="141"/>
      <c r="J257" s="141"/>
      <c r="K257" s="141"/>
      <c r="L257" s="141"/>
      <c r="M257" s="144"/>
      <c r="N257" s="144"/>
      <c r="O257" s="141"/>
      <c r="P257" s="145"/>
      <c r="Q257" s="141"/>
      <c r="R257" s="144"/>
      <c r="S257" s="141"/>
      <c r="T257" s="141"/>
      <c r="U257" s="141"/>
    </row>
    <row r="258" ht="12.75" customHeight="1">
      <c r="A258" s="141"/>
      <c r="B258" s="141"/>
      <c r="C258" s="141"/>
      <c r="D258" s="141"/>
      <c r="E258" s="142"/>
      <c r="F258" s="141"/>
      <c r="G258" s="141"/>
      <c r="H258" s="141"/>
      <c r="I258" s="141"/>
      <c r="J258" s="141"/>
      <c r="K258" s="141"/>
      <c r="L258" s="141"/>
      <c r="M258" s="144"/>
      <c r="N258" s="144"/>
      <c r="O258" s="141"/>
      <c r="P258" s="145"/>
      <c r="Q258" s="141"/>
      <c r="R258" s="144"/>
      <c r="S258" s="141"/>
      <c r="T258" s="141"/>
      <c r="U258" s="141"/>
    </row>
    <row r="259" ht="12.75" customHeight="1">
      <c r="A259" s="141"/>
      <c r="B259" s="141"/>
      <c r="C259" s="141"/>
      <c r="D259" s="141"/>
      <c r="E259" s="142"/>
      <c r="F259" s="141"/>
      <c r="G259" s="141"/>
      <c r="H259" s="141"/>
      <c r="I259" s="141"/>
      <c r="J259" s="141"/>
      <c r="K259" s="141"/>
      <c r="L259" s="141"/>
      <c r="M259" s="144"/>
      <c r="N259" s="144"/>
      <c r="O259" s="141"/>
      <c r="P259" s="145"/>
      <c r="Q259" s="141"/>
      <c r="R259" s="144"/>
      <c r="S259" s="141"/>
      <c r="T259" s="141"/>
      <c r="U259" s="141"/>
    </row>
    <row r="260" ht="12.75" customHeight="1">
      <c r="A260" s="141"/>
      <c r="B260" s="141"/>
      <c r="C260" s="141"/>
      <c r="D260" s="141"/>
      <c r="E260" s="142"/>
      <c r="F260" s="141"/>
      <c r="G260" s="141"/>
      <c r="H260" s="141"/>
      <c r="I260" s="141"/>
      <c r="J260" s="141"/>
      <c r="K260" s="141"/>
      <c r="L260" s="141"/>
      <c r="M260" s="144"/>
      <c r="N260" s="144"/>
      <c r="O260" s="141"/>
      <c r="P260" s="145"/>
      <c r="Q260" s="141"/>
      <c r="R260" s="144"/>
      <c r="S260" s="141"/>
      <c r="T260" s="141"/>
      <c r="U260" s="141"/>
    </row>
    <row r="261" ht="12.75" customHeight="1">
      <c r="A261" s="141"/>
      <c r="B261" s="141"/>
      <c r="C261" s="141"/>
      <c r="D261" s="141"/>
      <c r="E261" s="142"/>
      <c r="F261" s="141"/>
      <c r="G261" s="141"/>
      <c r="H261" s="141"/>
      <c r="I261" s="141"/>
      <c r="J261" s="141"/>
      <c r="K261" s="141"/>
      <c r="L261" s="141"/>
      <c r="M261" s="144"/>
      <c r="N261" s="144"/>
      <c r="O261" s="141"/>
      <c r="P261" s="145"/>
      <c r="Q261" s="141"/>
      <c r="R261" s="144"/>
      <c r="S261" s="141"/>
      <c r="T261" s="141"/>
      <c r="U261" s="141"/>
    </row>
    <row r="262" ht="12.75" customHeight="1">
      <c r="A262" s="141"/>
      <c r="B262" s="141"/>
      <c r="C262" s="141"/>
      <c r="D262" s="141"/>
      <c r="E262" s="142"/>
      <c r="F262" s="141"/>
      <c r="G262" s="141"/>
      <c r="H262" s="141"/>
      <c r="I262" s="141"/>
      <c r="J262" s="141"/>
      <c r="K262" s="141"/>
      <c r="L262" s="141"/>
      <c r="M262" s="144"/>
      <c r="N262" s="144"/>
      <c r="O262" s="141"/>
      <c r="P262" s="145"/>
      <c r="Q262" s="141"/>
      <c r="R262" s="144"/>
      <c r="S262" s="141"/>
      <c r="T262" s="141"/>
      <c r="U262" s="141"/>
    </row>
    <row r="263" ht="12.75" customHeight="1">
      <c r="A263" s="141"/>
      <c r="B263" s="141"/>
      <c r="C263" s="141"/>
      <c r="D263" s="141"/>
      <c r="E263" s="142"/>
      <c r="F263" s="141"/>
      <c r="G263" s="141"/>
      <c r="H263" s="141"/>
      <c r="I263" s="141"/>
      <c r="J263" s="141"/>
      <c r="K263" s="141"/>
      <c r="L263" s="141"/>
      <c r="M263" s="144"/>
      <c r="N263" s="144"/>
      <c r="O263" s="141"/>
      <c r="P263" s="145"/>
      <c r="Q263" s="141"/>
      <c r="R263" s="144"/>
      <c r="S263" s="141"/>
      <c r="T263" s="141"/>
      <c r="U263" s="141"/>
    </row>
    <row r="264" ht="12.75" customHeight="1">
      <c r="A264" s="141"/>
      <c r="B264" s="141"/>
      <c r="C264" s="141"/>
      <c r="D264" s="141"/>
      <c r="E264" s="142"/>
      <c r="F264" s="141"/>
      <c r="G264" s="141"/>
      <c r="H264" s="141"/>
      <c r="I264" s="141"/>
      <c r="J264" s="141"/>
      <c r="K264" s="141"/>
      <c r="L264" s="141"/>
      <c r="M264" s="144"/>
      <c r="N264" s="144"/>
      <c r="O264" s="141"/>
      <c r="P264" s="145"/>
      <c r="Q264" s="141"/>
      <c r="R264" s="144"/>
      <c r="S264" s="141"/>
      <c r="T264" s="141"/>
      <c r="U264" s="141"/>
    </row>
    <row r="265" ht="12.75" customHeight="1">
      <c r="A265" s="141"/>
      <c r="B265" s="141"/>
      <c r="C265" s="141"/>
      <c r="D265" s="141"/>
      <c r="E265" s="142"/>
      <c r="F265" s="141"/>
      <c r="G265" s="141"/>
      <c r="H265" s="141"/>
      <c r="I265" s="141"/>
      <c r="J265" s="141"/>
      <c r="K265" s="141"/>
      <c r="L265" s="141"/>
      <c r="M265" s="144"/>
      <c r="N265" s="144"/>
      <c r="O265" s="141"/>
      <c r="P265" s="145"/>
      <c r="Q265" s="141"/>
      <c r="R265" s="144"/>
      <c r="S265" s="141"/>
      <c r="T265" s="141"/>
      <c r="U265" s="141"/>
    </row>
    <row r="266" ht="12.75" customHeight="1">
      <c r="A266" s="141"/>
      <c r="B266" s="141"/>
      <c r="C266" s="141"/>
      <c r="D266" s="141"/>
      <c r="E266" s="142"/>
      <c r="F266" s="141"/>
      <c r="G266" s="141"/>
      <c r="H266" s="141"/>
      <c r="I266" s="141"/>
      <c r="J266" s="141"/>
      <c r="K266" s="141"/>
      <c r="L266" s="141"/>
      <c r="M266" s="144"/>
      <c r="N266" s="144"/>
      <c r="O266" s="141"/>
      <c r="P266" s="145"/>
      <c r="Q266" s="141"/>
      <c r="R266" s="144"/>
      <c r="S266" s="141"/>
      <c r="T266" s="141"/>
      <c r="U266" s="141"/>
    </row>
    <row r="267" ht="12.75" customHeight="1">
      <c r="A267" s="141"/>
      <c r="B267" s="141"/>
      <c r="C267" s="141"/>
      <c r="D267" s="141"/>
      <c r="E267" s="142"/>
      <c r="F267" s="141"/>
      <c r="G267" s="141"/>
      <c r="H267" s="141"/>
      <c r="I267" s="141"/>
      <c r="J267" s="141"/>
      <c r="K267" s="141"/>
      <c r="L267" s="141"/>
      <c r="M267" s="144"/>
      <c r="N267" s="144"/>
      <c r="O267" s="141"/>
      <c r="P267" s="145"/>
      <c r="Q267" s="141"/>
      <c r="R267" s="144"/>
      <c r="S267" s="141"/>
      <c r="T267" s="141"/>
      <c r="U267" s="141"/>
    </row>
    <row r="268" ht="12.75" customHeight="1">
      <c r="A268" s="141"/>
      <c r="B268" s="141"/>
      <c r="C268" s="141"/>
      <c r="D268" s="141"/>
      <c r="E268" s="142"/>
      <c r="F268" s="141"/>
      <c r="G268" s="141"/>
      <c r="H268" s="141"/>
      <c r="I268" s="141"/>
      <c r="J268" s="141"/>
      <c r="K268" s="141"/>
      <c r="L268" s="141"/>
      <c r="M268" s="144"/>
      <c r="N268" s="144"/>
      <c r="O268" s="141"/>
      <c r="P268" s="145"/>
      <c r="Q268" s="141"/>
      <c r="R268" s="144"/>
      <c r="S268" s="141"/>
      <c r="T268" s="141"/>
      <c r="U268" s="141"/>
    </row>
    <row r="269" ht="12.75" customHeight="1">
      <c r="A269" s="141"/>
      <c r="B269" s="141"/>
      <c r="C269" s="141"/>
      <c r="D269" s="141"/>
      <c r="E269" s="142"/>
      <c r="F269" s="141"/>
      <c r="G269" s="141"/>
      <c r="H269" s="141"/>
      <c r="I269" s="141"/>
      <c r="J269" s="141"/>
      <c r="K269" s="141"/>
      <c r="L269" s="141"/>
      <c r="M269" s="144"/>
      <c r="N269" s="144"/>
      <c r="O269" s="141"/>
      <c r="P269" s="145"/>
      <c r="Q269" s="141"/>
      <c r="R269" s="144"/>
      <c r="S269" s="141"/>
      <c r="T269" s="141"/>
      <c r="U269" s="141"/>
    </row>
    <row r="270" ht="12.75" customHeight="1">
      <c r="A270" s="141"/>
      <c r="B270" s="141"/>
      <c r="C270" s="141"/>
      <c r="D270" s="141"/>
      <c r="E270" s="142"/>
      <c r="F270" s="141"/>
      <c r="G270" s="141"/>
      <c r="H270" s="141"/>
      <c r="I270" s="141"/>
      <c r="J270" s="141"/>
      <c r="K270" s="141"/>
      <c r="L270" s="141"/>
      <c r="M270" s="144"/>
      <c r="N270" s="144"/>
      <c r="O270" s="141"/>
      <c r="P270" s="145"/>
      <c r="Q270" s="141"/>
      <c r="R270" s="144"/>
      <c r="S270" s="141"/>
      <c r="T270" s="141"/>
      <c r="U270" s="141"/>
    </row>
    <row r="271" ht="12.75" customHeight="1">
      <c r="A271" s="141"/>
      <c r="B271" s="141"/>
      <c r="C271" s="141"/>
      <c r="D271" s="141"/>
      <c r="E271" s="142"/>
      <c r="F271" s="141"/>
      <c r="G271" s="141"/>
      <c r="H271" s="141"/>
      <c r="I271" s="141"/>
      <c r="J271" s="141"/>
      <c r="K271" s="141"/>
      <c r="L271" s="141"/>
      <c r="M271" s="144"/>
      <c r="N271" s="144"/>
      <c r="O271" s="141"/>
      <c r="P271" s="145"/>
      <c r="Q271" s="141"/>
      <c r="R271" s="144"/>
      <c r="S271" s="141"/>
      <c r="T271" s="141"/>
      <c r="U271" s="141"/>
    </row>
    <row r="272" ht="12.75" customHeight="1">
      <c r="A272" s="141"/>
      <c r="B272" s="141"/>
      <c r="C272" s="141"/>
      <c r="D272" s="141"/>
      <c r="E272" s="142"/>
      <c r="F272" s="141"/>
      <c r="G272" s="141"/>
      <c r="H272" s="141"/>
      <c r="I272" s="141"/>
      <c r="J272" s="141"/>
      <c r="K272" s="141"/>
      <c r="L272" s="141"/>
      <c r="M272" s="144"/>
      <c r="N272" s="144"/>
      <c r="O272" s="141"/>
      <c r="P272" s="145"/>
      <c r="Q272" s="141"/>
      <c r="R272" s="144"/>
      <c r="S272" s="141"/>
      <c r="T272" s="141"/>
      <c r="U272" s="141"/>
    </row>
    <row r="273" ht="12.75" customHeight="1">
      <c r="A273" s="141"/>
      <c r="B273" s="141"/>
      <c r="C273" s="141"/>
      <c r="D273" s="141"/>
      <c r="E273" s="142"/>
      <c r="F273" s="141"/>
      <c r="G273" s="141"/>
      <c r="H273" s="141"/>
      <c r="I273" s="141"/>
      <c r="J273" s="141"/>
      <c r="K273" s="141"/>
      <c r="L273" s="141"/>
      <c r="M273" s="144"/>
      <c r="N273" s="144"/>
      <c r="O273" s="141"/>
      <c r="P273" s="145"/>
      <c r="Q273" s="141"/>
      <c r="R273" s="144"/>
      <c r="S273" s="141"/>
      <c r="T273" s="141"/>
      <c r="U273" s="141"/>
    </row>
    <row r="274" ht="12.75" customHeight="1">
      <c r="A274" s="141"/>
      <c r="B274" s="141"/>
      <c r="C274" s="141"/>
      <c r="D274" s="141"/>
      <c r="E274" s="142"/>
      <c r="F274" s="141"/>
      <c r="G274" s="141"/>
      <c r="H274" s="141"/>
      <c r="I274" s="141"/>
      <c r="J274" s="141"/>
      <c r="K274" s="141"/>
      <c r="L274" s="141"/>
      <c r="M274" s="144"/>
      <c r="N274" s="144"/>
      <c r="O274" s="141"/>
      <c r="P274" s="145"/>
      <c r="Q274" s="141"/>
      <c r="R274" s="144"/>
      <c r="S274" s="141"/>
      <c r="T274" s="141"/>
      <c r="U274" s="141"/>
    </row>
    <row r="275" ht="12.75" customHeight="1">
      <c r="A275" s="141"/>
      <c r="B275" s="141"/>
      <c r="C275" s="141"/>
      <c r="D275" s="141"/>
      <c r="E275" s="142"/>
      <c r="F275" s="141"/>
      <c r="G275" s="141"/>
      <c r="H275" s="141"/>
      <c r="I275" s="141"/>
      <c r="J275" s="141"/>
      <c r="K275" s="141"/>
      <c r="L275" s="141"/>
      <c r="M275" s="144"/>
      <c r="N275" s="144"/>
      <c r="O275" s="141"/>
      <c r="P275" s="145"/>
      <c r="Q275" s="141"/>
      <c r="R275" s="144"/>
      <c r="S275" s="141"/>
      <c r="T275" s="141"/>
      <c r="U275" s="141"/>
    </row>
    <row r="276" ht="12.75" customHeight="1">
      <c r="A276" s="141"/>
      <c r="B276" s="141"/>
      <c r="C276" s="141"/>
      <c r="D276" s="141"/>
      <c r="E276" s="142"/>
      <c r="F276" s="141"/>
      <c r="G276" s="141"/>
      <c r="H276" s="141"/>
      <c r="I276" s="141"/>
      <c r="J276" s="141"/>
      <c r="K276" s="141"/>
      <c r="L276" s="141"/>
      <c r="M276" s="144"/>
      <c r="N276" s="144"/>
      <c r="O276" s="141"/>
      <c r="P276" s="145"/>
      <c r="Q276" s="141"/>
      <c r="R276" s="144"/>
      <c r="S276" s="141"/>
      <c r="T276" s="141"/>
      <c r="U276" s="141"/>
    </row>
    <row r="277" ht="12.75" customHeight="1">
      <c r="A277" s="141"/>
      <c r="B277" s="141"/>
      <c r="C277" s="141"/>
      <c r="D277" s="141"/>
      <c r="E277" s="142"/>
      <c r="F277" s="141"/>
      <c r="G277" s="141"/>
      <c r="H277" s="141"/>
      <c r="I277" s="141"/>
      <c r="J277" s="141"/>
      <c r="K277" s="141"/>
      <c r="L277" s="141"/>
      <c r="M277" s="144"/>
      <c r="N277" s="144"/>
      <c r="O277" s="141"/>
      <c r="P277" s="145"/>
      <c r="Q277" s="141"/>
      <c r="R277" s="144"/>
      <c r="S277" s="141"/>
      <c r="T277" s="141"/>
      <c r="U277" s="141"/>
    </row>
    <row r="278" ht="12.75" customHeight="1">
      <c r="A278" s="141"/>
      <c r="B278" s="141"/>
      <c r="C278" s="141"/>
      <c r="D278" s="141"/>
      <c r="E278" s="142"/>
      <c r="F278" s="141"/>
      <c r="G278" s="141"/>
      <c r="H278" s="141"/>
      <c r="I278" s="141"/>
      <c r="J278" s="141"/>
      <c r="K278" s="141"/>
      <c r="L278" s="141"/>
      <c r="M278" s="144"/>
      <c r="N278" s="144"/>
      <c r="O278" s="141"/>
      <c r="P278" s="145"/>
      <c r="Q278" s="141"/>
      <c r="R278" s="144"/>
      <c r="S278" s="141"/>
      <c r="T278" s="141"/>
      <c r="U278" s="141"/>
    </row>
    <row r="279" ht="12.75" customHeight="1">
      <c r="A279" s="141"/>
      <c r="B279" s="141"/>
      <c r="C279" s="141"/>
      <c r="D279" s="141"/>
      <c r="E279" s="142"/>
      <c r="F279" s="141"/>
      <c r="G279" s="141"/>
      <c r="H279" s="141"/>
      <c r="I279" s="141"/>
      <c r="J279" s="141"/>
      <c r="K279" s="141"/>
      <c r="L279" s="141"/>
      <c r="M279" s="144"/>
      <c r="N279" s="144"/>
      <c r="O279" s="141"/>
      <c r="P279" s="145"/>
      <c r="Q279" s="141"/>
      <c r="R279" s="144"/>
      <c r="S279" s="141"/>
      <c r="T279" s="141"/>
      <c r="U279" s="141"/>
    </row>
    <row r="280" ht="12.75" customHeight="1">
      <c r="A280" s="141"/>
      <c r="B280" s="141"/>
      <c r="C280" s="141"/>
      <c r="D280" s="141"/>
      <c r="E280" s="142"/>
      <c r="F280" s="141"/>
      <c r="G280" s="141"/>
      <c r="H280" s="141"/>
      <c r="I280" s="141"/>
      <c r="J280" s="141"/>
      <c r="K280" s="141"/>
      <c r="L280" s="141"/>
      <c r="M280" s="144"/>
      <c r="N280" s="144"/>
      <c r="O280" s="141"/>
      <c r="P280" s="145"/>
      <c r="Q280" s="141"/>
      <c r="R280" s="144"/>
      <c r="S280" s="141"/>
      <c r="T280" s="141"/>
      <c r="U280" s="141"/>
    </row>
    <row r="281" ht="12.75" customHeight="1">
      <c r="A281" s="141"/>
      <c r="B281" s="141"/>
      <c r="C281" s="141"/>
      <c r="D281" s="141"/>
      <c r="E281" s="142"/>
      <c r="F281" s="141"/>
      <c r="G281" s="141"/>
      <c r="H281" s="141"/>
      <c r="I281" s="141"/>
      <c r="J281" s="141"/>
      <c r="K281" s="141"/>
      <c r="L281" s="141"/>
      <c r="M281" s="144"/>
      <c r="N281" s="144"/>
      <c r="O281" s="141"/>
      <c r="P281" s="145"/>
      <c r="Q281" s="141"/>
      <c r="R281" s="144"/>
      <c r="S281" s="141"/>
      <c r="T281" s="141"/>
      <c r="U281" s="141"/>
    </row>
    <row r="282" ht="12.75" customHeight="1">
      <c r="A282" s="141"/>
      <c r="B282" s="141"/>
      <c r="C282" s="141"/>
      <c r="D282" s="141"/>
      <c r="E282" s="142"/>
      <c r="F282" s="141"/>
      <c r="G282" s="141"/>
      <c r="H282" s="141"/>
      <c r="I282" s="141"/>
      <c r="J282" s="141"/>
      <c r="K282" s="141"/>
      <c r="L282" s="141"/>
      <c r="M282" s="144"/>
      <c r="N282" s="144"/>
      <c r="O282" s="141"/>
      <c r="P282" s="145"/>
      <c r="Q282" s="141"/>
      <c r="R282" s="144"/>
      <c r="S282" s="141"/>
      <c r="T282" s="141"/>
      <c r="U282" s="141"/>
    </row>
    <row r="283" ht="12.75" customHeight="1">
      <c r="A283" s="141"/>
      <c r="B283" s="141"/>
      <c r="C283" s="141"/>
      <c r="D283" s="141"/>
      <c r="E283" s="142"/>
      <c r="F283" s="141"/>
      <c r="G283" s="141"/>
      <c r="H283" s="141"/>
      <c r="I283" s="141"/>
      <c r="J283" s="141"/>
      <c r="K283" s="141"/>
      <c r="L283" s="141"/>
      <c r="M283" s="144"/>
      <c r="N283" s="144"/>
      <c r="O283" s="141"/>
      <c r="P283" s="145"/>
      <c r="Q283" s="141"/>
      <c r="R283" s="144"/>
      <c r="S283" s="141"/>
      <c r="T283" s="141"/>
      <c r="U283" s="141"/>
    </row>
    <row r="284" ht="12.75" customHeight="1">
      <c r="A284" s="141"/>
      <c r="B284" s="141"/>
      <c r="C284" s="141"/>
      <c r="D284" s="141"/>
      <c r="E284" s="142"/>
      <c r="F284" s="141"/>
      <c r="G284" s="141"/>
      <c r="H284" s="141"/>
      <c r="I284" s="141"/>
      <c r="J284" s="141"/>
      <c r="K284" s="141"/>
      <c r="L284" s="141"/>
      <c r="M284" s="144"/>
      <c r="N284" s="144"/>
      <c r="O284" s="141"/>
      <c r="P284" s="145"/>
      <c r="Q284" s="141"/>
      <c r="R284" s="144"/>
      <c r="S284" s="141"/>
      <c r="T284" s="141"/>
      <c r="U284" s="141"/>
    </row>
    <row r="285" ht="12.75" customHeight="1">
      <c r="A285" s="141"/>
      <c r="B285" s="141"/>
      <c r="C285" s="141"/>
      <c r="D285" s="141"/>
      <c r="E285" s="142"/>
      <c r="F285" s="141"/>
      <c r="G285" s="141"/>
      <c r="H285" s="141"/>
      <c r="I285" s="141"/>
      <c r="J285" s="141"/>
      <c r="K285" s="141"/>
      <c r="L285" s="141"/>
      <c r="M285" s="144"/>
      <c r="N285" s="144"/>
      <c r="O285" s="141"/>
      <c r="P285" s="145"/>
      <c r="Q285" s="141"/>
      <c r="R285" s="144"/>
      <c r="S285" s="141"/>
      <c r="T285" s="141"/>
      <c r="U285" s="141"/>
    </row>
    <row r="286" ht="12.75" customHeight="1">
      <c r="A286" s="141"/>
      <c r="B286" s="141"/>
      <c r="C286" s="141"/>
      <c r="D286" s="141"/>
      <c r="E286" s="142"/>
      <c r="F286" s="141"/>
      <c r="G286" s="141"/>
      <c r="H286" s="141"/>
      <c r="I286" s="141"/>
      <c r="J286" s="141"/>
      <c r="K286" s="141"/>
      <c r="L286" s="141"/>
      <c r="M286" s="144"/>
      <c r="N286" s="144"/>
      <c r="O286" s="141"/>
      <c r="P286" s="145"/>
      <c r="Q286" s="141"/>
      <c r="R286" s="144"/>
      <c r="S286" s="141"/>
      <c r="T286" s="141"/>
      <c r="U286" s="141"/>
    </row>
    <row r="287" ht="12.75" customHeight="1">
      <c r="A287" s="141"/>
      <c r="B287" s="141"/>
      <c r="C287" s="141"/>
      <c r="D287" s="141"/>
      <c r="E287" s="142"/>
      <c r="F287" s="141"/>
      <c r="G287" s="141"/>
      <c r="H287" s="141"/>
      <c r="I287" s="141"/>
      <c r="J287" s="141"/>
      <c r="K287" s="141"/>
      <c r="L287" s="141"/>
      <c r="M287" s="144"/>
      <c r="N287" s="144"/>
      <c r="O287" s="141"/>
      <c r="P287" s="145"/>
      <c r="Q287" s="141"/>
      <c r="R287" s="144"/>
      <c r="S287" s="141"/>
      <c r="T287" s="141"/>
      <c r="U287" s="141"/>
    </row>
    <row r="288" ht="12.75" customHeight="1">
      <c r="A288" s="141"/>
      <c r="B288" s="141"/>
      <c r="C288" s="141"/>
      <c r="D288" s="141"/>
      <c r="E288" s="142"/>
      <c r="F288" s="141"/>
      <c r="G288" s="141"/>
      <c r="H288" s="141"/>
      <c r="I288" s="141"/>
      <c r="J288" s="141"/>
      <c r="K288" s="141"/>
      <c r="L288" s="141"/>
      <c r="M288" s="144"/>
      <c r="N288" s="144"/>
      <c r="O288" s="141"/>
      <c r="P288" s="145"/>
      <c r="Q288" s="141"/>
      <c r="R288" s="144"/>
      <c r="S288" s="141"/>
      <c r="T288" s="141"/>
      <c r="U288" s="141"/>
    </row>
    <row r="289" ht="12.75" customHeight="1">
      <c r="A289" s="141"/>
      <c r="B289" s="141"/>
      <c r="C289" s="141"/>
      <c r="D289" s="141"/>
      <c r="E289" s="142"/>
      <c r="F289" s="141"/>
      <c r="G289" s="141"/>
      <c r="H289" s="141"/>
      <c r="I289" s="141"/>
      <c r="J289" s="141"/>
      <c r="K289" s="141"/>
      <c r="L289" s="141"/>
      <c r="M289" s="144"/>
      <c r="N289" s="144"/>
      <c r="O289" s="141"/>
      <c r="P289" s="145"/>
      <c r="Q289" s="141"/>
      <c r="R289" s="144"/>
      <c r="S289" s="141"/>
      <c r="T289" s="141"/>
      <c r="U289" s="141"/>
    </row>
    <row r="290" ht="12.75" customHeight="1">
      <c r="A290" s="141"/>
      <c r="B290" s="141"/>
      <c r="C290" s="141"/>
      <c r="D290" s="141"/>
      <c r="E290" s="142"/>
      <c r="F290" s="141"/>
      <c r="G290" s="141"/>
      <c r="H290" s="141"/>
      <c r="I290" s="141"/>
      <c r="J290" s="141"/>
      <c r="K290" s="141"/>
      <c r="L290" s="141"/>
      <c r="M290" s="144"/>
      <c r="N290" s="144"/>
      <c r="O290" s="141"/>
      <c r="P290" s="145"/>
      <c r="Q290" s="141"/>
      <c r="R290" s="144"/>
      <c r="S290" s="141"/>
      <c r="T290" s="141"/>
      <c r="U290" s="141"/>
    </row>
    <row r="291" ht="12.75" customHeight="1">
      <c r="A291" s="141"/>
      <c r="B291" s="141"/>
      <c r="C291" s="141"/>
      <c r="D291" s="141"/>
      <c r="E291" s="142"/>
      <c r="F291" s="141"/>
      <c r="G291" s="141"/>
      <c r="H291" s="141"/>
      <c r="I291" s="141"/>
      <c r="J291" s="141"/>
      <c r="K291" s="141"/>
      <c r="L291" s="141"/>
      <c r="M291" s="144"/>
      <c r="N291" s="144"/>
      <c r="O291" s="141"/>
      <c r="P291" s="145"/>
      <c r="Q291" s="141"/>
      <c r="R291" s="144"/>
      <c r="S291" s="141"/>
      <c r="T291" s="141"/>
      <c r="U291" s="141"/>
    </row>
    <row r="292" ht="12.75" customHeight="1">
      <c r="A292" s="141"/>
      <c r="B292" s="141"/>
      <c r="C292" s="141"/>
      <c r="D292" s="141"/>
      <c r="E292" s="142"/>
      <c r="F292" s="141"/>
      <c r="G292" s="141"/>
      <c r="H292" s="141"/>
      <c r="I292" s="141"/>
      <c r="J292" s="141"/>
      <c r="K292" s="141"/>
      <c r="L292" s="141"/>
      <c r="M292" s="144"/>
      <c r="N292" s="144"/>
      <c r="O292" s="141"/>
      <c r="P292" s="145"/>
      <c r="Q292" s="141"/>
      <c r="R292" s="144"/>
      <c r="S292" s="141"/>
      <c r="T292" s="141"/>
      <c r="U292" s="141"/>
    </row>
    <row r="293" ht="12.75" customHeight="1">
      <c r="A293" s="141"/>
      <c r="B293" s="141"/>
      <c r="C293" s="141"/>
      <c r="D293" s="141"/>
      <c r="E293" s="142"/>
      <c r="F293" s="141"/>
      <c r="G293" s="141"/>
      <c r="H293" s="141"/>
      <c r="I293" s="141"/>
      <c r="J293" s="141"/>
      <c r="K293" s="141"/>
      <c r="L293" s="141"/>
      <c r="M293" s="144"/>
      <c r="N293" s="144"/>
      <c r="O293" s="141"/>
      <c r="P293" s="145"/>
      <c r="Q293" s="141"/>
      <c r="R293" s="144"/>
      <c r="S293" s="141"/>
      <c r="T293" s="141"/>
      <c r="U293" s="141"/>
    </row>
    <row r="294" ht="12.75" customHeight="1">
      <c r="A294" s="141"/>
      <c r="B294" s="141"/>
      <c r="C294" s="141"/>
      <c r="D294" s="141"/>
      <c r="E294" s="142"/>
      <c r="F294" s="141"/>
      <c r="G294" s="141"/>
      <c r="H294" s="141"/>
      <c r="I294" s="141"/>
      <c r="J294" s="141"/>
      <c r="K294" s="141"/>
      <c r="L294" s="141"/>
      <c r="M294" s="144"/>
      <c r="N294" s="144"/>
      <c r="O294" s="141"/>
      <c r="P294" s="145"/>
      <c r="Q294" s="141"/>
      <c r="R294" s="144"/>
      <c r="S294" s="141"/>
      <c r="T294" s="141"/>
      <c r="U294" s="141"/>
    </row>
    <row r="295" ht="12.75" customHeight="1">
      <c r="A295" s="141"/>
      <c r="B295" s="141"/>
      <c r="C295" s="141"/>
      <c r="D295" s="141"/>
      <c r="E295" s="142"/>
      <c r="F295" s="141"/>
      <c r="G295" s="141"/>
      <c r="H295" s="141"/>
      <c r="I295" s="141"/>
      <c r="J295" s="141"/>
      <c r="K295" s="141"/>
      <c r="L295" s="141"/>
      <c r="M295" s="144"/>
      <c r="N295" s="144"/>
      <c r="O295" s="141"/>
      <c r="P295" s="145"/>
      <c r="Q295" s="141"/>
      <c r="R295" s="144"/>
      <c r="S295" s="141"/>
      <c r="T295" s="141"/>
      <c r="U295" s="141"/>
    </row>
    <row r="296" ht="12.75" customHeight="1">
      <c r="A296" s="141"/>
      <c r="B296" s="141"/>
      <c r="C296" s="141"/>
      <c r="D296" s="141"/>
      <c r="E296" s="142"/>
      <c r="F296" s="141"/>
      <c r="G296" s="141"/>
      <c r="H296" s="141"/>
      <c r="I296" s="141"/>
      <c r="J296" s="141"/>
      <c r="K296" s="141"/>
      <c r="L296" s="141"/>
      <c r="M296" s="144"/>
      <c r="N296" s="144"/>
      <c r="O296" s="141"/>
      <c r="P296" s="145"/>
      <c r="Q296" s="141"/>
      <c r="R296" s="144"/>
      <c r="S296" s="141"/>
      <c r="T296" s="141"/>
      <c r="U296" s="141"/>
    </row>
    <row r="297" ht="12.75" customHeight="1">
      <c r="A297" s="141"/>
      <c r="B297" s="141"/>
      <c r="C297" s="141"/>
      <c r="D297" s="141"/>
      <c r="E297" s="142"/>
      <c r="F297" s="141"/>
      <c r="G297" s="141"/>
      <c r="H297" s="141"/>
      <c r="I297" s="141"/>
      <c r="J297" s="141"/>
      <c r="K297" s="141"/>
      <c r="L297" s="141"/>
      <c r="M297" s="144"/>
      <c r="N297" s="144"/>
      <c r="O297" s="141"/>
      <c r="P297" s="145"/>
      <c r="Q297" s="141"/>
      <c r="R297" s="144"/>
      <c r="S297" s="141"/>
      <c r="T297" s="141"/>
      <c r="U297" s="141"/>
    </row>
    <row r="298" ht="12.75" customHeight="1">
      <c r="A298" s="141"/>
      <c r="B298" s="141"/>
      <c r="C298" s="141"/>
      <c r="D298" s="141"/>
      <c r="E298" s="142"/>
      <c r="F298" s="141"/>
      <c r="G298" s="141"/>
      <c r="H298" s="141"/>
      <c r="I298" s="141"/>
      <c r="J298" s="141"/>
      <c r="K298" s="141"/>
      <c r="L298" s="141"/>
      <c r="M298" s="144"/>
      <c r="N298" s="144"/>
      <c r="O298" s="141"/>
      <c r="P298" s="145"/>
      <c r="Q298" s="141"/>
      <c r="R298" s="144"/>
      <c r="S298" s="141"/>
      <c r="T298" s="141"/>
      <c r="U298" s="141"/>
    </row>
    <row r="299" ht="12.75" customHeight="1">
      <c r="A299" s="141"/>
      <c r="B299" s="141"/>
      <c r="C299" s="141"/>
      <c r="D299" s="141"/>
      <c r="E299" s="142"/>
      <c r="F299" s="141"/>
      <c r="G299" s="141"/>
      <c r="H299" s="141"/>
      <c r="I299" s="141"/>
      <c r="J299" s="141"/>
      <c r="K299" s="141"/>
      <c r="L299" s="141"/>
      <c r="M299" s="144"/>
      <c r="N299" s="144"/>
      <c r="O299" s="141"/>
      <c r="P299" s="145"/>
      <c r="Q299" s="141"/>
      <c r="R299" s="144"/>
      <c r="S299" s="141"/>
      <c r="T299" s="141"/>
      <c r="U299" s="141"/>
    </row>
    <row r="300" ht="12.75" customHeight="1">
      <c r="A300" s="141"/>
      <c r="B300" s="141"/>
      <c r="C300" s="141"/>
      <c r="D300" s="141"/>
      <c r="E300" s="142"/>
      <c r="F300" s="141"/>
      <c r="G300" s="141"/>
      <c r="H300" s="141"/>
      <c r="I300" s="141"/>
      <c r="J300" s="141"/>
      <c r="K300" s="141"/>
      <c r="L300" s="141"/>
      <c r="M300" s="144"/>
      <c r="N300" s="144"/>
      <c r="O300" s="141"/>
      <c r="P300" s="145"/>
      <c r="Q300" s="141"/>
      <c r="R300" s="144"/>
      <c r="S300" s="141"/>
      <c r="T300" s="141"/>
      <c r="U300" s="141"/>
    </row>
    <row r="301" ht="12.75" customHeight="1">
      <c r="A301" s="141"/>
      <c r="B301" s="141"/>
      <c r="C301" s="141"/>
      <c r="D301" s="141"/>
      <c r="E301" s="142"/>
      <c r="F301" s="141"/>
      <c r="G301" s="141"/>
      <c r="H301" s="141"/>
      <c r="I301" s="141"/>
      <c r="J301" s="141"/>
      <c r="K301" s="141"/>
      <c r="L301" s="141"/>
      <c r="M301" s="144"/>
      <c r="N301" s="144"/>
      <c r="O301" s="141"/>
      <c r="P301" s="145"/>
      <c r="Q301" s="141"/>
      <c r="R301" s="144"/>
      <c r="S301" s="141"/>
      <c r="T301" s="141"/>
      <c r="U301" s="141"/>
    </row>
    <row r="302" ht="12.75" customHeight="1">
      <c r="A302" s="141"/>
      <c r="B302" s="141"/>
      <c r="C302" s="141"/>
      <c r="D302" s="141"/>
      <c r="E302" s="142"/>
      <c r="F302" s="141"/>
      <c r="G302" s="141"/>
      <c r="H302" s="141"/>
      <c r="I302" s="141"/>
      <c r="J302" s="141"/>
      <c r="K302" s="141"/>
      <c r="L302" s="141"/>
      <c r="M302" s="144"/>
      <c r="N302" s="144"/>
      <c r="O302" s="141"/>
      <c r="P302" s="145"/>
      <c r="Q302" s="141"/>
      <c r="R302" s="144"/>
      <c r="S302" s="141"/>
      <c r="T302" s="141"/>
      <c r="U302" s="141"/>
    </row>
    <row r="303" ht="12.75" customHeight="1">
      <c r="A303" s="141"/>
      <c r="B303" s="141"/>
      <c r="C303" s="141"/>
      <c r="D303" s="141"/>
      <c r="E303" s="142"/>
      <c r="F303" s="141"/>
      <c r="G303" s="141"/>
      <c r="H303" s="141"/>
      <c r="I303" s="141"/>
      <c r="J303" s="141"/>
      <c r="K303" s="141"/>
      <c r="L303" s="141"/>
      <c r="M303" s="144"/>
      <c r="N303" s="144"/>
      <c r="O303" s="141"/>
      <c r="P303" s="145"/>
      <c r="Q303" s="141"/>
      <c r="R303" s="144"/>
      <c r="S303" s="141"/>
      <c r="T303" s="141"/>
      <c r="U303" s="141"/>
    </row>
    <row r="304" ht="12.75" customHeight="1">
      <c r="A304" s="141"/>
      <c r="B304" s="141"/>
      <c r="C304" s="141"/>
      <c r="D304" s="141"/>
      <c r="E304" s="142"/>
      <c r="F304" s="141"/>
      <c r="G304" s="141"/>
      <c r="H304" s="141"/>
      <c r="I304" s="141"/>
      <c r="J304" s="141"/>
      <c r="K304" s="141"/>
      <c r="L304" s="141"/>
      <c r="M304" s="144"/>
      <c r="N304" s="144"/>
      <c r="O304" s="141"/>
      <c r="P304" s="145"/>
      <c r="Q304" s="141"/>
      <c r="R304" s="144"/>
      <c r="S304" s="141"/>
      <c r="T304" s="141"/>
      <c r="U304" s="141"/>
    </row>
    <row r="305" ht="12.75" customHeight="1">
      <c r="A305" s="141"/>
      <c r="B305" s="141"/>
      <c r="C305" s="141"/>
      <c r="D305" s="141"/>
      <c r="E305" s="142"/>
      <c r="F305" s="141"/>
      <c r="G305" s="141"/>
      <c r="H305" s="141"/>
      <c r="I305" s="141"/>
      <c r="J305" s="141"/>
      <c r="K305" s="141"/>
      <c r="L305" s="141"/>
      <c r="M305" s="144"/>
      <c r="N305" s="144"/>
      <c r="O305" s="141"/>
      <c r="P305" s="145"/>
      <c r="Q305" s="141"/>
      <c r="R305" s="144"/>
      <c r="S305" s="141"/>
      <c r="T305" s="141"/>
      <c r="U305" s="141"/>
    </row>
    <row r="306" ht="12.75" customHeight="1">
      <c r="A306" s="141"/>
      <c r="B306" s="141"/>
      <c r="C306" s="141"/>
      <c r="D306" s="141"/>
      <c r="E306" s="142"/>
      <c r="F306" s="141"/>
      <c r="G306" s="141"/>
      <c r="H306" s="141"/>
      <c r="I306" s="141"/>
      <c r="J306" s="141"/>
      <c r="K306" s="141"/>
      <c r="L306" s="141"/>
      <c r="M306" s="144"/>
      <c r="N306" s="144"/>
      <c r="O306" s="141"/>
      <c r="P306" s="145"/>
      <c r="Q306" s="141"/>
      <c r="R306" s="144"/>
      <c r="S306" s="141"/>
      <c r="T306" s="141"/>
      <c r="U306" s="141"/>
    </row>
    <row r="307" ht="12.75" customHeight="1">
      <c r="A307" s="141"/>
      <c r="B307" s="141"/>
      <c r="C307" s="141"/>
      <c r="D307" s="141"/>
      <c r="E307" s="142"/>
      <c r="F307" s="141"/>
      <c r="G307" s="141"/>
      <c r="H307" s="141"/>
      <c r="I307" s="141"/>
      <c r="J307" s="141"/>
      <c r="K307" s="141"/>
      <c r="L307" s="141"/>
      <c r="M307" s="144"/>
      <c r="N307" s="144"/>
      <c r="O307" s="141"/>
      <c r="P307" s="145"/>
      <c r="Q307" s="141"/>
      <c r="R307" s="144"/>
      <c r="S307" s="141"/>
      <c r="T307" s="141"/>
      <c r="U307" s="141"/>
    </row>
    <row r="308" ht="12.75" customHeight="1">
      <c r="A308" s="141"/>
      <c r="B308" s="141"/>
      <c r="C308" s="141"/>
      <c r="D308" s="141"/>
      <c r="E308" s="142"/>
      <c r="F308" s="141"/>
      <c r="G308" s="141"/>
      <c r="H308" s="141"/>
      <c r="I308" s="141"/>
      <c r="J308" s="141"/>
      <c r="K308" s="141"/>
      <c r="L308" s="141"/>
      <c r="M308" s="144"/>
      <c r="N308" s="144"/>
      <c r="O308" s="141"/>
      <c r="P308" s="145"/>
      <c r="Q308" s="141"/>
      <c r="R308" s="144"/>
      <c r="S308" s="141"/>
      <c r="T308" s="141"/>
      <c r="U308" s="141"/>
    </row>
    <row r="309" ht="12.75" customHeight="1">
      <c r="A309" s="141"/>
      <c r="B309" s="141"/>
      <c r="C309" s="141"/>
      <c r="D309" s="141"/>
      <c r="E309" s="142"/>
      <c r="F309" s="141"/>
      <c r="G309" s="141"/>
      <c r="H309" s="141"/>
      <c r="I309" s="141"/>
      <c r="J309" s="141"/>
      <c r="K309" s="141"/>
      <c r="L309" s="141"/>
      <c r="M309" s="144"/>
      <c r="N309" s="144"/>
      <c r="O309" s="141"/>
      <c r="P309" s="145"/>
      <c r="Q309" s="141"/>
      <c r="R309" s="144"/>
      <c r="S309" s="141"/>
      <c r="T309" s="141"/>
      <c r="U309" s="141"/>
    </row>
    <row r="310" ht="12.75" customHeight="1">
      <c r="A310" s="141"/>
      <c r="B310" s="141"/>
      <c r="C310" s="141"/>
      <c r="D310" s="141"/>
      <c r="E310" s="142"/>
      <c r="F310" s="141"/>
      <c r="G310" s="141"/>
      <c r="H310" s="141"/>
      <c r="I310" s="141"/>
      <c r="J310" s="141"/>
      <c r="K310" s="141"/>
      <c r="L310" s="141"/>
      <c r="M310" s="144"/>
      <c r="N310" s="144"/>
      <c r="O310" s="141"/>
      <c r="P310" s="145"/>
      <c r="Q310" s="141"/>
      <c r="R310" s="144"/>
      <c r="S310" s="141"/>
      <c r="T310" s="141"/>
      <c r="U310" s="141"/>
    </row>
    <row r="311" ht="12.75" customHeight="1">
      <c r="A311" s="141"/>
      <c r="B311" s="141"/>
      <c r="C311" s="141"/>
      <c r="D311" s="141"/>
      <c r="E311" s="142"/>
      <c r="F311" s="141"/>
      <c r="G311" s="141"/>
      <c r="H311" s="141"/>
      <c r="I311" s="141"/>
      <c r="J311" s="141"/>
      <c r="K311" s="141"/>
      <c r="L311" s="141"/>
      <c r="M311" s="144"/>
      <c r="N311" s="144"/>
      <c r="O311" s="141"/>
      <c r="P311" s="145"/>
      <c r="Q311" s="141"/>
      <c r="R311" s="144"/>
      <c r="S311" s="141"/>
      <c r="T311" s="141"/>
      <c r="U311" s="141"/>
    </row>
    <row r="312" ht="12.75" customHeight="1">
      <c r="A312" s="141"/>
      <c r="B312" s="141"/>
      <c r="C312" s="141"/>
      <c r="D312" s="141"/>
      <c r="E312" s="142"/>
      <c r="F312" s="141"/>
      <c r="G312" s="141"/>
      <c r="H312" s="141"/>
      <c r="I312" s="141"/>
      <c r="J312" s="141"/>
      <c r="K312" s="141"/>
      <c r="L312" s="141"/>
      <c r="M312" s="144"/>
      <c r="N312" s="144"/>
      <c r="O312" s="141"/>
      <c r="P312" s="145"/>
      <c r="Q312" s="141"/>
      <c r="R312" s="144"/>
      <c r="S312" s="141"/>
      <c r="T312" s="141"/>
      <c r="U312" s="141"/>
    </row>
    <row r="313" ht="12.75" customHeight="1">
      <c r="A313" s="141"/>
      <c r="B313" s="141"/>
      <c r="C313" s="141"/>
      <c r="D313" s="141"/>
      <c r="E313" s="142"/>
      <c r="F313" s="141"/>
      <c r="G313" s="141"/>
      <c r="H313" s="141"/>
      <c r="I313" s="141"/>
      <c r="J313" s="141"/>
      <c r="K313" s="141"/>
      <c r="L313" s="141"/>
      <c r="M313" s="144"/>
      <c r="N313" s="144"/>
      <c r="O313" s="141"/>
      <c r="P313" s="145"/>
      <c r="Q313" s="141"/>
      <c r="R313" s="144"/>
      <c r="S313" s="141"/>
      <c r="T313" s="141"/>
      <c r="U313" s="141"/>
    </row>
    <row r="314" ht="12.75" customHeight="1">
      <c r="A314" s="141"/>
      <c r="B314" s="141"/>
      <c r="C314" s="141"/>
      <c r="D314" s="141"/>
      <c r="E314" s="142"/>
      <c r="F314" s="141"/>
      <c r="G314" s="141"/>
      <c r="H314" s="141"/>
      <c r="I314" s="141"/>
      <c r="J314" s="141"/>
      <c r="K314" s="141"/>
      <c r="L314" s="141"/>
      <c r="M314" s="144"/>
      <c r="N314" s="144"/>
      <c r="O314" s="141"/>
      <c r="P314" s="145"/>
      <c r="Q314" s="141"/>
      <c r="R314" s="144"/>
      <c r="S314" s="141"/>
      <c r="T314" s="141"/>
      <c r="U314" s="141"/>
    </row>
    <row r="315" ht="12.75" customHeight="1">
      <c r="A315" s="141"/>
      <c r="B315" s="141"/>
      <c r="C315" s="141"/>
      <c r="D315" s="141"/>
      <c r="E315" s="142"/>
      <c r="F315" s="141"/>
      <c r="G315" s="141"/>
      <c r="H315" s="141"/>
      <c r="I315" s="141"/>
      <c r="J315" s="141"/>
      <c r="K315" s="141"/>
      <c r="L315" s="141"/>
      <c r="M315" s="144"/>
      <c r="N315" s="144"/>
      <c r="O315" s="141"/>
      <c r="P315" s="145"/>
      <c r="Q315" s="141"/>
      <c r="R315" s="144"/>
      <c r="S315" s="141"/>
      <c r="T315" s="141"/>
      <c r="U315" s="141"/>
    </row>
    <row r="316" ht="12.75" customHeight="1">
      <c r="A316" s="141"/>
      <c r="B316" s="141"/>
      <c r="C316" s="141"/>
      <c r="D316" s="141"/>
      <c r="E316" s="142"/>
      <c r="F316" s="141"/>
      <c r="G316" s="141"/>
      <c r="H316" s="141"/>
      <c r="I316" s="141"/>
      <c r="J316" s="141"/>
      <c r="K316" s="141"/>
      <c r="L316" s="141"/>
      <c r="M316" s="144"/>
      <c r="N316" s="144"/>
      <c r="O316" s="141"/>
      <c r="P316" s="145"/>
      <c r="Q316" s="141"/>
      <c r="R316" s="144"/>
      <c r="S316" s="141"/>
      <c r="T316" s="141"/>
      <c r="U316" s="141"/>
    </row>
    <row r="317" ht="12.75" customHeight="1">
      <c r="A317" s="141"/>
      <c r="B317" s="141"/>
      <c r="C317" s="141"/>
      <c r="D317" s="141"/>
      <c r="E317" s="142"/>
      <c r="F317" s="141"/>
      <c r="G317" s="141"/>
      <c r="H317" s="141"/>
      <c r="I317" s="141"/>
      <c r="J317" s="141"/>
      <c r="K317" s="141"/>
      <c r="L317" s="141"/>
      <c r="M317" s="144"/>
      <c r="N317" s="144"/>
      <c r="O317" s="141"/>
      <c r="P317" s="145"/>
      <c r="Q317" s="141"/>
      <c r="R317" s="144"/>
      <c r="S317" s="141"/>
      <c r="T317" s="141"/>
      <c r="U317" s="141"/>
    </row>
    <row r="318" ht="12.75" customHeight="1">
      <c r="A318" s="141"/>
      <c r="B318" s="141"/>
      <c r="C318" s="141"/>
      <c r="D318" s="141"/>
      <c r="E318" s="142"/>
      <c r="F318" s="141"/>
      <c r="G318" s="141"/>
      <c r="H318" s="141"/>
      <c r="I318" s="141"/>
      <c r="J318" s="141"/>
      <c r="K318" s="141"/>
      <c r="L318" s="141"/>
      <c r="M318" s="144"/>
      <c r="N318" s="144"/>
      <c r="O318" s="141"/>
      <c r="P318" s="145"/>
      <c r="Q318" s="141"/>
      <c r="R318" s="144"/>
      <c r="S318" s="141"/>
      <c r="T318" s="141"/>
      <c r="U318" s="141"/>
    </row>
    <row r="319" ht="12.75" customHeight="1">
      <c r="A319" s="141"/>
      <c r="B319" s="141"/>
      <c r="C319" s="141"/>
      <c r="D319" s="141"/>
      <c r="E319" s="142"/>
      <c r="F319" s="141"/>
      <c r="G319" s="141"/>
      <c r="H319" s="141"/>
      <c r="I319" s="141"/>
      <c r="J319" s="141"/>
      <c r="K319" s="141"/>
      <c r="L319" s="141"/>
      <c r="M319" s="144"/>
      <c r="N319" s="144"/>
      <c r="O319" s="141"/>
      <c r="P319" s="145"/>
      <c r="Q319" s="141"/>
      <c r="R319" s="144"/>
      <c r="S319" s="141"/>
      <c r="T319" s="141"/>
      <c r="U319" s="141"/>
    </row>
    <row r="320" ht="12.75" customHeight="1">
      <c r="A320" s="141"/>
      <c r="B320" s="141"/>
      <c r="C320" s="141"/>
      <c r="D320" s="141"/>
      <c r="E320" s="142"/>
      <c r="F320" s="141"/>
      <c r="G320" s="141"/>
      <c r="H320" s="141"/>
      <c r="I320" s="141"/>
      <c r="J320" s="141"/>
      <c r="K320" s="141"/>
      <c r="L320" s="141"/>
      <c r="M320" s="144"/>
      <c r="N320" s="144"/>
      <c r="O320" s="141"/>
      <c r="P320" s="145"/>
      <c r="Q320" s="141"/>
      <c r="R320" s="144"/>
      <c r="S320" s="141"/>
      <c r="T320" s="141"/>
      <c r="U320" s="141"/>
    </row>
    <row r="321" ht="12.75" customHeight="1">
      <c r="A321" s="141"/>
      <c r="B321" s="141"/>
      <c r="C321" s="141"/>
      <c r="D321" s="141"/>
      <c r="E321" s="142"/>
      <c r="F321" s="141"/>
      <c r="G321" s="141"/>
      <c r="H321" s="141"/>
      <c r="I321" s="141"/>
      <c r="J321" s="141"/>
      <c r="K321" s="141"/>
      <c r="L321" s="141"/>
      <c r="M321" s="144"/>
      <c r="N321" s="144"/>
      <c r="O321" s="141"/>
      <c r="P321" s="145"/>
      <c r="Q321" s="141"/>
      <c r="R321" s="144"/>
      <c r="S321" s="141"/>
      <c r="T321" s="141"/>
      <c r="U321" s="141"/>
    </row>
    <row r="322" ht="12.75" customHeight="1">
      <c r="A322" s="141"/>
      <c r="B322" s="141"/>
      <c r="C322" s="141"/>
      <c r="D322" s="141"/>
      <c r="E322" s="142"/>
      <c r="F322" s="141"/>
      <c r="G322" s="141"/>
      <c r="H322" s="141"/>
      <c r="I322" s="141"/>
      <c r="J322" s="141"/>
      <c r="K322" s="141"/>
      <c r="L322" s="141"/>
      <c r="M322" s="144"/>
      <c r="N322" s="144"/>
      <c r="O322" s="141"/>
      <c r="P322" s="145"/>
      <c r="Q322" s="141"/>
      <c r="R322" s="144"/>
      <c r="S322" s="141"/>
      <c r="T322" s="141"/>
      <c r="U322" s="141"/>
    </row>
    <row r="323" ht="12.75" customHeight="1">
      <c r="A323" s="141"/>
      <c r="B323" s="141"/>
      <c r="C323" s="141"/>
      <c r="D323" s="141"/>
      <c r="E323" s="142"/>
      <c r="F323" s="141"/>
      <c r="G323" s="141"/>
      <c r="H323" s="141"/>
      <c r="I323" s="141"/>
      <c r="J323" s="141"/>
      <c r="K323" s="141"/>
      <c r="L323" s="141"/>
      <c r="M323" s="144"/>
      <c r="N323" s="144"/>
      <c r="O323" s="141"/>
      <c r="P323" s="145"/>
      <c r="Q323" s="141"/>
      <c r="R323" s="144"/>
      <c r="S323" s="141"/>
      <c r="T323" s="141"/>
      <c r="U323" s="141"/>
    </row>
    <row r="324" ht="12.75" customHeight="1">
      <c r="A324" s="141"/>
      <c r="B324" s="141"/>
      <c r="C324" s="141"/>
      <c r="D324" s="141"/>
      <c r="E324" s="142"/>
      <c r="F324" s="141"/>
      <c r="G324" s="141"/>
      <c r="H324" s="141"/>
      <c r="I324" s="141"/>
      <c r="J324" s="141"/>
      <c r="K324" s="141"/>
      <c r="L324" s="141"/>
      <c r="M324" s="144"/>
      <c r="N324" s="144"/>
      <c r="O324" s="141"/>
      <c r="P324" s="145"/>
      <c r="Q324" s="141"/>
      <c r="R324" s="144"/>
      <c r="S324" s="141"/>
      <c r="T324" s="141"/>
      <c r="U324" s="141"/>
    </row>
    <row r="325" ht="12.75" customHeight="1">
      <c r="A325" s="141"/>
      <c r="B325" s="141"/>
      <c r="C325" s="141"/>
      <c r="D325" s="141"/>
      <c r="E325" s="142"/>
      <c r="F325" s="141"/>
      <c r="G325" s="141"/>
      <c r="H325" s="141"/>
      <c r="I325" s="141"/>
      <c r="J325" s="141"/>
      <c r="K325" s="141"/>
      <c r="L325" s="141"/>
      <c r="M325" s="144"/>
      <c r="N325" s="144"/>
      <c r="O325" s="141"/>
      <c r="P325" s="145"/>
      <c r="Q325" s="141"/>
      <c r="R325" s="144"/>
      <c r="S325" s="141"/>
      <c r="T325" s="141"/>
      <c r="U325" s="141"/>
    </row>
    <row r="326" ht="12.75" customHeight="1">
      <c r="A326" s="141"/>
      <c r="B326" s="141"/>
      <c r="C326" s="141"/>
      <c r="D326" s="141"/>
      <c r="E326" s="142"/>
      <c r="F326" s="141"/>
      <c r="G326" s="141"/>
      <c r="H326" s="141"/>
      <c r="I326" s="141"/>
      <c r="J326" s="141"/>
      <c r="K326" s="141"/>
      <c r="L326" s="141"/>
      <c r="M326" s="144"/>
      <c r="N326" s="144"/>
      <c r="O326" s="141"/>
      <c r="P326" s="145"/>
      <c r="Q326" s="141"/>
      <c r="R326" s="144"/>
      <c r="S326" s="141"/>
      <c r="T326" s="141"/>
      <c r="U326" s="141"/>
    </row>
    <row r="327" ht="12.75" customHeight="1">
      <c r="A327" s="141"/>
      <c r="B327" s="141"/>
      <c r="C327" s="141"/>
      <c r="D327" s="141"/>
      <c r="E327" s="142"/>
      <c r="F327" s="141"/>
      <c r="G327" s="141"/>
      <c r="H327" s="141"/>
      <c r="I327" s="141"/>
      <c r="J327" s="141"/>
      <c r="K327" s="141"/>
      <c r="L327" s="141"/>
      <c r="M327" s="144"/>
      <c r="N327" s="144"/>
      <c r="O327" s="141"/>
      <c r="P327" s="145"/>
      <c r="Q327" s="141"/>
      <c r="R327" s="144"/>
      <c r="S327" s="141"/>
      <c r="T327" s="141"/>
      <c r="U327" s="141"/>
    </row>
    <row r="328" ht="12.75" customHeight="1">
      <c r="A328" s="141"/>
      <c r="B328" s="141"/>
      <c r="C328" s="141"/>
      <c r="D328" s="141"/>
      <c r="E328" s="142"/>
      <c r="F328" s="141"/>
      <c r="G328" s="141"/>
      <c r="H328" s="141"/>
      <c r="I328" s="141"/>
      <c r="J328" s="141"/>
      <c r="K328" s="141"/>
      <c r="L328" s="141"/>
      <c r="M328" s="144"/>
      <c r="N328" s="144"/>
      <c r="O328" s="141"/>
      <c r="P328" s="145"/>
      <c r="Q328" s="141"/>
      <c r="R328" s="144"/>
      <c r="S328" s="141"/>
      <c r="T328" s="141"/>
      <c r="U328" s="141"/>
    </row>
    <row r="329" ht="12.75" customHeight="1">
      <c r="A329" s="141"/>
      <c r="B329" s="141"/>
      <c r="C329" s="141"/>
      <c r="D329" s="141"/>
      <c r="E329" s="142"/>
      <c r="F329" s="141"/>
      <c r="G329" s="141"/>
      <c r="H329" s="141"/>
      <c r="I329" s="141"/>
      <c r="J329" s="141"/>
      <c r="K329" s="141"/>
      <c r="L329" s="141"/>
      <c r="M329" s="144"/>
      <c r="N329" s="144"/>
      <c r="O329" s="141"/>
      <c r="P329" s="145"/>
      <c r="Q329" s="141"/>
      <c r="R329" s="144"/>
      <c r="S329" s="141"/>
      <c r="T329" s="141"/>
      <c r="U329" s="141"/>
    </row>
    <row r="330" ht="12.75" customHeight="1">
      <c r="A330" s="141"/>
      <c r="B330" s="141"/>
      <c r="C330" s="141"/>
      <c r="D330" s="141"/>
      <c r="E330" s="142"/>
      <c r="F330" s="141"/>
      <c r="G330" s="141"/>
      <c r="H330" s="141"/>
      <c r="I330" s="141"/>
      <c r="J330" s="141"/>
      <c r="K330" s="141"/>
      <c r="L330" s="141"/>
      <c r="M330" s="144"/>
      <c r="N330" s="144"/>
      <c r="O330" s="141"/>
      <c r="P330" s="145"/>
      <c r="Q330" s="141"/>
      <c r="R330" s="144"/>
      <c r="S330" s="141"/>
      <c r="T330" s="141"/>
      <c r="U330" s="141"/>
    </row>
    <row r="331" ht="12.75" customHeight="1">
      <c r="A331" s="141"/>
      <c r="B331" s="141"/>
      <c r="C331" s="141"/>
      <c r="D331" s="141"/>
      <c r="E331" s="142"/>
      <c r="F331" s="141"/>
      <c r="G331" s="141"/>
      <c r="H331" s="141"/>
      <c r="I331" s="141"/>
      <c r="J331" s="141"/>
      <c r="K331" s="141"/>
      <c r="L331" s="141"/>
      <c r="M331" s="144"/>
      <c r="N331" s="144"/>
      <c r="O331" s="141"/>
      <c r="P331" s="145"/>
      <c r="Q331" s="141"/>
      <c r="R331" s="144"/>
      <c r="S331" s="141"/>
      <c r="T331" s="141"/>
      <c r="U331" s="141"/>
    </row>
    <row r="332" ht="12.75" customHeight="1">
      <c r="A332" s="141"/>
      <c r="B332" s="141"/>
      <c r="C332" s="141"/>
      <c r="D332" s="141"/>
      <c r="E332" s="142"/>
      <c r="F332" s="141"/>
      <c r="G332" s="141"/>
      <c r="H332" s="141"/>
      <c r="I332" s="141"/>
      <c r="J332" s="141"/>
      <c r="K332" s="141"/>
      <c r="L332" s="141"/>
      <c r="M332" s="144"/>
      <c r="N332" s="144"/>
      <c r="O332" s="141"/>
      <c r="P332" s="145"/>
      <c r="Q332" s="141"/>
      <c r="R332" s="144"/>
      <c r="S332" s="141"/>
      <c r="T332" s="141"/>
      <c r="U332" s="141"/>
    </row>
    <row r="333" ht="12.75" customHeight="1">
      <c r="A333" s="141"/>
      <c r="B333" s="141"/>
      <c r="C333" s="141"/>
      <c r="D333" s="141"/>
      <c r="E333" s="142"/>
      <c r="F333" s="141"/>
      <c r="G333" s="141"/>
      <c r="H333" s="141"/>
      <c r="I333" s="141"/>
      <c r="J333" s="141"/>
      <c r="K333" s="141"/>
      <c r="L333" s="141"/>
      <c r="M333" s="144"/>
      <c r="N333" s="144"/>
      <c r="O333" s="141"/>
      <c r="P333" s="145"/>
      <c r="Q333" s="141"/>
      <c r="R333" s="144"/>
      <c r="S333" s="141"/>
      <c r="T333" s="141"/>
      <c r="U333" s="141"/>
    </row>
    <row r="334" ht="12.75" customHeight="1">
      <c r="A334" s="141"/>
      <c r="B334" s="141"/>
      <c r="C334" s="141"/>
      <c r="D334" s="141"/>
      <c r="E334" s="142"/>
      <c r="F334" s="141"/>
      <c r="G334" s="141"/>
      <c r="H334" s="141"/>
      <c r="I334" s="141"/>
      <c r="J334" s="141"/>
      <c r="K334" s="141"/>
      <c r="L334" s="141"/>
      <c r="M334" s="144"/>
      <c r="N334" s="144"/>
      <c r="O334" s="141"/>
      <c r="P334" s="145"/>
      <c r="Q334" s="141"/>
      <c r="R334" s="144"/>
      <c r="S334" s="141"/>
      <c r="T334" s="141"/>
      <c r="U334" s="141"/>
    </row>
    <row r="335" ht="12.75" customHeight="1">
      <c r="A335" s="141"/>
      <c r="B335" s="141"/>
      <c r="C335" s="141"/>
      <c r="D335" s="141"/>
      <c r="E335" s="142"/>
      <c r="F335" s="141"/>
      <c r="G335" s="141"/>
      <c r="H335" s="141"/>
      <c r="I335" s="141"/>
      <c r="J335" s="141"/>
      <c r="K335" s="141"/>
      <c r="L335" s="141"/>
      <c r="M335" s="144"/>
      <c r="N335" s="144"/>
      <c r="O335" s="141"/>
      <c r="P335" s="145"/>
      <c r="Q335" s="141"/>
      <c r="R335" s="144"/>
      <c r="S335" s="141"/>
      <c r="T335" s="141"/>
      <c r="U335" s="141"/>
    </row>
    <row r="336" ht="12.75" customHeight="1">
      <c r="A336" s="141"/>
      <c r="B336" s="141"/>
      <c r="C336" s="141"/>
      <c r="D336" s="141"/>
      <c r="E336" s="142"/>
      <c r="F336" s="141"/>
      <c r="G336" s="141"/>
      <c r="H336" s="141"/>
      <c r="I336" s="141"/>
      <c r="J336" s="141"/>
      <c r="K336" s="141"/>
      <c r="L336" s="141"/>
      <c r="M336" s="144"/>
      <c r="N336" s="144"/>
      <c r="O336" s="141"/>
      <c r="P336" s="145"/>
      <c r="Q336" s="141"/>
      <c r="R336" s="144"/>
      <c r="S336" s="141"/>
      <c r="T336" s="141"/>
      <c r="U336" s="141"/>
    </row>
    <row r="337" ht="12.75" customHeight="1">
      <c r="A337" s="141"/>
      <c r="B337" s="141"/>
      <c r="C337" s="141"/>
      <c r="D337" s="141"/>
      <c r="E337" s="142"/>
      <c r="F337" s="141"/>
      <c r="G337" s="141"/>
      <c r="H337" s="141"/>
      <c r="I337" s="141"/>
      <c r="J337" s="141"/>
      <c r="K337" s="141"/>
      <c r="L337" s="141"/>
      <c r="M337" s="144"/>
      <c r="N337" s="144"/>
      <c r="O337" s="141"/>
      <c r="P337" s="145"/>
      <c r="Q337" s="141"/>
      <c r="R337" s="144"/>
      <c r="S337" s="141"/>
      <c r="T337" s="141"/>
      <c r="U337" s="141"/>
    </row>
    <row r="338" ht="12.75" customHeight="1">
      <c r="A338" s="141"/>
      <c r="B338" s="141"/>
      <c r="C338" s="141"/>
      <c r="D338" s="141"/>
      <c r="E338" s="142"/>
      <c r="F338" s="141"/>
      <c r="G338" s="141"/>
      <c r="H338" s="141"/>
      <c r="I338" s="141"/>
      <c r="J338" s="141"/>
      <c r="K338" s="141"/>
      <c r="L338" s="141"/>
      <c r="M338" s="144"/>
      <c r="N338" s="144"/>
      <c r="O338" s="141"/>
      <c r="P338" s="145"/>
      <c r="Q338" s="141"/>
      <c r="R338" s="144"/>
      <c r="S338" s="141"/>
      <c r="T338" s="141"/>
      <c r="U338" s="141"/>
    </row>
    <row r="339" ht="12.75" customHeight="1">
      <c r="A339" s="141"/>
      <c r="B339" s="141"/>
      <c r="C339" s="141"/>
      <c r="D339" s="141"/>
      <c r="E339" s="142"/>
      <c r="F339" s="141"/>
      <c r="G339" s="141"/>
      <c r="H339" s="141"/>
      <c r="I339" s="141"/>
      <c r="J339" s="141"/>
      <c r="K339" s="141"/>
      <c r="L339" s="141"/>
      <c r="M339" s="144"/>
      <c r="N339" s="144"/>
      <c r="O339" s="141"/>
      <c r="P339" s="145"/>
      <c r="Q339" s="141"/>
      <c r="R339" s="144"/>
      <c r="S339" s="141"/>
      <c r="T339" s="141"/>
      <c r="U339" s="141"/>
    </row>
    <row r="340" ht="12.75" customHeight="1">
      <c r="A340" s="141"/>
      <c r="B340" s="141"/>
      <c r="C340" s="141"/>
      <c r="D340" s="141"/>
      <c r="E340" s="142"/>
      <c r="F340" s="141"/>
      <c r="G340" s="141"/>
      <c r="H340" s="141"/>
      <c r="I340" s="141"/>
      <c r="J340" s="141"/>
      <c r="K340" s="141"/>
      <c r="L340" s="141"/>
      <c r="M340" s="144"/>
      <c r="N340" s="144"/>
      <c r="O340" s="141"/>
      <c r="P340" s="145"/>
      <c r="Q340" s="141"/>
      <c r="R340" s="144"/>
      <c r="S340" s="141"/>
      <c r="T340" s="141"/>
      <c r="U340" s="141"/>
    </row>
    <row r="341" ht="12.75" customHeight="1">
      <c r="A341" s="141"/>
      <c r="B341" s="141"/>
      <c r="C341" s="141"/>
      <c r="D341" s="141"/>
      <c r="E341" s="142"/>
      <c r="F341" s="141"/>
      <c r="G341" s="141"/>
      <c r="H341" s="141"/>
      <c r="I341" s="141"/>
      <c r="J341" s="141"/>
      <c r="K341" s="141"/>
      <c r="L341" s="141"/>
      <c r="M341" s="144"/>
      <c r="N341" s="144"/>
      <c r="O341" s="141"/>
      <c r="P341" s="145"/>
      <c r="Q341" s="141"/>
      <c r="R341" s="144"/>
      <c r="S341" s="141"/>
      <c r="T341" s="141"/>
      <c r="U341" s="141"/>
    </row>
    <row r="342" ht="12.75" customHeight="1">
      <c r="A342" s="141"/>
      <c r="B342" s="141"/>
      <c r="C342" s="141"/>
      <c r="D342" s="141"/>
      <c r="E342" s="142"/>
      <c r="F342" s="141"/>
      <c r="G342" s="141"/>
      <c r="H342" s="141"/>
      <c r="I342" s="141"/>
      <c r="J342" s="141"/>
      <c r="K342" s="141"/>
      <c r="L342" s="141"/>
      <c r="M342" s="144"/>
      <c r="N342" s="144"/>
      <c r="O342" s="141"/>
      <c r="P342" s="145"/>
      <c r="Q342" s="141"/>
      <c r="R342" s="144"/>
      <c r="S342" s="141"/>
      <c r="T342" s="141"/>
      <c r="U342" s="141"/>
    </row>
    <row r="343" ht="12.75" customHeight="1">
      <c r="A343" s="141"/>
      <c r="B343" s="141"/>
      <c r="C343" s="141"/>
      <c r="D343" s="141"/>
      <c r="E343" s="142"/>
      <c r="F343" s="141"/>
      <c r="G343" s="141"/>
      <c r="H343" s="141"/>
      <c r="I343" s="141"/>
      <c r="J343" s="141"/>
      <c r="K343" s="141"/>
      <c r="L343" s="141"/>
      <c r="M343" s="144"/>
      <c r="N343" s="144"/>
      <c r="O343" s="141"/>
      <c r="P343" s="145"/>
      <c r="Q343" s="141"/>
      <c r="R343" s="144"/>
      <c r="S343" s="141"/>
      <c r="T343" s="141"/>
      <c r="U343" s="141"/>
    </row>
    <row r="344" ht="12.75" customHeight="1">
      <c r="A344" s="141"/>
      <c r="B344" s="141"/>
      <c r="C344" s="141"/>
      <c r="D344" s="141"/>
      <c r="E344" s="142"/>
      <c r="F344" s="141"/>
      <c r="G344" s="141"/>
      <c r="H344" s="141"/>
      <c r="I344" s="141"/>
      <c r="J344" s="141"/>
      <c r="K344" s="141"/>
      <c r="L344" s="141"/>
      <c r="M344" s="144"/>
      <c r="N344" s="144"/>
      <c r="O344" s="141"/>
      <c r="P344" s="145"/>
      <c r="Q344" s="141"/>
      <c r="R344" s="144"/>
      <c r="S344" s="141"/>
      <c r="T344" s="141"/>
      <c r="U344" s="141"/>
    </row>
    <row r="345" ht="12.75" customHeight="1">
      <c r="A345" s="141"/>
      <c r="B345" s="141"/>
      <c r="C345" s="141"/>
      <c r="D345" s="141"/>
      <c r="E345" s="142"/>
      <c r="F345" s="141"/>
      <c r="G345" s="141"/>
      <c r="H345" s="141"/>
      <c r="I345" s="141"/>
      <c r="J345" s="141"/>
      <c r="K345" s="141"/>
      <c r="L345" s="141"/>
      <c r="M345" s="144"/>
      <c r="N345" s="144"/>
      <c r="O345" s="141"/>
      <c r="P345" s="145"/>
      <c r="Q345" s="141"/>
      <c r="R345" s="144"/>
      <c r="S345" s="141"/>
      <c r="T345" s="141"/>
      <c r="U345" s="141"/>
    </row>
    <row r="346" ht="12.75" customHeight="1">
      <c r="A346" s="141"/>
      <c r="B346" s="141"/>
      <c r="C346" s="141"/>
      <c r="D346" s="141"/>
      <c r="E346" s="142"/>
      <c r="F346" s="141"/>
      <c r="G346" s="141"/>
      <c r="H346" s="141"/>
      <c r="I346" s="141"/>
      <c r="J346" s="141"/>
      <c r="K346" s="141"/>
      <c r="L346" s="141"/>
      <c r="M346" s="144"/>
      <c r="N346" s="144"/>
      <c r="O346" s="141"/>
      <c r="P346" s="145"/>
      <c r="Q346" s="141"/>
      <c r="R346" s="144"/>
      <c r="S346" s="141"/>
      <c r="T346" s="141"/>
      <c r="U346" s="141"/>
    </row>
    <row r="347" ht="12.75" customHeight="1">
      <c r="A347" s="141"/>
      <c r="B347" s="141"/>
      <c r="C347" s="141"/>
      <c r="D347" s="141"/>
      <c r="E347" s="142"/>
      <c r="F347" s="141"/>
      <c r="G347" s="141"/>
      <c r="H347" s="141"/>
      <c r="I347" s="141"/>
      <c r="J347" s="141"/>
      <c r="K347" s="141"/>
      <c r="L347" s="141"/>
      <c r="M347" s="144"/>
      <c r="N347" s="144"/>
      <c r="O347" s="141"/>
      <c r="P347" s="145"/>
      <c r="Q347" s="141"/>
      <c r="R347" s="144"/>
      <c r="S347" s="141"/>
      <c r="T347" s="141"/>
      <c r="U347" s="141"/>
    </row>
    <row r="348" ht="12.75" customHeight="1">
      <c r="A348" s="141"/>
      <c r="B348" s="141"/>
      <c r="C348" s="141"/>
      <c r="D348" s="141"/>
      <c r="E348" s="142"/>
      <c r="F348" s="141"/>
      <c r="G348" s="141"/>
      <c r="H348" s="141"/>
      <c r="I348" s="141"/>
      <c r="J348" s="141"/>
      <c r="K348" s="141"/>
      <c r="L348" s="141"/>
      <c r="M348" s="144"/>
      <c r="N348" s="144"/>
      <c r="O348" s="141"/>
      <c r="P348" s="145"/>
      <c r="Q348" s="141"/>
      <c r="R348" s="144"/>
      <c r="S348" s="141"/>
      <c r="T348" s="141"/>
      <c r="U348" s="141"/>
    </row>
    <row r="349" ht="12.75" customHeight="1">
      <c r="A349" s="141"/>
      <c r="B349" s="141"/>
      <c r="C349" s="141"/>
      <c r="D349" s="141"/>
      <c r="E349" s="142"/>
      <c r="F349" s="141"/>
      <c r="G349" s="141"/>
      <c r="H349" s="141"/>
      <c r="I349" s="141"/>
      <c r="J349" s="141"/>
      <c r="K349" s="141"/>
      <c r="L349" s="141"/>
      <c r="M349" s="144"/>
      <c r="N349" s="144"/>
      <c r="O349" s="141"/>
      <c r="P349" s="145"/>
      <c r="Q349" s="141"/>
      <c r="R349" s="144"/>
      <c r="S349" s="141"/>
      <c r="T349" s="141"/>
      <c r="U349" s="141"/>
    </row>
    <row r="350" ht="12.75" customHeight="1">
      <c r="A350" s="141"/>
      <c r="B350" s="141"/>
      <c r="C350" s="141"/>
      <c r="D350" s="141"/>
      <c r="E350" s="142"/>
      <c r="F350" s="141"/>
      <c r="G350" s="141"/>
      <c r="H350" s="141"/>
      <c r="I350" s="141"/>
      <c r="J350" s="141"/>
      <c r="K350" s="141"/>
      <c r="L350" s="141"/>
      <c r="M350" s="144"/>
      <c r="N350" s="144"/>
      <c r="O350" s="141"/>
      <c r="P350" s="145"/>
      <c r="Q350" s="141"/>
      <c r="R350" s="144"/>
      <c r="S350" s="141"/>
      <c r="T350" s="141"/>
      <c r="U350" s="141"/>
    </row>
    <row r="351" ht="12.75" customHeight="1">
      <c r="A351" s="141"/>
      <c r="B351" s="141"/>
      <c r="C351" s="141"/>
      <c r="D351" s="141"/>
      <c r="E351" s="142"/>
      <c r="F351" s="141"/>
      <c r="G351" s="141"/>
      <c r="H351" s="141"/>
      <c r="I351" s="141"/>
      <c r="J351" s="141"/>
      <c r="K351" s="141"/>
      <c r="L351" s="141"/>
      <c r="M351" s="144"/>
      <c r="N351" s="144"/>
      <c r="O351" s="141"/>
      <c r="P351" s="145"/>
      <c r="Q351" s="141"/>
      <c r="R351" s="144"/>
      <c r="S351" s="141"/>
      <c r="T351" s="141"/>
      <c r="U351" s="141"/>
    </row>
    <row r="352" ht="12.75" customHeight="1">
      <c r="A352" s="141"/>
      <c r="B352" s="141"/>
      <c r="C352" s="141"/>
      <c r="D352" s="141"/>
      <c r="E352" s="142"/>
      <c r="F352" s="141"/>
      <c r="G352" s="141"/>
      <c r="H352" s="141"/>
      <c r="I352" s="141"/>
      <c r="J352" s="141"/>
      <c r="K352" s="141"/>
      <c r="L352" s="141"/>
      <c r="M352" s="144"/>
      <c r="N352" s="144"/>
      <c r="O352" s="141"/>
      <c r="P352" s="145"/>
      <c r="Q352" s="141"/>
      <c r="R352" s="144"/>
      <c r="S352" s="141"/>
      <c r="T352" s="141"/>
      <c r="U352" s="141"/>
    </row>
    <row r="353" ht="12.75" customHeight="1">
      <c r="A353" s="141"/>
      <c r="B353" s="141"/>
      <c r="C353" s="141"/>
      <c r="D353" s="141"/>
      <c r="E353" s="142"/>
      <c r="F353" s="141"/>
      <c r="G353" s="141"/>
      <c r="H353" s="141"/>
      <c r="I353" s="141"/>
      <c r="J353" s="141"/>
      <c r="K353" s="141"/>
      <c r="L353" s="141"/>
      <c r="M353" s="144"/>
      <c r="N353" s="144"/>
      <c r="O353" s="141"/>
      <c r="P353" s="145"/>
      <c r="Q353" s="141"/>
      <c r="R353" s="144"/>
      <c r="S353" s="141"/>
      <c r="T353" s="141"/>
      <c r="U353" s="141"/>
    </row>
    <row r="354" ht="12.75" customHeight="1">
      <c r="A354" s="141"/>
      <c r="B354" s="141"/>
      <c r="C354" s="141"/>
      <c r="D354" s="141"/>
      <c r="E354" s="142"/>
      <c r="F354" s="141"/>
      <c r="G354" s="141"/>
      <c r="H354" s="141"/>
      <c r="I354" s="141"/>
      <c r="J354" s="141"/>
      <c r="K354" s="141"/>
      <c r="L354" s="141"/>
      <c r="M354" s="144"/>
      <c r="N354" s="144"/>
      <c r="O354" s="141"/>
      <c r="P354" s="145"/>
      <c r="Q354" s="141"/>
      <c r="R354" s="144"/>
      <c r="S354" s="141"/>
      <c r="T354" s="141"/>
      <c r="U354" s="141"/>
    </row>
    <row r="355" ht="12.75" customHeight="1">
      <c r="A355" s="141"/>
      <c r="B355" s="141"/>
      <c r="C355" s="141"/>
      <c r="D355" s="141"/>
      <c r="E355" s="142"/>
      <c r="F355" s="141"/>
      <c r="G355" s="141"/>
      <c r="H355" s="141"/>
      <c r="I355" s="141"/>
      <c r="J355" s="141"/>
      <c r="K355" s="141"/>
      <c r="L355" s="141"/>
      <c r="M355" s="144"/>
      <c r="N355" s="144"/>
      <c r="O355" s="141"/>
      <c r="P355" s="145"/>
      <c r="Q355" s="141"/>
      <c r="R355" s="144"/>
      <c r="S355" s="141"/>
      <c r="T355" s="141"/>
      <c r="U355" s="141"/>
    </row>
    <row r="356" ht="12.75" customHeight="1">
      <c r="A356" s="141"/>
      <c r="B356" s="141"/>
      <c r="C356" s="141"/>
      <c r="D356" s="141"/>
      <c r="E356" s="142"/>
      <c r="F356" s="141"/>
      <c r="G356" s="141"/>
      <c r="H356" s="141"/>
      <c r="I356" s="141"/>
      <c r="J356" s="141"/>
      <c r="K356" s="141"/>
      <c r="L356" s="141"/>
      <c r="M356" s="144"/>
      <c r="N356" s="144"/>
      <c r="O356" s="141"/>
      <c r="P356" s="145"/>
      <c r="Q356" s="141"/>
      <c r="R356" s="144"/>
      <c r="S356" s="141"/>
      <c r="T356" s="141"/>
      <c r="U356" s="141"/>
    </row>
    <row r="357" ht="12.75" customHeight="1">
      <c r="A357" s="141"/>
      <c r="B357" s="141"/>
      <c r="C357" s="141"/>
      <c r="D357" s="141"/>
      <c r="E357" s="142"/>
      <c r="F357" s="141"/>
      <c r="G357" s="141"/>
      <c r="H357" s="141"/>
      <c r="I357" s="141"/>
      <c r="J357" s="141"/>
      <c r="K357" s="141"/>
      <c r="L357" s="141"/>
      <c r="M357" s="144"/>
      <c r="N357" s="144"/>
      <c r="O357" s="141"/>
      <c r="P357" s="145"/>
      <c r="Q357" s="141"/>
      <c r="R357" s="144"/>
      <c r="S357" s="141"/>
      <c r="T357" s="141"/>
      <c r="U357" s="141"/>
    </row>
    <row r="358" ht="12.75" customHeight="1">
      <c r="A358" s="141"/>
      <c r="B358" s="141"/>
      <c r="C358" s="141"/>
      <c r="D358" s="141"/>
      <c r="E358" s="142"/>
      <c r="F358" s="141"/>
      <c r="G358" s="141"/>
      <c r="H358" s="141"/>
      <c r="I358" s="141"/>
      <c r="J358" s="141"/>
      <c r="K358" s="141"/>
      <c r="L358" s="141"/>
      <c r="M358" s="144"/>
      <c r="N358" s="144"/>
      <c r="O358" s="141"/>
      <c r="P358" s="145"/>
      <c r="Q358" s="141"/>
      <c r="R358" s="144"/>
      <c r="S358" s="141"/>
      <c r="T358" s="141"/>
      <c r="U358" s="141"/>
    </row>
    <row r="359" ht="12.75" customHeight="1">
      <c r="A359" s="141"/>
      <c r="B359" s="141"/>
      <c r="C359" s="141"/>
      <c r="D359" s="141"/>
      <c r="E359" s="142"/>
      <c r="F359" s="141"/>
      <c r="G359" s="141"/>
      <c r="H359" s="141"/>
      <c r="I359" s="141"/>
      <c r="J359" s="141"/>
      <c r="K359" s="141"/>
      <c r="L359" s="141"/>
      <c r="M359" s="144"/>
      <c r="N359" s="144"/>
      <c r="O359" s="141"/>
      <c r="P359" s="145"/>
      <c r="Q359" s="141"/>
      <c r="R359" s="144"/>
      <c r="S359" s="141"/>
      <c r="T359" s="141"/>
      <c r="U359" s="141"/>
    </row>
    <row r="360" ht="12.75" customHeight="1">
      <c r="A360" s="141"/>
      <c r="B360" s="141"/>
      <c r="C360" s="141"/>
      <c r="D360" s="141"/>
      <c r="E360" s="142"/>
      <c r="F360" s="141"/>
      <c r="G360" s="141"/>
      <c r="H360" s="141"/>
      <c r="I360" s="141"/>
      <c r="J360" s="141"/>
      <c r="K360" s="141"/>
      <c r="L360" s="141"/>
      <c r="M360" s="144"/>
      <c r="N360" s="144"/>
      <c r="O360" s="141"/>
      <c r="P360" s="145"/>
      <c r="Q360" s="141"/>
      <c r="R360" s="144"/>
      <c r="S360" s="141"/>
      <c r="T360" s="141"/>
      <c r="U360" s="141"/>
    </row>
    <row r="361" ht="12.75" customHeight="1">
      <c r="A361" s="141"/>
      <c r="B361" s="141"/>
      <c r="C361" s="141"/>
      <c r="D361" s="141"/>
      <c r="E361" s="142"/>
      <c r="F361" s="141"/>
      <c r="G361" s="141"/>
      <c r="H361" s="141"/>
      <c r="I361" s="141"/>
      <c r="J361" s="141"/>
      <c r="K361" s="141"/>
      <c r="L361" s="141"/>
      <c r="M361" s="144"/>
      <c r="N361" s="144"/>
      <c r="O361" s="141"/>
      <c r="P361" s="145"/>
      <c r="Q361" s="141"/>
      <c r="R361" s="144"/>
      <c r="S361" s="141"/>
      <c r="T361" s="141"/>
      <c r="U361" s="141"/>
    </row>
    <row r="362" ht="12.75" customHeight="1">
      <c r="A362" s="141"/>
      <c r="B362" s="141"/>
      <c r="C362" s="141"/>
      <c r="D362" s="141"/>
      <c r="E362" s="142"/>
      <c r="F362" s="141"/>
      <c r="G362" s="141"/>
      <c r="H362" s="141"/>
      <c r="I362" s="141"/>
      <c r="J362" s="141"/>
      <c r="K362" s="141"/>
      <c r="L362" s="141"/>
      <c r="M362" s="144"/>
      <c r="N362" s="144"/>
      <c r="O362" s="141"/>
      <c r="P362" s="145"/>
      <c r="Q362" s="141"/>
      <c r="R362" s="144"/>
      <c r="S362" s="141"/>
      <c r="T362" s="141"/>
      <c r="U362" s="141"/>
    </row>
    <row r="363" ht="12.75" customHeight="1">
      <c r="A363" s="141"/>
      <c r="B363" s="141"/>
      <c r="C363" s="141"/>
      <c r="D363" s="141"/>
      <c r="E363" s="142"/>
      <c r="F363" s="141"/>
      <c r="G363" s="141"/>
      <c r="H363" s="141"/>
      <c r="I363" s="141"/>
      <c r="J363" s="141"/>
      <c r="K363" s="141"/>
      <c r="L363" s="141"/>
      <c r="M363" s="144"/>
      <c r="N363" s="144"/>
      <c r="O363" s="141"/>
      <c r="P363" s="145"/>
      <c r="Q363" s="141"/>
      <c r="R363" s="144"/>
      <c r="S363" s="141"/>
      <c r="T363" s="141"/>
      <c r="U363" s="141"/>
    </row>
    <row r="364" ht="12.75" customHeight="1">
      <c r="A364" s="141"/>
      <c r="B364" s="141"/>
      <c r="C364" s="141"/>
      <c r="D364" s="141"/>
      <c r="E364" s="142"/>
      <c r="F364" s="141"/>
      <c r="G364" s="141"/>
      <c r="H364" s="141"/>
      <c r="I364" s="141"/>
      <c r="J364" s="141"/>
      <c r="K364" s="141"/>
      <c r="L364" s="141"/>
      <c r="M364" s="144"/>
      <c r="N364" s="144"/>
      <c r="O364" s="141"/>
      <c r="P364" s="145"/>
      <c r="Q364" s="141"/>
      <c r="R364" s="144"/>
      <c r="S364" s="141"/>
      <c r="T364" s="141"/>
      <c r="U364" s="141"/>
    </row>
    <row r="365" ht="12.75" customHeight="1">
      <c r="A365" s="141"/>
      <c r="B365" s="141"/>
      <c r="C365" s="141"/>
      <c r="D365" s="141"/>
      <c r="E365" s="142"/>
      <c r="F365" s="141"/>
      <c r="G365" s="141"/>
      <c r="H365" s="141"/>
      <c r="I365" s="141"/>
      <c r="J365" s="141"/>
      <c r="K365" s="141"/>
      <c r="L365" s="141"/>
      <c r="M365" s="144"/>
      <c r="N365" s="144"/>
      <c r="O365" s="141"/>
      <c r="P365" s="145"/>
      <c r="Q365" s="141"/>
      <c r="R365" s="144"/>
      <c r="S365" s="141"/>
      <c r="T365" s="141"/>
      <c r="U365" s="141"/>
    </row>
    <row r="366" ht="12.75" customHeight="1">
      <c r="A366" s="141"/>
      <c r="B366" s="141"/>
      <c r="C366" s="141"/>
      <c r="D366" s="141"/>
      <c r="E366" s="142"/>
      <c r="F366" s="141"/>
      <c r="G366" s="141"/>
      <c r="H366" s="141"/>
      <c r="I366" s="141"/>
      <c r="J366" s="141"/>
      <c r="K366" s="141"/>
      <c r="L366" s="141"/>
      <c r="M366" s="144"/>
      <c r="N366" s="144"/>
      <c r="O366" s="141"/>
      <c r="P366" s="145"/>
      <c r="Q366" s="141"/>
      <c r="R366" s="144"/>
      <c r="S366" s="141"/>
      <c r="T366" s="141"/>
      <c r="U366" s="141"/>
    </row>
    <row r="367" ht="12.75" customHeight="1">
      <c r="A367" s="141"/>
      <c r="B367" s="141"/>
      <c r="C367" s="141"/>
      <c r="D367" s="141"/>
      <c r="E367" s="142"/>
      <c r="F367" s="141"/>
      <c r="G367" s="141"/>
      <c r="H367" s="141"/>
      <c r="I367" s="141"/>
      <c r="J367" s="141"/>
      <c r="K367" s="141"/>
      <c r="L367" s="141"/>
      <c r="M367" s="144"/>
      <c r="N367" s="144"/>
      <c r="O367" s="141"/>
      <c r="P367" s="145"/>
      <c r="Q367" s="141"/>
      <c r="R367" s="144"/>
      <c r="S367" s="141"/>
      <c r="T367" s="141"/>
      <c r="U367" s="141"/>
    </row>
    <row r="368" ht="12.75" customHeight="1">
      <c r="A368" s="141"/>
      <c r="B368" s="141"/>
      <c r="C368" s="141"/>
      <c r="D368" s="141"/>
      <c r="E368" s="142"/>
      <c r="F368" s="141"/>
      <c r="G368" s="141"/>
      <c r="H368" s="141"/>
      <c r="I368" s="141"/>
      <c r="J368" s="141"/>
      <c r="K368" s="141"/>
      <c r="L368" s="141"/>
      <c r="M368" s="144"/>
      <c r="N368" s="144"/>
      <c r="O368" s="141"/>
      <c r="P368" s="145"/>
      <c r="Q368" s="141"/>
      <c r="R368" s="144"/>
      <c r="S368" s="141"/>
      <c r="T368" s="141"/>
      <c r="U368" s="141"/>
    </row>
    <row r="369" ht="12.75" customHeight="1">
      <c r="A369" s="141"/>
      <c r="B369" s="141"/>
      <c r="C369" s="141"/>
      <c r="D369" s="141"/>
      <c r="E369" s="142"/>
      <c r="F369" s="141"/>
      <c r="G369" s="141"/>
      <c r="H369" s="141"/>
      <c r="I369" s="141"/>
      <c r="J369" s="141"/>
      <c r="K369" s="141"/>
      <c r="L369" s="141"/>
      <c r="M369" s="144"/>
      <c r="N369" s="144"/>
      <c r="O369" s="141"/>
      <c r="P369" s="145"/>
      <c r="Q369" s="141"/>
      <c r="R369" s="144"/>
      <c r="S369" s="141"/>
      <c r="T369" s="141"/>
      <c r="U369" s="141"/>
    </row>
    <row r="370" ht="12.75" customHeight="1">
      <c r="A370" s="141"/>
      <c r="B370" s="141"/>
      <c r="C370" s="141"/>
      <c r="D370" s="141"/>
      <c r="E370" s="142"/>
      <c r="F370" s="141"/>
      <c r="G370" s="141"/>
      <c r="H370" s="141"/>
      <c r="I370" s="141"/>
      <c r="J370" s="141"/>
      <c r="K370" s="141"/>
      <c r="L370" s="141"/>
      <c r="M370" s="144"/>
      <c r="N370" s="144"/>
      <c r="O370" s="141"/>
      <c r="P370" s="145"/>
      <c r="Q370" s="141"/>
      <c r="R370" s="144"/>
      <c r="S370" s="141"/>
      <c r="T370" s="141"/>
      <c r="U370" s="141"/>
    </row>
    <row r="371" ht="12.75" customHeight="1">
      <c r="A371" s="141"/>
      <c r="B371" s="141"/>
      <c r="C371" s="141"/>
      <c r="D371" s="141"/>
      <c r="E371" s="142"/>
      <c r="F371" s="141"/>
      <c r="G371" s="141"/>
      <c r="H371" s="141"/>
      <c r="I371" s="141"/>
      <c r="J371" s="141"/>
      <c r="K371" s="141"/>
      <c r="L371" s="141"/>
      <c r="M371" s="144"/>
      <c r="N371" s="144"/>
      <c r="O371" s="141"/>
      <c r="P371" s="145"/>
      <c r="Q371" s="141"/>
      <c r="R371" s="144"/>
      <c r="S371" s="141"/>
      <c r="T371" s="141"/>
      <c r="U371" s="141"/>
    </row>
    <row r="372" ht="12.75" customHeight="1">
      <c r="A372" s="141"/>
      <c r="B372" s="141"/>
      <c r="C372" s="141"/>
      <c r="D372" s="141"/>
      <c r="E372" s="142"/>
      <c r="F372" s="141"/>
      <c r="G372" s="141"/>
      <c r="H372" s="141"/>
      <c r="I372" s="141"/>
      <c r="J372" s="141"/>
      <c r="K372" s="141"/>
      <c r="L372" s="141"/>
      <c r="M372" s="144"/>
      <c r="N372" s="144"/>
      <c r="O372" s="141"/>
      <c r="P372" s="145"/>
      <c r="Q372" s="141"/>
      <c r="R372" s="144"/>
      <c r="S372" s="141"/>
      <c r="T372" s="141"/>
      <c r="U372" s="141"/>
    </row>
    <row r="373" ht="12.75" customHeight="1">
      <c r="A373" s="141"/>
      <c r="B373" s="141"/>
      <c r="C373" s="141"/>
      <c r="D373" s="141"/>
      <c r="E373" s="142"/>
      <c r="F373" s="141"/>
      <c r="G373" s="141"/>
      <c r="H373" s="141"/>
      <c r="I373" s="141"/>
      <c r="J373" s="141"/>
      <c r="K373" s="141"/>
      <c r="L373" s="141"/>
      <c r="M373" s="144"/>
      <c r="N373" s="144"/>
      <c r="O373" s="141"/>
      <c r="P373" s="145"/>
      <c r="Q373" s="141"/>
      <c r="R373" s="144"/>
      <c r="S373" s="141"/>
      <c r="T373" s="141"/>
      <c r="U373" s="141"/>
    </row>
    <row r="374" ht="12.75" customHeight="1">
      <c r="A374" s="141"/>
      <c r="B374" s="141"/>
      <c r="C374" s="141"/>
      <c r="D374" s="141"/>
      <c r="E374" s="142"/>
      <c r="F374" s="141"/>
      <c r="G374" s="141"/>
      <c r="H374" s="141"/>
      <c r="I374" s="141"/>
      <c r="J374" s="141"/>
      <c r="K374" s="141"/>
      <c r="L374" s="141"/>
      <c r="M374" s="144"/>
      <c r="N374" s="144"/>
      <c r="O374" s="141"/>
      <c r="P374" s="145"/>
      <c r="Q374" s="141"/>
      <c r="R374" s="144"/>
      <c r="S374" s="141"/>
      <c r="T374" s="141"/>
      <c r="U374" s="141"/>
    </row>
    <row r="375" ht="12.75" customHeight="1">
      <c r="A375" s="141"/>
      <c r="B375" s="141"/>
      <c r="C375" s="141"/>
      <c r="D375" s="141"/>
      <c r="E375" s="142"/>
      <c r="F375" s="141"/>
      <c r="G375" s="141"/>
      <c r="H375" s="141"/>
      <c r="I375" s="141"/>
      <c r="J375" s="141"/>
      <c r="K375" s="141"/>
      <c r="L375" s="141"/>
      <c r="M375" s="144"/>
      <c r="N375" s="144"/>
      <c r="O375" s="141"/>
      <c r="P375" s="145"/>
      <c r="Q375" s="141"/>
      <c r="R375" s="144"/>
      <c r="S375" s="141"/>
      <c r="T375" s="141"/>
      <c r="U375" s="141"/>
    </row>
    <row r="376" ht="12.75" customHeight="1">
      <c r="A376" s="141"/>
      <c r="B376" s="141"/>
      <c r="C376" s="141"/>
      <c r="D376" s="141"/>
      <c r="E376" s="142"/>
      <c r="F376" s="141"/>
      <c r="G376" s="141"/>
      <c r="H376" s="141"/>
      <c r="I376" s="141"/>
      <c r="J376" s="141"/>
      <c r="K376" s="141"/>
      <c r="L376" s="141"/>
      <c r="M376" s="144"/>
      <c r="N376" s="144"/>
      <c r="O376" s="141"/>
      <c r="P376" s="145"/>
      <c r="Q376" s="141"/>
      <c r="R376" s="144"/>
      <c r="S376" s="141"/>
      <c r="T376" s="141"/>
      <c r="U376" s="141"/>
    </row>
    <row r="377" ht="12.75" customHeight="1">
      <c r="A377" s="141"/>
      <c r="B377" s="141"/>
      <c r="C377" s="141"/>
      <c r="D377" s="141"/>
      <c r="E377" s="142"/>
      <c r="F377" s="141"/>
      <c r="G377" s="141"/>
      <c r="H377" s="141"/>
      <c r="I377" s="141"/>
      <c r="J377" s="141"/>
      <c r="K377" s="141"/>
      <c r="L377" s="141"/>
      <c r="M377" s="144"/>
      <c r="N377" s="144"/>
      <c r="O377" s="141"/>
      <c r="P377" s="145"/>
      <c r="Q377" s="141"/>
      <c r="R377" s="144"/>
      <c r="S377" s="141"/>
      <c r="T377" s="141"/>
      <c r="U377" s="141"/>
    </row>
    <row r="378" ht="12.75" customHeight="1">
      <c r="A378" s="141"/>
      <c r="B378" s="141"/>
      <c r="C378" s="141"/>
      <c r="D378" s="141"/>
      <c r="E378" s="142"/>
      <c r="F378" s="141"/>
      <c r="G378" s="141"/>
      <c r="H378" s="141"/>
      <c r="I378" s="141"/>
      <c r="J378" s="141"/>
      <c r="K378" s="141"/>
      <c r="L378" s="141"/>
      <c r="M378" s="144"/>
      <c r="N378" s="144"/>
      <c r="O378" s="141"/>
      <c r="P378" s="145"/>
      <c r="Q378" s="141"/>
      <c r="R378" s="144"/>
      <c r="S378" s="141"/>
      <c r="T378" s="141"/>
      <c r="U378" s="141"/>
    </row>
    <row r="379" ht="12.75" customHeight="1">
      <c r="A379" s="141"/>
      <c r="B379" s="141"/>
      <c r="C379" s="141"/>
      <c r="D379" s="141"/>
      <c r="E379" s="142"/>
      <c r="F379" s="141"/>
      <c r="G379" s="141"/>
      <c r="H379" s="141"/>
      <c r="I379" s="141"/>
      <c r="J379" s="141"/>
      <c r="K379" s="141"/>
      <c r="L379" s="141"/>
      <c r="M379" s="144"/>
      <c r="N379" s="144"/>
      <c r="O379" s="141"/>
      <c r="P379" s="145"/>
      <c r="Q379" s="141"/>
      <c r="R379" s="144"/>
      <c r="S379" s="141"/>
      <c r="T379" s="141"/>
      <c r="U379" s="141"/>
    </row>
    <row r="380" ht="12.75" customHeight="1">
      <c r="A380" s="141"/>
      <c r="B380" s="141"/>
      <c r="C380" s="141"/>
      <c r="D380" s="141"/>
      <c r="E380" s="142"/>
      <c r="F380" s="141"/>
      <c r="G380" s="141"/>
      <c r="H380" s="141"/>
      <c r="I380" s="141"/>
      <c r="J380" s="141"/>
      <c r="K380" s="141"/>
      <c r="L380" s="141"/>
      <c r="M380" s="144"/>
      <c r="N380" s="144"/>
      <c r="O380" s="141"/>
      <c r="P380" s="145"/>
      <c r="Q380" s="141"/>
      <c r="R380" s="144"/>
      <c r="S380" s="141"/>
      <c r="T380" s="141"/>
      <c r="U380" s="141"/>
    </row>
    <row r="381" ht="12.75" customHeight="1">
      <c r="A381" s="141"/>
      <c r="B381" s="141"/>
      <c r="C381" s="141"/>
      <c r="D381" s="141"/>
      <c r="E381" s="142"/>
      <c r="F381" s="141"/>
      <c r="G381" s="141"/>
      <c r="H381" s="141"/>
      <c r="I381" s="141"/>
      <c r="J381" s="141"/>
      <c r="K381" s="141"/>
      <c r="L381" s="141"/>
      <c r="M381" s="144"/>
      <c r="N381" s="144"/>
      <c r="O381" s="141"/>
      <c r="P381" s="145"/>
      <c r="Q381" s="141"/>
      <c r="R381" s="144"/>
      <c r="S381" s="141"/>
      <c r="T381" s="141"/>
      <c r="U381" s="141"/>
    </row>
    <row r="382" ht="12.75" customHeight="1">
      <c r="A382" s="141"/>
      <c r="B382" s="141"/>
      <c r="C382" s="141"/>
      <c r="D382" s="141"/>
      <c r="E382" s="142"/>
      <c r="F382" s="141"/>
      <c r="G382" s="141"/>
      <c r="H382" s="141"/>
      <c r="I382" s="141"/>
      <c r="J382" s="141"/>
      <c r="K382" s="141"/>
      <c r="L382" s="141"/>
      <c r="M382" s="144"/>
      <c r="N382" s="144"/>
      <c r="O382" s="141"/>
      <c r="P382" s="145"/>
      <c r="Q382" s="141"/>
      <c r="R382" s="144"/>
      <c r="S382" s="141"/>
      <c r="T382" s="141"/>
      <c r="U382" s="141"/>
    </row>
    <row r="383" ht="12.75" customHeight="1">
      <c r="A383" s="141"/>
      <c r="B383" s="141"/>
      <c r="C383" s="141"/>
      <c r="D383" s="141"/>
      <c r="E383" s="142"/>
      <c r="F383" s="141"/>
      <c r="G383" s="141"/>
      <c r="H383" s="141"/>
      <c r="I383" s="141"/>
      <c r="J383" s="141"/>
      <c r="K383" s="141"/>
      <c r="L383" s="141"/>
      <c r="M383" s="144"/>
      <c r="N383" s="144"/>
      <c r="O383" s="141"/>
      <c r="P383" s="145"/>
      <c r="Q383" s="141"/>
      <c r="R383" s="144"/>
      <c r="S383" s="141"/>
      <c r="T383" s="141"/>
      <c r="U383" s="141"/>
    </row>
    <row r="384" ht="12.75" customHeight="1">
      <c r="A384" s="141"/>
      <c r="B384" s="141"/>
      <c r="C384" s="141"/>
      <c r="D384" s="141"/>
      <c r="E384" s="142"/>
      <c r="F384" s="141"/>
      <c r="G384" s="141"/>
      <c r="H384" s="141"/>
      <c r="I384" s="141"/>
      <c r="J384" s="141"/>
      <c r="K384" s="141"/>
      <c r="L384" s="141"/>
      <c r="M384" s="144"/>
      <c r="N384" s="144"/>
      <c r="O384" s="141"/>
      <c r="P384" s="145"/>
      <c r="Q384" s="141"/>
      <c r="R384" s="144"/>
      <c r="S384" s="141"/>
      <c r="T384" s="141"/>
      <c r="U384" s="141"/>
    </row>
    <row r="385" ht="12.75" customHeight="1">
      <c r="A385" s="141"/>
      <c r="B385" s="141"/>
      <c r="C385" s="141"/>
      <c r="D385" s="141"/>
      <c r="E385" s="142"/>
      <c r="F385" s="141"/>
      <c r="G385" s="141"/>
      <c r="H385" s="141"/>
      <c r="I385" s="141"/>
      <c r="J385" s="141"/>
      <c r="K385" s="141"/>
      <c r="L385" s="141"/>
      <c r="M385" s="144"/>
      <c r="N385" s="144"/>
      <c r="O385" s="141"/>
      <c r="P385" s="145"/>
      <c r="Q385" s="141"/>
      <c r="R385" s="144"/>
      <c r="S385" s="141"/>
      <c r="T385" s="141"/>
      <c r="U385" s="141"/>
    </row>
    <row r="386" ht="12.75" customHeight="1">
      <c r="A386" s="141"/>
      <c r="B386" s="141"/>
      <c r="C386" s="141"/>
      <c r="D386" s="141"/>
      <c r="E386" s="142"/>
      <c r="F386" s="141"/>
      <c r="G386" s="141"/>
      <c r="H386" s="141"/>
      <c r="I386" s="141"/>
      <c r="J386" s="141"/>
      <c r="K386" s="141"/>
      <c r="L386" s="141"/>
      <c r="M386" s="144"/>
      <c r="N386" s="144"/>
      <c r="O386" s="141"/>
      <c r="P386" s="145"/>
      <c r="Q386" s="141"/>
      <c r="R386" s="144"/>
      <c r="S386" s="141"/>
      <c r="T386" s="141"/>
      <c r="U386" s="141"/>
    </row>
    <row r="387" ht="12.75" customHeight="1">
      <c r="A387" s="141"/>
      <c r="B387" s="141"/>
      <c r="C387" s="141"/>
      <c r="D387" s="141"/>
      <c r="E387" s="142"/>
      <c r="F387" s="141"/>
      <c r="G387" s="141"/>
      <c r="H387" s="141"/>
      <c r="I387" s="141"/>
      <c r="J387" s="141"/>
      <c r="K387" s="141"/>
      <c r="L387" s="141"/>
      <c r="M387" s="144"/>
      <c r="N387" s="144"/>
      <c r="O387" s="141"/>
      <c r="P387" s="145"/>
      <c r="Q387" s="141"/>
      <c r="R387" s="144"/>
      <c r="S387" s="141"/>
      <c r="T387" s="141"/>
      <c r="U387" s="141"/>
    </row>
    <row r="388" ht="12.75" customHeight="1">
      <c r="A388" s="141"/>
      <c r="B388" s="141"/>
      <c r="C388" s="141"/>
      <c r="D388" s="141"/>
      <c r="E388" s="142"/>
      <c r="F388" s="141"/>
      <c r="G388" s="141"/>
      <c r="H388" s="141"/>
      <c r="I388" s="141"/>
      <c r="J388" s="141"/>
      <c r="K388" s="141"/>
      <c r="L388" s="141"/>
      <c r="M388" s="144"/>
      <c r="N388" s="144"/>
      <c r="O388" s="141"/>
      <c r="P388" s="145"/>
      <c r="Q388" s="141"/>
      <c r="R388" s="144"/>
      <c r="S388" s="141"/>
      <c r="T388" s="141"/>
      <c r="U388" s="141"/>
    </row>
    <row r="389" ht="12.75" customHeight="1">
      <c r="A389" s="141"/>
      <c r="B389" s="141"/>
      <c r="C389" s="141"/>
      <c r="D389" s="141"/>
      <c r="E389" s="142"/>
      <c r="F389" s="141"/>
      <c r="G389" s="141"/>
      <c r="H389" s="141"/>
      <c r="I389" s="141"/>
      <c r="J389" s="141"/>
      <c r="K389" s="141"/>
      <c r="L389" s="141"/>
      <c r="M389" s="144"/>
      <c r="N389" s="144"/>
      <c r="O389" s="141"/>
      <c r="P389" s="145"/>
      <c r="Q389" s="141"/>
      <c r="R389" s="144"/>
      <c r="S389" s="141"/>
      <c r="T389" s="141"/>
      <c r="U389" s="141"/>
    </row>
    <row r="390" ht="12.75" customHeight="1">
      <c r="A390" s="141"/>
      <c r="B390" s="141"/>
      <c r="C390" s="141"/>
      <c r="D390" s="141"/>
      <c r="E390" s="142"/>
      <c r="F390" s="141"/>
      <c r="G390" s="141"/>
      <c r="H390" s="141"/>
      <c r="I390" s="141"/>
      <c r="J390" s="141"/>
      <c r="K390" s="141"/>
      <c r="L390" s="141"/>
      <c r="M390" s="144"/>
      <c r="N390" s="144"/>
      <c r="O390" s="141"/>
      <c r="P390" s="145"/>
      <c r="Q390" s="141"/>
      <c r="R390" s="144"/>
      <c r="S390" s="141"/>
      <c r="T390" s="141"/>
      <c r="U390" s="141"/>
    </row>
    <row r="391" ht="12.75" customHeight="1">
      <c r="A391" s="141"/>
      <c r="B391" s="141"/>
      <c r="C391" s="141"/>
      <c r="D391" s="141"/>
      <c r="E391" s="142"/>
      <c r="F391" s="141"/>
      <c r="G391" s="141"/>
      <c r="H391" s="141"/>
      <c r="I391" s="141"/>
      <c r="J391" s="141"/>
      <c r="K391" s="141"/>
      <c r="L391" s="141"/>
      <c r="M391" s="144"/>
      <c r="N391" s="144"/>
      <c r="O391" s="141"/>
      <c r="P391" s="145"/>
      <c r="Q391" s="141"/>
      <c r="R391" s="144"/>
      <c r="S391" s="141"/>
      <c r="T391" s="141"/>
      <c r="U391" s="141"/>
    </row>
    <row r="392" ht="12.75" customHeight="1">
      <c r="A392" s="141"/>
      <c r="B392" s="141"/>
      <c r="C392" s="141"/>
      <c r="D392" s="141"/>
      <c r="E392" s="142"/>
      <c r="F392" s="141"/>
      <c r="G392" s="141"/>
      <c r="H392" s="141"/>
      <c r="I392" s="141"/>
      <c r="J392" s="141"/>
      <c r="K392" s="141"/>
      <c r="L392" s="141"/>
      <c r="M392" s="144"/>
      <c r="N392" s="144"/>
      <c r="O392" s="141"/>
      <c r="P392" s="145"/>
      <c r="Q392" s="141"/>
      <c r="R392" s="144"/>
      <c r="S392" s="141"/>
      <c r="T392" s="141"/>
      <c r="U392" s="141"/>
    </row>
    <row r="393" ht="12.75" customHeight="1">
      <c r="A393" s="141"/>
      <c r="B393" s="141"/>
      <c r="C393" s="141"/>
      <c r="D393" s="141"/>
      <c r="E393" s="142"/>
      <c r="F393" s="141"/>
      <c r="G393" s="141"/>
      <c r="H393" s="141"/>
      <c r="I393" s="141"/>
      <c r="J393" s="141"/>
      <c r="K393" s="141"/>
      <c r="L393" s="141"/>
      <c r="M393" s="144"/>
      <c r="N393" s="144"/>
      <c r="O393" s="141"/>
      <c r="P393" s="145"/>
      <c r="Q393" s="141"/>
      <c r="R393" s="144"/>
      <c r="S393" s="141"/>
      <c r="T393" s="141"/>
      <c r="U393" s="141"/>
    </row>
    <row r="394" ht="12.75" customHeight="1">
      <c r="A394" s="141"/>
      <c r="B394" s="141"/>
      <c r="C394" s="141"/>
      <c r="D394" s="141"/>
      <c r="E394" s="142"/>
      <c r="F394" s="141"/>
      <c r="G394" s="141"/>
      <c r="H394" s="141"/>
      <c r="I394" s="141"/>
      <c r="J394" s="141"/>
      <c r="K394" s="141"/>
      <c r="L394" s="141"/>
      <c r="M394" s="144"/>
      <c r="N394" s="144"/>
      <c r="O394" s="141"/>
      <c r="P394" s="145"/>
      <c r="Q394" s="141"/>
      <c r="R394" s="144"/>
      <c r="S394" s="141"/>
      <c r="T394" s="141"/>
      <c r="U394" s="141"/>
    </row>
    <row r="395" ht="12.75" customHeight="1">
      <c r="A395" s="141"/>
      <c r="B395" s="141"/>
      <c r="C395" s="141"/>
      <c r="D395" s="141"/>
      <c r="E395" s="142"/>
      <c r="F395" s="141"/>
      <c r="G395" s="141"/>
      <c r="H395" s="141"/>
      <c r="I395" s="141"/>
      <c r="J395" s="141"/>
      <c r="K395" s="141"/>
      <c r="L395" s="141"/>
      <c r="M395" s="144"/>
      <c r="N395" s="144"/>
      <c r="O395" s="141"/>
      <c r="P395" s="145"/>
      <c r="Q395" s="141"/>
      <c r="R395" s="144"/>
      <c r="S395" s="141"/>
      <c r="T395" s="141"/>
      <c r="U395" s="141"/>
    </row>
    <row r="396" ht="12.75" customHeight="1">
      <c r="A396" s="141"/>
      <c r="B396" s="141"/>
      <c r="C396" s="141"/>
      <c r="D396" s="141"/>
      <c r="E396" s="142"/>
      <c r="F396" s="141"/>
      <c r="G396" s="141"/>
      <c r="H396" s="141"/>
      <c r="I396" s="141"/>
      <c r="J396" s="141"/>
      <c r="K396" s="141"/>
      <c r="L396" s="141"/>
      <c r="M396" s="144"/>
      <c r="N396" s="144"/>
      <c r="O396" s="141"/>
      <c r="P396" s="145"/>
      <c r="Q396" s="141"/>
      <c r="R396" s="144"/>
      <c r="S396" s="141"/>
      <c r="T396" s="141"/>
      <c r="U396" s="141"/>
    </row>
    <row r="397" ht="12.75" customHeight="1">
      <c r="A397" s="141"/>
      <c r="B397" s="141"/>
      <c r="C397" s="141"/>
      <c r="D397" s="141"/>
      <c r="E397" s="142"/>
      <c r="F397" s="141"/>
      <c r="G397" s="141"/>
      <c r="H397" s="141"/>
      <c r="I397" s="141"/>
      <c r="J397" s="141"/>
      <c r="K397" s="141"/>
      <c r="L397" s="141"/>
      <c r="M397" s="144"/>
      <c r="N397" s="144"/>
      <c r="O397" s="141"/>
      <c r="P397" s="145"/>
      <c r="Q397" s="141"/>
      <c r="R397" s="144"/>
      <c r="S397" s="141"/>
      <c r="T397" s="141"/>
      <c r="U397" s="141"/>
    </row>
    <row r="398" ht="12.75" customHeight="1">
      <c r="A398" s="141"/>
      <c r="B398" s="141"/>
      <c r="C398" s="141"/>
      <c r="D398" s="141"/>
      <c r="E398" s="142"/>
      <c r="F398" s="141"/>
      <c r="G398" s="141"/>
      <c r="H398" s="141"/>
      <c r="I398" s="141"/>
      <c r="J398" s="141"/>
      <c r="K398" s="141"/>
      <c r="L398" s="141"/>
      <c r="M398" s="144"/>
      <c r="N398" s="144"/>
      <c r="O398" s="141"/>
      <c r="P398" s="145"/>
      <c r="Q398" s="141"/>
      <c r="R398" s="144"/>
      <c r="S398" s="141"/>
      <c r="T398" s="141"/>
      <c r="U398" s="141"/>
    </row>
    <row r="399" ht="12.75" customHeight="1">
      <c r="A399" s="141"/>
      <c r="B399" s="141"/>
      <c r="C399" s="141"/>
      <c r="D399" s="141"/>
      <c r="E399" s="142"/>
      <c r="F399" s="141"/>
      <c r="G399" s="141"/>
      <c r="H399" s="141"/>
      <c r="I399" s="141"/>
      <c r="J399" s="141"/>
      <c r="K399" s="141"/>
      <c r="L399" s="141"/>
      <c r="M399" s="144"/>
      <c r="N399" s="144"/>
      <c r="O399" s="141"/>
      <c r="P399" s="145"/>
      <c r="Q399" s="141"/>
      <c r="R399" s="144"/>
      <c r="S399" s="141"/>
      <c r="T399" s="141"/>
      <c r="U399" s="141"/>
    </row>
    <row r="400" ht="12.75" customHeight="1">
      <c r="A400" s="141"/>
      <c r="B400" s="141"/>
      <c r="C400" s="141"/>
      <c r="D400" s="141"/>
      <c r="E400" s="142"/>
      <c r="F400" s="141"/>
      <c r="G400" s="141"/>
      <c r="H400" s="141"/>
      <c r="I400" s="141"/>
      <c r="J400" s="141"/>
      <c r="K400" s="141"/>
      <c r="L400" s="141"/>
      <c r="M400" s="144"/>
      <c r="N400" s="144"/>
      <c r="O400" s="141"/>
      <c r="P400" s="145"/>
      <c r="Q400" s="141"/>
      <c r="R400" s="144"/>
      <c r="S400" s="141"/>
      <c r="T400" s="141"/>
      <c r="U400" s="141"/>
    </row>
    <row r="401" ht="12.75" customHeight="1">
      <c r="A401" s="141"/>
      <c r="B401" s="141"/>
      <c r="C401" s="141"/>
      <c r="D401" s="141"/>
      <c r="E401" s="142"/>
      <c r="F401" s="141"/>
      <c r="G401" s="141"/>
      <c r="H401" s="141"/>
      <c r="I401" s="141"/>
      <c r="J401" s="141"/>
      <c r="K401" s="141"/>
      <c r="L401" s="141"/>
      <c r="M401" s="144"/>
      <c r="N401" s="144"/>
      <c r="O401" s="141"/>
      <c r="P401" s="145"/>
      <c r="Q401" s="141"/>
      <c r="R401" s="144"/>
      <c r="S401" s="141"/>
      <c r="T401" s="141"/>
      <c r="U401" s="141"/>
    </row>
    <row r="402" ht="12.75" customHeight="1">
      <c r="A402" s="141"/>
      <c r="B402" s="141"/>
      <c r="C402" s="141"/>
      <c r="D402" s="141"/>
      <c r="E402" s="142"/>
      <c r="F402" s="141"/>
      <c r="G402" s="141"/>
      <c r="H402" s="141"/>
      <c r="I402" s="141"/>
      <c r="J402" s="141"/>
      <c r="K402" s="141"/>
      <c r="L402" s="141"/>
      <c r="M402" s="144"/>
      <c r="N402" s="144"/>
      <c r="O402" s="141"/>
      <c r="P402" s="145"/>
      <c r="Q402" s="141"/>
      <c r="R402" s="144"/>
      <c r="S402" s="141"/>
      <c r="T402" s="141"/>
      <c r="U402" s="141"/>
    </row>
    <row r="403" ht="12.75" customHeight="1">
      <c r="A403" s="141"/>
      <c r="B403" s="141"/>
      <c r="C403" s="141"/>
      <c r="D403" s="141"/>
      <c r="E403" s="142"/>
      <c r="F403" s="141"/>
      <c r="G403" s="141"/>
      <c r="H403" s="141"/>
      <c r="I403" s="141"/>
      <c r="J403" s="141"/>
      <c r="K403" s="141"/>
      <c r="L403" s="141"/>
      <c r="M403" s="144"/>
      <c r="N403" s="144"/>
      <c r="O403" s="141"/>
      <c r="P403" s="145"/>
      <c r="Q403" s="141"/>
      <c r="R403" s="144"/>
      <c r="S403" s="141"/>
      <c r="T403" s="141"/>
      <c r="U403" s="141"/>
    </row>
    <row r="404" ht="12.75" customHeight="1">
      <c r="A404" s="141"/>
      <c r="B404" s="141"/>
      <c r="C404" s="141"/>
      <c r="D404" s="141"/>
      <c r="E404" s="142"/>
      <c r="F404" s="141"/>
      <c r="G404" s="141"/>
      <c r="H404" s="141"/>
      <c r="I404" s="141"/>
      <c r="J404" s="141"/>
      <c r="K404" s="141"/>
      <c r="L404" s="141"/>
      <c r="M404" s="144"/>
      <c r="N404" s="144"/>
      <c r="O404" s="141"/>
      <c r="P404" s="145"/>
      <c r="Q404" s="141"/>
      <c r="R404" s="144"/>
      <c r="S404" s="141"/>
      <c r="T404" s="141"/>
      <c r="U404" s="141"/>
    </row>
    <row r="405" ht="12.75" customHeight="1">
      <c r="A405" s="141"/>
      <c r="B405" s="141"/>
      <c r="C405" s="141"/>
      <c r="D405" s="141"/>
      <c r="E405" s="142"/>
      <c r="F405" s="141"/>
      <c r="G405" s="141"/>
      <c r="H405" s="141"/>
      <c r="I405" s="141"/>
      <c r="J405" s="141"/>
      <c r="K405" s="141"/>
      <c r="L405" s="141"/>
      <c r="M405" s="144"/>
      <c r="N405" s="144"/>
      <c r="O405" s="141"/>
      <c r="P405" s="145"/>
      <c r="Q405" s="141"/>
      <c r="R405" s="144"/>
      <c r="S405" s="141"/>
      <c r="T405" s="141"/>
      <c r="U405" s="141"/>
    </row>
    <row r="406" ht="12.75" customHeight="1">
      <c r="A406" s="141"/>
      <c r="B406" s="141"/>
      <c r="C406" s="141"/>
      <c r="D406" s="141"/>
      <c r="E406" s="142"/>
      <c r="F406" s="141"/>
      <c r="G406" s="141"/>
      <c r="H406" s="141"/>
      <c r="I406" s="141"/>
      <c r="J406" s="141"/>
      <c r="K406" s="141"/>
      <c r="L406" s="141"/>
      <c r="M406" s="144"/>
      <c r="N406" s="144"/>
      <c r="O406" s="141"/>
      <c r="P406" s="145"/>
      <c r="Q406" s="141"/>
      <c r="R406" s="144"/>
      <c r="S406" s="141"/>
      <c r="T406" s="141"/>
      <c r="U406" s="141"/>
    </row>
    <row r="407" ht="12.75" customHeight="1">
      <c r="A407" s="141"/>
      <c r="B407" s="141"/>
      <c r="C407" s="141"/>
      <c r="D407" s="141"/>
      <c r="E407" s="142"/>
      <c r="F407" s="141"/>
      <c r="G407" s="141"/>
      <c r="H407" s="141"/>
      <c r="I407" s="141"/>
      <c r="J407" s="141"/>
      <c r="K407" s="141"/>
      <c r="L407" s="141"/>
      <c r="M407" s="144"/>
      <c r="N407" s="144"/>
      <c r="O407" s="141"/>
      <c r="P407" s="145"/>
      <c r="Q407" s="141"/>
      <c r="R407" s="144"/>
      <c r="S407" s="141"/>
      <c r="T407" s="141"/>
      <c r="U407" s="141"/>
    </row>
    <row r="408" ht="12.75" customHeight="1">
      <c r="A408" s="141"/>
      <c r="B408" s="141"/>
      <c r="C408" s="141"/>
      <c r="D408" s="141"/>
      <c r="E408" s="142"/>
      <c r="F408" s="141"/>
      <c r="G408" s="141"/>
      <c r="H408" s="141"/>
      <c r="I408" s="141"/>
      <c r="J408" s="141"/>
      <c r="K408" s="141"/>
      <c r="L408" s="141"/>
      <c r="M408" s="144"/>
      <c r="N408" s="144"/>
      <c r="O408" s="141"/>
      <c r="P408" s="145"/>
      <c r="Q408" s="141"/>
      <c r="R408" s="144"/>
      <c r="S408" s="141"/>
      <c r="T408" s="141"/>
      <c r="U408" s="141"/>
    </row>
    <row r="409" ht="12.75" customHeight="1">
      <c r="A409" s="141"/>
      <c r="B409" s="141"/>
      <c r="C409" s="141"/>
      <c r="D409" s="141"/>
      <c r="E409" s="142"/>
      <c r="F409" s="141"/>
      <c r="G409" s="141"/>
      <c r="H409" s="141"/>
      <c r="I409" s="141"/>
      <c r="J409" s="141"/>
      <c r="K409" s="141"/>
      <c r="L409" s="141"/>
      <c r="M409" s="144"/>
      <c r="N409" s="144"/>
      <c r="O409" s="141"/>
      <c r="P409" s="145"/>
      <c r="Q409" s="141"/>
      <c r="R409" s="144"/>
      <c r="S409" s="141"/>
      <c r="T409" s="141"/>
      <c r="U409" s="141"/>
    </row>
    <row r="410" ht="12.75" customHeight="1">
      <c r="A410" s="141"/>
      <c r="B410" s="141"/>
      <c r="C410" s="141"/>
      <c r="D410" s="141"/>
      <c r="E410" s="142"/>
      <c r="F410" s="141"/>
      <c r="G410" s="141"/>
      <c r="H410" s="141"/>
      <c r="I410" s="141"/>
      <c r="J410" s="141"/>
      <c r="K410" s="141"/>
      <c r="L410" s="141"/>
      <c r="M410" s="144"/>
      <c r="N410" s="144"/>
      <c r="O410" s="141"/>
      <c r="P410" s="145"/>
      <c r="Q410" s="141"/>
      <c r="R410" s="144"/>
      <c r="S410" s="141"/>
      <c r="T410" s="141"/>
      <c r="U410" s="141"/>
    </row>
    <row r="411" ht="12.75" customHeight="1">
      <c r="A411" s="141"/>
      <c r="B411" s="141"/>
      <c r="C411" s="141"/>
      <c r="D411" s="141"/>
      <c r="E411" s="142"/>
      <c r="F411" s="141"/>
      <c r="G411" s="141"/>
      <c r="H411" s="141"/>
      <c r="I411" s="141"/>
      <c r="J411" s="141"/>
      <c r="K411" s="141"/>
      <c r="L411" s="141"/>
      <c r="M411" s="144"/>
      <c r="N411" s="144"/>
      <c r="O411" s="141"/>
      <c r="P411" s="145"/>
      <c r="Q411" s="141"/>
      <c r="R411" s="144"/>
      <c r="S411" s="141"/>
      <c r="T411" s="141"/>
      <c r="U411" s="141"/>
    </row>
    <row r="412" ht="12.75" customHeight="1">
      <c r="A412" s="141"/>
      <c r="B412" s="141"/>
      <c r="C412" s="141"/>
      <c r="D412" s="141"/>
      <c r="E412" s="142"/>
      <c r="F412" s="141"/>
      <c r="G412" s="141"/>
      <c r="H412" s="141"/>
      <c r="I412" s="141"/>
      <c r="J412" s="141"/>
      <c r="K412" s="141"/>
      <c r="L412" s="141"/>
      <c r="M412" s="144"/>
      <c r="N412" s="144"/>
      <c r="O412" s="141"/>
      <c r="P412" s="145"/>
      <c r="Q412" s="141"/>
      <c r="R412" s="144"/>
      <c r="S412" s="141"/>
      <c r="T412" s="141"/>
      <c r="U412" s="141"/>
    </row>
    <row r="413" ht="12.75" customHeight="1">
      <c r="A413" s="141"/>
      <c r="B413" s="141"/>
      <c r="C413" s="141"/>
      <c r="D413" s="141"/>
      <c r="E413" s="142"/>
      <c r="F413" s="141"/>
      <c r="G413" s="141"/>
      <c r="H413" s="141"/>
      <c r="I413" s="141"/>
      <c r="J413" s="141"/>
      <c r="K413" s="141"/>
      <c r="L413" s="141"/>
      <c r="M413" s="144"/>
      <c r="N413" s="144"/>
      <c r="O413" s="141"/>
      <c r="P413" s="145"/>
      <c r="Q413" s="141"/>
      <c r="R413" s="144"/>
      <c r="S413" s="141"/>
      <c r="T413" s="141"/>
      <c r="U413" s="141"/>
    </row>
    <row r="414" ht="12.75" customHeight="1">
      <c r="A414" s="141"/>
      <c r="B414" s="141"/>
      <c r="C414" s="141"/>
      <c r="D414" s="141"/>
      <c r="E414" s="142"/>
      <c r="F414" s="141"/>
      <c r="G414" s="141"/>
      <c r="H414" s="141"/>
      <c r="I414" s="141"/>
      <c r="J414" s="141"/>
      <c r="K414" s="141"/>
      <c r="L414" s="141"/>
      <c r="M414" s="144"/>
      <c r="N414" s="144"/>
      <c r="O414" s="141"/>
      <c r="P414" s="145"/>
      <c r="Q414" s="141"/>
      <c r="R414" s="144"/>
      <c r="S414" s="141"/>
      <c r="T414" s="141"/>
      <c r="U414" s="141"/>
    </row>
    <row r="415" ht="12.75" customHeight="1">
      <c r="A415" s="141"/>
      <c r="B415" s="141"/>
      <c r="C415" s="141"/>
      <c r="D415" s="141"/>
      <c r="E415" s="142"/>
      <c r="F415" s="141"/>
      <c r="G415" s="141"/>
      <c r="H415" s="141"/>
      <c r="I415" s="141"/>
      <c r="J415" s="141"/>
      <c r="K415" s="141"/>
      <c r="L415" s="141"/>
      <c r="M415" s="144"/>
      <c r="N415" s="144"/>
      <c r="O415" s="141"/>
      <c r="P415" s="145"/>
      <c r="Q415" s="141"/>
      <c r="R415" s="144"/>
      <c r="S415" s="141"/>
      <c r="T415" s="141"/>
      <c r="U415" s="141"/>
    </row>
    <row r="416" ht="12.75" customHeight="1">
      <c r="A416" s="141"/>
      <c r="B416" s="141"/>
      <c r="C416" s="141"/>
      <c r="D416" s="141"/>
      <c r="E416" s="142"/>
      <c r="F416" s="141"/>
      <c r="G416" s="141"/>
      <c r="H416" s="141"/>
      <c r="I416" s="141"/>
      <c r="J416" s="141"/>
      <c r="K416" s="141"/>
      <c r="L416" s="141"/>
      <c r="M416" s="144"/>
      <c r="N416" s="144"/>
      <c r="O416" s="141"/>
      <c r="P416" s="145"/>
      <c r="Q416" s="141"/>
      <c r="R416" s="144"/>
      <c r="S416" s="141"/>
      <c r="T416" s="141"/>
      <c r="U416" s="141"/>
    </row>
    <row r="417" ht="12.75" customHeight="1">
      <c r="A417" s="141"/>
      <c r="B417" s="141"/>
      <c r="C417" s="141"/>
      <c r="D417" s="141"/>
      <c r="E417" s="142"/>
      <c r="F417" s="141"/>
      <c r="G417" s="141"/>
      <c r="H417" s="141"/>
      <c r="I417" s="141"/>
      <c r="J417" s="141"/>
      <c r="K417" s="141"/>
      <c r="L417" s="141"/>
      <c r="M417" s="144"/>
      <c r="N417" s="144"/>
      <c r="O417" s="141"/>
      <c r="P417" s="145"/>
      <c r="Q417" s="141"/>
      <c r="R417" s="144"/>
      <c r="S417" s="141"/>
      <c r="T417" s="141"/>
      <c r="U417" s="141"/>
    </row>
    <row r="418" ht="12.75" customHeight="1">
      <c r="A418" s="141"/>
      <c r="B418" s="141"/>
      <c r="C418" s="141"/>
      <c r="D418" s="141"/>
      <c r="E418" s="142"/>
      <c r="F418" s="141"/>
      <c r="G418" s="141"/>
      <c r="H418" s="141"/>
      <c r="I418" s="141"/>
      <c r="J418" s="141"/>
      <c r="K418" s="141"/>
      <c r="L418" s="141"/>
      <c r="M418" s="144"/>
      <c r="N418" s="144"/>
      <c r="O418" s="141"/>
      <c r="P418" s="145"/>
      <c r="Q418" s="141"/>
      <c r="R418" s="144"/>
      <c r="S418" s="141"/>
      <c r="T418" s="141"/>
      <c r="U418" s="141"/>
    </row>
    <row r="419" ht="12.75" customHeight="1">
      <c r="A419" s="141"/>
      <c r="B419" s="141"/>
      <c r="C419" s="141"/>
      <c r="D419" s="141"/>
      <c r="E419" s="142"/>
      <c r="F419" s="141"/>
      <c r="G419" s="141"/>
      <c r="H419" s="141"/>
      <c r="I419" s="141"/>
      <c r="J419" s="141"/>
      <c r="K419" s="141"/>
      <c r="L419" s="141"/>
      <c r="M419" s="144"/>
      <c r="N419" s="144"/>
      <c r="O419" s="141"/>
      <c r="P419" s="145"/>
      <c r="Q419" s="141"/>
      <c r="R419" s="144"/>
      <c r="S419" s="141"/>
      <c r="T419" s="141"/>
      <c r="U419" s="141"/>
    </row>
    <row r="420" ht="12.75" customHeight="1">
      <c r="A420" s="141"/>
      <c r="B420" s="141"/>
      <c r="C420" s="141"/>
      <c r="D420" s="141"/>
      <c r="E420" s="142"/>
      <c r="F420" s="141"/>
      <c r="G420" s="141"/>
      <c r="H420" s="141"/>
      <c r="I420" s="141"/>
      <c r="J420" s="141"/>
      <c r="K420" s="141"/>
      <c r="L420" s="141"/>
      <c r="M420" s="144"/>
      <c r="N420" s="144"/>
      <c r="O420" s="141"/>
      <c r="P420" s="145"/>
      <c r="Q420" s="141"/>
      <c r="R420" s="144"/>
      <c r="S420" s="141"/>
      <c r="T420" s="141"/>
      <c r="U420" s="141"/>
    </row>
    <row r="421" ht="12.75" customHeight="1">
      <c r="A421" s="141"/>
      <c r="B421" s="141"/>
      <c r="C421" s="141"/>
      <c r="D421" s="141"/>
      <c r="E421" s="142"/>
      <c r="F421" s="141"/>
      <c r="G421" s="141"/>
      <c r="H421" s="141"/>
      <c r="I421" s="141"/>
      <c r="J421" s="141"/>
      <c r="K421" s="141"/>
      <c r="L421" s="141"/>
      <c r="M421" s="144"/>
      <c r="N421" s="144"/>
      <c r="O421" s="141"/>
      <c r="P421" s="145"/>
      <c r="Q421" s="141"/>
      <c r="R421" s="144"/>
      <c r="S421" s="141"/>
      <c r="T421" s="141"/>
      <c r="U421" s="141"/>
    </row>
    <row r="422" ht="12.75" customHeight="1">
      <c r="A422" s="141"/>
      <c r="B422" s="141"/>
      <c r="C422" s="141"/>
      <c r="D422" s="141"/>
      <c r="E422" s="142"/>
      <c r="F422" s="141"/>
      <c r="G422" s="141"/>
      <c r="H422" s="141"/>
      <c r="I422" s="141"/>
      <c r="J422" s="141"/>
      <c r="K422" s="141"/>
      <c r="L422" s="141"/>
      <c r="M422" s="144"/>
      <c r="N422" s="144"/>
      <c r="O422" s="141"/>
      <c r="P422" s="145"/>
      <c r="Q422" s="141"/>
      <c r="R422" s="144"/>
      <c r="S422" s="141"/>
      <c r="T422" s="141"/>
      <c r="U422" s="141"/>
    </row>
    <row r="423" ht="12.75" customHeight="1">
      <c r="A423" s="141"/>
      <c r="B423" s="141"/>
      <c r="C423" s="141"/>
      <c r="D423" s="141"/>
      <c r="E423" s="142"/>
      <c r="F423" s="141"/>
      <c r="G423" s="141"/>
      <c r="H423" s="141"/>
      <c r="I423" s="141"/>
      <c r="J423" s="141"/>
      <c r="K423" s="141"/>
      <c r="L423" s="141"/>
      <c r="M423" s="144"/>
      <c r="N423" s="144"/>
      <c r="O423" s="141"/>
      <c r="P423" s="145"/>
      <c r="Q423" s="141"/>
      <c r="R423" s="144"/>
      <c r="S423" s="141"/>
      <c r="T423" s="141"/>
      <c r="U423" s="141"/>
    </row>
    <row r="424" ht="12.75" customHeight="1">
      <c r="A424" s="141"/>
      <c r="B424" s="141"/>
      <c r="C424" s="141"/>
      <c r="D424" s="141"/>
      <c r="E424" s="142"/>
      <c r="F424" s="141"/>
      <c r="G424" s="141"/>
      <c r="H424" s="141"/>
      <c r="I424" s="141"/>
      <c r="J424" s="141"/>
      <c r="K424" s="141"/>
      <c r="L424" s="141"/>
      <c r="M424" s="144"/>
      <c r="N424" s="144"/>
      <c r="O424" s="141"/>
      <c r="P424" s="145"/>
      <c r="Q424" s="141"/>
      <c r="R424" s="144"/>
      <c r="S424" s="141"/>
      <c r="T424" s="141"/>
      <c r="U424" s="141"/>
    </row>
    <row r="425" ht="12.75" customHeight="1">
      <c r="A425" s="141"/>
      <c r="B425" s="141"/>
      <c r="C425" s="141"/>
      <c r="D425" s="141"/>
      <c r="E425" s="142"/>
      <c r="F425" s="141"/>
      <c r="G425" s="141"/>
      <c r="H425" s="141"/>
      <c r="I425" s="141"/>
      <c r="J425" s="141"/>
      <c r="K425" s="141"/>
      <c r="L425" s="141"/>
      <c r="M425" s="144"/>
      <c r="N425" s="144"/>
      <c r="O425" s="141"/>
      <c r="P425" s="145"/>
      <c r="Q425" s="141"/>
      <c r="R425" s="144"/>
      <c r="S425" s="141"/>
      <c r="T425" s="141"/>
      <c r="U425" s="141"/>
    </row>
    <row r="426" ht="12.75" customHeight="1">
      <c r="A426" s="141"/>
      <c r="B426" s="141"/>
      <c r="C426" s="141"/>
      <c r="D426" s="141"/>
      <c r="E426" s="142"/>
      <c r="F426" s="141"/>
      <c r="G426" s="141"/>
      <c r="H426" s="141"/>
      <c r="I426" s="141"/>
      <c r="J426" s="141"/>
      <c r="K426" s="141"/>
      <c r="L426" s="141"/>
      <c r="M426" s="144"/>
      <c r="N426" s="144"/>
      <c r="O426" s="141"/>
      <c r="P426" s="145"/>
      <c r="Q426" s="141"/>
      <c r="R426" s="144"/>
      <c r="S426" s="141"/>
      <c r="T426" s="141"/>
      <c r="U426" s="141"/>
    </row>
    <row r="427" ht="12.75" customHeight="1">
      <c r="A427" s="141"/>
      <c r="B427" s="141"/>
      <c r="C427" s="141"/>
      <c r="D427" s="141"/>
      <c r="E427" s="142"/>
      <c r="F427" s="141"/>
      <c r="G427" s="141"/>
      <c r="H427" s="141"/>
      <c r="I427" s="141"/>
      <c r="J427" s="141"/>
      <c r="K427" s="141"/>
      <c r="L427" s="141"/>
      <c r="M427" s="144"/>
      <c r="N427" s="144"/>
      <c r="O427" s="141"/>
      <c r="P427" s="145"/>
      <c r="Q427" s="141"/>
      <c r="R427" s="144"/>
      <c r="S427" s="141"/>
      <c r="T427" s="141"/>
      <c r="U427" s="141"/>
    </row>
    <row r="428" ht="12.75" customHeight="1">
      <c r="A428" s="141"/>
      <c r="B428" s="141"/>
      <c r="C428" s="141"/>
      <c r="D428" s="141"/>
      <c r="E428" s="142"/>
      <c r="F428" s="141"/>
      <c r="G428" s="141"/>
      <c r="H428" s="141"/>
      <c r="I428" s="141"/>
      <c r="J428" s="141"/>
      <c r="K428" s="141"/>
      <c r="L428" s="141"/>
      <c r="M428" s="144"/>
      <c r="N428" s="144"/>
      <c r="O428" s="141"/>
      <c r="P428" s="145"/>
      <c r="Q428" s="141"/>
      <c r="R428" s="144"/>
      <c r="S428" s="141"/>
      <c r="T428" s="141"/>
      <c r="U428" s="141"/>
    </row>
    <row r="429" ht="12.75" customHeight="1">
      <c r="A429" s="141"/>
      <c r="B429" s="141"/>
      <c r="C429" s="141"/>
      <c r="D429" s="141"/>
      <c r="E429" s="142"/>
      <c r="F429" s="141"/>
      <c r="G429" s="141"/>
      <c r="H429" s="141"/>
      <c r="I429" s="141"/>
      <c r="J429" s="141"/>
      <c r="K429" s="141"/>
      <c r="L429" s="141"/>
      <c r="M429" s="144"/>
      <c r="N429" s="144"/>
      <c r="O429" s="141"/>
      <c r="P429" s="145"/>
      <c r="Q429" s="141"/>
      <c r="R429" s="144"/>
      <c r="S429" s="141"/>
      <c r="T429" s="141"/>
      <c r="U429" s="141"/>
    </row>
    <row r="430" ht="12.75" customHeight="1">
      <c r="A430" s="141"/>
      <c r="B430" s="141"/>
      <c r="C430" s="141"/>
      <c r="D430" s="141"/>
      <c r="E430" s="142"/>
      <c r="F430" s="141"/>
      <c r="G430" s="141"/>
      <c r="H430" s="141"/>
      <c r="I430" s="141"/>
      <c r="J430" s="141"/>
      <c r="K430" s="141"/>
      <c r="L430" s="141"/>
      <c r="M430" s="144"/>
      <c r="N430" s="144"/>
      <c r="O430" s="141"/>
      <c r="P430" s="145"/>
      <c r="Q430" s="141"/>
      <c r="R430" s="144"/>
      <c r="S430" s="141"/>
      <c r="T430" s="141"/>
      <c r="U430" s="141"/>
    </row>
    <row r="431" ht="12.75" customHeight="1">
      <c r="A431" s="141"/>
      <c r="B431" s="141"/>
      <c r="C431" s="141"/>
      <c r="D431" s="141"/>
      <c r="E431" s="142"/>
      <c r="F431" s="141"/>
      <c r="G431" s="141"/>
      <c r="H431" s="141"/>
      <c r="I431" s="141"/>
      <c r="J431" s="141"/>
      <c r="K431" s="141"/>
      <c r="L431" s="141"/>
      <c r="M431" s="144"/>
      <c r="N431" s="144"/>
      <c r="O431" s="141"/>
      <c r="P431" s="145"/>
      <c r="Q431" s="141"/>
      <c r="R431" s="144"/>
      <c r="S431" s="141"/>
      <c r="T431" s="141"/>
      <c r="U431" s="141"/>
    </row>
    <row r="432" ht="12.75" customHeight="1">
      <c r="A432" s="141"/>
      <c r="B432" s="141"/>
      <c r="C432" s="141"/>
      <c r="D432" s="141"/>
      <c r="E432" s="142"/>
      <c r="F432" s="141"/>
      <c r="G432" s="141"/>
      <c r="H432" s="141"/>
      <c r="I432" s="141"/>
      <c r="J432" s="141"/>
      <c r="K432" s="141"/>
      <c r="L432" s="141"/>
      <c r="M432" s="144"/>
      <c r="N432" s="144"/>
      <c r="O432" s="141"/>
      <c r="P432" s="145"/>
      <c r="Q432" s="141"/>
      <c r="R432" s="144"/>
      <c r="S432" s="141"/>
      <c r="T432" s="141"/>
      <c r="U432" s="141"/>
    </row>
    <row r="433" ht="12.75" customHeight="1">
      <c r="A433" s="141"/>
      <c r="B433" s="141"/>
      <c r="C433" s="141"/>
      <c r="D433" s="141"/>
      <c r="E433" s="142"/>
      <c r="F433" s="141"/>
      <c r="G433" s="141"/>
      <c r="H433" s="141"/>
      <c r="I433" s="141"/>
      <c r="J433" s="141"/>
      <c r="K433" s="141"/>
      <c r="L433" s="141"/>
      <c r="M433" s="144"/>
      <c r="N433" s="144"/>
      <c r="O433" s="141"/>
      <c r="P433" s="145"/>
      <c r="Q433" s="141"/>
      <c r="R433" s="144"/>
      <c r="S433" s="141"/>
      <c r="T433" s="141"/>
      <c r="U433" s="141"/>
    </row>
    <row r="434" ht="12.75" customHeight="1">
      <c r="A434" s="141"/>
      <c r="B434" s="141"/>
      <c r="C434" s="141"/>
      <c r="D434" s="141"/>
      <c r="E434" s="142"/>
      <c r="F434" s="141"/>
      <c r="G434" s="141"/>
      <c r="H434" s="141"/>
      <c r="I434" s="141"/>
      <c r="J434" s="141"/>
      <c r="K434" s="141"/>
      <c r="L434" s="141"/>
      <c r="M434" s="144"/>
      <c r="N434" s="144"/>
      <c r="O434" s="141"/>
      <c r="P434" s="145"/>
      <c r="Q434" s="141"/>
      <c r="R434" s="144"/>
      <c r="S434" s="141"/>
      <c r="T434" s="141"/>
      <c r="U434" s="141"/>
    </row>
    <row r="435" ht="12.75" customHeight="1">
      <c r="A435" s="141"/>
      <c r="B435" s="141"/>
      <c r="C435" s="141"/>
      <c r="D435" s="141"/>
      <c r="E435" s="142"/>
      <c r="F435" s="141"/>
      <c r="G435" s="141"/>
      <c r="H435" s="141"/>
      <c r="I435" s="141"/>
      <c r="J435" s="141"/>
      <c r="K435" s="141"/>
      <c r="L435" s="141"/>
      <c r="M435" s="144"/>
      <c r="N435" s="144"/>
      <c r="O435" s="141"/>
      <c r="P435" s="145"/>
      <c r="Q435" s="141"/>
      <c r="R435" s="144"/>
      <c r="S435" s="141"/>
      <c r="T435" s="141"/>
      <c r="U435" s="141"/>
    </row>
    <row r="436" ht="12.75" customHeight="1">
      <c r="A436" s="141"/>
      <c r="B436" s="141"/>
      <c r="C436" s="141"/>
      <c r="D436" s="141"/>
      <c r="E436" s="142"/>
      <c r="F436" s="141"/>
      <c r="G436" s="141"/>
      <c r="H436" s="141"/>
      <c r="I436" s="141"/>
      <c r="J436" s="141"/>
      <c r="K436" s="141"/>
      <c r="L436" s="141"/>
      <c r="M436" s="144"/>
      <c r="N436" s="144"/>
      <c r="O436" s="141"/>
      <c r="P436" s="145"/>
      <c r="Q436" s="141"/>
      <c r="R436" s="144"/>
      <c r="S436" s="141"/>
      <c r="T436" s="141"/>
      <c r="U436" s="141"/>
    </row>
    <row r="437" ht="12.75" customHeight="1">
      <c r="A437" s="141"/>
      <c r="B437" s="141"/>
      <c r="C437" s="141"/>
      <c r="D437" s="141"/>
      <c r="E437" s="142"/>
      <c r="F437" s="141"/>
      <c r="G437" s="141"/>
      <c r="H437" s="141"/>
      <c r="I437" s="141"/>
      <c r="J437" s="141"/>
      <c r="K437" s="141"/>
      <c r="L437" s="141"/>
      <c r="M437" s="144"/>
      <c r="N437" s="144"/>
      <c r="O437" s="141"/>
      <c r="P437" s="145"/>
      <c r="Q437" s="141"/>
      <c r="R437" s="144"/>
      <c r="S437" s="141"/>
      <c r="T437" s="141"/>
      <c r="U437" s="141"/>
    </row>
    <row r="438" ht="12.75" customHeight="1">
      <c r="A438" s="141"/>
      <c r="B438" s="141"/>
      <c r="C438" s="141"/>
      <c r="D438" s="141"/>
      <c r="E438" s="142"/>
      <c r="F438" s="141"/>
      <c r="G438" s="141"/>
      <c r="H438" s="141"/>
      <c r="I438" s="141"/>
      <c r="J438" s="141"/>
      <c r="K438" s="141"/>
      <c r="L438" s="141"/>
      <c r="M438" s="144"/>
      <c r="N438" s="144"/>
      <c r="O438" s="141"/>
      <c r="P438" s="145"/>
      <c r="Q438" s="141"/>
      <c r="R438" s="144"/>
      <c r="S438" s="141"/>
      <c r="T438" s="141"/>
      <c r="U438" s="141"/>
    </row>
    <row r="439" ht="12.75" customHeight="1">
      <c r="A439" s="141"/>
      <c r="B439" s="141"/>
      <c r="C439" s="141"/>
      <c r="D439" s="141"/>
      <c r="E439" s="142"/>
      <c r="F439" s="141"/>
      <c r="G439" s="141"/>
      <c r="H439" s="141"/>
      <c r="I439" s="141"/>
      <c r="J439" s="141"/>
      <c r="K439" s="141"/>
      <c r="L439" s="141"/>
      <c r="M439" s="144"/>
      <c r="N439" s="144"/>
      <c r="O439" s="141"/>
      <c r="P439" s="145"/>
      <c r="Q439" s="141"/>
      <c r="R439" s="144"/>
      <c r="S439" s="141"/>
      <c r="T439" s="141"/>
      <c r="U439" s="141"/>
    </row>
    <row r="440" ht="12.75" customHeight="1">
      <c r="A440" s="141"/>
      <c r="B440" s="141"/>
      <c r="C440" s="141"/>
      <c r="D440" s="141"/>
      <c r="E440" s="142"/>
      <c r="F440" s="141"/>
      <c r="G440" s="141"/>
      <c r="H440" s="141"/>
      <c r="I440" s="141"/>
      <c r="J440" s="141"/>
      <c r="K440" s="141"/>
      <c r="L440" s="141"/>
      <c r="M440" s="144"/>
      <c r="N440" s="144"/>
      <c r="O440" s="141"/>
      <c r="P440" s="145"/>
      <c r="Q440" s="141"/>
      <c r="R440" s="144"/>
      <c r="S440" s="141"/>
      <c r="T440" s="141"/>
      <c r="U440" s="141"/>
    </row>
    <row r="441" ht="12.75" customHeight="1">
      <c r="A441" s="141"/>
      <c r="B441" s="141"/>
      <c r="C441" s="141"/>
      <c r="D441" s="141"/>
      <c r="E441" s="142"/>
      <c r="F441" s="141"/>
      <c r="G441" s="141"/>
      <c r="H441" s="141"/>
      <c r="I441" s="141"/>
      <c r="J441" s="141"/>
      <c r="K441" s="141"/>
      <c r="L441" s="141"/>
      <c r="M441" s="144"/>
      <c r="N441" s="144"/>
      <c r="O441" s="141"/>
      <c r="P441" s="145"/>
      <c r="Q441" s="141"/>
      <c r="R441" s="144"/>
      <c r="S441" s="141"/>
      <c r="T441" s="141"/>
      <c r="U441" s="141"/>
    </row>
    <row r="442" ht="12.75" customHeight="1">
      <c r="A442" s="141"/>
      <c r="B442" s="141"/>
      <c r="C442" s="141"/>
      <c r="D442" s="141"/>
      <c r="E442" s="142"/>
      <c r="F442" s="141"/>
      <c r="G442" s="141"/>
      <c r="H442" s="141"/>
      <c r="I442" s="141"/>
      <c r="J442" s="141"/>
      <c r="K442" s="141"/>
      <c r="L442" s="141"/>
      <c r="M442" s="144"/>
      <c r="N442" s="144"/>
      <c r="O442" s="141"/>
      <c r="P442" s="145"/>
      <c r="Q442" s="141"/>
      <c r="R442" s="144"/>
      <c r="S442" s="141"/>
      <c r="T442" s="141"/>
      <c r="U442" s="141"/>
    </row>
    <row r="443" ht="12.75" customHeight="1">
      <c r="A443" s="141"/>
      <c r="B443" s="141"/>
      <c r="C443" s="141"/>
      <c r="D443" s="141"/>
      <c r="E443" s="142"/>
      <c r="F443" s="141"/>
      <c r="G443" s="141"/>
      <c r="H443" s="141"/>
      <c r="I443" s="141"/>
      <c r="J443" s="141"/>
      <c r="K443" s="141"/>
      <c r="L443" s="141"/>
      <c r="M443" s="144"/>
      <c r="N443" s="144"/>
      <c r="O443" s="141"/>
      <c r="P443" s="145"/>
      <c r="Q443" s="141"/>
      <c r="R443" s="144"/>
      <c r="S443" s="141"/>
      <c r="T443" s="141"/>
      <c r="U443" s="141"/>
    </row>
    <row r="444" ht="12.75" customHeight="1">
      <c r="A444" s="141"/>
      <c r="B444" s="141"/>
      <c r="C444" s="141"/>
      <c r="D444" s="141"/>
      <c r="E444" s="142"/>
      <c r="F444" s="141"/>
      <c r="G444" s="141"/>
      <c r="H444" s="141"/>
      <c r="I444" s="141"/>
      <c r="J444" s="141"/>
      <c r="K444" s="141"/>
      <c r="L444" s="141"/>
      <c r="M444" s="144"/>
      <c r="N444" s="144"/>
      <c r="O444" s="141"/>
      <c r="P444" s="145"/>
      <c r="Q444" s="141"/>
      <c r="R444" s="144"/>
      <c r="S444" s="141"/>
      <c r="T444" s="141"/>
      <c r="U444" s="141"/>
    </row>
    <row r="445" ht="12.75" customHeight="1">
      <c r="A445" s="141"/>
      <c r="B445" s="141"/>
      <c r="C445" s="141"/>
      <c r="D445" s="141"/>
      <c r="E445" s="142"/>
      <c r="F445" s="141"/>
      <c r="G445" s="141"/>
      <c r="H445" s="141"/>
      <c r="I445" s="141"/>
      <c r="J445" s="141"/>
      <c r="K445" s="141"/>
      <c r="L445" s="141"/>
      <c r="M445" s="144"/>
      <c r="N445" s="144"/>
      <c r="O445" s="141"/>
      <c r="P445" s="145"/>
      <c r="Q445" s="141"/>
      <c r="R445" s="144"/>
      <c r="S445" s="141"/>
      <c r="T445" s="141"/>
      <c r="U445" s="141"/>
    </row>
    <row r="446" ht="12.75" customHeight="1">
      <c r="A446" s="141"/>
      <c r="B446" s="141"/>
      <c r="C446" s="141"/>
      <c r="D446" s="141"/>
      <c r="E446" s="142"/>
      <c r="F446" s="141"/>
      <c r="G446" s="141"/>
      <c r="H446" s="141"/>
      <c r="I446" s="141"/>
      <c r="J446" s="141"/>
      <c r="K446" s="141"/>
      <c r="L446" s="141"/>
      <c r="M446" s="144"/>
      <c r="N446" s="144"/>
      <c r="O446" s="141"/>
      <c r="P446" s="145"/>
      <c r="Q446" s="141"/>
      <c r="R446" s="144"/>
      <c r="S446" s="141"/>
      <c r="T446" s="141"/>
      <c r="U446" s="141"/>
    </row>
    <row r="447" ht="12.75" customHeight="1">
      <c r="A447" s="141"/>
      <c r="B447" s="141"/>
      <c r="C447" s="141"/>
      <c r="D447" s="141"/>
      <c r="E447" s="142"/>
      <c r="F447" s="141"/>
      <c r="G447" s="141"/>
      <c r="H447" s="141"/>
      <c r="I447" s="141"/>
      <c r="J447" s="141"/>
      <c r="K447" s="141"/>
      <c r="L447" s="141"/>
      <c r="M447" s="144"/>
      <c r="N447" s="144"/>
      <c r="O447" s="141"/>
      <c r="P447" s="145"/>
      <c r="Q447" s="141"/>
      <c r="R447" s="144"/>
      <c r="S447" s="141"/>
      <c r="T447" s="141"/>
      <c r="U447" s="141"/>
    </row>
    <row r="448" ht="12.75" customHeight="1">
      <c r="A448" s="141"/>
      <c r="B448" s="141"/>
      <c r="C448" s="141"/>
      <c r="D448" s="141"/>
      <c r="E448" s="142"/>
      <c r="F448" s="141"/>
      <c r="G448" s="141"/>
      <c r="H448" s="141"/>
      <c r="I448" s="141"/>
      <c r="J448" s="141"/>
      <c r="K448" s="141"/>
      <c r="L448" s="141"/>
      <c r="M448" s="144"/>
      <c r="N448" s="144"/>
      <c r="O448" s="141"/>
      <c r="P448" s="145"/>
      <c r="Q448" s="141"/>
      <c r="R448" s="144"/>
      <c r="S448" s="141"/>
      <c r="T448" s="141"/>
      <c r="U448" s="141"/>
    </row>
    <row r="449" ht="12.75" customHeight="1">
      <c r="A449" s="141"/>
      <c r="B449" s="141"/>
      <c r="C449" s="141"/>
      <c r="D449" s="141"/>
      <c r="E449" s="142"/>
      <c r="F449" s="141"/>
      <c r="G449" s="141"/>
      <c r="H449" s="141"/>
      <c r="I449" s="141"/>
      <c r="J449" s="141"/>
      <c r="K449" s="141"/>
      <c r="L449" s="141"/>
      <c r="M449" s="144"/>
      <c r="N449" s="144"/>
      <c r="O449" s="141"/>
      <c r="P449" s="145"/>
      <c r="Q449" s="141"/>
      <c r="R449" s="144"/>
      <c r="S449" s="141"/>
      <c r="T449" s="141"/>
      <c r="U449" s="141"/>
    </row>
    <row r="450" ht="12.75" customHeight="1">
      <c r="A450" s="141"/>
      <c r="B450" s="141"/>
      <c r="C450" s="141"/>
      <c r="D450" s="141"/>
      <c r="E450" s="142"/>
      <c r="F450" s="141"/>
      <c r="G450" s="141"/>
      <c r="H450" s="141"/>
      <c r="I450" s="141"/>
      <c r="J450" s="141"/>
      <c r="K450" s="141"/>
      <c r="L450" s="141"/>
      <c r="M450" s="144"/>
      <c r="N450" s="144"/>
      <c r="O450" s="141"/>
      <c r="P450" s="145"/>
      <c r="Q450" s="141"/>
      <c r="R450" s="144"/>
      <c r="S450" s="141"/>
      <c r="T450" s="141"/>
      <c r="U450" s="141"/>
    </row>
    <row r="451" ht="12.75" customHeight="1">
      <c r="A451" s="141"/>
      <c r="B451" s="141"/>
      <c r="C451" s="141"/>
      <c r="D451" s="141"/>
      <c r="E451" s="142"/>
      <c r="F451" s="141"/>
      <c r="G451" s="141"/>
      <c r="H451" s="141"/>
      <c r="I451" s="141"/>
      <c r="J451" s="141"/>
      <c r="K451" s="141"/>
      <c r="L451" s="141"/>
      <c r="M451" s="144"/>
      <c r="N451" s="144"/>
      <c r="O451" s="141"/>
      <c r="P451" s="145"/>
      <c r="Q451" s="141"/>
      <c r="R451" s="144"/>
      <c r="S451" s="141"/>
      <c r="T451" s="141"/>
      <c r="U451" s="141"/>
    </row>
    <row r="452" ht="12.75" customHeight="1">
      <c r="A452" s="141"/>
      <c r="B452" s="141"/>
      <c r="C452" s="141"/>
      <c r="D452" s="141"/>
      <c r="E452" s="142"/>
      <c r="F452" s="141"/>
      <c r="G452" s="141"/>
      <c r="H452" s="141"/>
      <c r="I452" s="141"/>
      <c r="J452" s="141"/>
      <c r="K452" s="141"/>
      <c r="L452" s="141"/>
      <c r="M452" s="144"/>
      <c r="N452" s="144"/>
      <c r="O452" s="141"/>
      <c r="P452" s="145"/>
      <c r="Q452" s="141"/>
      <c r="R452" s="144"/>
      <c r="S452" s="141"/>
      <c r="T452" s="141"/>
      <c r="U452" s="141"/>
    </row>
    <row r="453" ht="12.75" customHeight="1">
      <c r="A453" s="141"/>
      <c r="B453" s="141"/>
      <c r="C453" s="141"/>
      <c r="D453" s="141"/>
      <c r="E453" s="142"/>
      <c r="F453" s="141"/>
      <c r="G453" s="141"/>
      <c r="H453" s="141"/>
      <c r="I453" s="141"/>
      <c r="J453" s="141"/>
      <c r="K453" s="141"/>
      <c r="L453" s="141"/>
      <c r="M453" s="144"/>
      <c r="N453" s="144"/>
      <c r="O453" s="141"/>
      <c r="P453" s="145"/>
      <c r="Q453" s="141"/>
      <c r="R453" s="144"/>
      <c r="S453" s="141"/>
      <c r="T453" s="141"/>
      <c r="U453" s="141"/>
    </row>
    <row r="454" ht="12.75" customHeight="1">
      <c r="A454" s="141"/>
      <c r="B454" s="141"/>
      <c r="C454" s="141"/>
      <c r="D454" s="141"/>
      <c r="E454" s="142"/>
      <c r="F454" s="141"/>
      <c r="G454" s="141"/>
      <c r="H454" s="141"/>
      <c r="I454" s="141"/>
      <c r="J454" s="141"/>
      <c r="K454" s="141"/>
      <c r="L454" s="141"/>
      <c r="M454" s="144"/>
      <c r="N454" s="144"/>
      <c r="O454" s="141"/>
      <c r="P454" s="145"/>
      <c r="Q454" s="141"/>
      <c r="R454" s="144"/>
      <c r="S454" s="141"/>
      <c r="T454" s="141"/>
      <c r="U454" s="141"/>
    </row>
    <row r="455" ht="12.75" customHeight="1">
      <c r="A455" s="141"/>
      <c r="B455" s="141"/>
      <c r="C455" s="141"/>
      <c r="D455" s="141"/>
      <c r="E455" s="142"/>
      <c r="F455" s="141"/>
      <c r="G455" s="141"/>
      <c r="H455" s="141"/>
      <c r="I455" s="141"/>
      <c r="J455" s="141"/>
      <c r="K455" s="141"/>
      <c r="L455" s="141"/>
      <c r="M455" s="144"/>
      <c r="N455" s="144"/>
      <c r="O455" s="141"/>
      <c r="P455" s="145"/>
      <c r="Q455" s="141"/>
      <c r="R455" s="144"/>
      <c r="S455" s="141"/>
      <c r="T455" s="141"/>
      <c r="U455" s="141"/>
    </row>
    <row r="456" ht="12.75" customHeight="1">
      <c r="A456" s="141"/>
      <c r="B456" s="141"/>
      <c r="C456" s="141"/>
      <c r="D456" s="141"/>
      <c r="E456" s="142"/>
      <c r="F456" s="141"/>
      <c r="G456" s="141"/>
      <c r="H456" s="141"/>
      <c r="I456" s="141"/>
      <c r="J456" s="141"/>
      <c r="K456" s="141"/>
      <c r="L456" s="141"/>
      <c r="M456" s="144"/>
      <c r="N456" s="144"/>
      <c r="O456" s="141"/>
      <c r="P456" s="145"/>
      <c r="Q456" s="141"/>
      <c r="R456" s="144"/>
      <c r="S456" s="141"/>
      <c r="T456" s="141"/>
      <c r="U456" s="141"/>
    </row>
    <row r="457" ht="12.75" customHeight="1">
      <c r="A457" s="141"/>
      <c r="B457" s="141"/>
      <c r="C457" s="141"/>
      <c r="D457" s="141"/>
      <c r="E457" s="142"/>
      <c r="F457" s="141"/>
      <c r="G457" s="141"/>
      <c r="H457" s="141"/>
      <c r="I457" s="141"/>
      <c r="J457" s="141"/>
      <c r="K457" s="141"/>
      <c r="L457" s="141"/>
      <c r="M457" s="144"/>
      <c r="N457" s="144"/>
      <c r="O457" s="141"/>
      <c r="P457" s="145"/>
      <c r="Q457" s="141"/>
      <c r="R457" s="144"/>
      <c r="S457" s="141"/>
      <c r="T457" s="141"/>
      <c r="U457" s="141"/>
    </row>
    <row r="458" ht="12.75" customHeight="1">
      <c r="A458" s="141"/>
      <c r="B458" s="141"/>
      <c r="C458" s="141"/>
      <c r="D458" s="141"/>
      <c r="E458" s="142"/>
      <c r="F458" s="141"/>
      <c r="G458" s="141"/>
      <c r="H458" s="141"/>
      <c r="I458" s="141"/>
      <c r="J458" s="141"/>
      <c r="K458" s="141"/>
      <c r="L458" s="141"/>
      <c r="M458" s="144"/>
      <c r="N458" s="144"/>
      <c r="O458" s="141"/>
      <c r="P458" s="145"/>
      <c r="Q458" s="141"/>
      <c r="R458" s="144"/>
      <c r="S458" s="141"/>
      <c r="T458" s="141"/>
      <c r="U458" s="141"/>
    </row>
    <row r="459" ht="12.75" customHeight="1">
      <c r="A459" s="141"/>
      <c r="B459" s="141"/>
      <c r="C459" s="141"/>
      <c r="D459" s="141"/>
      <c r="E459" s="142"/>
      <c r="F459" s="141"/>
      <c r="G459" s="141"/>
      <c r="H459" s="141"/>
      <c r="I459" s="141"/>
      <c r="J459" s="141"/>
      <c r="K459" s="141"/>
      <c r="L459" s="141"/>
      <c r="M459" s="144"/>
      <c r="N459" s="144"/>
      <c r="O459" s="141"/>
      <c r="P459" s="145"/>
      <c r="Q459" s="141"/>
      <c r="R459" s="144"/>
      <c r="S459" s="141"/>
      <c r="T459" s="141"/>
      <c r="U459" s="141"/>
    </row>
    <row r="460" ht="12.75" customHeight="1">
      <c r="A460" s="141"/>
      <c r="B460" s="141"/>
      <c r="C460" s="141"/>
      <c r="D460" s="141"/>
      <c r="E460" s="142"/>
      <c r="F460" s="141"/>
      <c r="G460" s="141"/>
      <c r="H460" s="141"/>
      <c r="I460" s="141"/>
      <c r="J460" s="141"/>
      <c r="K460" s="141"/>
      <c r="L460" s="141"/>
      <c r="M460" s="144"/>
      <c r="N460" s="144"/>
      <c r="O460" s="141"/>
      <c r="P460" s="145"/>
      <c r="Q460" s="141"/>
      <c r="R460" s="144"/>
      <c r="S460" s="141"/>
      <c r="T460" s="141"/>
      <c r="U460" s="141"/>
    </row>
    <row r="461" ht="12.75" customHeight="1">
      <c r="A461" s="141"/>
      <c r="B461" s="141"/>
      <c r="C461" s="141"/>
      <c r="D461" s="141"/>
      <c r="E461" s="142"/>
      <c r="F461" s="141"/>
      <c r="G461" s="141"/>
      <c r="H461" s="141"/>
      <c r="I461" s="141"/>
      <c r="J461" s="141"/>
      <c r="K461" s="141"/>
      <c r="L461" s="141"/>
      <c r="M461" s="144"/>
      <c r="N461" s="144"/>
      <c r="O461" s="141"/>
      <c r="P461" s="145"/>
      <c r="Q461" s="141"/>
      <c r="R461" s="144"/>
      <c r="S461" s="141"/>
      <c r="T461" s="141"/>
      <c r="U461" s="141"/>
    </row>
    <row r="462" ht="12.75" customHeight="1">
      <c r="A462" s="141"/>
      <c r="B462" s="141"/>
      <c r="C462" s="141"/>
      <c r="D462" s="141"/>
      <c r="E462" s="142"/>
      <c r="F462" s="141"/>
      <c r="G462" s="141"/>
      <c r="H462" s="141"/>
      <c r="I462" s="141"/>
      <c r="J462" s="141"/>
      <c r="K462" s="141"/>
      <c r="L462" s="141"/>
      <c r="M462" s="144"/>
      <c r="N462" s="144"/>
      <c r="O462" s="141"/>
      <c r="P462" s="145"/>
      <c r="Q462" s="141"/>
      <c r="R462" s="144"/>
      <c r="S462" s="141"/>
      <c r="T462" s="141"/>
      <c r="U462" s="141"/>
    </row>
    <row r="463" ht="12.75" customHeight="1">
      <c r="A463" s="141"/>
      <c r="B463" s="141"/>
      <c r="C463" s="141"/>
      <c r="D463" s="141"/>
      <c r="E463" s="142"/>
      <c r="F463" s="141"/>
      <c r="G463" s="141"/>
      <c r="H463" s="141"/>
      <c r="I463" s="141"/>
      <c r="J463" s="141"/>
      <c r="K463" s="141"/>
      <c r="L463" s="141"/>
      <c r="M463" s="144"/>
      <c r="N463" s="144"/>
      <c r="O463" s="141"/>
      <c r="P463" s="145"/>
      <c r="Q463" s="141"/>
      <c r="R463" s="144"/>
      <c r="S463" s="141"/>
      <c r="T463" s="141"/>
      <c r="U463" s="141"/>
    </row>
    <row r="464" ht="12.75" customHeight="1">
      <c r="A464" s="141"/>
      <c r="B464" s="141"/>
      <c r="C464" s="141"/>
      <c r="D464" s="141"/>
      <c r="E464" s="142"/>
      <c r="F464" s="141"/>
      <c r="G464" s="141"/>
      <c r="H464" s="141"/>
      <c r="I464" s="141"/>
      <c r="J464" s="141"/>
      <c r="K464" s="141"/>
      <c r="L464" s="141"/>
      <c r="M464" s="144"/>
      <c r="N464" s="144"/>
      <c r="O464" s="141"/>
      <c r="P464" s="145"/>
      <c r="Q464" s="141"/>
      <c r="R464" s="144"/>
      <c r="S464" s="141"/>
      <c r="T464" s="141"/>
      <c r="U464" s="141"/>
    </row>
    <row r="465" ht="12.75" customHeight="1">
      <c r="A465" s="141"/>
      <c r="B465" s="141"/>
      <c r="C465" s="141"/>
      <c r="D465" s="141"/>
      <c r="E465" s="142"/>
      <c r="F465" s="141"/>
      <c r="G465" s="141"/>
      <c r="H465" s="141"/>
      <c r="I465" s="141"/>
      <c r="J465" s="141"/>
      <c r="K465" s="141"/>
      <c r="L465" s="141"/>
      <c r="M465" s="144"/>
      <c r="N465" s="144"/>
      <c r="O465" s="141"/>
      <c r="P465" s="145"/>
      <c r="Q465" s="141"/>
      <c r="R465" s="144"/>
      <c r="S465" s="141"/>
      <c r="T465" s="141"/>
      <c r="U465" s="141"/>
    </row>
    <row r="466" ht="12.75" customHeight="1">
      <c r="A466" s="141"/>
      <c r="B466" s="141"/>
      <c r="C466" s="141"/>
      <c r="D466" s="141"/>
      <c r="E466" s="142"/>
      <c r="F466" s="141"/>
      <c r="G466" s="141"/>
      <c r="H466" s="141"/>
      <c r="I466" s="141"/>
      <c r="J466" s="141"/>
      <c r="K466" s="141"/>
      <c r="L466" s="141"/>
      <c r="M466" s="144"/>
      <c r="N466" s="144"/>
      <c r="O466" s="141"/>
      <c r="P466" s="145"/>
      <c r="Q466" s="141"/>
      <c r="R466" s="144"/>
      <c r="S466" s="141"/>
      <c r="T466" s="141"/>
      <c r="U466" s="141"/>
    </row>
    <row r="467" ht="12.75" customHeight="1">
      <c r="A467" s="141"/>
      <c r="B467" s="141"/>
      <c r="C467" s="141"/>
      <c r="D467" s="141"/>
      <c r="E467" s="142"/>
      <c r="F467" s="141"/>
      <c r="G467" s="141"/>
      <c r="H467" s="141"/>
      <c r="I467" s="141"/>
      <c r="J467" s="141"/>
      <c r="K467" s="141"/>
      <c r="L467" s="141"/>
      <c r="M467" s="144"/>
      <c r="N467" s="144"/>
      <c r="O467" s="141"/>
      <c r="P467" s="145"/>
      <c r="Q467" s="141"/>
      <c r="R467" s="144"/>
      <c r="S467" s="141"/>
      <c r="T467" s="141"/>
      <c r="U467" s="141"/>
    </row>
    <row r="468" ht="12.75" customHeight="1">
      <c r="A468" s="141"/>
      <c r="B468" s="141"/>
      <c r="C468" s="141"/>
      <c r="D468" s="141"/>
      <c r="E468" s="142"/>
      <c r="F468" s="141"/>
      <c r="G468" s="141"/>
      <c r="H468" s="141"/>
      <c r="I468" s="141"/>
      <c r="J468" s="141"/>
      <c r="K468" s="141"/>
      <c r="L468" s="141"/>
      <c r="M468" s="144"/>
      <c r="N468" s="144"/>
      <c r="O468" s="141"/>
      <c r="P468" s="145"/>
      <c r="Q468" s="141"/>
      <c r="R468" s="144"/>
      <c r="S468" s="141"/>
      <c r="T468" s="141"/>
      <c r="U468" s="141"/>
    </row>
    <row r="469" ht="12.75" customHeight="1">
      <c r="A469" s="141"/>
      <c r="B469" s="141"/>
      <c r="C469" s="141"/>
      <c r="D469" s="141"/>
      <c r="E469" s="142"/>
      <c r="F469" s="141"/>
      <c r="G469" s="141"/>
      <c r="H469" s="141"/>
      <c r="I469" s="141"/>
      <c r="J469" s="141"/>
      <c r="K469" s="141"/>
      <c r="L469" s="141"/>
      <c r="M469" s="144"/>
      <c r="N469" s="144"/>
      <c r="O469" s="141"/>
      <c r="P469" s="145"/>
      <c r="Q469" s="141"/>
      <c r="R469" s="144"/>
      <c r="S469" s="141"/>
      <c r="T469" s="141"/>
      <c r="U469" s="141"/>
    </row>
    <row r="470" ht="12.75" customHeight="1">
      <c r="A470" s="141"/>
      <c r="B470" s="141"/>
      <c r="C470" s="141"/>
      <c r="D470" s="141"/>
      <c r="E470" s="142"/>
      <c r="F470" s="141"/>
      <c r="G470" s="141"/>
      <c r="H470" s="141"/>
      <c r="I470" s="141"/>
      <c r="J470" s="141"/>
      <c r="K470" s="141"/>
      <c r="L470" s="141"/>
      <c r="M470" s="144"/>
      <c r="N470" s="144"/>
      <c r="O470" s="141"/>
      <c r="P470" s="145"/>
      <c r="Q470" s="141"/>
      <c r="R470" s="144"/>
      <c r="S470" s="141"/>
      <c r="T470" s="141"/>
      <c r="U470" s="141"/>
    </row>
    <row r="471" ht="12.75" customHeight="1">
      <c r="A471" s="141"/>
      <c r="B471" s="141"/>
      <c r="C471" s="141"/>
      <c r="D471" s="141"/>
      <c r="E471" s="142"/>
      <c r="F471" s="141"/>
      <c r="G471" s="141"/>
      <c r="H471" s="141"/>
      <c r="I471" s="141"/>
      <c r="J471" s="141"/>
      <c r="K471" s="141"/>
      <c r="L471" s="141"/>
      <c r="M471" s="144"/>
      <c r="N471" s="144"/>
      <c r="O471" s="141"/>
      <c r="P471" s="145"/>
      <c r="Q471" s="141"/>
      <c r="R471" s="144"/>
      <c r="S471" s="141"/>
      <c r="T471" s="141"/>
      <c r="U471" s="141"/>
    </row>
    <row r="472" ht="12.75" customHeight="1">
      <c r="A472" s="141"/>
      <c r="B472" s="141"/>
      <c r="C472" s="141"/>
      <c r="D472" s="141"/>
      <c r="E472" s="142"/>
      <c r="F472" s="141"/>
      <c r="G472" s="141"/>
      <c r="H472" s="141"/>
      <c r="I472" s="141"/>
      <c r="J472" s="141"/>
      <c r="K472" s="141"/>
      <c r="L472" s="141"/>
      <c r="M472" s="144"/>
      <c r="N472" s="144"/>
      <c r="O472" s="141"/>
      <c r="P472" s="145"/>
      <c r="Q472" s="141"/>
      <c r="R472" s="144"/>
      <c r="S472" s="141"/>
      <c r="T472" s="141"/>
      <c r="U472" s="141"/>
    </row>
    <row r="473" ht="12.75" customHeight="1">
      <c r="A473" s="141"/>
      <c r="B473" s="141"/>
      <c r="C473" s="141"/>
      <c r="D473" s="141"/>
      <c r="E473" s="142"/>
      <c r="F473" s="141"/>
      <c r="G473" s="141"/>
      <c r="H473" s="141"/>
      <c r="I473" s="141"/>
      <c r="J473" s="141"/>
      <c r="K473" s="141"/>
      <c r="L473" s="141"/>
      <c r="M473" s="144"/>
      <c r="N473" s="144"/>
      <c r="O473" s="141"/>
      <c r="P473" s="145"/>
      <c r="Q473" s="141"/>
      <c r="R473" s="144"/>
      <c r="S473" s="141"/>
      <c r="T473" s="141"/>
      <c r="U473" s="141"/>
    </row>
    <row r="474" ht="12.75" customHeight="1">
      <c r="A474" s="141"/>
      <c r="B474" s="141"/>
      <c r="C474" s="141"/>
      <c r="D474" s="141"/>
      <c r="E474" s="142"/>
      <c r="F474" s="141"/>
      <c r="G474" s="141"/>
      <c r="H474" s="141"/>
      <c r="I474" s="141"/>
      <c r="J474" s="141"/>
      <c r="K474" s="141"/>
      <c r="L474" s="141"/>
      <c r="M474" s="144"/>
      <c r="N474" s="144"/>
      <c r="O474" s="141"/>
      <c r="P474" s="145"/>
      <c r="Q474" s="141"/>
      <c r="R474" s="144"/>
      <c r="S474" s="141"/>
      <c r="T474" s="141"/>
      <c r="U474" s="141"/>
    </row>
    <row r="475" ht="12.75" customHeight="1">
      <c r="A475" s="141"/>
      <c r="B475" s="141"/>
      <c r="C475" s="141"/>
      <c r="D475" s="141"/>
      <c r="E475" s="142"/>
      <c r="F475" s="141"/>
      <c r="G475" s="141"/>
      <c r="H475" s="141"/>
      <c r="I475" s="141"/>
      <c r="J475" s="141"/>
      <c r="K475" s="141"/>
      <c r="L475" s="141"/>
      <c r="M475" s="144"/>
      <c r="N475" s="144"/>
      <c r="O475" s="141"/>
      <c r="P475" s="145"/>
      <c r="Q475" s="141"/>
      <c r="R475" s="144"/>
      <c r="S475" s="141"/>
      <c r="T475" s="141"/>
      <c r="U475" s="141"/>
    </row>
    <row r="476" ht="12.75" customHeight="1">
      <c r="A476" s="141"/>
      <c r="B476" s="141"/>
      <c r="C476" s="141"/>
      <c r="D476" s="141"/>
      <c r="E476" s="142"/>
      <c r="F476" s="141"/>
      <c r="G476" s="141"/>
      <c r="H476" s="141"/>
      <c r="I476" s="141"/>
      <c r="J476" s="141"/>
      <c r="K476" s="141"/>
      <c r="L476" s="141"/>
      <c r="M476" s="144"/>
      <c r="N476" s="144"/>
      <c r="O476" s="141"/>
      <c r="P476" s="145"/>
      <c r="Q476" s="141"/>
      <c r="R476" s="144"/>
      <c r="S476" s="141"/>
      <c r="T476" s="141"/>
      <c r="U476" s="141"/>
    </row>
    <row r="477" ht="12.75" customHeight="1">
      <c r="A477" s="141"/>
      <c r="B477" s="141"/>
      <c r="C477" s="141"/>
      <c r="D477" s="141"/>
      <c r="E477" s="142"/>
      <c r="F477" s="141"/>
      <c r="G477" s="141"/>
      <c r="H477" s="141"/>
      <c r="I477" s="141"/>
      <c r="J477" s="141"/>
      <c r="K477" s="141"/>
      <c r="L477" s="141"/>
      <c r="M477" s="144"/>
      <c r="N477" s="144"/>
      <c r="O477" s="141"/>
      <c r="P477" s="145"/>
      <c r="Q477" s="141"/>
      <c r="R477" s="144"/>
      <c r="S477" s="141"/>
      <c r="T477" s="141"/>
      <c r="U477" s="141"/>
    </row>
    <row r="478" ht="12.75" customHeight="1">
      <c r="A478" s="141"/>
      <c r="B478" s="141"/>
      <c r="C478" s="141"/>
      <c r="D478" s="141"/>
      <c r="E478" s="142"/>
      <c r="F478" s="141"/>
      <c r="G478" s="141"/>
      <c r="H478" s="141"/>
      <c r="I478" s="141"/>
      <c r="J478" s="141"/>
      <c r="K478" s="141"/>
      <c r="L478" s="141"/>
      <c r="M478" s="144"/>
      <c r="N478" s="144"/>
      <c r="O478" s="141"/>
      <c r="P478" s="145"/>
      <c r="Q478" s="141"/>
      <c r="R478" s="144"/>
      <c r="S478" s="141"/>
      <c r="T478" s="141"/>
      <c r="U478" s="141"/>
    </row>
    <row r="479" ht="12.75" customHeight="1">
      <c r="A479" s="141"/>
      <c r="B479" s="141"/>
      <c r="C479" s="141"/>
      <c r="D479" s="141"/>
      <c r="E479" s="142"/>
      <c r="F479" s="141"/>
      <c r="G479" s="141"/>
      <c r="H479" s="141"/>
      <c r="I479" s="141"/>
      <c r="J479" s="141"/>
      <c r="K479" s="141"/>
      <c r="L479" s="141"/>
      <c r="M479" s="144"/>
      <c r="N479" s="144"/>
      <c r="O479" s="141"/>
      <c r="P479" s="145"/>
      <c r="Q479" s="141"/>
      <c r="R479" s="144"/>
      <c r="S479" s="141"/>
      <c r="T479" s="141"/>
      <c r="U479" s="141"/>
    </row>
    <row r="480" ht="12.75" customHeight="1">
      <c r="A480" s="141"/>
      <c r="B480" s="141"/>
      <c r="C480" s="141"/>
      <c r="D480" s="141"/>
      <c r="E480" s="142"/>
      <c r="F480" s="141"/>
      <c r="G480" s="141"/>
      <c r="H480" s="141"/>
      <c r="I480" s="141"/>
      <c r="J480" s="141"/>
      <c r="K480" s="141"/>
      <c r="L480" s="141"/>
      <c r="M480" s="144"/>
      <c r="N480" s="144"/>
      <c r="O480" s="141"/>
      <c r="P480" s="145"/>
      <c r="Q480" s="141"/>
      <c r="R480" s="144"/>
      <c r="S480" s="141"/>
      <c r="T480" s="141"/>
      <c r="U480" s="141"/>
    </row>
    <row r="481" ht="12.75" customHeight="1">
      <c r="A481" s="141"/>
      <c r="B481" s="141"/>
      <c r="C481" s="141"/>
      <c r="D481" s="141"/>
      <c r="E481" s="142"/>
      <c r="F481" s="141"/>
      <c r="G481" s="141"/>
      <c r="H481" s="141"/>
      <c r="I481" s="141"/>
      <c r="J481" s="141"/>
      <c r="K481" s="141"/>
      <c r="L481" s="141"/>
      <c r="M481" s="144"/>
      <c r="N481" s="144"/>
      <c r="O481" s="141"/>
      <c r="P481" s="145"/>
      <c r="Q481" s="141"/>
      <c r="R481" s="144"/>
      <c r="S481" s="141"/>
      <c r="T481" s="141"/>
      <c r="U481" s="141"/>
    </row>
    <row r="482" ht="12.75" customHeight="1">
      <c r="A482" s="141"/>
      <c r="B482" s="141"/>
      <c r="C482" s="141"/>
      <c r="D482" s="141"/>
      <c r="E482" s="142"/>
      <c r="F482" s="141"/>
      <c r="G482" s="141"/>
      <c r="H482" s="141"/>
      <c r="I482" s="141"/>
      <c r="J482" s="141"/>
      <c r="K482" s="141"/>
      <c r="L482" s="141"/>
      <c r="M482" s="144"/>
      <c r="N482" s="144"/>
      <c r="O482" s="141"/>
      <c r="P482" s="145"/>
      <c r="Q482" s="141"/>
      <c r="R482" s="144"/>
      <c r="S482" s="141"/>
      <c r="T482" s="141"/>
      <c r="U482" s="141"/>
    </row>
    <row r="483" ht="12.75" customHeight="1">
      <c r="A483" s="141"/>
      <c r="B483" s="141"/>
      <c r="C483" s="141"/>
      <c r="D483" s="141"/>
      <c r="E483" s="142"/>
      <c r="F483" s="141"/>
      <c r="G483" s="141"/>
      <c r="H483" s="141"/>
      <c r="I483" s="141"/>
      <c r="J483" s="141"/>
      <c r="K483" s="141"/>
      <c r="L483" s="141"/>
      <c r="M483" s="144"/>
      <c r="N483" s="144"/>
      <c r="O483" s="141"/>
      <c r="P483" s="145"/>
      <c r="Q483" s="141"/>
      <c r="R483" s="144"/>
      <c r="S483" s="141"/>
      <c r="T483" s="141"/>
      <c r="U483" s="141"/>
    </row>
    <row r="484" ht="12.75" customHeight="1">
      <c r="A484" s="141"/>
      <c r="B484" s="141"/>
      <c r="C484" s="141"/>
      <c r="D484" s="141"/>
      <c r="E484" s="142"/>
      <c r="F484" s="141"/>
      <c r="G484" s="141"/>
      <c r="H484" s="141"/>
      <c r="I484" s="141"/>
      <c r="J484" s="141"/>
      <c r="K484" s="141"/>
      <c r="L484" s="141"/>
      <c r="M484" s="144"/>
      <c r="N484" s="144"/>
      <c r="O484" s="141"/>
      <c r="P484" s="145"/>
      <c r="Q484" s="141"/>
      <c r="R484" s="144"/>
      <c r="S484" s="141"/>
      <c r="T484" s="141"/>
      <c r="U484" s="141"/>
    </row>
    <row r="485" ht="12.75" customHeight="1">
      <c r="A485" s="141"/>
      <c r="B485" s="141"/>
      <c r="C485" s="141"/>
      <c r="D485" s="141"/>
      <c r="E485" s="142"/>
      <c r="F485" s="141"/>
      <c r="G485" s="141"/>
      <c r="H485" s="141"/>
      <c r="I485" s="141"/>
      <c r="J485" s="141"/>
      <c r="K485" s="141"/>
      <c r="L485" s="141"/>
      <c r="M485" s="144"/>
      <c r="N485" s="144"/>
      <c r="O485" s="141"/>
      <c r="P485" s="145"/>
      <c r="Q485" s="141"/>
      <c r="R485" s="144"/>
      <c r="S485" s="141"/>
      <c r="T485" s="141"/>
      <c r="U485" s="141"/>
    </row>
    <row r="486" ht="12.75" customHeight="1">
      <c r="A486" s="141"/>
      <c r="B486" s="141"/>
      <c r="C486" s="141"/>
      <c r="D486" s="141"/>
      <c r="E486" s="142"/>
      <c r="F486" s="141"/>
      <c r="G486" s="141"/>
      <c r="H486" s="141"/>
      <c r="I486" s="141"/>
      <c r="J486" s="141"/>
      <c r="K486" s="141"/>
      <c r="L486" s="141"/>
      <c r="M486" s="144"/>
      <c r="N486" s="144"/>
      <c r="O486" s="141"/>
      <c r="P486" s="145"/>
      <c r="Q486" s="141"/>
      <c r="R486" s="144"/>
      <c r="S486" s="141"/>
      <c r="T486" s="141"/>
      <c r="U486" s="141"/>
    </row>
    <row r="487" ht="12.75" customHeight="1">
      <c r="A487" s="141"/>
      <c r="B487" s="141"/>
      <c r="C487" s="141"/>
      <c r="D487" s="141"/>
      <c r="E487" s="142"/>
      <c r="F487" s="141"/>
      <c r="G487" s="141"/>
      <c r="H487" s="141"/>
      <c r="I487" s="141"/>
      <c r="J487" s="141"/>
      <c r="K487" s="141"/>
      <c r="L487" s="141"/>
      <c r="M487" s="144"/>
      <c r="N487" s="144"/>
      <c r="O487" s="141"/>
      <c r="P487" s="145"/>
      <c r="Q487" s="141"/>
      <c r="R487" s="144"/>
      <c r="S487" s="141"/>
      <c r="T487" s="141"/>
      <c r="U487" s="141"/>
    </row>
    <row r="488" ht="12.75" customHeight="1">
      <c r="A488" s="141"/>
      <c r="B488" s="141"/>
      <c r="C488" s="141"/>
      <c r="D488" s="141"/>
      <c r="E488" s="142"/>
      <c r="F488" s="141"/>
      <c r="G488" s="141"/>
      <c r="H488" s="141"/>
      <c r="I488" s="141"/>
      <c r="J488" s="141"/>
      <c r="K488" s="141"/>
      <c r="L488" s="141"/>
      <c r="M488" s="144"/>
      <c r="N488" s="144"/>
      <c r="O488" s="141"/>
      <c r="P488" s="145"/>
      <c r="Q488" s="141"/>
      <c r="R488" s="144"/>
      <c r="S488" s="141"/>
      <c r="T488" s="141"/>
      <c r="U488" s="141"/>
    </row>
    <row r="489" ht="12.75" customHeight="1">
      <c r="A489" s="141"/>
      <c r="B489" s="141"/>
      <c r="C489" s="141"/>
      <c r="D489" s="141"/>
      <c r="E489" s="142"/>
      <c r="F489" s="141"/>
      <c r="G489" s="141"/>
      <c r="H489" s="141"/>
      <c r="I489" s="141"/>
      <c r="J489" s="141"/>
      <c r="K489" s="141"/>
      <c r="L489" s="141"/>
      <c r="M489" s="144"/>
      <c r="N489" s="144"/>
      <c r="O489" s="141"/>
      <c r="P489" s="145"/>
      <c r="Q489" s="141"/>
      <c r="R489" s="144"/>
      <c r="S489" s="141"/>
      <c r="T489" s="141"/>
      <c r="U489" s="141"/>
    </row>
    <row r="490" ht="12.75" customHeight="1">
      <c r="A490" s="141"/>
      <c r="B490" s="141"/>
      <c r="C490" s="141"/>
      <c r="D490" s="141"/>
      <c r="E490" s="142"/>
      <c r="F490" s="141"/>
      <c r="G490" s="141"/>
      <c r="H490" s="141"/>
      <c r="I490" s="141"/>
      <c r="J490" s="141"/>
      <c r="K490" s="141"/>
      <c r="L490" s="141"/>
      <c r="M490" s="144"/>
      <c r="N490" s="144"/>
      <c r="O490" s="141"/>
      <c r="P490" s="145"/>
      <c r="Q490" s="141"/>
      <c r="R490" s="144"/>
      <c r="S490" s="141"/>
      <c r="T490" s="141"/>
      <c r="U490" s="141"/>
    </row>
    <row r="491" ht="12.75" customHeight="1">
      <c r="A491" s="141"/>
      <c r="B491" s="141"/>
      <c r="C491" s="141"/>
      <c r="D491" s="141"/>
      <c r="E491" s="142"/>
      <c r="F491" s="141"/>
      <c r="G491" s="141"/>
      <c r="H491" s="141"/>
      <c r="I491" s="141"/>
      <c r="J491" s="141"/>
      <c r="K491" s="141"/>
      <c r="L491" s="141"/>
      <c r="M491" s="144"/>
      <c r="N491" s="144"/>
      <c r="O491" s="141"/>
      <c r="P491" s="145"/>
      <c r="Q491" s="141"/>
      <c r="R491" s="144"/>
      <c r="S491" s="141"/>
      <c r="T491" s="141"/>
      <c r="U491" s="141"/>
    </row>
    <row r="492" ht="12.75" customHeight="1">
      <c r="A492" s="141"/>
      <c r="B492" s="141"/>
      <c r="C492" s="141"/>
      <c r="D492" s="141"/>
      <c r="E492" s="142"/>
      <c r="F492" s="141"/>
      <c r="G492" s="141"/>
      <c r="H492" s="141"/>
      <c r="I492" s="141"/>
      <c r="J492" s="141"/>
      <c r="K492" s="141"/>
      <c r="L492" s="141"/>
      <c r="M492" s="144"/>
      <c r="N492" s="144"/>
      <c r="O492" s="141"/>
      <c r="P492" s="145"/>
      <c r="Q492" s="141"/>
      <c r="R492" s="144"/>
      <c r="S492" s="141"/>
      <c r="T492" s="141"/>
      <c r="U492" s="141"/>
    </row>
    <row r="493" ht="12.75" customHeight="1">
      <c r="A493" s="141"/>
      <c r="B493" s="141"/>
      <c r="C493" s="141"/>
      <c r="D493" s="141"/>
      <c r="E493" s="142"/>
      <c r="F493" s="141"/>
      <c r="G493" s="141"/>
      <c r="H493" s="141"/>
      <c r="I493" s="141"/>
      <c r="J493" s="141"/>
      <c r="K493" s="141"/>
      <c r="L493" s="141"/>
      <c r="M493" s="144"/>
      <c r="N493" s="144"/>
      <c r="O493" s="141"/>
      <c r="P493" s="145"/>
      <c r="Q493" s="141"/>
      <c r="R493" s="144"/>
      <c r="S493" s="141"/>
      <c r="T493" s="141"/>
      <c r="U493" s="141"/>
    </row>
    <row r="494" ht="12.75" customHeight="1">
      <c r="A494" s="141"/>
      <c r="B494" s="141"/>
      <c r="C494" s="141"/>
      <c r="D494" s="141"/>
      <c r="E494" s="142"/>
      <c r="F494" s="141"/>
      <c r="G494" s="141"/>
      <c r="H494" s="141"/>
      <c r="I494" s="141"/>
      <c r="J494" s="141"/>
      <c r="K494" s="141"/>
      <c r="L494" s="141"/>
      <c r="M494" s="144"/>
      <c r="N494" s="144"/>
      <c r="O494" s="141"/>
      <c r="P494" s="145"/>
      <c r="Q494" s="141"/>
      <c r="R494" s="144"/>
      <c r="S494" s="141"/>
      <c r="T494" s="141"/>
      <c r="U494" s="141"/>
    </row>
    <row r="495" ht="12.75" customHeight="1">
      <c r="A495" s="141"/>
      <c r="B495" s="141"/>
      <c r="C495" s="141"/>
      <c r="D495" s="141"/>
      <c r="E495" s="142"/>
      <c r="F495" s="141"/>
      <c r="G495" s="141"/>
      <c r="H495" s="141"/>
      <c r="I495" s="141"/>
      <c r="J495" s="141"/>
      <c r="K495" s="141"/>
      <c r="L495" s="141"/>
      <c r="M495" s="144"/>
      <c r="N495" s="144"/>
      <c r="O495" s="141"/>
      <c r="P495" s="145"/>
      <c r="Q495" s="141"/>
      <c r="R495" s="144"/>
      <c r="S495" s="141"/>
      <c r="T495" s="141"/>
      <c r="U495" s="141"/>
    </row>
    <row r="496" ht="12.75" customHeight="1">
      <c r="A496" s="141"/>
      <c r="B496" s="141"/>
      <c r="C496" s="141"/>
      <c r="D496" s="141"/>
      <c r="E496" s="142"/>
      <c r="F496" s="141"/>
      <c r="G496" s="141"/>
      <c r="H496" s="141"/>
      <c r="I496" s="141"/>
      <c r="J496" s="141"/>
      <c r="K496" s="141"/>
      <c r="L496" s="141"/>
      <c r="M496" s="144"/>
      <c r="N496" s="144"/>
      <c r="O496" s="141"/>
      <c r="P496" s="145"/>
      <c r="Q496" s="141"/>
      <c r="R496" s="144"/>
      <c r="S496" s="141"/>
      <c r="T496" s="141"/>
      <c r="U496" s="141"/>
    </row>
    <row r="497" ht="12.75" customHeight="1">
      <c r="A497" s="141"/>
      <c r="B497" s="141"/>
      <c r="C497" s="141"/>
      <c r="D497" s="141"/>
      <c r="E497" s="142"/>
      <c r="F497" s="141"/>
      <c r="G497" s="141"/>
      <c r="H497" s="141"/>
      <c r="I497" s="141"/>
      <c r="J497" s="141"/>
      <c r="K497" s="141"/>
      <c r="L497" s="141"/>
      <c r="M497" s="144"/>
      <c r="N497" s="144"/>
      <c r="O497" s="141"/>
      <c r="P497" s="145"/>
      <c r="Q497" s="141"/>
      <c r="R497" s="144"/>
      <c r="S497" s="141"/>
      <c r="T497" s="141"/>
      <c r="U497" s="141"/>
    </row>
    <row r="498" ht="12.75" customHeight="1">
      <c r="A498" s="141"/>
      <c r="B498" s="141"/>
      <c r="C498" s="141"/>
      <c r="D498" s="141"/>
      <c r="E498" s="142"/>
      <c r="F498" s="141"/>
      <c r="G498" s="141"/>
      <c r="H498" s="141"/>
      <c r="I498" s="141"/>
      <c r="J498" s="141"/>
      <c r="K498" s="141"/>
      <c r="L498" s="141"/>
      <c r="M498" s="144"/>
      <c r="N498" s="144"/>
      <c r="O498" s="141"/>
      <c r="P498" s="145"/>
      <c r="Q498" s="141"/>
      <c r="R498" s="144"/>
      <c r="S498" s="141"/>
      <c r="T498" s="141"/>
      <c r="U498" s="141"/>
    </row>
    <row r="499" ht="12.75" customHeight="1">
      <c r="A499" s="141"/>
      <c r="B499" s="141"/>
      <c r="C499" s="141"/>
      <c r="D499" s="141"/>
      <c r="E499" s="142"/>
      <c r="F499" s="141"/>
      <c r="G499" s="141"/>
      <c r="H499" s="141"/>
      <c r="I499" s="141"/>
      <c r="J499" s="141"/>
      <c r="K499" s="141"/>
      <c r="L499" s="141"/>
      <c r="M499" s="144"/>
      <c r="N499" s="144"/>
      <c r="O499" s="141"/>
      <c r="P499" s="145"/>
      <c r="Q499" s="141"/>
      <c r="R499" s="144"/>
      <c r="S499" s="141"/>
      <c r="T499" s="141"/>
      <c r="U499" s="141"/>
    </row>
    <row r="500" ht="12.75" customHeight="1">
      <c r="A500" s="141"/>
      <c r="B500" s="141"/>
      <c r="C500" s="141"/>
      <c r="D500" s="141"/>
      <c r="E500" s="142"/>
      <c r="F500" s="141"/>
      <c r="G500" s="141"/>
      <c r="H500" s="141"/>
      <c r="I500" s="141"/>
      <c r="J500" s="141"/>
      <c r="K500" s="141"/>
      <c r="L500" s="141"/>
      <c r="M500" s="144"/>
      <c r="N500" s="144"/>
      <c r="O500" s="141"/>
      <c r="P500" s="145"/>
      <c r="Q500" s="141"/>
      <c r="R500" s="144"/>
      <c r="S500" s="141"/>
      <c r="T500" s="141"/>
      <c r="U500" s="141"/>
    </row>
    <row r="501" ht="12.75" customHeight="1">
      <c r="A501" s="141"/>
      <c r="B501" s="141"/>
      <c r="C501" s="141"/>
      <c r="D501" s="141"/>
      <c r="E501" s="142"/>
      <c r="F501" s="141"/>
      <c r="G501" s="141"/>
      <c r="H501" s="141"/>
      <c r="I501" s="141"/>
      <c r="J501" s="141"/>
      <c r="K501" s="141"/>
      <c r="L501" s="141"/>
      <c r="M501" s="144"/>
      <c r="N501" s="144"/>
      <c r="O501" s="141"/>
      <c r="P501" s="145"/>
      <c r="Q501" s="141"/>
      <c r="R501" s="144"/>
      <c r="S501" s="141"/>
      <c r="T501" s="141"/>
      <c r="U501" s="141"/>
    </row>
    <row r="502" ht="12.75" customHeight="1">
      <c r="A502" s="141"/>
      <c r="B502" s="141"/>
      <c r="C502" s="141"/>
      <c r="D502" s="141"/>
      <c r="E502" s="142"/>
      <c r="F502" s="141"/>
      <c r="G502" s="141"/>
      <c r="H502" s="141"/>
      <c r="I502" s="141"/>
      <c r="J502" s="141"/>
      <c r="K502" s="141"/>
      <c r="L502" s="141"/>
      <c r="M502" s="144"/>
      <c r="N502" s="144"/>
      <c r="O502" s="141"/>
      <c r="P502" s="145"/>
      <c r="Q502" s="141"/>
      <c r="R502" s="144"/>
      <c r="S502" s="141"/>
      <c r="T502" s="141"/>
      <c r="U502" s="141"/>
    </row>
    <row r="503" ht="12.75" customHeight="1">
      <c r="A503" s="141"/>
      <c r="B503" s="141"/>
      <c r="C503" s="141"/>
      <c r="D503" s="141"/>
      <c r="E503" s="142"/>
      <c r="F503" s="141"/>
      <c r="G503" s="141"/>
      <c r="H503" s="141"/>
      <c r="I503" s="141"/>
      <c r="J503" s="141"/>
      <c r="K503" s="141"/>
      <c r="L503" s="141"/>
      <c r="M503" s="144"/>
      <c r="N503" s="144"/>
      <c r="O503" s="141"/>
      <c r="P503" s="145"/>
      <c r="Q503" s="141"/>
      <c r="R503" s="144"/>
      <c r="S503" s="141"/>
      <c r="T503" s="141"/>
      <c r="U503" s="141"/>
    </row>
    <row r="504" ht="12.75" customHeight="1">
      <c r="A504" s="141"/>
      <c r="B504" s="141"/>
      <c r="C504" s="141"/>
      <c r="D504" s="141"/>
      <c r="E504" s="142"/>
      <c r="F504" s="141"/>
      <c r="G504" s="141"/>
      <c r="H504" s="141"/>
      <c r="I504" s="141"/>
      <c r="J504" s="141"/>
      <c r="K504" s="141"/>
      <c r="L504" s="141"/>
      <c r="M504" s="144"/>
      <c r="N504" s="144"/>
      <c r="O504" s="141"/>
      <c r="P504" s="145"/>
      <c r="Q504" s="141"/>
      <c r="R504" s="144"/>
      <c r="S504" s="141"/>
      <c r="T504" s="141"/>
      <c r="U504" s="141"/>
    </row>
    <row r="505" ht="12.75" customHeight="1">
      <c r="A505" s="141"/>
      <c r="B505" s="141"/>
      <c r="C505" s="141"/>
      <c r="D505" s="141"/>
      <c r="E505" s="142"/>
      <c r="F505" s="141"/>
      <c r="G505" s="141"/>
      <c r="H505" s="141"/>
      <c r="I505" s="141"/>
      <c r="J505" s="141"/>
      <c r="K505" s="141"/>
      <c r="L505" s="141"/>
      <c r="M505" s="144"/>
      <c r="N505" s="144"/>
      <c r="O505" s="141"/>
      <c r="P505" s="145"/>
      <c r="Q505" s="141"/>
      <c r="R505" s="144"/>
      <c r="S505" s="141"/>
      <c r="T505" s="141"/>
      <c r="U505" s="141"/>
    </row>
    <row r="506" ht="12.75" customHeight="1">
      <c r="A506" s="141"/>
      <c r="B506" s="141"/>
      <c r="C506" s="141"/>
      <c r="D506" s="141"/>
      <c r="E506" s="142"/>
      <c r="F506" s="141"/>
      <c r="G506" s="141"/>
      <c r="H506" s="141"/>
      <c r="I506" s="141"/>
      <c r="J506" s="141"/>
      <c r="K506" s="141"/>
      <c r="L506" s="141"/>
      <c r="M506" s="144"/>
      <c r="N506" s="144"/>
      <c r="O506" s="141"/>
      <c r="P506" s="145"/>
      <c r="Q506" s="141"/>
      <c r="R506" s="144"/>
      <c r="S506" s="141"/>
      <c r="T506" s="141"/>
      <c r="U506" s="141"/>
    </row>
    <row r="507" ht="12.75" customHeight="1">
      <c r="A507" s="141"/>
      <c r="B507" s="141"/>
      <c r="C507" s="141"/>
      <c r="D507" s="141"/>
      <c r="E507" s="142"/>
      <c r="F507" s="141"/>
      <c r="G507" s="141"/>
      <c r="H507" s="141"/>
      <c r="I507" s="141"/>
      <c r="J507" s="141"/>
      <c r="K507" s="141"/>
      <c r="L507" s="141"/>
      <c r="M507" s="144"/>
      <c r="N507" s="144"/>
      <c r="O507" s="141"/>
      <c r="P507" s="145"/>
      <c r="Q507" s="141"/>
      <c r="R507" s="144"/>
      <c r="S507" s="141"/>
      <c r="T507" s="141"/>
      <c r="U507" s="141"/>
    </row>
    <row r="508" ht="12.75" customHeight="1">
      <c r="A508" s="141"/>
      <c r="B508" s="141"/>
      <c r="C508" s="141"/>
      <c r="D508" s="141"/>
      <c r="E508" s="142"/>
      <c r="F508" s="141"/>
      <c r="G508" s="141"/>
      <c r="H508" s="141"/>
      <c r="I508" s="141"/>
      <c r="J508" s="141"/>
      <c r="K508" s="141"/>
      <c r="L508" s="141"/>
      <c r="M508" s="144"/>
      <c r="N508" s="144"/>
      <c r="O508" s="141"/>
      <c r="P508" s="145"/>
      <c r="Q508" s="141"/>
      <c r="R508" s="144"/>
      <c r="S508" s="141"/>
      <c r="T508" s="141"/>
      <c r="U508" s="141"/>
    </row>
    <row r="509" ht="12.75" customHeight="1">
      <c r="A509" s="141"/>
      <c r="B509" s="141"/>
      <c r="C509" s="141"/>
      <c r="D509" s="141"/>
      <c r="E509" s="142"/>
      <c r="F509" s="141"/>
      <c r="G509" s="141"/>
      <c r="H509" s="141"/>
      <c r="I509" s="141"/>
      <c r="J509" s="141"/>
      <c r="K509" s="141"/>
      <c r="L509" s="141"/>
      <c r="M509" s="144"/>
      <c r="N509" s="144"/>
      <c r="O509" s="141"/>
      <c r="P509" s="145"/>
      <c r="Q509" s="141"/>
      <c r="R509" s="144"/>
      <c r="S509" s="141"/>
      <c r="T509" s="141"/>
      <c r="U509" s="141"/>
    </row>
    <row r="510" ht="12.75" customHeight="1">
      <c r="A510" s="141"/>
      <c r="B510" s="141"/>
      <c r="C510" s="141"/>
      <c r="D510" s="141"/>
      <c r="E510" s="142"/>
      <c r="F510" s="141"/>
      <c r="G510" s="141"/>
      <c r="H510" s="141"/>
      <c r="I510" s="141"/>
      <c r="J510" s="141"/>
      <c r="K510" s="141"/>
      <c r="L510" s="141"/>
      <c r="M510" s="144"/>
      <c r="N510" s="144"/>
      <c r="O510" s="141"/>
      <c r="P510" s="145"/>
      <c r="Q510" s="141"/>
      <c r="R510" s="144"/>
      <c r="S510" s="141"/>
      <c r="T510" s="141"/>
      <c r="U510" s="141"/>
    </row>
    <row r="511" ht="12.75" customHeight="1">
      <c r="A511" s="141"/>
      <c r="B511" s="141"/>
      <c r="C511" s="141"/>
      <c r="D511" s="141"/>
      <c r="E511" s="142"/>
      <c r="F511" s="141"/>
      <c r="G511" s="141"/>
      <c r="H511" s="141"/>
      <c r="I511" s="141"/>
      <c r="J511" s="141"/>
      <c r="K511" s="141"/>
      <c r="L511" s="141"/>
      <c r="M511" s="144"/>
      <c r="N511" s="144"/>
      <c r="O511" s="141"/>
      <c r="P511" s="145"/>
      <c r="Q511" s="141"/>
      <c r="R511" s="144"/>
      <c r="S511" s="141"/>
      <c r="T511" s="141"/>
      <c r="U511" s="141"/>
    </row>
    <row r="512" ht="12.75" customHeight="1">
      <c r="A512" s="141"/>
      <c r="B512" s="141"/>
      <c r="C512" s="141"/>
      <c r="D512" s="141"/>
      <c r="E512" s="142"/>
      <c r="F512" s="141"/>
      <c r="G512" s="141"/>
      <c r="H512" s="141"/>
      <c r="I512" s="141"/>
      <c r="J512" s="141"/>
      <c r="K512" s="141"/>
      <c r="L512" s="141"/>
      <c r="M512" s="144"/>
      <c r="N512" s="144"/>
      <c r="O512" s="141"/>
      <c r="P512" s="145"/>
      <c r="Q512" s="141"/>
      <c r="R512" s="144"/>
      <c r="S512" s="141"/>
      <c r="T512" s="141"/>
      <c r="U512" s="141"/>
    </row>
    <row r="513" ht="12.75" customHeight="1">
      <c r="A513" s="141"/>
      <c r="B513" s="141"/>
      <c r="C513" s="141"/>
      <c r="D513" s="141"/>
      <c r="E513" s="142"/>
      <c r="F513" s="141"/>
      <c r="G513" s="141"/>
      <c r="H513" s="141"/>
      <c r="I513" s="141"/>
      <c r="J513" s="141"/>
      <c r="K513" s="141"/>
      <c r="L513" s="141"/>
      <c r="M513" s="144"/>
      <c r="N513" s="144"/>
      <c r="O513" s="141"/>
      <c r="P513" s="145"/>
      <c r="Q513" s="141"/>
      <c r="R513" s="144"/>
      <c r="S513" s="141"/>
      <c r="T513" s="141"/>
      <c r="U513" s="141"/>
    </row>
    <row r="514" ht="12.75" customHeight="1">
      <c r="A514" s="141"/>
      <c r="B514" s="141"/>
      <c r="C514" s="141"/>
      <c r="D514" s="141"/>
      <c r="E514" s="142"/>
      <c r="F514" s="141"/>
      <c r="G514" s="141"/>
      <c r="H514" s="141"/>
      <c r="I514" s="141"/>
      <c r="J514" s="141"/>
      <c r="K514" s="141"/>
      <c r="L514" s="141"/>
      <c r="M514" s="144"/>
      <c r="N514" s="144"/>
      <c r="O514" s="141"/>
      <c r="P514" s="145"/>
      <c r="Q514" s="141"/>
      <c r="R514" s="144"/>
      <c r="S514" s="141"/>
      <c r="T514" s="141"/>
      <c r="U514" s="141"/>
    </row>
    <row r="515" ht="12.75" customHeight="1">
      <c r="A515" s="141"/>
      <c r="B515" s="141"/>
      <c r="C515" s="141"/>
      <c r="D515" s="141"/>
      <c r="E515" s="142"/>
      <c r="F515" s="141"/>
      <c r="G515" s="141"/>
      <c r="H515" s="141"/>
      <c r="I515" s="141"/>
      <c r="J515" s="141"/>
      <c r="K515" s="141"/>
      <c r="L515" s="141"/>
      <c r="M515" s="144"/>
      <c r="N515" s="144"/>
      <c r="O515" s="141"/>
      <c r="P515" s="145"/>
      <c r="Q515" s="141"/>
      <c r="R515" s="144"/>
      <c r="S515" s="141"/>
      <c r="T515" s="141"/>
      <c r="U515" s="141"/>
    </row>
    <row r="516" ht="12.75" customHeight="1">
      <c r="A516" s="141"/>
      <c r="B516" s="141"/>
      <c r="C516" s="141"/>
      <c r="D516" s="141"/>
      <c r="E516" s="142"/>
      <c r="F516" s="141"/>
      <c r="G516" s="141"/>
      <c r="H516" s="141"/>
      <c r="I516" s="141"/>
      <c r="J516" s="141"/>
      <c r="K516" s="141"/>
      <c r="L516" s="141"/>
      <c r="M516" s="144"/>
      <c r="N516" s="144"/>
      <c r="O516" s="141"/>
      <c r="P516" s="145"/>
      <c r="Q516" s="141"/>
      <c r="R516" s="144"/>
      <c r="S516" s="141"/>
      <c r="T516" s="141"/>
      <c r="U516" s="141"/>
    </row>
    <row r="517" ht="12.75" customHeight="1">
      <c r="A517" s="141"/>
      <c r="B517" s="141"/>
      <c r="C517" s="141"/>
      <c r="D517" s="141"/>
      <c r="E517" s="142"/>
      <c r="F517" s="141"/>
      <c r="G517" s="141"/>
      <c r="H517" s="141"/>
      <c r="I517" s="141"/>
      <c r="J517" s="141"/>
      <c r="K517" s="141"/>
      <c r="L517" s="141"/>
      <c r="M517" s="144"/>
      <c r="N517" s="144"/>
      <c r="O517" s="141"/>
      <c r="P517" s="145"/>
      <c r="Q517" s="141"/>
      <c r="R517" s="144"/>
      <c r="S517" s="141"/>
      <c r="T517" s="141"/>
      <c r="U517" s="141"/>
    </row>
    <row r="518" ht="12.75" customHeight="1">
      <c r="A518" s="141"/>
      <c r="B518" s="141"/>
      <c r="C518" s="141"/>
      <c r="D518" s="141"/>
      <c r="E518" s="142"/>
      <c r="F518" s="141"/>
      <c r="G518" s="141"/>
      <c r="H518" s="141"/>
      <c r="I518" s="141"/>
      <c r="J518" s="141"/>
      <c r="K518" s="141"/>
      <c r="L518" s="141"/>
      <c r="M518" s="144"/>
      <c r="N518" s="144"/>
      <c r="O518" s="141"/>
      <c r="P518" s="145"/>
      <c r="Q518" s="141"/>
      <c r="R518" s="144"/>
      <c r="S518" s="141"/>
      <c r="T518" s="141"/>
      <c r="U518" s="141"/>
    </row>
    <row r="519" ht="12.75" customHeight="1">
      <c r="A519" s="141"/>
      <c r="B519" s="141"/>
      <c r="C519" s="141"/>
      <c r="D519" s="141"/>
      <c r="E519" s="142"/>
      <c r="F519" s="141"/>
      <c r="G519" s="141"/>
      <c r="H519" s="141"/>
      <c r="I519" s="141"/>
      <c r="J519" s="141"/>
      <c r="K519" s="141"/>
      <c r="L519" s="141"/>
      <c r="M519" s="144"/>
      <c r="N519" s="144"/>
      <c r="O519" s="141"/>
      <c r="P519" s="145"/>
      <c r="Q519" s="141"/>
      <c r="R519" s="144"/>
      <c r="S519" s="141"/>
      <c r="T519" s="141"/>
      <c r="U519" s="141"/>
    </row>
    <row r="520" ht="12.75" customHeight="1">
      <c r="A520" s="141"/>
      <c r="B520" s="141"/>
      <c r="C520" s="141"/>
      <c r="D520" s="141"/>
      <c r="E520" s="142"/>
      <c r="F520" s="141"/>
      <c r="G520" s="141"/>
      <c r="H520" s="141"/>
      <c r="I520" s="141"/>
      <c r="J520" s="141"/>
      <c r="K520" s="141"/>
      <c r="L520" s="141"/>
      <c r="M520" s="144"/>
      <c r="N520" s="144"/>
      <c r="O520" s="141"/>
      <c r="P520" s="145"/>
      <c r="Q520" s="141"/>
      <c r="R520" s="144"/>
      <c r="S520" s="141"/>
      <c r="T520" s="141"/>
      <c r="U520" s="141"/>
    </row>
    <row r="521" ht="12.75" customHeight="1">
      <c r="A521" s="141"/>
      <c r="B521" s="141"/>
      <c r="C521" s="141"/>
      <c r="D521" s="141"/>
      <c r="E521" s="142"/>
      <c r="F521" s="141"/>
      <c r="G521" s="141"/>
      <c r="H521" s="141"/>
      <c r="I521" s="141"/>
      <c r="J521" s="141"/>
      <c r="K521" s="141"/>
      <c r="L521" s="141"/>
      <c r="M521" s="144"/>
      <c r="N521" s="144"/>
      <c r="O521" s="141"/>
      <c r="P521" s="145"/>
      <c r="Q521" s="141"/>
      <c r="R521" s="144"/>
      <c r="S521" s="141"/>
      <c r="T521" s="141"/>
      <c r="U521" s="141"/>
    </row>
    <row r="522" ht="12.75" customHeight="1">
      <c r="A522" s="141"/>
      <c r="B522" s="141"/>
      <c r="C522" s="141"/>
      <c r="D522" s="141"/>
      <c r="E522" s="142"/>
      <c r="F522" s="141"/>
      <c r="G522" s="141"/>
      <c r="H522" s="141"/>
      <c r="I522" s="141"/>
      <c r="J522" s="141"/>
      <c r="K522" s="141"/>
      <c r="L522" s="141"/>
      <c r="M522" s="144"/>
      <c r="N522" s="144"/>
      <c r="O522" s="141"/>
      <c r="P522" s="145"/>
      <c r="Q522" s="141"/>
      <c r="R522" s="144"/>
      <c r="S522" s="141"/>
      <c r="T522" s="141"/>
      <c r="U522" s="141"/>
    </row>
    <row r="523" ht="12.75" customHeight="1">
      <c r="A523" s="141"/>
      <c r="B523" s="141"/>
      <c r="C523" s="141"/>
      <c r="D523" s="141"/>
      <c r="E523" s="142"/>
      <c r="F523" s="141"/>
      <c r="G523" s="141"/>
      <c r="H523" s="141"/>
      <c r="I523" s="141"/>
      <c r="J523" s="141"/>
      <c r="K523" s="141"/>
      <c r="L523" s="141"/>
      <c r="M523" s="144"/>
      <c r="N523" s="144"/>
      <c r="O523" s="141"/>
      <c r="P523" s="145"/>
      <c r="Q523" s="141"/>
      <c r="R523" s="144"/>
      <c r="S523" s="141"/>
      <c r="T523" s="141"/>
      <c r="U523" s="141"/>
    </row>
    <row r="524" ht="12.75" customHeight="1">
      <c r="A524" s="141"/>
      <c r="B524" s="141"/>
      <c r="C524" s="141"/>
      <c r="D524" s="141"/>
      <c r="E524" s="142"/>
      <c r="F524" s="141"/>
      <c r="G524" s="141"/>
      <c r="H524" s="141"/>
      <c r="I524" s="141"/>
      <c r="J524" s="141"/>
      <c r="K524" s="141"/>
      <c r="L524" s="141"/>
      <c r="M524" s="144"/>
      <c r="N524" s="144"/>
      <c r="O524" s="141"/>
      <c r="P524" s="145"/>
      <c r="Q524" s="141"/>
      <c r="R524" s="144"/>
      <c r="S524" s="141"/>
      <c r="T524" s="141"/>
      <c r="U524" s="141"/>
    </row>
    <row r="525" ht="12.75" customHeight="1">
      <c r="A525" s="141"/>
      <c r="B525" s="141"/>
      <c r="C525" s="141"/>
      <c r="D525" s="141"/>
      <c r="E525" s="142"/>
      <c r="F525" s="141"/>
      <c r="G525" s="141"/>
      <c r="H525" s="141"/>
      <c r="I525" s="141"/>
      <c r="J525" s="141"/>
      <c r="K525" s="141"/>
      <c r="L525" s="141"/>
      <c r="M525" s="144"/>
      <c r="N525" s="144"/>
      <c r="O525" s="141"/>
      <c r="P525" s="145"/>
      <c r="Q525" s="141"/>
      <c r="R525" s="144"/>
      <c r="S525" s="141"/>
      <c r="T525" s="141"/>
      <c r="U525" s="141"/>
    </row>
    <row r="526" ht="12.75" customHeight="1">
      <c r="A526" s="141"/>
      <c r="B526" s="141"/>
      <c r="C526" s="141"/>
      <c r="D526" s="141"/>
      <c r="E526" s="142"/>
      <c r="F526" s="141"/>
      <c r="G526" s="141"/>
      <c r="H526" s="141"/>
      <c r="I526" s="141"/>
      <c r="J526" s="141"/>
      <c r="K526" s="141"/>
      <c r="L526" s="141"/>
      <c r="M526" s="144"/>
      <c r="N526" s="144"/>
      <c r="O526" s="141"/>
      <c r="P526" s="145"/>
      <c r="Q526" s="141"/>
      <c r="R526" s="144"/>
      <c r="S526" s="141"/>
      <c r="T526" s="141"/>
      <c r="U526" s="141"/>
    </row>
    <row r="527" ht="12.75" customHeight="1">
      <c r="A527" s="141"/>
      <c r="B527" s="141"/>
      <c r="C527" s="141"/>
      <c r="D527" s="141"/>
      <c r="E527" s="142"/>
      <c r="F527" s="141"/>
      <c r="G527" s="141"/>
      <c r="H527" s="141"/>
      <c r="I527" s="141"/>
      <c r="J527" s="141"/>
      <c r="K527" s="141"/>
      <c r="L527" s="141"/>
      <c r="M527" s="144"/>
      <c r="N527" s="144"/>
      <c r="O527" s="141"/>
      <c r="P527" s="145"/>
      <c r="Q527" s="141"/>
      <c r="R527" s="144"/>
      <c r="S527" s="141"/>
      <c r="T527" s="141"/>
      <c r="U527" s="141"/>
    </row>
    <row r="528" ht="12.75" customHeight="1">
      <c r="A528" s="141"/>
      <c r="B528" s="141"/>
      <c r="C528" s="141"/>
      <c r="D528" s="141"/>
      <c r="E528" s="142"/>
      <c r="F528" s="141"/>
      <c r="G528" s="141"/>
      <c r="H528" s="141"/>
      <c r="I528" s="141"/>
      <c r="J528" s="141"/>
      <c r="K528" s="141"/>
      <c r="L528" s="141"/>
      <c r="M528" s="144"/>
      <c r="N528" s="144"/>
      <c r="O528" s="141"/>
      <c r="P528" s="145"/>
      <c r="Q528" s="141"/>
      <c r="R528" s="144"/>
      <c r="S528" s="141"/>
      <c r="T528" s="141"/>
      <c r="U528" s="141"/>
    </row>
    <row r="529" ht="12.75" customHeight="1">
      <c r="A529" s="141"/>
      <c r="B529" s="141"/>
      <c r="C529" s="141"/>
      <c r="D529" s="141"/>
      <c r="E529" s="142"/>
      <c r="F529" s="141"/>
      <c r="G529" s="141"/>
      <c r="H529" s="141"/>
      <c r="I529" s="141"/>
      <c r="J529" s="141"/>
      <c r="K529" s="141"/>
      <c r="L529" s="141"/>
      <c r="M529" s="144"/>
      <c r="N529" s="144"/>
      <c r="O529" s="141"/>
      <c r="P529" s="145"/>
      <c r="Q529" s="141"/>
      <c r="R529" s="144"/>
      <c r="S529" s="141"/>
      <c r="T529" s="141"/>
      <c r="U529" s="141"/>
    </row>
    <row r="530" ht="12.75" customHeight="1">
      <c r="A530" s="141"/>
      <c r="B530" s="141"/>
      <c r="C530" s="141"/>
      <c r="D530" s="141"/>
      <c r="E530" s="142"/>
      <c r="F530" s="141"/>
      <c r="G530" s="141"/>
      <c r="H530" s="141"/>
      <c r="I530" s="141"/>
      <c r="J530" s="141"/>
      <c r="K530" s="141"/>
      <c r="L530" s="141"/>
      <c r="M530" s="144"/>
      <c r="N530" s="144"/>
      <c r="O530" s="141"/>
      <c r="P530" s="145"/>
      <c r="Q530" s="141"/>
      <c r="R530" s="144"/>
      <c r="S530" s="141"/>
      <c r="T530" s="141"/>
      <c r="U530" s="141"/>
    </row>
    <row r="531" ht="12.75" customHeight="1">
      <c r="A531" s="141"/>
      <c r="B531" s="141"/>
      <c r="C531" s="141"/>
      <c r="D531" s="141"/>
      <c r="E531" s="142"/>
      <c r="F531" s="141"/>
      <c r="G531" s="141"/>
      <c r="H531" s="141"/>
      <c r="I531" s="141"/>
      <c r="J531" s="141"/>
      <c r="K531" s="141"/>
      <c r="L531" s="141"/>
      <c r="M531" s="144"/>
      <c r="N531" s="144"/>
      <c r="O531" s="141"/>
      <c r="P531" s="145"/>
      <c r="Q531" s="141"/>
      <c r="R531" s="144"/>
      <c r="S531" s="141"/>
      <c r="T531" s="141"/>
      <c r="U531" s="141"/>
    </row>
    <row r="532" ht="12.75" customHeight="1">
      <c r="A532" s="141"/>
      <c r="B532" s="141"/>
      <c r="C532" s="141"/>
      <c r="D532" s="141"/>
      <c r="E532" s="142"/>
      <c r="F532" s="141"/>
      <c r="G532" s="141"/>
      <c r="H532" s="141"/>
      <c r="I532" s="141"/>
      <c r="J532" s="141"/>
      <c r="K532" s="141"/>
      <c r="L532" s="141"/>
      <c r="M532" s="144"/>
      <c r="N532" s="144"/>
      <c r="O532" s="141"/>
      <c r="P532" s="145"/>
      <c r="Q532" s="141"/>
      <c r="R532" s="144"/>
      <c r="S532" s="141"/>
      <c r="T532" s="141"/>
      <c r="U532" s="141"/>
    </row>
    <row r="533" ht="12.75" customHeight="1">
      <c r="A533" s="141"/>
      <c r="B533" s="141"/>
      <c r="C533" s="141"/>
      <c r="D533" s="141"/>
      <c r="E533" s="142"/>
      <c r="F533" s="141"/>
      <c r="G533" s="141"/>
      <c r="H533" s="141"/>
      <c r="I533" s="141"/>
      <c r="J533" s="141"/>
      <c r="K533" s="141"/>
      <c r="L533" s="141"/>
      <c r="M533" s="144"/>
      <c r="N533" s="144"/>
      <c r="O533" s="141"/>
      <c r="P533" s="145"/>
      <c r="Q533" s="141"/>
      <c r="R533" s="144"/>
      <c r="S533" s="141"/>
      <c r="T533" s="141"/>
      <c r="U533" s="141"/>
    </row>
    <row r="534" ht="12.75" customHeight="1">
      <c r="A534" s="141"/>
      <c r="B534" s="141"/>
      <c r="C534" s="141"/>
      <c r="D534" s="141"/>
      <c r="E534" s="142"/>
      <c r="F534" s="141"/>
      <c r="G534" s="141"/>
      <c r="H534" s="141"/>
      <c r="I534" s="141"/>
      <c r="J534" s="141"/>
      <c r="K534" s="141"/>
      <c r="L534" s="141"/>
      <c r="M534" s="144"/>
      <c r="N534" s="144"/>
      <c r="O534" s="141"/>
      <c r="P534" s="145"/>
      <c r="Q534" s="141"/>
      <c r="R534" s="144"/>
      <c r="S534" s="141"/>
      <c r="T534" s="141"/>
      <c r="U534" s="141"/>
    </row>
    <row r="535" ht="12.75" customHeight="1">
      <c r="A535" s="141"/>
      <c r="B535" s="141"/>
      <c r="C535" s="141"/>
      <c r="D535" s="141"/>
      <c r="E535" s="142"/>
      <c r="F535" s="141"/>
      <c r="G535" s="141"/>
      <c r="H535" s="141"/>
      <c r="I535" s="141"/>
      <c r="J535" s="141"/>
      <c r="K535" s="141"/>
      <c r="L535" s="141"/>
      <c r="M535" s="144"/>
      <c r="N535" s="144"/>
      <c r="O535" s="141"/>
      <c r="P535" s="145"/>
      <c r="Q535" s="141"/>
      <c r="R535" s="144"/>
      <c r="S535" s="141"/>
      <c r="T535" s="141"/>
      <c r="U535" s="141"/>
    </row>
    <row r="536" ht="12.75" customHeight="1">
      <c r="A536" s="141"/>
      <c r="B536" s="141"/>
      <c r="C536" s="141"/>
      <c r="D536" s="141"/>
      <c r="E536" s="142"/>
      <c r="F536" s="141"/>
      <c r="G536" s="141"/>
      <c r="H536" s="141"/>
      <c r="I536" s="141"/>
      <c r="J536" s="141"/>
      <c r="K536" s="141"/>
      <c r="L536" s="141"/>
      <c r="M536" s="144"/>
      <c r="N536" s="144"/>
      <c r="O536" s="141"/>
      <c r="P536" s="145"/>
      <c r="Q536" s="141"/>
      <c r="R536" s="144"/>
      <c r="S536" s="141"/>
      <c r="T536" s="141"/>
      <c r="U536" s="141"/>
    </row>
    <row r="537" ht="12.75" customHeight="1">
      <c r="A537" s="141"/>
      <c r="B537" s="141"/>
      <c r="C537" s="141"/>
      <c r="D537" s="141"/>
      <c r="E537" s="142"/>
      <c r="F537" s="141"/>
      <c r="G537" s="141"/>
      <c r="H537" s="141"/>
      <c r="I537" s="141"/>
      <c r="J537" s="141"/>
      <c r="K537" s="141"/>
      <c r="L537" s="141"/>
      <c r="M537" s="144"/>
      <c r="N537" s="144"/>
      <c r="O537" s="141"/>
      <c r="P537" s="145"/>
      <c r="Q537" s="141"/>
      <c r="R537" s="144"/>
      <c r="S537" s="141"/>
      <c r="T537" s="141"/>
      <c r="U537" s="141"/>
    </row>
    <row r="538" ht="12.75" customHeight="1">
      <c r="A538" s="141"/>
      <c r="B538" s="141"/>
      <c r="C538" s="141"/>
      <c r="D538" s="141"/>
      <c r="E538" s="142"/>
      <c r="F538" s="141"/>
      <c r="G538" s="141"/>
      <c r="H538" s="141"/>
      <c r="I538" s="141"/>
      <c r="J538" s="141"/>
      <c r="K538" s="141"/>
      <c r="L538" s="141"/>
      <c r="M538" s="144"/>
      <c r="N538" s="144"/>
      <c r="O538" s="141"/>
      <c r="P538" s="145"/>
      <c r="Q538" s="141"/>
      <c r="R538" s="144"/>
      <c r="S538" s="141"/>
      <c r="T538" s="141"/>
      <c r="U538" s="141"/>
    </row>
    <row r="539" ht="12.75" customHeight="1">
      <c r="A539" s="141"/>
      <c r="B539" s="141"/>
      <c r="C539" s="141"/>
      <c r="D539" s="141"/>
      <c r="E539" s="142"/>
      <c r="F539" s="141"/>
      <c r="G539" s="141"/>
      <c r="H539" s="141"/>
      <c r="I539" s="141"/>
      <c r="J539" s="141"/>
      <c r="K539" s="141"/>
      <c r="L539" s="141"/>
      <c r="M539" s="144"/>
      <c r="N539" s="144"/>
      <c r="O539" s="141"/>
      <c r="P539" s="145"/>
      <c r="Q539" s="141"/>
      <c r="R539" s="144"/>
      <c r="S539" s="141"/>
      <c r="T539" s="141"/>
      <c r="U539" s="141"/>
    </row>
    <row r="540" ht="12.75" customHeight="1">
      <c r="A540" s="141"/>
      <c r="B540" s="141"/>
      <c r="C540" s="141"/>
      <c r="D540" s="141"/>
      <c r="E540" s="142"/>
      <c r="F540" s="141"/>
      <c r="G540" s="141"/>
      <c r="H540" s="141"/>
      <c r="I540" s="141"/>
      <c r="J540" s="141"/>
      <c r="K540" s="141"/>
      <c r="L540" s="141"/>
      <c r="M540" s="144"/>
      <c r="N540" s="144"/>
      <c r="O540" s="141"/>
      <c r="P540" s="145"/>
      <c r="Q540" s="141"/>
      <c r="R540" s="144"/>
      <c r="S540" s="141"/>
      <c r="T540" s="141"/>
      <c r="U540" s="141"/>
    </row>
    <row r="541" ht="12.75" customHeight="1">
      <c r="A541" s="141"/>
      <c r="B541" s="141"/>
      <c r="C541" s="141"/>
      <c r="D541" s="141"/>
      <c r="E541" s="142"/>
      <c r="F541" s="141"/>
      <c r="G541" s="141"/>
      <c r="H541" s="141"/>
      <c r="I541" s="141"/>
      <c r="J541" s="141"/>
      <c r="K541" s="141"/>
      <c r="L541" s="141"/>
      <c r="M541" s="144"/>
      <c r="N541" s="144"/>
      <c r="O541" s="141"/>
      <c r="P541" s="145"/>
      <c r="Q541" s="141"/>
      <c r="R541" s="144"/>
      <c r="S541" s="141"/>
      <c r="T541" s="141"/>
      <c r="U541" s="141"/>
    </row>
    <row r="542" ht="12.75" customHeight="1">
      <c r="A542" s="141"/>
      <c r="B542" s="141"/>
      <c r="C542" s="141"/>
      <c r="D542" s="141"/>
      <c r="E542" s="142"/>
      <c r="F542" s="141"/>
      <c r="G542" s="141"/>
      <c r="H542" s="141"/>
      <c r="I542" s="141"/>
      <c r="J542" s="141"/>
      <c r="K542" s="141"/>
      <c r="L542" s="141"/>
      <c r="M542" s="144"/>
      <c r="N542" s="144"/>
      <c r="O542" s="141"/>
      <c r="P542" s="145"/>
      <c r="Q542" s="141"/>
      <c r="R542" s="144"/>
      <c r="S542" s="141"/>
      <c r="T542" s="141"/>
      <c r="U542" s="141"/>
    </row>
    <row r="543" ht="12.75" customHeight="1">
      <c r="A543" s="141"/>
      <c r="B543" s="141"/>
      <c r="C543" s="141"/>
      <c r="D543" s="141"/>
      <c r="E543" s="142"/>
      <c r="F543" s="141"/>
      <c r="G543" s="141"/>
      <c r="H543" s="141"/>
      <c r="I543" s="141"/>
      <c r="J543" s="141"/>
      <c r="K543" s="141"/>
      <c r="L543" s="141"/>
      <c r="M543" s="144"/>
      <c r="N543" s="144"/>
      <c r="O543" s="141"/>
      <c r="P543" s="145"/>
      <c r="Q543" s="141"/>
      <c r="R543" s="144"/>
      <c r="S543" s="141"/>
      <c r="T543" s="141"/>
      <c r="U543" s="141"/>
    </row>
    <row r="544" ht="12.75" customHeight="1">
      <c r="A544" s="141"/>
      <c r="B544" s="141"/>
      <c r="C544" s="141"/>
      <c r="D544" s="141"/>
      <c r="E544" s="142"/>
      <c r="F544" s="141"/>
      <c r="G544" s="141"/>
      <c r="H544" s="141"/>
      <c r="I544" s="141"/>
      <c r="J544" s="141"/>
      <c r="K544" s="141"/>
      <c r="L544" s="141"/>
      <c r="M544" s="144"/>
      <c r="N544" s="144"/>
      <c r="O544" s="141"/>
      <c r="P544" s="145"/>
      <c r="Q544" s="141"/>
      <c r="R544" s="144"/>
      <c r="S544" s="141"/>
      <c r="T544" s="141"/>
      <c r="U544" s="141"/>
    </row>
    <row r="545" ht="12.75" customHeight="1">
      <c r="A545" s="141"/>
      <c r="B545" s="141"/>
      <c r="C545" s="141"/>
      <c r="D545" s="141"/>
      <c r="E545" s="142"/>
      <c r="F545" s="141"/>
      <c r="G545" s="141"/>
      <c r="H545" s="141"/>
      <c r="I545" s="141"/>
      <c r="J545" s="141"/>
      <c r="K545" s="141"/>
      <c r="L545" s="141"/>
      <c r="M545" s="144"/>
      <c r="N545" s="144"/>
      <c r="O545" s="141"/>
      <c r="P545" s="145"/>
      <c r="Q545" s="141"/>
      <c r="R545" s="144"/>
      <c r="S545" s="141"/>
      <c r="T545" s="141"/>
      <c r="U545" s="141"/>
    </row>
    <row r="546" ht="12.75" customHeight="1">
      <c r="A546" s="141"/>
      <c r="B546" s="141"/>
      <c r="C546" s="141"/>
      <c r="D546" s="141"/>
      <c r="E546" s="142"/>
      <c r="F546" s="141"/>
      <c r="G546" s="141"/>
      <c r="H546" s="141"/>
      <c r="I546" s="141"/>
      <c r="J546" s="141"/>
      <c r="K546" s="141"/>
      <c r="L546" s="141"/>
      <c r="M546" s="144"/>
      <c r="N546" s="144"/>
      <c r="O546" s="141"/>
      <c r="P546" s="145"/>
      <c r="Q546" s="141"/>
      <c r="R546" s="144"/>
      <c r="S546" s="141"/>
      <c r="T546" s="141"/>
      <c r="U546" s="141"/>
    </row>
    <row r="547" ht="12.75" customHeight="1">
      <c r="A547" s="141"/>
      <c r="B547" s="141"/>
      <c r="C547" s="141"/>
      <c r="D547" s="141"/>
      <c r="E547" s="142"/>
      <c r="F547" s="141"/>
      <c r="G547" s="141"/>
      <c r="H547" s="141"/>
      <c r="I547" s="141"/>
      <c r="J547" s="141"/>
      <c r="K547" s="141"/>
      <c r="L547" s="141"/>
      <c r="M547" s="144"/>
      <c r="N547" s="144"/>
      <c r="O547" s="141"/>
      <c r="P547" s="145"/>
      <c r="Q547" s="141"/>
      <c r="R547" s="144"/>
      <c r="S547" s="141"/>
      <c r="T547" s="141"/>
      <c r="U547" s="141"/>
    </row>
    <row r="548" ht="12.75" customHeight="1">
      <c r="A548" s="141"/>
      <c r="B548" s="141"/>
      <c r="C548" s="141"/>
      <c r="D548" s="141"/>
      <c r="E548" s="142"/>
      <c r="F548" s="141"/>
      <c r="G548" s="141"/>
      <c r="H548" s="141"/>
      <c r="I548" s="141"/>
      <c r="J548" s="141"/>
      <c r="K548" s="141"/>
      <c r="L548" s="141"/>
      <c r="M548" s="144"/>
      <c r="N548" s="144"/>
      <c r="O548" s="141"/>
      <c r="P548" s="145"/>
      <c r="Q548" s="141"/>
      <c r="R548" s="144"/>
      <c r="S548" s="141"/>
      <c r="T548" s="141"/>
      <c r="U548" s="141"/>
    </row>
    <row r="549" ht="12.75" customHeight="1">
      <c r="A549" s="141"/>
      <c r="B549" s="141"/>
      <c r="C549" s="141"/>
      <c r="D549" s="141"/>
      <c r="E549" s="142"/>
      <c r="F549" s="141"/>
      <c r="G549" s="141"/>
      <c r="H549" s="141"/>
      <c r="I549" s="141"/>
      <c r="J549" s="141"/>
      <c r="K549" s="141"/>
      <c r="L549" s="141"/>
      <c r="M549" s="144"/>
      <c r="N549" s="144"/>
      <c r="O549" s="141"/>
      <c r="P549" s="145"/>
      <c r="Q549" s="141"/>
      <c r="R549" s="144"/>
      <c r="S549" s="141"/>
      <c r="T549" s="141"/>
      <c r="U549" s="141"/>
    </row>
    <row r="550" ht="12.75" customHeight="1">
      <c r="A550" s="141"/>
      <c r="B550" s="141"/>
      <c r="C550" s="141"/>
      <c r="D550" s="141"/>
      <c r="E550" s="142"/>
      <c r="F550" s="141"/>
      <c r="G550" s="141"/>
      <c r="H550" s="141"/>
      <c r="I550" s="141"/>
      <c r="J550" s="141"/>
      <c r="K550" s="141"/>
      <c r="L550" s="141"/>
      <c r="M550" s="144"/>
      <c r="N550" s="144"/>
      <c r="O550" s="141"/>
      <c r="P550" s="145"/>
      <c r="Q550" s="141"/>
      <c r="R550" s="144"/>
      <c r="S550" s="141"/>
      <c r="T550" s="141"/>
      <c r="U550" s="141"/>
    </row>
    <row r="551" ht="12.75" customHeight="1">
      <c r="A551" s="141"/>
      <c r="B551" s="141"/>
      <c r="C551" s="141"/>
      <c r="D551" s="141"/>
      <c r="E551" s="142"/>
      <c r="F551" s="141"/>
      <c r="G551" s="141"/>
      <c r="H551" s="141"/>
      <c r="I551" s="141"/>
      <c r="J551" s="141"/>
      <c r="K551" s="141"/>
      <c r="L551" s="141"/>
      <c r="M551" s="144"/>
      <c r="N551" s="144"/>
      <c r="O551" s="141"/>
      <c r="P551" s="145"/>
      <c r="Q551" s="141"/>
      <c r="R551" s="144"/>
      <c r="S551" s="141"/>
      <c r="T551" s="141"/>
      <c r="U551" s="141"/>
    </row>
    <row r="552" ht="12.75" customHeight="1">
      <c r="A552" s="141"/>
      <c r="B552" s="141"/>
      <c r="C552" s="141"/>
      <c r="D552" s="141"/>
      <c r="E552" s="142"/>
      <c r="F552" s="141"/>
      <c r="G552" s="141"/>
      <c r="H552" s="141"/>
      <c r="I552" s="141"/>
      <c r="J552" s="141"/>
      <c r="K552" s="141"/>
      <c r="L552" s="141"/>
      <c r="M552" s="144"/>
      <c r="N552" s="144"/>
      <c r="O552" s="141"/>
      <c r="P552" s="145"/>
      <c r="Q552" s="141"/>
      <c r="R552" s="144"/>
      <c r="S552" s="141"/>
      <c r="T552" s="141"/>
      <c r="U552" s="141"/>
    </row>
    <row r="553" ht="12.75" customHeight="1">
      <c r="A553" s="141"/>
      <c r="B553" s="141"/>
      <c r="C553" s="141"/>
      <c r="D553" s="141"/>
      <c r="E553" s="142"/>
      <c r="F553" s="141"/>
      <c r="G553" s="141"/>
      <c r="H553" s="141"/>
      <c r="I553" s="141"/>
      <c r="J553" s="141"/>
      <c r="K553" s="141"/>
      <c r="L553" s="141"/>
      <c r="M553" s="144"/>
      <c r="N553" s="144"/>
      <c r="O553" s="141"/>
      <c r="P553" s="145"/>
      <c r="Q553" s="141"/>
      <c r="R553" s="144"/>
      <c r="S553" s="141"/>
      <c r="T553" s="141"/>
      <c r="U553" s="141"/>
    </row>
    <row r="554" ht="12.75" customHeight="1">
      <c r="A554" s="141"/>
      <c r="B554" s="141"/>
      <c r="C554" s="141"/>
      <c r="D554" s="141"/>
      <c r="E554" s="142"/>
      <c r="F554" s="141"/>
      <c r="G554" s="141"/>
      <c r="H554" s="141"/>
      <c r="I554" s="141"/>
      <c r="J554" s="141"/>
      <c r="K554" s="141"/>
      <c r="L554" s="141"/>
      <c r="M554" s="144"/>
      <c r="N554" s="144"/>
      <c r="O554" s="141"/>
      <c r="P554" s="145"/>
      <c r="Q554" s="141"/>
      <c r="R554" s="144"/>
      <c r="S554" s="141"/>
      <c r="T554" s="141"/>
      <c r="U554" s="141"/>
    </row>
    <row r="555" ht="12.75" customHeight="1">
      <c r="A555" s="141"/>
      <c r="B555" s="141"/>
      <c r="C555" s="141"/>
      <c r="D555" s="141"/>
      <c r="E555" s="142"/>
      <c r="F555" s="141"/>
      <c r="G555" s="141"/>
      <c r="H555" s="141"/>
      <c r="I555" s="141"/>
      <c r="J555" s="141"/>
      <c r="K555" s="141"/>
      <c r="L555" s="141"/>
      <c r="M555" s="144"/>
      <c r="N555" s="144"/>
      <c r="O555" s="141"/>
      <c r="P555" s="145"/>
      <c r="Q555" s="141"/>
      <c r="R555" s="144"/>
      <c r="S555" s="141"/>
      <c r="T555" s="141"/>
      <c r="U555" s="141"/>
    </row>
    <row r="556" ht="12.75" customHeight="1">
      <c r="A556" s="141"/>
      <c r="B556" s="141"/>
      <c r="C556" s="141"/>
      <c r="D556" s="141"/>
      <c r="E556" s="142"/>
      <c r="F556" s="141"/>
      <c r="G556" s="141"/>
      <c r="H556" s="141"/>
      <c r="I556" s="141"/>
      <c r="J556" s="141"/>
      <c r="K556" s="141"/>
      <c r="L556" s="141"/>
      <c r="M556" s="144"/>
      <c r="N556" s="144"/>
      <c r="O556" s="141"/>
      <c r="P556" s="145"/>
      <c r="Q556" s="141"/>
      <c r="R556" s="144"/>
      <c r="S556" s="141"/>
      <c r="T556" s="141"/>
      <c r="U556" s="141"/>
    </row>
    <row r="557" ht="12.75" customHeight="1">
      <c r="A557" s="141"/>
      <c r="B557" s="141"/>
      <c r="C557" s="141"/>
      <c r="D557" s="141"/>
      <c r="E557" s="142"/>
      <c r="F557" s="141"/>
      <c r="G557" s="141"/>
      <c r="H557" s="141"/>
      <c r="I557" s="141"/>
      <c r="J557" s="141"/>
      <c r="K557" s="141"/>
      <c r="L557" s="141"/>
      <c r="M557" s="144"/>
      <c r="N557" s="144"/>
      <c r="O557" s="141"/>
      <c r="P557" s="145"/>
      <c r="Q557" s="141"/>
      <c r="R557" s="144"/>
      <c r="S557" s="141"/>
      <c r="T557" s="141"/>
      <c r="U557" s="141"/>
    </row>
    <row r="558" ht="12.75" customHeight="1">
      <c r="A558" s="141"/>
      <c r="B558" s="141"/>
      <c r="C558" s="141"/>
      <c r="D558" s="141"/>
      <c r="E558" s="142"/>
      <c r="F558" s="141"/>
      <c r="G558" s="141"/>
      <c r="H558" s="141"/>
      <c r="I558" s="141"/>
      <c r="J558" s="141"/>
      <c r="K558" s="141"/>
      <c r="L558" s="141"/>
      <c r="M558" s="144"/>
      <c r="N558" s="144"/>
      <c r="O558" s="141"/>
      <c r="P558" s="145"/>
      <c r="Q558" s="141"/>
      <c r="R558" s="144"/>
      <c r="S558" s="141"/>
      <c r="T558" s="141"/>
      <c r="U558" s="141"/>
    </row>
    <row r="559" ht="12.75" customHeight="1">
      <c r="A559" s="141"/>
      <c r="B559" s="141"/>
      <c r="C559" s="141"/>
      <c r="D559" s="141"/>
      <c r="E559" s="142"/>
      <c r="F559" s="141"/>
      <c r="G559" s="141"/>
      <c r="H559" s="141"/>
      <c r="I559" s="141"/>
      <c r="J559" s="141"/>
      <c r="K559" s="141"/>
      <c r="L559" s="141"/>
      <c r="M559" s="144"/>
      <c r="N559" s="144"/>
      <c r="O559" s="141"/>
      <c r="P559" s="145"/>
      <c r="Q559" s="141"/>
      <c r="R559" s="144"/>
      <c r="S559" s="141"/>
      <c r="T559" s="141"/>
      <c r="U559" s="141"/>
    </row>
    <row r="560" ht="12.75" customHeight="1">
      <c r="A560" s="141"/>
      <c r="B560" s="141"/>
      <c r="C560" s="141"/>
      <c r="D560" s="141"/>
      <c r="E560" s="142"/>
      <c r="F560" s="141"/>
      <c r="G560" s="141"/>
      <c r="H560" s="141"/>
      <c r="I560" s="141"/>
      <c r="J560" s="141"/>
      <c r="K560" s="141"/>
      <c r="L560" s="141"/>
      <c r="M560" s="144"/>
      <c r="N560" s="144"/>
      <c r="O560" s="141"/>
      <c r="P560" s="145"/>
      <c r="Q560" s="141"/>
      <c r="R560" s="144"/>
      <c r="S560" s="141"/>
      <c r="T560" s="141"/>
      <c r="U560" s="141"/>
    </row>
    <row r="561" ht="12.75" customHeight="1">
      <c r="A561" s="141"/>
      <c r="B561" s="141"/>
      <c r="C561" s="141"/>
      <c r="D561" s="141"/>
      <c r="E561" s="142"/>
      <c r="F561" s="141"/>
      <c r="G561" s="141"/>
      <c r="H561" s="141"/>
      <c r="I561" s="141"/>
      <c r="J561" s="141"/>
      <c r="K561" s="141"/>
      <c r="L561" s="141"/>
      <c r="M561" s="144"/>
      <c r="N561" s="144"/>
      <c r="O561" s="141"/>
      <c r="P561" s="145"/>
      <c r="Q561" s="141"/>
      <c r="R561" s="144"/>
      <c r="S561" s="141"/>
      <c r="T561" s="141"/>
      <c r="U561" s="141"/>
    </row>
    <row r="562" ht="12.75" customHeight="1">
      <c r="A562" s="141"/>
      <c r="B562" s="141"/>
      <c r="C562" s="141"/>
      <c r="D562" s="141"/>
      <c r="E562" s="142"/>
      <c r="F562" s="141"/>
      <c r="G562" s="141"/>
      <c r="H562" s="141"/>
      <c r="I562" s="141"/>
      <c r="J562" s="141"/>
      <c r="K562" s="141"/>
      <c r="L562" s="141"/>
      <c r="M562" s="144"/>
      <c r="N562" s="144"/>
      <c r="O562" s="141"/>
      <c r="P562" s="145"/>
      <c r="Q562" s="141"/>
      <c r="R562" s="144"/>
      <c r="S562" s="141"/>
      <c r="T562" s="141"/>
      <c r="U562" s="141"/>
    </row>
    <row r="563" ht="12.75" customHeight="1">
      <c r="A563" s="141"/>
      <c r="B563" s="141"/>
      <c r="C563" s="141"/>
      <c r="D563" s="141"/>
      <c r="E563" s="142"/>
      <c r="F563" s="141"/>
      <c r="G563" s="141"/>
      <c r="H563" s="141"/>
      <c r="I563" s="141"/>
      <c r="J563" s="141"/>
      <c r="K563" s="141"/>
      <c r="L563" s="141"/>
      <c r="M563" s="144"/>
      <c r="N563" s="144"/>
      <c r="O563" s="141"/>
      <c r="P563" s="145"/>
      <c r="Q563" s="141"/>
      <c r="R563" s="144"/>
      <c r="S563" s="141"/>
      <c r="T563" s="141"/>
      <c r="U563" s="141"/>
    </row>
    <row r="564" ht="12.75" customHeight="1">
      <c r="A564" s="141"/>
      <c r="B564" s="141"/>
      <c r="C564" s="141"/>
      <c r="D564" s="141"/>
      <c r="E564" s="142"/>
      <c r="F564" s="141"/>
      <c r="G564" s="141"/>
      <c r="H564" s="141"/>
      <c r="I564" s="141"/>
      <c r="J564" s="141"/>
      <c r="K564" s="141"/>
      <c r="L564" s="141"/>
      <c r="M564" s="144"/>
      <c r="N564" s="144"/>
      <c r="O564" s="141"/>
      <c r="P564" s="145"/>
      <c r="Q564" s="141"/>
      <c r="R564" s="144"/>
      <c r="S564" s="141"/>
      <c r="T564" s="141"/>
      <c r="U564" s="141"/>
    </row>
    <row r="565" ht="12.75" customHeight="1">
      <c r="A565" s="141"/>
      <c r="B565" s="141"/>
      <c r="C565" s="141"/>
      <c r="D565" s="141"/>
      <c r="E565" s="142"/>
      <c r="F565" s="141"/>
      <c r="G565" s="141"/>
      <c r="H565" s="141"/>
      <c r="I565" s="141"/>
      <c r="J565" s="141"/>
      <c r="K565" s="141"/>
      <c r="L565" s="141"/>
      <c r="M565" s="144"/>
      <c r="N565" s="144"/>
      <c r="O565" s="141"/>
      <c r="P565" s="145"/>
      <c r="Q565" s="141"/>
      <c r="R565" s="144"/>
      <c r="S565" s="141"/>
      <c r="T565" s="141"/>
      <c r="U565" s="141"/>
    </row>
    <row r="566" ht="12.75" customHeight="1">
      <c r="A566" s="141"/>
      <c r="B566" s="141"/>
      <c r="C566" s="141"/>
      <c r="D566" s="141"/>
      <c r="E566" s="142"/>
      <c r="F566" s="141"/>
      <c r="G566" s="141"/>
      <c r="H566" s="141"/>
      <c r="I566" s="141"/>
      <c r="J566" s="141"/>
      <c r="K566" s="141"/>
      <c r="L566" s="141"/>
      <c r="M566" s="144"/>
      <c r="N566" s="144"/>
      <c r="O566" s="141"/>
      <c r="P566" s="145"/>
      <c r="Q566" s="141"/>
      <c r="R566" s="144"/>
      <c r="S566" s="141"/>
      <c r="T566" s="141"/>
      <c r="U566" s="141"/>
    </row>
    <row r="567" ht="12.75" customHeight="1">
      <c r="A567" s="141"/>
      <c r="B567" s="141"/>
      <c r="C567" s="141"/>
      <c r="D567" s="141"/>
      <c r="E567" s="142"/>
      <c r="F567" s="141"/>
      <c r="G567" s="141"/>
      <c r="H567" s="141"/>
      <c r="I567" s="141"/>
      <c r="J567" s="141"/>
      <c r="K567" s="141"/>
      <c r="L567" s="141"/>
      <c r="M567" s="144"/>
      <c r="N567" s="144"/>
      <c r="O567" s="141"/>
      <c r="P567" s="145"/>
      <c r="Q567" s="141"/>
      <c r="R567" s="144"/>
      <c r="S567" s="141"/>
      <c r="T567" s="141"/>
      <c r="U567" s="141"/>
    </row>
    <row r="568" ht="12.75" customHeight="1">
      <c r="A568" s="141"/>
      <c r="B568" s="141"/>
      <c r="C568" s="141"/>
      <c r="D568" s="141"/>
      <c r="E568" s="142"/>
      <c r="F568" s="141"/>
      <c r="G568" s="141"/>
      <c r="H568" s="141"/>
      <c r="I568" s="141"/>
      <c r="J568" s="141"/>
      <c r="K568" s="141"/>
      <c r="L568" s="141"/>
      <c r="M568" s="144"/>
      <c r="N568" s="144"/>
      <c r="O568" s="141"/>
      <c r="P568" s="145"/>
      <c r="Q568" s="141"/>
      <c r="R568" s="144"/>
      <c r="S568" s="141"/>
      <c r="T568" s="141"/>
      <c r="U568" s="141"/>
    </row>
    <row r="569" ht="12.75" customHeight="1">
      <c r="A569" s="141"/>
      <c r="B569" s="141"/>
      <c r="C569" s="141"/>
      <c r="D569" s="141"/>
      <c r="E569" s="142"/>
      <c r="F569" s="141"/>
      <c r="G569" s="141"/>
      <c r="H569" s="141"/>
      <c r="I569" s="141"/>
      <c r="J569" s="141"/>
      <c r="K569" s="141"/>
      <c r="L569" s="141"/>
      <c r="M569" s="144"/>
      <c r="N569" s="144"/>
      <c r="O569" s="141"/>
      <c r="P569" s="145"/>
      <c r="Q569" s="141"/>
      <c r="R569" s="144"/>
      <c r="S569" s="141"/>
      <c r="T569" s="141"/>
      <c r="U569" s="141"/>
    </row>
    <row r="570" ht="12.75" customHeight="1">
      <c r="A570" s="141"/>
      <c r="B570" s="141"/>
      <c r="C570" s="141"/>
      <c r="D570" s="141"/>
      <c r="E570" s="142"/>
      <c r="F570" s="141"/>
      <c r="G570" s="141"/>
      <c r="H570" s="141"/>
      <c r="I570" s="141"/>
      <c r="J570" s="141"/>
      <c r="K570" s="141"/>
      <c r="L570" s="141"/>
      <c r="M570" s="144"/>
      <c r="N570" s="144"/>
      <c r="O570" s="141"/>
      <c r="P570" s="145"/>
      <c r="Q570" s="141"/>
      <c r="R570" s="144"/>
      <c r="S570" s="141"/>
      <c r="T570" s="141"/>
      <c r="U570" s="141"/>
    </row>
    <row r="571" ht="12.75" customHeight="1">
      <c r="A571" s="141"/>
      <c r="B571" s="141"/>
      <c r="C571" s="141"/>
      <c r="D571" s="141"/>
      <c r="E571" s="142"/>
      <c r="F571" s="141"/>
      <c r="G571" s="141"/>
      <c r="H571" s="141"/>
      <c r="I571" s="141"/>
      <c r="J571" s="141"/>
      <c r="K571" s="141"/>
      <c r="L571" s="141"/>
      <c r="M571" s="144"/>
      <c r="N571" s="144"/>
      <c r="O571" s="141"/>
      <c r="P571" s="145"/>
      <c r="Q571" s="141"/>
      <c r="R571" s="144"/>
      <c r="S571" s="141"/>
      <c r="T571" s="141"/>
      <c r="U571" s="141"/>
    </row>
    <row r="572" ht="12.75" customHeight="1">
      <c r="A572" s="141"/>
      <c r="B572" s="141"/>
      <c r="C572" s="141"/>
      <c r="D572" s="141"/>
      <c r="E572" s="142"/>
      <c r="F572" s="141"/>
      <c r="G572" s="141"/>
      <c r="H572" s="141"/>
      <c r="I572" s="141"/>
      <c r="J572" s="141"/>
      <c r="K572" s="141"/>
      <c r="L572" s="141"/>
      <c r="M572" s="144"/>
      <c r="N572" s="144"/>
      <c r="O572" s="141"/>
      <c r="P572" s="145"/>
      <c r="Q572" s="141"/>
      <c r="R572" s="144"/>
      <c r="S572" s="141"/>
      <c r="T572" s="141"/>
      <c r="U572" s="141"/>
    </row>
    <row r="573" ht="12.75" customHeight="1">
      <c r="A573" s="141"/>
      <c r="B573" s="141"/>
      <c r="C573" s="141"/>
      <c r="D573" s="141"/>
      <c r="E573" s="142"/>
      <c r="F573" s="141"/>
      <c r="G573" s="141"/>
      <c r="H573" s="141"/>
      <c r="I573" s="141"/>
      <c r="J573" s="141"/>
      <c r="K573" s="141"/>
      <c r="L573" s="141"/>
      <c r="M573" s="144"/>
      <c r="N573" s="144"/>
      <c r="O573" s="141"/>
      <c r="P573" s="145"/>
      <c r="Q573" s="141"/>
      <c r="R573" s="144"/>
      <c r="S573" s="141"/>
      <c r="T573" s="141"/>
      <c r="U573" s="141"/>
    </row>
    <row r="574" ht="12.75" customHeight="1">
      <c r="A574" s="141"/>
      <c r="B574" s="141"/>
      <c r="C574" s="141"/>
      <c r="D574" s="141"/>
      <c r="E574" s="142"/>
      <c r="F574" s="141"/>
      <c r="G574" s="141"/>
      <c r="H574" s="141"/>
      <c r="I574" s="141"/>
      <c r="J574" s="141"/>
      <c r="K574" s="141"/>
      <c r="L574" s="141"/>
      <c r="M574" s="144"/>
      <c r="N574" s="144"/>
      <c r="O574" s="141"/>
      <c r="P574" s="145"/>
      <c r="Q574" s="141"/>
      <c r="R574" s="144"/>
      <c r="S574" s="141"/>
      <c r="T574" s="141"/>
      <c r="U574" s="141"/>
    </row>
    <row r="575" ht="12.75" customHeight="1">
      <c r="A575" s="141"/>
      <c r="B575" s="141"/>
      <c r="C575" s="141"/>
      <c r="D575" s="141"/>
      <c r="E575" s="142"/>
      <c r="F575" s="141"/>
      <c r="G575" s="141"/>
      <c r="H575" s="141"/>
      <c r="I575" s="141"/>
      <c r="J575" s="141"/>
      <c r="K575" s="141"/>
      <c r="L575" s="141"/>
      <c r="M575" s="144"/>
      <c r="N575" s="144"/>
      <c r="O575" s="141"/>
      <c r="P575" s="145"/>
      <c r="Q575" s="141"/>
      <c r="R575" s="144"/>
      <c r="S575" s="141"/>
      <c r="T575" s="141"/>
      <c r="U575" s="141"/>
    </row>
    <row r="576" ht="12.75" customHeight="1">
      <c r="A576" s="141"/>
      <c r="B576" s="141"/>
      <c r="C576" s="141"/>
      <c r="D576" s="141"/>
      <c r="E576" s="142"/>
      <c r="F576" s="141"/>
      <c r="G576" s="141"/>
      <c r="H576" s="141"/>
      <c r="I576" s="141"/>
      <c r="J576" s="141"/>
      <c r="K576" s="141"/>
      <c r="L576" s="141"/>
      <c r="M576" s="144"/>
      <c r="N576" s="144"/>
      <c r="O576" s="141"/>
      <c r="P576" s="145"/>
      <c r="Q576" s="141"/>
      <c r="R576" s="144"/>
      <c r="S576" s="141"/>
      <c r="T576" s="141"/>
      <c r="U576" s="141"/>
    </row>
    <row r="577" ht="12.75" customHeight="1">
      <c r="A577" s="141"/>
      <c r="B577" s="141"/>
      <c r="C577" s="141"/>
      <c r="D577" s="141"/>
      <c r="E577" s="142"/>
      <c r="F577" s="141"/>
      <c r="G577" s="141"/>
      <c r="H577" s="141"/>
      <c r="I577" s="141"/>
      <c r="J577" s="141"/>
      <c r="K577" s="141"/>
      <c r="L577" s="141"/>
      <c r="M577" s="144"/>
      <c r="N577" s="144"/>
      <c r="O577" s="141"/>
      <c r="P577" s="145"/>
      <c r="Q577" s="141"/>
      <c r="R577" s="144"/>
      <c r="S577" s="141"/>
      <c r="T577" s="141"/>
      <c r="U577" s="141"/>
    </row>
    <row r="578" ht="12.75" customHeight="1">
      <c r="A578" s="141"/>
      <c r="B578" s="141"/>
      <c r="C578" s="141"/>
      <c r="D578" s="141"/>
      <c r="E578" s="142"/>
      <c r="F578" s="141"/>
      <c r="G578" s="141"/>
      <c r="H578" s="141"/>
      <c r="I578" s="141"/>
      <c r="J578" s="141"/>
      <c r="K578" s="141"/>
      <c r="L578" s="141"/>
      <c r="M578" s="144"/>
      <c r="N578" s="144"/>
      <c r="O578" s="141"/>
      <c r="P578" s="145"/>
      <c r="Q578" s="141"/>
      <c r="R578" s="144"/>
      <c r="S578" s="141"/>
      <c r="T578" s="141"/>
      <c r="U578" s="141"/>
    </row>
    <row r="579" ht="12.75" customHeight="1">
      <c r="A579" s="141"/>
      <c r="B579" s="141"/>
      <c r="C579" s="141"/>
      <c r="D579" s="141"/>
      <c r="E579" s="142"/>
      <c r="F579" s="141"/>
      <c r="G579" s="141"/>
      <c r="H579" s="141"/>
      <c r="I579" s="141"/>
      <c r="J579" s="141"/>
      <c r="K579" s="141"/>
      <c r="L579" s="141"/>
      <c r="M579" s="144"/>
      <c r="N579" s="144"/>
      <c r="O579" s="141"/>
      <c r="P579" s="145"/>
      <c r="Q579" s="141"/>
      <c r="R579" s="144"/>
      <c r="S579" s="141"/>
      <c r="T579" s="141"/>
      <c r="U579" s="141"/>
    </row>
    <row r="580" ht="12.75" customHeight="1">
      <c r="A580" s="141"/>
      <c r="B580" s="141"/>
      <c r="C580" s="141"/>
      <c r="D580" s="141"/>
      <c r="E580" s="142"/>
      <c r="F580" s="141"/>
      <c r="G580" s="141"/>
      <c r="H580" s="141"/>
      <c r="I580" s="141"/>
      <c r="J580" s="141"/>
      <c r="K580" s="141"/>
      <c r="L580" s="141"/>
      <c r="M580" s="144"/>
      <c r="N580" s="144"/>
      <c r="O580" s="141"/>
      <c r="P580" s="145"/>
      <c r="Q580" s="141"/>
      <c r="R580" s="144"/>
      <c r="S580" s="141"/>
      <c r="T580" s="141"/>
      <c r="U580" s="141"/>
    </row>
    <row r="581" ht="12.75" customHeight="1">
      <c r="A581" s="141"/>
      <c r="B581" s="141"/>
      <c r="C581" s="141"/>
      <c r="D581" s="141"/>
      <c r="E581" s="142"/>
      <c r="F581" s="141"/>
      <c r="G581" s="141"/>
      <c r="H581" s="141"/>
      <c r="I581" s="141"/>
      <c r="J581" s="141"/>
      <c r="K581" s="141"/>
      <c r="L581" s="141"/>
      <c r="M581" s="144"/>
      <c r="N581" s="144"/>
      <c r="O581" s="141"/>
      <c r="P581" s="145"/>
      <c r="Q581" s="141"/>
      <c r="R581" s="144"/>
      <c r="S581" s="141"/>
      <c r="T581" s="141"/>
      <c r="U581" s="141"/>
    </row>
    <row r="582" ht="12.75" customHeight="1">
      <c r="A582" s="141"/>
      <c r="B582" s="141"/>
      <c r="C582" s="141"/>
      <c r="D582" s="141"/>
      <c r="E582" s="142"/>
      <c r="F582" s="141"/>
      <c r="G582" s="141"/>
      <c r="H582" s="141"/>
      <c r="I582" s="141"/>
      <c r="J582" s="141"/>
      <c r="K582" s="141"/>
      <c r="L582" s="141"/>
      <c r="M582" s="144"/>
      <c r="N582" s="144"/>
      <c r="O582" s="141"/>
      <c r="P582" s="145"/>
      <c r="Q582" s="141"/>
      <c r="R582" s="144"/>
      <c r="S582" s="141"/>
      <c r="T582" s="141"/>
      <c r="U582" s="141"/>
    </row>
    <row r="583" ht="12.75" customHeight="1">
      <c r="A583" s="141"/>
      <c r="B583" s="141"/>
      <c r="C583" s="141"/>
      <c r="D583" s="141"/>
      <c r="E583" s="142"/>
      <c r="F583" s="141"/>
      <c r="G583" s="141"/>
      <c r="H583" s="141"/>
      <c r="I583" s="141"/>
      <c r="J583" s="141"/>
      <c r="K583" s="141"/>
      <c r="L583" s="141"/>
      <c r="M583" s="144"/>
      <c r="N583" s="144"/>
      <c r="O583" s="141"/>
      <c r="P583" s="145"/>
      <c r="Q583" s="141"/>
      <c r="R583" s="144"/>
      <c r="S583" s="141"/>
      <c r="T583" s="141"/>
      <c r="U583" s="141"/>
    </row>
    <row r="584" ht="12.75" customHeight="1">
      <c r="A584" s="141"/>
      <c r="B584" s="141"/>
      <c r="C584" s="141"/>
      <c r="D584" s="141"/>
      <c r="E584" s="142"/>
      <c r="F584" s="141"/>
      <c r="G584" s="141"/>
      <c r="H584" s="141"/>
      <c r="I584" s="141"/>
      <c r="J584" s="141"/>
      <c r="K584" s="141"/>
      <c r="L584" s="141"/>
      <c r="M584" s="144"/>
      <c r="N584" s="144"/>
      <c r="O584" s="141"/>
      <c r="P584" s="145"/>
      <c r="Q584" s="141"/>
      <c r="R584" s="144"/>
      <c r="S584" s="141"/>
      <c r="T584" s="141"/>
      <c r="U584" s="141"/>
    </row>
    <row r="585" ht="12.75" customHeight="1">
      <c r="A585" s="141"/>
      <c r="B585" s="141"/>
      <c r="C585" s="141"/>
      <c r="D585" s="141"/>
      <c r="E585" s="142"/>
      <c r="F585" s="141"/>
      <c r="G585" s="141"/>
      <c r="H585" s="141"/>
      <c r="I585" s="141"/>
      <c r="J585" s="141"/>
      <c r="K585" s="141"/>
      <c r="L585" s="141"/>
      <c r="M585" s="144"/>
      <c r="N585" s="144"/>
      <c r="O585" s="141"/>
      <c r="P585" s="145"/>
      <c r="Q585" s="141"/>
      <c r="R585" s="144"/>
      <c r="S585" s="141"/>
      <c r="T585" s="141"/>
      <c r="U585" s="141"/>
    </row>
    <row r="586" ht="12.75" customHeight="1">
      <c r="A586" s="141"/>
      <c r="B586" s="141"/>
      <c r="C586" s="141"/>
      <c r="D586" s="141"/>
      <c r="E586" s="142"/>
      <c r="F586" s="141"/>
      <c r="G586" s="141"/>
      <c r="H586" s="141"/>
      <c r="I586" s="141"/>
      <c r="J586" s="141"/>
      <c r="K586" s="141"/>
      <c r="L586" s="141"/>
      <c r="M586" s="144"/>
      <c r="N586" s="144"/>
      <c r="O586" s="141"/>
      <c r="P586" s="145"/>
      <c r="Q586" s="141"/>
      <c r="R586" s="144"/>
      <c r="S586" s="141"/>
      <c r="T586" s="141"/>
      <c r="U586" s="141"/>
    </row>
    <row r="587" ht="12.75" customHeight="1">
      <c r="A587" s="141"/>
      <c r="B587" s="141"/>
      <c r="C587" s="141"/>
      <c r="D587" s="141"/>
      <c r="E587" s="142"/>
      <c r="F587" s="141"/>
      <c r="G587" s="141"/>
      <c r="H587" s="141"/>
      <c r="I587" s="141"/>
      <c r="J587" s="141"/>
      <c r="K587" s="141"/>
      <c r="L587" s="141"/>
      <c r="M587" s="144"/>
      <c r="N587" s="144"/>
      <c r="O587" s="141"/>
      <c r="P587" s="145"/>
      <c r="Q587" s="141"/>
      <c r="R587" s="144"/>
      <c r="S587" s="141"/>
      <c r="T587" s="141"/>
      <c r="U587" s="141"/>
    </row>
    <row r="588" ht="12.75" customHeight="1">
      <c r="A588" s="141"/>
      <c r="B588" s="141"/>
      <c r="C588" s="141"/>
      <c r="D588" s="141"/>
      <c r="E588" s="142"/>
      <c r="F588" s="141"/>
      <c r="G588" s="141"/>
      <c r="H588" s="141"/>
      <c r="I588" s="141"/>
      <c r="J588" s="141"/>
      <c r="K588" s="141"/>
      <c r="L588" s="141"/>
      <c r="M588" s="144"/>
      <c r="N588" s="144"/>
      <c r="O588" s="141"/>
      <c r="P588" s="145"/>
      <c r="Q588" s="141"/>
      <c r="R588" s="144"/>
      <c r="S588" s="141"/>
      <c r="T588" s="141"/>
      <c r="U588" s="141"/>
    </row>
    <row r="589" ht="12.75" customHeight="1">
      <c r="A589" s="141"/>
      <c r="B589" s="141"/>
      <c r="C589" s="141"/>
      <c r="D589" s="141"/>
      <c r="E589" s="142"/>
      <c r="F589" s="141"/>
      <c r="G589" s="141"/>
      <c r="H589" s="141"/>
      <c r="I589" s="141"/>
      <c r="J589" s="141"/>
      <c r="K589" s="141"/>
      <c r="L589" s="141"/>
      <c r="M589" s="144"/>
      <c r="N589" s="144"/>
      <c r="O589" s="141"/>
      <c r="P589" s="145"/>
      <c r="Q589" s="141"/>
      <c r="R589" s="144"/>
      <c r="S589" s="141"/>
      <c r="T589" s="141"/>
      <c r="U589" s="141"/>
    </row>
    <row r="590" ht="12.75" customHeight="1">
      <c r="A590" s="141"/>
      <c r="B590" s="141"/>
      <c r="C590" s="141"/>
      <c r="D590" s="141"/>
      <c r="E590" s="142"/>
      <c r="F590" s="141"/>
      <c r="G590" s="141"/>
      <c r="H590" s="141"/>
      <c r="I590" s="141"/>
      <c r="J590" s="141"/>
      <c r="K590" s="141"/>
      <c r="L590" s="141"/>
      <c r="M590" s="144"/>
      <c r="N590" s="144"/>
      <c r="O590" s="141"/>
      <c r="P590" s="145"/>
      <c r="Q590" s="141"/>
      <c r="R590" s="144"/>
      <c r="S590" s="141"/>
      <c r="T590" s="141"/>
      <c r="U590" s="141"/>
    </row>
    <row r="591" ht="12.75" customHeight="1">
      <c r="A591" s="141"/>
      <c r="B591" s="141"/>
      <c r="C591" s="141"/>
      <c r="D591" s="141"/>
      <c r="E591" s="142"/>
      <c r="F591" s="141"/>
      <c r="G591" s="141"/>
      <c r="H591" s="141"/>
      <c r="I591" s="141"/>
      <c r="J591" s="141"/>
      <c r="K591" s="141"/>
      <c r="L591" s="141"/>
      <c r="M591" s="144"/>
      <c r="N591" s="144"/>
      <c r="O591" s="141"/>
      <c r="P591" s="145"/>
      <c r="Q591" s="141"/>
      <c r="R591" s="144"/>
      <c r="S591" s="141"/>
      <c r="T591" s="141"/>
      <c r="U591" s="141"/>
    </row>
    <row r="592" ht="12.75" customHeight="1">
      <c r="A592" s="141"/>
      <c r="B592" s="141"/>
      <c r="C592" s="141"/>
      <c r="D592" s="141"/>
      <c r="E592" s="142"/>
      <c r="F592" s="141"/>
      <c r="G592" s="141"/>
      <c r="H592" s="141"/>
      <c r="I592" s="141"/>
      <c r="J592" s="141"/>
      <c r="K592" s="141"/>
      <c r="L592" s="141"/>
      <c r="M592" s="144"/>
      <c r="N592" s="144"/>
      <c r="O592" s="141"/>
      <c r="P592" s="145"/>
      <c r="Q592" s="141"/>
      <c r="R592" s="144"/>
      <c r="S592" s="141"/>
      <c r="T592" s="141"/>
      <c r="U592" s="141"/>
    </row>
    <row r="593" ht="12.75" customHeight="1">
      <c r="A593" s="141"/>
      <c r="B593" s="141"/>
      <c r="C593" s="141"/>
      <c r="D593" s="141"/>
      <c r="E593" s="142"/>
      <c r="F593" s="141"/>
      <c r="G593" s="141"/>
      <c r="H593" s="141"/>
      <c r="I593" s="141"/>
      <c r="J593" s="141"/>
      <c r="K593" s="141"/>
      <c r="L593" s="141"/>
      <c r="M593" s="144"/>
      <c r="N593" s="144"/>
      <c r="O593" s="141"/>
      <c r="P593" s="145"/>
      <c r="Q593" s="141"/>
      <c r="R593" s="144"/>
      <c r="S593" s="141"/>
      <c r="T593" s="141"/>
      <c r="U593" s="141"/>
    </row>
    <row r="594" ht="12.75" customHeight="1">
      <c r="A594" s="141"/>
      <c r="B594" s="141"/>
      <c r="C594" s="141"/>
      <c r="D594" s="141"/>
      <c r="E594" s="142"/>
      <c r="F594" s="141"/>
      <c r="G594" s="141"/>
      <c r="H594" s="141"/>
      <c r="I594" s="141"/>
      <c r="J594" s="141"/>
      <c r="K594" s="141"/>
      <c r="L594" s="141"/>
      <c r="M594" s="144"/>
      <c r="N594" s="144"/>
      <c r="O594" s="141"/>
      <c r="P594" s="145"/>
      <c r="Q594" s="141"/>
      <c r="R594" s="144"/>
      <c r="S594" s="141"/>
      <c r="T594" s="141"/>
      <c r="U594" s="141"/>
    </row>
    <row r="595" ht="12.75" customHeight="1">
      <c r="A595" s="141"/>
      <c r="B595" s="141"/>
      <c r="C595" s="141"/>
      <c r="D595" s="141"/>
      <c r="E595" s="142"/>
      <c r="F595" s="141"/>
      <c r="G595" s="141"/>
      <c r="H595" s="141"/>
      <c r="I595" s="141"/>
      <c r="J595" s="141"/>
      <c r="K595" s="141"/>
      <c r="L595" s="141"/>
      <c r="M595" s="144"/>
      <c r="N595" s="144"/>
      <c r="O595" s="141"/>
      <c r="P595" s="145"/>
      <c r="Q595" s="141"/>
      <c r="R595" s="144"/>
      <c r="S595" s="141"/>
      <c r="T595" s="141"/>
      <c r="U595" s="141"/>
    </row>
    <row r="596" ht="12.75" customHeight="1">
      <c r="A596" s="141"/>
      <c r="B596" s="141"/>
      <c r="C596" s="141"/>
      <c r="D596" s="141"/>
      <c r="E596" s="142"/>
      <c r="F596" s="141"/>
      <c r="G596" s="141"/>
      <c r="H596" s="141"/>
      <c r="I596" s="141"/>
      <c r="J596" s="141"/>
      <c r="K596" s="141"/>
      <c r="L596" s="141"/>
      <c r="M596" s="144"/>
      <c r="N596" s="144"/>
      <c r="O596" s="141"/>
      <c r="P596" s="145"/>
      <c r="Q596" s="141"/>
      <c r="R596" s="144"/>
      <c r="S596" s="141"/>
      <c r="T596" s="141"/>
      <c r="U596" s="141"/>
    </row>
    <row r="597" ht="12.75" customHeight="1">
      <c r="A597" s="141"/>
      <c r="B597" s="141"/>
      <c r="C597" s="141"/>
      <c r="D597" s="141"/>
      <c r="E597" s="142"/>
      <c r="F597" s="141"/>
      <c r="G597" s="141"/>
      <c r="H597" s="141"/>
      <c r="I597" s="141"/>
      <c r="J597" s="141"/>
      <c r="K597" s="141"/>
      <c r="L597" s="141"/>
      <c r="M597" s="144"/>
      <c r="N597" s="144"/>
      <c r="O597" s="141"/>
      <c r="P597" s="145"/>
      <c r="Q597" s="141"/>
      <c r="R597" s="144"/>
      <c r="S597" s="141"/>
      <c r="T597" s="141"/>
      <c r="U597" s="141"/>
    </row>
    <row r="598" ht="12.75" customHeight="1">
      <c r="A598" s="141"/>
      <c r="B598" s="141"/>
      <c r="C598" s="141"/>
      <c r="D598" s="141"/>
      <c r="E598" s="142"/>
      <c r="F598" s="141"/>
      <c r="G598" s="141"/>
      <c r="H598" s="141"/>
      <c r="I598" s="141"/>
      <c r="J598" s="141"/>
      <c r="K598" s="141"/>
      <c r="L598" s="141"/>
      <c r="M598" s="144"/>
      <c r="N598" s="144"/>
      <c r="O598" s="141"/>
      <c r="P598" s="145"/>
      <c r="Q598" s="141"/>
      <c r="R598" s="144"/>
      <c r="S598" s="141"/>
      <c r="T598" s="141"/>
      <c r="U598" s="141"/>
    </row>
    <row r="599" ht="12.75" customHeight="1">
      <c r="A599" s="141"/>
      <c r="B599" s="141"/>
      <c r="C599" s="141"/>
      <c r="D599" s="141"/>
      <c r="E599" s="142"/>
      <c r="F599" s="141"/>
      <c r="G599" s="141"/>
      <c r="H599" s="141"/>
      <c r="I599" s="141"/>
      <c r="J599" s="141"/>
      <c r="K599" s="141"/>
      <c r="L599" s="141"/>
      <c r="M599" s="144"/>
      <c r="N599" s="144"/>
      <c r="O599" s="141"/>
      <c r="P599" s="145"/>
      <c r="Q599" s="141"/>
      <c r="R599" s="144"/>
      <c r="S599" s="141"/>
      <c r="T599" s="141"/>
      <c r="U599" s="141"/>
    </row>
    <row r="600" ht="12.75" customHeight="1">
      <c r="A600" s="141"/>
      <c r="B600" s="141"/>
      <c r="C600" s="141"/>
      <c r="D600" s="141"/>
      <c r="E600" s="142"/>
      <c r="F600" s="141"/>
      <c r="G600" s="141"/>
      <c r="H600" s="141"/>
      <c r="I600" s="141"/>
      <c r="J600" s="141"/>
      <c r="K600" s="141"/>
      <c r="L600" s="141"/>
      <c r="M600" s="144"/>
      <c r="N600" s="144"/>
      <c r="O600" s="141"/>
      <c r="P600" s="145"/>
      <c r="Q600" s="141"/>
      <c r="R600" s="144"/>
      <c r="S600" s="141"/>
      <c r="T600" s="141"/>
      <c r="U600" s="141"/>
    </row>
    <row r="601" ht="12.75" customHeight="1">
      <c r="A601" s="141"/>
      <c r="B601" s="141"/>
      <c r="C601" s="141"/>
      <c r="D601" s="141"/>
      <c r="E601" s="142"/>
      <c r="F601" s="141"/>
      <c r="G601" s="141"/>
      <c r="H601" s="141"/>
      <c r="I601" s="141"/>
      <c r="J601" s="141"/>
      <c r="K601" s="141"/>
      <c r="L601" s="141"/>
      <c r="M601" s="144"/>
      <c r="N601" s="144"/>
      <c r="O601" s="141"/>
      <c r="P601" s="145"/>
      <c r="Q601" s="141"/>
      <c r="R601" s="144"/>
      <c r="S601" s="141"/>
      <c r="T601" s="141"/>
      <c r="U601" s="141"/>
    </row>
    <row r="602" ht="12.75" customHeight="1">
      <c r="A602" s="141"/>
      <c r="B602" s="141"/>
      <c r="C602" s="141"/>
      <c r="D602" s="141"/>
      <c r="E602" s="142"/>
      <c r="F602" s="141"/>
      <c r="G602" s="141"/>
      <c r="H602" s="141"/>
      <c r="I602" s="141"/>
      <c r="J602" s="141"/>
      <c r="K602" s="141"/>
      <c r="L602" s="141"/>
      <c r="M602" s="144"/>
      <c r="N602" s="144"/>
      <c r="O602" s="141"/>
      <c r="P602" s="145"/>
      <c r="Q602" s="141"/>
      <c r="R602" s="144"/>
      <c r="S602" s="141"/>
      <c r="T602" s="141"/>
      <c r="U602" s="141"/>
    </row>
    <row r="603" ht="12.75" customHeight="1">
      <c r="A603" s="141"/>
      <c r="B603" s="141"/>
      <c r="C603" s="141"/>
      <c r="D603" s="141"/>
      <c r="E603" s="142"/>
      <c r="F603" s="141"/>
      <c r="G603" s="141"/>
      <c r="H603" s="141"/>
      <c r="I603" s="141"/>
      <c r="J603" s="141"/>
      <c r="K603" s="141"/>
      <c r="L603" s="141"/>
      <c r="M603" s="144"/>
      <c r="N603" s="144"/>
      <c r="O603" s="141"/>
      <c r="P603" s="145"/>
      <c r="Q603" s="141"/>
      <c r="R603" s="144"/>
      <c r="S603" s="141"/>
      <c r="T603" s="141"/>
      <c r="U603" s="141"/>
    </row>
    <row r="604" ht="12.75" customHeight="1">
      <c r="A604" s="141"/>
      <c r="B604" s="141"/>
      <c r="C604" s="141"/>
      <c r="D604" s="141"/>
      <c r="E604" s="142"/>
      <c r="F604" s="141"/>
      <c r="G604" s="141"/>
      <c r="H604" s="141"/>
      <c r="I604" s="141"/>
      <c r="J604" s="141"/>
      <c r="K604" s="141"/>
      <c r="L604" s="141"/>
      <c r="M604" s="144"/>
      <c r="N604" s="144"/>
      <c r="O604" s="141"/>
      <c r="P604" s="145"/>
      <c r="Q604" s="141"/>
      <c r="R604" s="144"/>
      <c r="S604" s="141"/>
      <c r="T604" s="141"/>
      <c r="U604" s="141"/>
    </row>
    <row r="605" ht="12.75" customHeight="1">
      <c r="A605" s="141"/>
      <c r="B605" s="141"/>
      <c r="C605" s="141"/>
      <c r="D605" s="141"/>
      <c r="E605" s="142"/>
      <c r="F605" s="141"/>
      <c r="G605" s="141"/>
      <c r="H605" s="141"/>
      <c r="I605" s="141"/>
      <c r="J605" s="141"/>
      <c r="K605" s="141"/>
      <c r="L605" s="141"/>
      <c r="M605" s="144"/>
      <c r="N605" s="144"/>
      <c r="O605" s="141"/>
      <c r="P605" s="145"/>
      <c r="Q605" s="141"/>
      <c r="R605" s="144"/>
      <c r="S605" s="141"/>
      <c r="T605" s="141"/>
      <c r="U605" s="141"/>
    </row>
    <row r="606" ht="12.75" customHeight="1">
      <c r="A606" s="141"/>
      <c r="B606" s="141"/>
      <c r="C606" s="141"/>
      <c r="D606" s="141"/>
      <c r="E606" s="142"/>
      <c r="F606" s="141"/>
      <c r="G606" s="141"/>
      <c r="H606" s="141"/>
      <c r="I606" s="141"/>
      <c r="J606" s="141"/>
      <c r="K606" s="141"/>
      <c r="L606" s="141"/>
      <c r="M606" s="144"/>
      <c r="N606" s="144"/>
      <c r="O606" s="141"/>
      <c r="P606" s="145"/>
      <c r="Q606" s="141"/>
      <c r="R606" s="144"/>
      <c r="S606" s="141"/>
      <c r="T606" s="141"/>
      <c r="U606" s="141"/>
    </row>
    <row r="607" ht="12.75" customHeight="1">
      <c r="A607" s="141"/>
      <c r="B607" s="141"/>
      <c r="C607" s="141"/>
      <c r="D607" s="141"/>
      <c r="E607" s="142"/>
      <c r="F607" s="141"/>
      <c r="G607" s="141"/>
      <c r="H607" s="141"/>
      <c r="I607" s="141"/>
      <c r="J607" s="141"/>
      <c r="K607" s="141"/>
      <c r="L607" s="141"/>
      <c r="M607" s="144"/>
      <c r="N607" s="144"/>
      <c r="O607" s="141"/>
      <c r="P607" s="145"/>
      <c r="Q607" s="141"/>
      <c r="R607" s="144"/>
      <c r="S607" s="141"/>
      <c r="T607" s="141"/>
      <c r="U607" s="141"/>
    </row>
    <row r="608" ht="12.75" customHeight="1">
      <c r="A608" s="141"/>
      <c r="B608" s="141"/>
      <c r="C608" s="141"/>
      <c r="D608" s="141"/>
      <c r="E608" s="142"/>
      <c r="F608" s="141"/>
      <c r="G608" s="141"/>
      <c r="H608" s="141"/>
      <c r="I608" s="141"/>
      <c r="J608" s="141"/>
      <c r="K608" s="141"/>
      <c r="L608" s="141"/>
      <c r="M608" s="144"/>
      <c r="N608" s="144"/>
      <c r="O608" s="141"/>
      <c r="P608" s="145"/>
      <c r="Q608" s="141"/>
      <c r="R608" s="144"/>
      <c r="S608" s="141"/>
      <c r="T608" s="141"/>
      <c r="U608" s="141"/>
    </row>
    <row r="609" ht="12.75" customHeight="1">
      <c r="A609" s="141"/>
      <c r="B609" s="141"/>
      <c r="C609" s="141"/>
      <c r="D609" s="141"/>
      <c r="E609" s="142"/>
      <c r="F609" s="141"/>
      <c r="G609" s="141"/>
      <c r="H609" s="141"/>
      <c r="I609" s="141"/>
      <c r="J609" s="141"/>
      <c r="K609" s="141"/>
      <c r="L609" s="141"/>
      <c r="M609" s="144"/>
      <c r="N609" s="144"/>
      <c r="O609" s="141"/>
      <c r="P609" s="145"/>
      <c r="Q609" s="141"/>
      <c r="R609" s="144"/>
      <c r="S609" s="141"/>
      <c r="T609" s="141"/>
      <c r="U609" s="141"/>
    </row>
    <row r="610" ht="12.75" customHeight="1">
      <c r="A610" s="141"/>
      <c r="B610" s="141"/>
      <c r="C610" s="141"/>
      <c r="D610" s="141"/>
      <c r="E610" s="142"/>
      <c r="F610" s="141"/>
      <c r="G610" s="141"/>
      <c r="H610" s="141"/>
      <c r="I610" s="141"/>
      <c r="J610" s="141"/>
      <c r="K610" s="141"/>
      <c r="L610" s="141"/>
      <c r="M610" s="144"/>
      <c r="N610" s="144"/>
      <c r="O610" s="141"/>
      <c r="P610" s="145"/>
      <c r="Q610" s="141"/>
      <c r="R610" s="144"/>
      <c r="S610" s="141"/>
      <c r="T610" s="141"/>
      <c r="U610" s="141"/>
    </row>
    <row r="611" ht="12.75" customHeight="1">
      <c r="A611" s="141"/>
      <c r="B611" s="141"/>
      <c r="C611" s="141"/>
      <c r="D611" s="141"/>
      <c r="E611" s="142"/>
      <c r="F611" s="141"/>
      <c r="G611" s="141"/>
      <c r="H611" s="141"/>
      <c r="I611" s="141"/>
      <c r="J611" s="141"/>
      <c r="K611" s="141"/>
      <c r="L611" s="141"/>
      <c r="M611" s="144"/>
      <c r="N611" s="144"/>
      <c r="O611" s="141"/>
      <c r="P611" s="145"/>
      <c r="Q611" s="141"/>
      <c r="R611" s="144"/>
      <c r="S611" s="141"/>
      <c r="T611" s="141"/>
      <c r="U611" s="141"/>
    </row>
    <row r="612" ht="12.75" customHeight="1">
      <c r="A612" s="141"/>
      <c r="B612" s="141"/>
      <c r="C612" s="141"/>
      <c r="D612" s="141"/>
      <c r="E612" s="142"/>
      <c r="F612" s="141"/>
      <c r="G612" s="141"/>
      <c r="H612" s="141"/>
      <c r="I612" s="141"/>
      <c r="J612" s="141"/>
      <c r="K612" s="141"/>
      <c r="L612" s="141"/>
      <c r="M612" s="144"/>
      <c r="N612" s="144"/>
      <c r="O612" s="141"/>
      <c r="P612" s="145"/>
      <c r="Q612" s="141"/>
      <c r="R612" s="144"/>
      <c r="S612" s="141"/>
      <c r="T612" s="141"/>
      <c r="U612" s="141"/>
    </row>
    <row r="613" ht="12.75" customHeight="1">
      <c r="A613" s="141"/>
      <c r="B613" s="141"/>
      <c r="C613" s="141"/>
      <c r="D613" s="141"/>
      <c r="E613" s="142"/>
      <c r="F613" s="141"/>
      <c r="G613" s="141"/>
      <c r="H613" s="141"/>
      <c r="I613" s="141"/>
      <c r="J613" s="141"/>
      <c r="K613" s="141"/>
      <c r="L613" s="141"/>
      <c r="M613" s="144"/>
      <c r="N613" s="144"/>
      <c r="O613" s="141"/>
      <c r="P613" s="145"/>
      <c r="Q613" s="141"/>
      <c r="R613" s="144"/>
      <c r="S613" s="141"/>
      <c r="T613" s="141"/>
      <c r="U613" s="141"/>
    </row>
    <row r="614" ht="12.75" customHeight="1">
      <c r="A614" s="141"/>
      <c r="B614" s="141"/>
      <c r="C614" s="141"/>
      <c r="D614" s="141"/>
      <c r="E614" s="142"/>
      <c r="F614" s="141"/>
      <c r="G614" s="141"/>
      <c r="H614" s="141"/>
      <c r="I614" s="141"/>
      <c r="J614" s="141"/>
      <c r="K614" s="141"/>
      <c r="L614" s="141"/>
      <c r="M614" s="144"/>
      <c r="N614" s="144"/>
      <c r="O614" s="141"/>
      <c r="P614" s="145"/>
      <c r="Q614" s="141"/>
      <c r="R614" s="144"/>
      <c r="S614" s="141"/>
      <c r="T614" s="141"/>
      <c r="U614" s="141"/>
    </row>
    <row r="615" ht="12.75" customHeight="1">
      <c r="A615" s="141"/>
      <c r="B615" s="141"/>
      <c r="C615" s="141"/>
      <c r="D615" s="141"/>
      <c r="E615" s="142"/>
      <c r="F615" s="141"/>
      <c r="G615" s="141"/>
      <c r="H615" s="141"/>
      <c r="I615" s="141"/>
      <c r="J615" s="141"/>
      <c r="K615" s="141"/>
      <c r="L615" s="141"/>
      <c r="M615" s="144"/>
      <c r="N615" s="144"/>
      <c r="O615" s="141"/>
      <c r="P615" s="145"/>
      <c r="Q615" s="141"/>
      <c r="R615" s="144"/>
      <c r="S615" s="141"/>
      <c r="T615" s="141"/>
      <c r="U615" s="141"/>
    </row>
    <row r="616" ht="12.75" customHeight="1">
      <c r="A616" s="141"/>
      <c r="B616" s="141"/>
      <c r="C616" s="141"/>
      <c r="D616" s="141"/>
      <c r="E616" s="142"/>
      <c r="F616" s="141"/>
      <c r="G616" s="141"/>
      <c r="H616" s="141"/>
      <c r="I616" s="141"/>
      <c r="J616" s="141"/>
      <c r="K616" s="141"/>
      <c r="L616" s="141"/>
      <c r="M616" s="144"/>
      <c r="N616" s="144"/>
      <c r="O616" s="141"/>
      <c r="P616" s="145"/>
      <c r="Q616" s="141"/>
      <c r="R616" s="144"/>
      <c r="S616" s="141"/>
      <c r="T616" s="141"/>
      <c r="U616" s="141"/>
    </row>
    <row r="617" ht="12.75" customHeight="1">
      <c r="A617" s="141"/>
      <c r="B617" s="141"/>
      <c r="C617" s="141"/>
      <c r="D617" s="141"/>
      <c r="E617" s="142"/>
      <c r="F617" s="141"/>
      <c r="G617" s="141"/>
      <c r="H617" s="141"/>
      <c r="I617" s="141"/>
      <c r="J617" s="141"/>
      <c r="K617" s="141"/>
      <c r="L617" s="141"/>
      <c r="M617" s="144"/>
      <c r="N617" s="144"/>
      <c r="O617" s="141"/>
      <c r="P617" s="145"/>
      <c r="Q617" s="141"/>
      <c r="R617" s="144"/>
      <c r="S617" s="141"/>
      <c r="T617" s="141"/>
      <c r="U617" s="141"/>
    </row>
    <row r="618" ht="12.75" customHeight="1">
      <c r="A618" s="141"/>
      <c r="B618" s="141"/>
      <c r="C618" s="141"/>
      <c r="D618" s="141"/>
      <c r="E618" s="142"/>
      <c r="F618" s="141"/>
      <c r="G618" s="141"/>
      <c r="H618" s="141"/>
      <c r="I618" s="141"/>
      <c r="J618" s="141"/>
      <c r="K618" s="141"/>
      <c r="L618" s="141"/>
      <c r="M618" s="144"/>
      <c r="N618" s="144"/>
      <c r="O618" s="141"/>
      <c r="P618" s="145"/>
      <c r="Q618" s="141"/>
      <c r="R618" s="144"/>
      <c r="S618" s="141"/>
      <c r="T618" s="141"/>
      <c r="U618" s="141"/>
    </row>
    <row r="619" ht="12.75" customHeight="1">
      <c r="A619" s="141"/>
      <c r="B619" s="141"/>
      <c r="C619" s="141"/>
      <c r="D619" s="141"/>
      <c r="E619" s="142"/>
      <c r="F619" s="141"/>
      <c r="G619" s="141"/>
      <c r="H619" s="141"/>
      <c r="I619" s="141"/>
      <c r="J619" s="141"/>
      <c r="K619" s="141"/>
      <c r="L619" s="141"/>
      <c r="M619" s="144"/>
      <c r="N619" s="144"/>
      <c r="O619" s="141"/>
      <c r="P619" s="145"/>
      <c r="Q619" s="141"/>
      <c r="R619" s="144"/>
      <c r="S619" s="141"/>
      <c r="T619" s="141"/>
      <c r="U619" s="141"/>
    </row>
    <row r="620" ht="12.75" customHeight="1">
      <c r="A620" s="141"/>
      <c r="B620" s="141"/>
      <c r="C620" s="141"/>
      <c r="D620" s="141"/>
      <c r="E620" s="142"/>
      <c r="F620" s="141"/>
      <c r="G620" s="141"/>
      <c r="H620" s="141"/>
      <c r="I620" s="141"/>
      <c r="J620" s="141"/>
      <c r="K620" s="141"/>
      <c r="L620" s="141"/>
      <c r="M620" s="144"/>
      <c r="N620" s="144"/>
      <c r="O620" s="141"/>
      <c r="P620" s="145"/>
      <c r="Q620" s="141"/>
      <c r="R620" s="144"/>
      <c r="S620" s="141"/>
      <c r="T620" s="141"/>
      <c r="U620" s="141"/>
    </row>
    <row r="621" ht="12.75" customHeight="1">
      <c r="A621" s="141"/>
      <c r="B621" s="141"/>
      <c r="C621" s="141"/>
      <c r="D621" s="141"/>
      <c r="E621" s="142"/>
      <c r="F621" s="141"/>
      <c r="G621" s="141"/>
      <c r="H621" s="141"/>
      <c r="I621" s="141"/>
      <c r="J621" s="141"/>
      <c r="K621" s="141"/>
      <c r="L621" s="141"/>
      <c r="M621" s="144"/>
      <c r="N621" s="144"/>
      <c r="O621" s="141"/>
      <c r="P621" s="145"/>
      <c r="Q621" s="141"/>
      <c r="R621" s="144"/>
      <c r="S621" s="141"/>
      <c r="T621" s="141"/>
      <c r="U621" s="141"/>
    </row>
    <row r="622" ht="12.75" customHeight="1">
      <c r="A622" s="141"/>
      <c r="B622" s="141"/>
      <c r="C622" s="141"/>
      <c r="D622" s="141"/>
      <c r="E622" s="142"/>
      <c r="F622" s="141"/>
      <c r="G622" s="141"/>
      <c r="H622" s="141"/>
      <c r="I622" s="141"/>
      <c r="J622" s="141"/>
      <c r="K622" s="141"/>
      <c r="L622" s="141"/>
      <c r="M622" s="144"/>
      <c r="N622" s="144"/>
      <c r="O622" s="141"/>
      <c r="P622" s="145"/>
      <c r="Q622" s="141"/>
      <c r="R622" s="144"/>
      <c r="S622" s="141"/>
      <c r="T622" s="141"/>
      <c r="U622" s="141"/>
    </row>
    <row r="623" ht="12.75" customHeight="1">
      <c r="A623" s="141"/>
      <c r="B623" s="141"/>
      <c r="C623" s="141"/>
      <c r="D623" s="141"/>
      <c r="E623" s="142"/>
      <c r="F623" s="141"/>
      <c r="G623" s="141"/>
      <c r="H623" s="141"/>
      <c r="I623" s="141"/>
      <c r="J623" s="141"/>
      <c r="K623" s="141"/>
      <c r="L623" s="141"/>
      <c r="M623" s="144"/>
      <c r="N623" s="144"/>
      <c r="O623" s="141"/>
      <c r="P623" s="145"/>
      <c r="Q623" s="141"/>
      <c r="R623" s="144"/>
      <c r="S623" s="141"/>
      <c r="T623" s="141"/>
      <c r="U623" s="141"/>
    </row>
    <row r="624" ht="12.75" customHeight="1">
      <c r="A624" s="141"/>
      <c r="B624" s="141"/>
      <c r="C624" s="141"/>
      <c r="D624" s="141"/>
      <c r="E624" s="142"/>
      <c r="F624" s="141"/>
      <c r="G624" s="141"/>
      <c r="H624" s="141"/>
      <c r="I624" s="141"/>
      <c r="J624" s="141"/>
      <c r="K624" s="141"/>
      <c r="L624" s="141"/>
      <c r="M624" s="144"/>
      <c r="N624" s="144"/>
      <c r="O624" s="141"/>
      <c r="P624" s="145"/>
      <c r="Q624" s="141"/>
      <c r="R624" s="144"/>
      <c r="S624" s="141"/>
      <c r="T624" s="141"/>
      <c r="U624" s="141"/>
    </row>
    <row r="625" ht="12.75" customHeight="1">
      <c r="A625" s="141"/>
      <c r="B625" s="141"/>
      <c r="C625" s="141"/>
      <c r="D625" s="141"/>
      <c r="E625" s="142"/>
      <c r="F625" s="141"/>
      <c r="G625" s="141"/>
      <c r="H625" s="141"/>
      <c r="I625" s="141"/>
      <c r="J625" s="141"/>
      <c r="K625" s="141"/>
      <c r="L625" s="141"/>
      <c r="M625" s="144"/>
      <c r="N625" s="144"/>
      <c r="O625" s="141"/>
      <c r="P625" s="145"/>
      <c r="Q625" s="141"/>
      <c r="R625" s="144"/>
      <c r="S625" s="141"/>
      <c r="T625" s="141"/>
      <c r="U625" s="141"/>
    </row>
    <row r="626" ht="12.75" customHeight="1">
      <c r="A626" s="141"/>
      <c r="B626" s="141"/>
      <c r="C626" s="141"/>
      <c r="D626" s="141"/>
      <c r="E626" s="142"/>
      <c r="F626" s="141"/>
      <c r="G626" s="141"/>
      <c r="H626" s="141"/>
      <c r="I626" s="141"/>
      <c r="J626" s="141"/>
      <c r="K626" s="141"/>
      <c r="L626" s="141"/>
      <c r="M626" s="144"/>
      <c r="N626" s="144"/>
      <c r="O626" s="141"/>
      <c r="P626" s="145"/>
      <c r="Q626" s="141"/>
      <c r="R626" s="144"/>
      <c r="S626" s="141"/>
      <c r="T626" s="141"/>
      <c r="U626" s="141"/>
    </row>
    <row r="627" ht="12.75" customHeight="1">
      <c r="A627" s="141"/>
      <c r="B627" s="141"/>
      <c r="C627" s="141"/>
      <c r="D627" s="141"/>
      <c r="E627" s="142"/>
      <c r="F627" s="141"/>
      <c r="G627" s="141"/>
      <c r="H627" s="141"/>
      <c r="I627" s="141"/>
      <c r="J627" s="141"/>
      <c r="K627" s="141"/>
      <c r="L627" s="141"/>
      <c r="M627" s="144"/>
      <c r="N627" s="144"/>
      <c r="O627" s="141"/>
      <c r="P627" s="145"/>
      <c r="Q627" s="141"/>
      <c r="R627" s="144"/>
      <c r="S627" s="141"/>
      <c r="T627" s="141"/>
      <c r="U627" s="141"/>
    </row>
    <row r="628" ht="12.75" customHeight="1">
      <c r="A628" s="141"/>
      <c r="B628" s="141"/>
      <c r="C628" s="141"/>
      <c r="D628" s="141"/>
      <c r="E628" s="142"/>
      <c r="F628" s="141"/>
      <c r="G628" s="141"/>
      <c r="H628" s="141"/>
      <c r="I628" s="141"/>
      <c r="J628" s="141"/>
      <c r="K628" s="141"/>
      <c r="L628" s="141"/>
      <c r="M628" s="144"/>
      <c r="N628" s="144"/>
      <c r="O628" s="141"/>
      <c r="P628" s="145"/>
      <c r="Q628" s="141"/>
      <c r="R628" s="144"/>
      <c r="S628" s="141"/>
      <c r="T628" s="141"/>
      <c r="U628" s="141"/>
    </row>
    <row r="629" ht="12.75" customHeight="1">
      <c r="A629" s="141"/>
      <c r="B629" s="141"/>
      <c r="C629" s="141"/>
      <c r="D629" s="141"/>
      <c r="E629" s="142"/>
      <c r="F629" s="141"/>
      <c r="G629" s="141"/>
      <c r="H629" s="141"/>
      <c r="I629" s="141"/>
      <c r="J629" s="141"/>
      <c r="K629" s="141"/>
      <c r="L629" s="141"/>
      <c r="M629" s="144"/>
      <c r="N629" s="144"/>
      <c r="O629" s="141"/>
      <c r="P629" s="145"/>
      <c r="Q629" s="141"/>
      <c r="R629" s="144"/>
      <c r="S629" s="141"/>
      <c r="T629" s="141"/>
      <c r="U629" s="141"/>
    </row>
    <row r="630" ht="12.75" customHeight="1">
      <c r="A630" s="141"/>
      <c r="B630" s="141"/>
      <c r="C630" s="141"/>
      <c r="D630" s="141"/>
      <c r="E630" s="142"/>
      <c r="F630" s="141"/>
      <c r="G630" s="141"/>
      <c r="H630" s="141"/>
      <c r="I630" s="141"/>
      <c r="J630" s="141"/>
      <c r="K630" s="141"/>
      <c r="L630" s="141"/>
      <c r="M630" s="144"/>
      <c r="N630" s="144"/>
      <c r="O630" s="141"/>
      <c r="P630" s="145"/>
      <c r="Q630" s="141"/>
      <c r="R630" s="144"/>
      <c r="S630" s="141"/>
      <c r="T630" s="141"/>
      <c r="U630" s="141"/>
    </row>
    <row r="631" ht="12.75" customHeight="1">
      <c r="A631" s="141"/>
      <c r="B631" s="141"/>
      <c r="C631" s="141"/>
      <c r="D631" s="141"/>
      <c r="E631" s="142"/>
      <c r="F631" s="141"/>
      <c r="G631" s="141"/>
      <c r="H631" s="141"/>
      <c r="I631" s="141"/>
      <c r="J631" s="141"/>
      <c r="K631" s="141"/>
      <c r="L631" s="141"/>
      <c r="M631" s="144"/>
      <c r="N631" s="144"/>
      <c r="O631" s="141"/>
      <c r="P631" s="145"/>
      <c r="Q631" s="141"/>
      <c r="R631" s="144"/>
      <c r="S631" s="141"/>
      <c r="T631" s="141"/>
      <c r="U631" s="141"/>
    </row>
    <row r="632" ht="12.75" customHeight="1">
      <c r="A632" s="141"/>
      <c r="B632" s="141"/>
      <c r="C632" s="141"/>
      <c r="D632" s="141"/>
      <c r="E632" s="142"/>
      <c r="F632" s="141"/>
      <c r="G632" s="141"/>
      <c r="H632" s="141"/>
      <c r="I632" s="141"/>
      <c r="J632" s="141"/>
      <c r="K632" s="141"/>
      <c r="L632" s="141"/>
      <c r="M632" s="144"/>
      <c r="N632" s="144"/>
      <c r="O632" s="141"/>
      <c r="P632" s="145"/>
      <c r="Q632" s="141"/>
      <c r="R632" s="144"/>
      <c r="S632" s="141"/>
      <c r="T632" s="141"/>
      <c r="U632" s="141"/>
    </row>
    <row r="633" ht="12.75" customHeight="1">
      <c r="A633" s="141"/>
      <c r="B633" s="141"/>
      <c r="C633" s="141"/>
      <c r="D633" s="141"/>
      <c r="E633" s="142"/>
      <c r="F633" s="141"/>
      <c r="G633" s="141"/>
      <c r="H633" s="141"/>
      <c r="I633" s="141"/>
      <c r="J633" s="141"/>
      <c r="K633" s="141"/>
      <c r="L633" s="141"/>
      <c r="M633" s="144"/>
      <c r="N633" s="144"/>
      <c r="O633" s="141"/>
      <c r="P633" s="145"/>
      <c r="Q633" s="141"/>
      <c r="R633" s="144"/>
      <c r="S633" s="141"/>
      <c r="T633" s="141"/>
      <c r="U633" s="141"/>
    </row>
    <row r="634" ht="12.75" customHeight="1">
      <c r="A634" s="141"/>
      <c r="B634" s="141"/>
      <c r="C634" s="141"/>
      <c r="D634" s="141"/>
      <c r="E634" s="142"/>
      <c r="F634" s="141"/>
      <c r="G634" s="141"/>
      <c r="H634" s="141"/>
      <c r="I634" s="141"/>
      <c r="J634" s="141"/>
      <c r="K634" s="141"/>
      <c r="L634" s="141"/>
      <c r="M634" s="144"/>
      <c r="N634" s="144"/>
      <c r="O634" s="141"/>
      <c r="P634" s="145"/>
      <c r="Q634" s="141"/>
      <c r="R634" s="144"/>
      <c r="S634" s="141"/>
      <c r="T634" s="141"/>
      <c r="U634" s="141"/>
    </row>
    <row r="635" ht="12.75" customHeight="1">
      <c r="A635" s="141"/>
      <c r="B635" s="141"/>
      <c r="C635" s="141"/>
      <c r="D635" s="141"/>
      <c r="E635" s="142"/>
      <c r="F635" s="141"/>
      <c r="G635" s="141"/>
      <c r="H635" s="141"/>
      <c r="I635" s="141"/>
      <c r="J635" s="141"/>
      <c r="K635" s="141"/>
      <c r="L635" s="141"/>
      <c r="M635" s="144"/>
      <c r="N635" s="144"/>
      <c r="O635" s="141"/>
      <c r="P635" s="145"/>
      <c r="Q635" s="141"/>
      <c r="R635" s="144"/>
      <c r="S635" s="141"/>
      <c r="T635" s="141"/>
      <c r="U635" s="141"/>
    </row>
    <row r="636" ht="12.75" customHeight="1">
      <c r="A636" s="141"/>
      <c r="B636" s="141"/>
      <c r="C636" s="141"/>
      <c r="D636" s="141"/>
      <c r="E636" s="142"/>
      <c r="F636" s="141"/>
      <c r="G636" s="141"/>
      <c r="H636" s="141"/>
      <c r="I636" s="141"/>
      <c r="J636" s="141"/>
      <c r="K636" s="141"/>
      <c r="L636" s="141"/>
      <c r="M636" s="144"/>
      <c r="N636" s="144"/>
      <c r="O636" s="141"/>
      <c r="P636" s="145"/>
      <c r="Q636" s="141"/>
      <c r="R636" s="144"/>
      <c r="S636" s="141"/>
      <c r="T636" s="141"/>
      <c r="U636" s="141"/>
    </row>
    <row r="637" ht="12.75" customHeight="1">
      <c r="A637" s="141"/>
      <c r="B637" s="141"/>
      <c r="C637" s="141"/>
      <c r="D637" s="141"/>
      <c r="E637" s="142"/>
      <c r="F637" s="141"/>
      <c r="G637" s="141"/>
      <c r="H637" s="141"/>
      <c r="I637" s="141"/>
      <c r="J637" s="141"/>
      <c r="K637" s="141"/>
      <c r="L637" s="141"/>
      <c r="M637" s="144"/>
      <c r="N637" s="144"/>
      <c r="O637" s="141"/>
      <c r="P637" s="145"/>
      <c r="Q637" s="141"/>
      <c r="R637" s="144"/>
      <c r="S637" s="141"/>
      <c r="T637" s="141"/>
      <c r="U637" s="141"/>
    </row>
    <row r="638" ht="12.75" customHeight="1">
      <c r="A638" s="141"/>
      <c r="B638" s="141"/>
      <c r="C638" s="141"/>
      <c r="D638" s="141"/>
      <c r="E638" s="142"/>
      <c r="F638" s="141"/>
      <c r="G638" s="141"/>
      <c r="H638" s="141"/>
      <c r="I638" s="141"/>
      <c r="J638" s="141"/>
      <c r="K638" s="141"/>
      <c r="L638" s="141"/>
      <c r="M638" s="144"/>
      <c r="N638" s="144"/>
      <c r="O638" s="141"/>
      <c r="P638" s="145"/>
      <c r="Q638" s="141"/>
      <c r="R638" s="144"/>
      <c r="S638" s="141"/>
      <c r="T638" s="141"/>
      <c r="U638" s="141"/>
    </row>
    <row r="639" ht="12.75" customHeight="1">
      <c r="A639" s="141"/>
      <c r="B639" s="141"/>
      <c r="C639" s="141"/>
      <c r="D639" s="141"/>
      <c r="E639" s="142"/>
      <c r="F639" s="141"/>
      <c r="G639" s="141"/>
      <c r="H639" s="141"/>
      <c r="I639" s="141"/>
      <c r="J639" s="141"/>
      <c r="K639" s="141"/>
      <c r="L639" s="141"/>
      <c r="M639" s="144"/>
      <c r="N639" s="144"/>
      <c r="O639" s="141"/>
      <c r="P639" s="145"/>
      <c r="Q639" s="141"/>
      <c r="R639" s="144"/>
      <c r="S639" s="141"/>
      <c r="T639" s="141"/>
      <c r="U639" s="141"/>
    </row>
    <row r="640" ht="12.75" customHeight="1">
      <c r="A640" s="141"/>
      <c r="B640" s="141"/>
      <c r="C640" s="141"/>
      <c r="D640" s="141"/>
      <c r="E640" s="142"/>
      <c r="F640" s="141"/>
      <c r="G640" s="141"/>
      <c r="H640" s="141"/>
      <c r="I640" s="141"/>
      <c r="J640" s="141"/>
      <c r="K640" s="141"/>
      <c r="L640" s="141"/>
      <c r="M640" s="144"/>
      <c r="N640" s="144"/>
      <c r="O640" s="141"/>
      <c r="P640" s="145"/>
      <c r="Q640" s="141"/>
      <c r="R640" s="144"/>
      <c r="S640" s="141"/>
      <c r="T640" s="141"/>
      <c r="U640" s="141"/>
    </row>
    <row r="641" ht="12.75" customHeight="1">
      <c r="A641" s="141"/>
      <c r="B641" s="141"/>
      <c r="C641" s="141"/>
      <c r="D641" s="141"/>
      <c r="E641" s="142"/>
      <c r="F641" s="141"/>
      <c r="G641" s="141"/>
      <c r="H641" s="141"/>
      <c r="I641" s="141"/>
      <c r="J641" s="141"/>
      <c r="K641" s="141"/>
      <c r="L641" s="141"/>
      <c r="M641" s="144"/>
      <c r="N641" s="144"/>
      <c r="O641" s="141"/>
      <c r="P641" s="145"/>
      <c r="Q641" s="141"/>
      <c r="R641" s="144"/>
      <c r="S641" s="141"/>
      <c r="T641" s="141"/>
      <c r="U641" s="141"/>
    </row>
    <row r="642" ht="12.75" customHeight="1">
      <c r="A642" s="141"/>
      <c r="B642" s="141"/>
      <c r="C642" s="141"/>
      <c r="D642" s="141"/>
      <c r="E642" s="142"/>
      <c r="F642" s="141"/>
      <c r="G642" s="141"/>
      <c r="H642" s="141"/>
      <c r="I642" s="141"/>
      <c r="J642" s="141"/>
      <c r="K642" s="141"/>
      <c r="L642" s="141"/>
      <c r="M642" s="144"/>
      <c r="N642" s="144"/>
      <c r="O642" s="141"/>
      <c r="P642" s="145"/>
      <c r="Q642" s="141"/>
      <c r="R642" s="144"/>
      <c r="S642" s="141"/>
      <c r="T642" s="141"/>
      <c r="U642" s="141"/>
    </row>
    <row r="643" ht="12.75" customHeight="1">
      <c r="A643" s="141"/>
      <c r="B643" s="141"/>
      <c r="C643" s="141"/>
      <c r="D643" s="141"/>
      <c r="E643" s="142"/>
      <c r="F643" s="141"/>
      <c r="G643" s="141"/>
      <c r="H643" s="141"/>
      <c r="I643" s="141"/>
      <c r="J643" s="141"/>
      <c r="K643" s="141"/>
      <c r="L643" s="141"/>
      <c r="M643" s="144"/>
      <c r="N643" s="144"/>
      <c r="O643" s="141"/>
      <c r="P643" s="145"/>
      <c r="Q643" s="141"/>
      <c r="R643" s="144"/>
      <c r="S643" s="141"/>
      <c r="T643" s="141"/>
      <c r="U643" s="141"/>
    </row>
    <row r="644" ht="12.75" customHeight="1">
      <c r="A644" s="141"/>
      <c r="B644" s="141"/>
      <c r="C644" s="141"/>
      <c r="D644" s="141"/>
      <c r="E644" s="142"/>
      <c r="F644" s="141"/>
      <c r="G644" s="141"/>
      <c r="H644" s="141"/>
      <c r="I644" s="141"/>
      <c r="J644" s="141"/>
      <c r="K644" s="141"/>
      <c r="L644" s="141"/>
      <c r="M644" s="144"/>
      <c r="N644" s="144"/>
      <c r="O644" s="141"/>
      <c r="P644" s="145"/>
      <c r="Q644" s="141"/>
      <c r="R644" s="144"/>
      <c r="S644" s="141"/>
      <c r="T644" s="141"/>
      <c r="U644" s="141"/>
    </row>
    <row r="645" ht="12.75" customHeight="1">
      <c r="A645" s="141"/>
      <c r="B645" s="141"/>
      <c r="C645" s="141"/>
      <c r="D645" s="141"/>
      <c r="E645" s="142"/>
      <c r="F645" s="141"/>
      <c r="G645" s="141"/>
      <c r="H645" s="141"/>
      <c r="I645" s="141"/>
      <c r="J645" s="141"/>
      <c r="K645" s="141"/>
      <c r="L645" s="141"/>
      <c r="M645" s="144"/>
      <c r="N645" s="144"/>
      <c r="O645" s="141"/>
      <c r="P645" s="145"/>
      <c r="Q645" s="141"/>
      <c r="R645" s="144"/>
      <c r="S645" s="141"/>
      <c r="T645" s="141"/>
      <c r="U645" s="141"/>
    </row>
    <row r="646" ht="12.75" customHeight="1">
      <c r="A646" s="141"/>
      <c r="B646" s="141"/>
      <c r="C646" s="141"/>
      <c r="D646" s="141"/>
      <c r="E646" s="142"/>
      <c r="F646" s="141"/>
      <c r="G646" s="141"/>
      <c r="H646" s="141"/>
      <c r="I646" s="141"/>
      <c r="J646" s="141"/>
      <c r="K646" s="141"/>
      <c r="L646" s="141"/>
      <c r="M646" s="144"/>
      <c r="N646" s="144"/>
      <c r="O646" s="141"/>
      <c r="P646" s="145"/>
      <c r="Q646" s="141"/>
      <c r="R646" s="144"/>
      <c r="S646" s="141"/>
      <c r="T646" s="141"/>
      <c r="U646" s="141"/>
    </row>
    <row r="647" ht="12.75" customHeight="1">
      <c r="A647" s="141"/>
      <c r="B647" s="141"/>
      <c r="C647" s="141"/>
      <c r="D647" s="141"/>
      <c r="E647" s="142"/>
      <c r="F647" s="141"/>
      <c r="G647" s="141"/>
      <c r="H647" s="141"/>
      <c r="I647" s="141"/>
      <c r="J647" s="141"/>
      <c r="K647" s="141"/>
      <c r="L647" s="141"/>
      <c r="M647" s="144"/>
      <c r="N647" s="144"/>
      <c r="O647" s="141"/>
      <c r="P647" s="145"/>
      <c r="Q647" s="141"/>
      <c r="R647" s="144"/>
      <c r="S647" s="141"/>
      <c r="T647" s="141"/>
      <c r="U647" s="141"/>
    </row>
    <row r="648" ht="12.75" customHeight="1">
      <c r="A648" s="141"/>
      <c r="B648" s="141"/>
      <c r="C648" s="141"/>
      <c r="D648" s="141"/>
      <c r="E648" s="142"/>
      <c r="F648" s="141"/>
      <c r="G648" s="141"/>
      <c r="H648" s="141"/>
      <c r="I648" s="141"/>
      <c r="J648" s="141"/>
      <c r="K648" s="141"/>
      <c r="L648" s="141"/>
      <c r="M648" s="144"/>
      <c r="N648" s="144"/>
      <c r="O648" s="141"/>
      <c r="P648" s="145"/>
      <c r="Q648" s="141"/>
      <c r="R648" s="144"/>
      <c r="S648" s="141"/>
      <c r="T648" s="141"/>
      <c r="U648" s="141"/>
    </row>
    <row r="649" ht="12.75" customHeight="1">
      <c r="A649" s="141"/>
      <c r="B649" s="141"/>
      <c r="C649" s="141"/>
      <c r="D649" s="141"/>
      <c r="E649" s="142"/>
      <c r="F649" s="141"/>
      <c r="G649" s="141"/>
      <c r="H649" s="141"/>
      <c r="I649" s="141"/>
      <c r="J649" s="141"/>
      <c r="K649" s="141"/>
      <c r="L649" s="141"/>
      <c r="M649" s="144"/>
      <c r="N649" s="144"/>
      <c r="O649" s="141"/>
      <c r="P649" s="145"/>
      <c r="Q649" s="141"/>
      <c r="R649" s="144"/>
      <c r="S649" s="141"/>
      <c r="T649" s="141"/>
      <c r="U649" s="141"/>
    </row>
    <row r="650" ht="12.75" customHeight="1">
      <c r="A650" s="141"/>
      <c r="B650" s="141"/>
      <c r="C650" s="141"/>
      <c r="D650" s="141"/>
      <c r="E650" s="142"/>
      <c r="F650" s="141"/>
      <c r="G650" s="141"/>
      <c r="H650" s="141"/>
      <c r="I650" s="141"/>
      <c r="J650" s="141"/>
      <c r="K650" s="141"/>
      <c r="L650" s="141"/>
      <c r="M650" s="144"/>
      <c r="N650" s="144"/>
      <c r="O650" s="141"/>
      <c r="P650" s="145"/>
      <c r="Q650" s="141"/>
      <c r="R650" s="144"/>
      <c r="S650" s="141"/>
      <c r="T650" s="141"/>
      <c r="U650" s="141"/>
    </row>
    <row r="651" ht="12.75" customHeight="1">
      <c r="A651" s="141"/>
      <c r="B651" s="141"/>
      <c r="C651" s="141"/>
      <c r="D651" s="141"/>
      <c r="E651" s="142"/>
      <c r="F651" s="141"/>
      <c r="G651" s="141"/>
      <c r="H651" s="141"/>
      <c r="I651" s="141"/>
      <c r="J651" s="141"/>
      <c r="K651" s="141"/>
      <c r="L651" s="141"/>
      <c r="M651" s="144"/>
      <c r="N651" s="144"/>
      <c r="O651" s="141"/>
      <c r="P651" s="145"/>
      <c r="Q651" s="141"/>
      <c r="R651" s="144"/>
      <c r="S651" s="141"/>
      <c r="T651" s="141"/>
      <c r="U651" s="141"/>
    </row>
    <row r="652" ht="12.75" customHeight="1">
      <c r="A652" s="141"/>
      <c r="B652" s="141"/>
      <c r="C652" s="141"/>
      <c r="D652" s="141"/>
      <c r="E652" s="142"/>
      <c r="F652" s="141"/>
      <c r="G652" s="141"/>
      <c r="H652" s="141"/>
      <c r="I652" s="141"/>
      <c r="J652" s="141"/>
      <c r="K652" s="141"/>
      <c r="L652" s="141"/>
      <c r="M652" s="144"/>
      <c r="N652" s="144"/>
      <c r="O652" s="141"/>
      <c r="P652" s="145"/>
      <c r="Q652" s="141"/>
      <c r="R652" s="144"/>
      <c r="S652" s="141"/>
      <c r="T652" s="141"/>
      <c r="U652" s="141"/>
    </row>
    <row r="653" ht="12.75" customHeight="1">
      <c r="A653" s="141"/>
      <c r="B653" s="141"/>
      <c r="C653" s="141"/>
      <c r="D653" s="141"/>
      <c r="E653" s="142"/>
      <c r="F653" s="141"/>
      <c r="G653" s="141"/>
      <c r="H653" s="141"/>
      <c r="I653" s="141"/>
      <c r="J653" s="141"/>
      <c r="K653" s="141"/>
      <c r="L653" s="141"/>
      <c r="M653" s="144"/>
      <c r="N653" s="144"/>
      <c r="O653" s="141"/>
      <c r="P653" s="145"/>
      <c r="Q653" s="141"/>
      <c r="R653" s="144"/>
      <c r="S653" s="141"/>
      <c r="T653" s="141"/>
      <c r="U653" s="141"/>
    </row>
    <row r="654" ht="12.75" customHeight="1">
      <c r="A654" s="141"/>
      <c r="B654" s="141"/>
      <c r="C654" s="141"/>
      <c r="D654" s="141"/>
      <c r="E654" s="142"/>
      <c r="F654" s="141"/>
      <c r="G654" s="141"/>
      <c r="H654" s="141"/>
      <c r="I654" s="141"/>
      <c r="J654" s="141"/>
      <c r="K654" s="141"/>
      <c r="L654" s="141"/>
      <c r="M654" s="144"/>
      <c r="N654" s="144"/>
      <c r="O654" s="141"/>
      <c r="P654" s="145"/>
      <c r="Q654" s="141"/>
      <c r="R654" s="144"/>
      <c r="S654" s="141"/>
      <c r="T654" s="141"/>
      <c r="U654" s="141"/>
    </row>
    <row r="655" ht="12.75" customHeight="1">
      <c r="A655" s="141"/>
      <c r="B655" s="141"/>
      <c r="C655" s="141"/>
      <c r="D655" s="141"/>
      <c r="E655" s="142"/>
      <c r="F655" s="141"/>
      <c r="G655" s="141"/>
      <c r="H655" s="141"/>
      <c r="I655" s="141"/>
      <c r="J655" s="141"/>
      <c r="K655" s="141"/>
      <c r="L655" s="141"/>
      <c r="M655" s="144"/>
      <c r="N655" s="144"/>
      <c r="O655" s="141"/>
      <c r="P655" s="145"/>
      <c r="Q655" s="141"/>
      <c r="R655" s="144"/>
      <c r="S655" s="141"/>
      <c r="T655" s="141"/>
      <c r="U655" s="141"/>
    </row>
    <row r="656" ht="12.75" customHeight="1">
      <c r="A656" s="141"/>
      <c r="B656" s="141"/>
      <c r="C656" s="141"/>
      <c r="D656" s="141"/>
      <c r="E656" s="142"/>
      <c r="F656" s="141"/>
      <c r="G656" s="141"/>
      <c r="H656" s="141"/>
      <c r="I656" s="141"/>
      <c r="J656" s="141"/>
      <c r="K656" s="141"/>
      <c r="L656" s="141"/>
      <c r="M656" s="144"/>
      <c r="N656" s="144"/>
      <c r="O656" s="141"/>
      <c r="P656" s="145"/>
      <c r="Q656" s="141"/>
      <c r="R656" s="144"/>
      <c r="S656" s="141"/>
      <c r="T656" s="141"/>
      <c r="U656" s="141"/>
    </row>
    <row r="657" ht="12.75" customHeight="1">
      <c r="A657" s="141"/>
      <c r="B657" s="141"/>
      <c r="C657" s="141"/>
      <c r="D657" s="141"/>
      <c r="E657" s="142"/>
      <c r="F657" s="141"/>
      <c r="G657" s="141"/>
      <c r="H657" s="141"/>
      <c r="I657" s="141"/>
      <c r="J657" s="141"/>
      <c r="K657" s="141"/>
      <c r="L657" s="141"/>
      <c r="M657" s="144"/>
      <c r="N657" s="144"/>
      <c r="O657" s="141"/>
      <c r="P657" s="145"/>
      <c r="Q657" s="141"/>
      <c r="R657" s="144"/>
      <c r="S657" s="141"/>
      <c r="T657" s="141"/>
      <c r="U657" s="141"/>
    </row>
    <row r="658" ht="12.75" customHeight="1">
      <c r="A658" s="141"/>
      <c r="B658" s="141"/>
      <c r="C658" s="141"/>
      <c r="D658" s="141"/>
      <c r="E658" s="142"/>
      <c r="F658" s="141"/>
      <c r="G658" s="141"/>
      <c r="H658" s="141"/>
      <c r="I658" s="141"/>
      <c r="J658" s="141"/>
      <c r="K658" s="141"/>
      <c r="L658" s="141"/>
      <c r="M658" s="144"/>
      <c r="N658" s="144"/>
      <c r="O658" s="141"/>
      <c r="P658" s="145"/>
      <c r="Q658" s="141"/>
      <c r="R658" s="144"/>
      <c r="S658" s="141"/>
      <c r="T658" s="141"/>
      <c r="U658" s="141"/>
    </row>
    <row r="659" ht="12.75" customHeight="1">
      <c r="A659" s="141"/>
      <c r="B659" s="141"/>
      <c r="C659" s="141"/>
      <c r="D659" s="141"/>
      <c r="E659" s="142"/>
      <c r="F659" s="141"/>
      <c r="G659" s="141"/>
      <c r="H659" s="141"/>
      <c r="I659" s="141"/>
      <c r="J659" s="141"/>
      <c r="K659" s="141"/>
      <c r="L659" s="141"/>
      <c r="M659" s="144"/>
      <c r="N659" s="144"/>
      <c r="O659" s="141"/>
      <c r="P659" s="145"/>
      <c r="Q659" s="141"/>
      <c r="R659" s="144"/>
      <c r="S659" s="141"/>
      <c r="T659" s="141"/>
      <c r="U659" s="141"/>
    </row>
    <row r="660" ht="12.75" customHeight="1">
      <c r="A660" s="141"/>
      <c r="B660" s="141"/>
      <c r="C660" s="141"/>
      <c r="D660" s="141"/>
      <c r="E660" s="142"/>
      <c r="F660" s="141"/>
      <c r="G660" s="141"/>
      <c r="H660" s="141"/>
      <c r="I660" s="141"/>
      <c r="J660" s="141"/>
      <c r="K660" s="141"/>
      <c r="L660" s="141"/>
      <c r="M660" s="144"/>
      <c r="N660" s="144"/>
      <c r="O660" s="141"/>
      <c r="P660" s="145"/>
      <c r="Q660" s="141"/>
      <c r="R660" s="144"/>
      <c r="S660" s="141"/>
      <c r="T660" s="141"/>
      <c r="U660" s="141"/>
    </row>
    <row r="661" ht="12.75" customHeight="1">
      <c r="A661" s="141"/>
      <c r="B661" s="141"/>
      <c r="C661" s="141"/>
      <c r="D661" s="141"/>
      <c r="E661" s="142"/>
      <c r="F661" s="141"/>
      <c r="G661" s="141"/>
      <c r="H661" s="141"/>
      <c r="I661" s="141"/>
      <c r="J661" s="141"/>
      <c r="K661" s="141"/>
      <c r="L661" s="141"/>
      <c r="M661" s="144"/>
      <c r="N661" s="144"/>
      <c r="O661" s="141"/>
      <c r="P661" s="145"/>
      <c r="Q661" s="141"/>
      <c r="R661" s="144"/>
      <c r="S661" s="141"/>
      <c r="T661" s="141"/>
      <c r="U661" s="141"/>
    </row>
    <row r="662" ht="12.75" customHeight="1">
      <c r="A662" s="141"/>
      <c r="B662" s="141"/>
      <c r="C662" s="141"/>
      <c r="D662" s="141"/>
      <c r="E662" s="142"/>
      <c r="F662" s="141"/>
      <c r="G662" s="141"/>
      <c r="H662" s="141"/>
      <c r="I662" s="141"/>
      <c r="J662" s="141"/>
      <c r="K662" s="141"/>
      <c r="L662" s="141"/>
      <c r="M662" s="144"/>
      <c r="N662" s="144"/>
      <c r="O662" s="141"/>
      <c r="P662" s="145"/>
      <c r="Q662" s="141"/>
      <c r="R662" s="144"/>
      <c r="S662" s="141"/>
      <c r="T662" s="141"/>
      <c r="U662" s="141"/>
    </row>
    <row r="663" ht="12.75" customHeight="1">
      <c r="A663" s="141"/>
      <c r="B663" s="141"/>
      <c r="C663" s="141"/>
      <c r="D663" s="141"/>
      <c r="E663" s="142"/>
      <c r="F663" s="141"/>
      <c r="G663" s="141"/>
      <c r="H663" s="141"/>
      <c r="I663" s="141"/>
      <c r="J663" s="141"/>
      <c r="K663" s="141"/>
      <c r="L663" s="141"/>
      <c r="M663" s="144"/>
      <c r="N663" s="144"/>
      <c r="O663" s="141"/>
      <c r="P663" s="145"/>
      <c r="Q663" s="141"/>
      <c r="R663" s="144"/>
      <c r="S663" s="141"/>
      <c r="T663" s="141"/>
      <c r="U663" s="141"/>
    </row>
    <row r="664" ht="12.75" customHeight="1">
      <c r="A664" s="141"/>
      <c r="B664" s="141"/>
      <c r="C664" s="141"/>
      <c r="D664" s="141"/>
      <c r="E664" s="142"/>
      <c r="F664" s="141"/>
      <c r="G664" s="141"/>
      <c r="H664" s="141"/>
      <c r="I664" s="141"/>
      <c r="J664" s="141"/>
      <c r="K664" s="141"/>
      <c r="L664" s="141"/>
      <c r="M664" s="144"/>
      <c r="N664" s="144"/>
      <c r="O664" s="141"/>
      <c r="P664" s="145"/>
      <c r="Q664" s="141"/>
      <c r="R664" s="144"/>
      <c r="S664" s="141"/>
      <c r="T664" s="141"/>
      <c r="U664" s="141"/>
    </row>
    <row r="665" ht="12.75" customHeight="1">
      <c r="A665" s="141"/>
      <c r="B665" s="141"/>
      <c r="C665" s="141"/>
      <c r="D665" s="141"/>
      <c r="E665" s="142"/>
      <c r="F665" s="141"/>
      <c r="G665" s="141"/>
      <c r="H665" s="141"/>
      <c r="I665" s="141"/>
      <c r="J665" s="141"/>
      <c r="K665" s="141"/>
      <c r="L665" s="141"/>
      <c r="M665" s="144"/>
      <c r="N665" s="144"/>
      <c r="O665" s="141"/>
      <c r="P665" s="145"/>
      <c r="Q665" s="141"/>
      <c r="R665" s="144"/>
      <c r="S665" s="141"/>
      <c r="T665" s="141"/>
      <c r="U665" s="141"/>
    </row>
    <row r="666" ht="12.75" customHeight="1">
      <c r="A666" s="141"/>
      <c r="B666" s="141"/>
      <c r="C666" s="141"/>
      <c r="D666" s="141"/>
      <c r="E666" s="142"/>
      <c r="F666" s="141"/>
      <c r="G666" s="141"/>
      <c r="H666" s="141"/>
      <c r="I666" s="141"/>
      <c r="J666" s="141"/>
      <c r="K666" s="141"/>
      <c r="L666" s="141"/>
      <c r="M666" s="144"/>
      <c r="N666" s="144"/>
      <c r="O666" s="141"/>
      <c r="P666" s="145"/>
      <c r="Q666" s="141"/>
      <c r="R666" s="144"/>
      <c r="S666" s="141"/>
      <c r="T666" s="141"/>
      <c r="U666" s="141"/>
    </row>
    <row r="667" ht="12.75" customHeight="1">
      <c r="A667" s="141"/>
      <c r="B667" s="141"/>
      <c r="C667" s="141"/>
      <c r="D667" s="141"/>
      <c r="E667" s="142"/>
      <c r="F667" s="141"/>
      <c r="G667" s="141"/>
      <c r="H667" s="141"/>
      <c r="I667" s="141"/>
      <c r="J667" s="141"/>
      <c r="K667" s="141"/>
      <c r="L667" s="141"/>
      <c r="M667" s="144"/>
      <c r="N667" s="144"/>
      <c r="O667" s="141"/>
      <c r="P667" s="145"/>
      <c r="Q667" s="141"/>
      <c r="R667" s="144"/>
      <c r="S667" s="141"/>
      <c r="T667" s="141"/>
      <c r="U667" s="141"/>
    </row>
    <row r="668" ht="12.75" customHeight="1">
      <c r="A668" s="141"/>
      <c r="B668" s="141"/>
      <c r="C668" s="141"/>
      <c r="D668" s="141"/>
      <c r="E668" s="142"/>
      <c r="F668" s="141"/>
      <c r="G668" s="141"/>
      <c r="H668" s="141"/>
      <c r="I668" s="141"/>
      <c r="J668" s="141"/>
      <c r="K668" s="141"/>
      <c r="L668" s="141"/>
      <c r="M668" s="144"/>
      <c r="N668" s="144"/>
      <c r="O668" s="141"/>
      <c r="P668" s="145"/>
      <c r="Q668" s="141"/>
      <c r="R668" s="144"/>
      <c r="S668" s="141"/>
      <c r="T668" s="141"/>
      <c r="U668" s="141"/>
    </row>
    <row r="669" ht="12.75" customHeight="1">
      <c r="A669" s="141"/>
      <c r="B669" s="141"/>
      <c r="C669" s="141"/>
      <c r="D669" s="141"/>
      <c r="E669" s="142"/>
      <c r="F669" s="141"/>
      <c r="G669" s="141"/>
      <c r="H669" s="141"/>
      <c r="I669" s="141"/>
      <c r="J669" s="141"/>
      <c r="K669" s="141"/>
      <c r="L669" s="141"/>
      <c r="M669" s="144"/>
      <c r="N669" s="144"/>
      <c r="O669" s="141"/>
      <c r="P669" s="145"/>
      <c r="Q669" s="141"/>
      <c r="R669" s="144"/>
      <c r="S669" s="141"/>
      <c r="T669" s="141"/>
      <c r="U669" s="141"/>
    </row>
    <row r="670" ht="12.75" customHeight="1">
      <c r="A670" s="141"/>
      <c r="B670" s="141"/>
      <c r="C670" s="141"/>
      <c r="D670" s="141"/>
      <c r="E670" s="142"/>
      <c r="F670" s="141"/>
      <c r="G670" s="141"/>
      <c r="H670" s="141"/>
      <c r="I670" s="141"/>
      <c r="J670" s="141"/>
      <c r="K670" s="141"/>
      <c r="L670" s="141"/>
      <c r="M670" s="144"/>
      <c r="N670" s="144"/>
      <c r="O670" s="141"/>
      <c r="P670" s="145"/>
      <c r="Q670" s="141"/>
      <c r="R670" s="144"/>
      <c r="S670" s="141"/>
      <c r="T670" s="141"/>
      <c r="U670" s="141"/>
    </row>
    <row r="671" ht="12.75" customHeight="1">
      <c r="A671" s="141"/>
      <c r="B671" s="141"/>
      <c r="C671" s="141"/>
      <c r="D671" s="141"/>
      <c r="E671" s="142"/>
      <c r="F671" s="141"/>
      <c r="G671" s="141"/>
      <c r="H671" s="141"/>
      <c r="I671" s="141"/>
      <c r="J671" s="141"/>
      <c r="K671" s="141"/>
      <c r="L671" s="141"/>
      <c r="M671" s="144"/>
      <c r="N671" s="144"/>
      <c r="O671" s="141"/>
      <c r="P671" s="145"/>
      <c r="Q671" s="141"/>
      <c r="R671" s="144"/>
      <c r="S671" s="141"/>
      <c r="T671" s="141"/>
      <c r="U671" s="141"/>
    </row>
    <row r="672" ht="12.75" customHeight="1">
      <c r="A672" s="141"/>
      <c r="B672" s="141"/>
      <c r="C672" s="141"/>
      <c r="D672" s="141"/>
      <c r="E672" s="142"/>
      <c r="F672" s="141"/>
      <c r="G672" s="141"/>
      <c r="H672" s="141"/>
      <c r="I672" s="141"/>
      <c r="J672" s="141"/>
      <c r="K672" s="141"/>
      <c r="L672" s="141"/>
      <c r="M672" s="144"/>
      <c r="N672" s="144"/>
      <c r="O672" s="141"/>
      <c r="P672" s="145"/>
      <c r="Q672" s="141"/>
      <c r="R672" s="144"/>
      <c r="S672" s="141"/>
      <c r="T672" s="141"/>
      <c r="U672" s="141"/>
    </row>
    <row r="673" ht="12.75" customHeight="1">
      <c r="A673" s="141"/>
      <c r="B673" s="141"/>
      <c r="C673" s="141"/>
      <c r="D673" s="141"/>
      <c r="E673" s="142"/>
      <c r="F673" s="141"/>
      <c r="G673" s="141"/>
      <c r="H673" s="141"/>
      <c r="I673" s="141"/>
      <c r="J673" s="141"/>
      <c r="K673" s="141"/>
      <c r="L673" s="141"/>
      <c r="M673" s="144"/>
      <c r="N673" s="144"/>
      <c r="O673" s="141"/>
      <c r="P673" s="145"/>
      <c r="Q673" s="141"/>
      <c r="R673" s="144"/>
      <c r="S673" s="141"/>
      <c r="T673" s="141"/>
      <c r="U673" s="141"/>
    </row>
    <row r="674" ht="12.75" customHeight="1">
      <c r="A674" s="141"/>
      <c r="B674" s="141"/>
      <c r="C674" s="141"/>
      <c r="D674" s="141"/>
      <c r="E674" s="142"/>
      <c r="F674" s="141"/>
      <c r="G674" s="141"/>
      <c r="H674" s="141"/>
      <c r="I674" s="141"/>
      <c r="J674" s="141"/>
      <c r="K674" s="141"/>
      <c r="L674" s="141"/>
      <c r="M674" s="144"/>
      <c r="N674" s="144"/>
      <c r="O674" s="141"/>
      <c r="P674" s="145"/>
      <c r="Q674" s="141"/>
      <c r="R674" s="144"/>
      <c r="S674" s="141"/>
      <c r="T674" s="141"/>
      <c r="U674" s="141"/>
    </row>
    <row r="675" ht="12.75" customHeight="1">
      <c r="A675" s="141"/>
      <c r="B675" s="141"/>
      <c r="C675" s="141"/>
      <c r="D675" s="141"/>
      <c r="E675" s="142"/>
      <c r="F675" s="141"/>
      <c r="G675" s="141"/>
      <c r="H675" s="141"/>
      <c r="I675" s="141"/>
      <c r="J675" s="141"/>
      <c r="K675" s="141"/>
      <c r="L675" s="141"/>
      <c r="M675" s="144"/>
      <c r="N675" s="144"/>
      <c r="O675" s="141"/>
      <c r="P675" s="145"/>
      <c r="Q675" s="141"/>
      <c r="R675" s="144"/>
      <c r="S675" s="141"/>
      <c r="T675" s="141"/>
      <c r="U675" s="141"/>
    </row>
    <row r="676" ht="12.75" customHeight="1">
      <c r="A676" s="141"/>
      <c r="B676" s="141"/>
      <c r="C676" s="141"/>
      <c r="D676" s="141"/>
      <c r="E676" s="142"/>
      <c r="F676" s="141"/>
      <c r="G676" s="141"/>
      <c r="H676" s="141"/>
      <c r="I676" s="141"/>
      <c r="J676" s="141"/>
      <c r="K676" s="141"/>
      <c r="L676" s="141"/>
      <c r="M676" s="144"/>
      <c r="N676" s="144"/>
      <c r="O676" s="141"/>
      <c r="P676" s="145"/>
      <c r="Q676" s="141"/>
      <c r="R676" s="144"/>
      <c r="S676" s="141"/>
      <c r="T676" s="141"/>
      <c r="U676" s="141"/>
    </row>
    <row r="677" ht="12.75" customHeight="1">
      <c r="A677" s="141"/>
      <c r="B677" s="141"/>
      <c r="C677" s="141"/>
      <c r="D677" s="141"/>
      <c r="E677" s="142"/>
      <c r="F677" s="141"/>
      <c r="G677" s="141"/>
      <c r="H677" s="141"/>
      <c r="I677" s="141"/>
      <c r="J677" s="141"/>
      <c r="K677" s="141"/>
      <c r="L677" s="141"/>
      <c r="M677" s="144"/>
      <c r="N677" s="144"/>
      <c r="O677" s="141"/>
      <c r="P677" s="145"/>
      <c r="Q677" s="141"/>
      <c r="R677" s="144"/>
      <c r="S677" s="141"/>
      <c r="T677" s="141"/>
      <c r="U677" s="141"/>
    </row>
    <row r="678" ht="12.75" customHeight="1">
      <c r="A678" s="141"/>
      <c r="B678" s="141"/>
      <c r="C678" s="141"/>
      <c r="D678" s="141"/>
      <c r="E678" s="142"/>
      <c r="F678" s="141"/>
      <c r="G678" s="141"/>
      <c r="H678" s="141"/>
      <c r="I678" s="141"/>
      <c r="J678" s="141"/>
      <c r="K678" s="141"/>
      <c r="L678" s="141"/>
      <c r="M678" s="144"/>
      <c r="N678" s="144"/>
      <c r="O678" s="141"/>
      <c r="P678" s="145"/>
      <c r="Q678" s="141"/>
      <c r="R678" s="144"/>
      <c r="S678" s="141"/>
      <c r="T678" s="141"/>
      <c r="U678" s="141"/>
    </row>
    <row r="679" ht="12.75" customHeight="1">
      <c r="A679" s="141"/>
      <c r="B679" s="141"/>
      <c r="C679" s="141"/>
      <c r="D679" s="141"/>
      <c r="E679" s="142"/>
      <c r="F679" s="141"/>
      <c r="G679" s="141"/>
      <c r="H679" s="141"/>
      <c r="I679" s="141"/>
      <c r="J679" s="141"/>
      <c r="K679" s="141"/>
      <c r="L679" s="141"/>
      <c r="M679" s="144"/>
      <c r="N679" s="144"/>
      <c r="O679" s="141"/>
      <c r="P679" s="145"/>
      <c r="Q679" s="141"/>
      <c r="R679" s="144"/>
      <c r="S679" s="141"/>
      <c r="T679" s="141"/>
      <c r="U679" s="141"/>
    </row>
    <row r="680" ht="12.75" customHeight="1">
      <c r="A680" s="141"/>
      <c r="B680" s="141"/>
      <c r="C680" s="141"/>
      <c r="D680" s="141"/>
      <c r="E680" s="142"/>
      <c r="F680" s="141"/>
      <c r="G680" s="141"/>
      <c r="H680" s="141"/>
      <c r="I680" s="141"/>
      <c r="J680" s="141"/>
      <c r="K680" s="141"/>
      <c r="L680" s="141"/>
      <c r="M680" s="144"/>
      <c r="N680" s="144"/>
      <c r="O680" s="141"/>
      <c r="P680" s="145"/>
      <c r="Q680" s="141"/>
      <c r="R680" s="144"/>
      <c r="S680" s="141"/>
      <c r="T680" s="141"/>
      <c r="U680" s="141"/>
    </row>
    <row r="681" ht="12.75" customHeight="1">
      <c r="A681" s="141"/>
      <c r="B681" s="141"/>
      <c r="C681" s="141"/>
      <c r="D681" s="141"/>
      <c r="E681" s="142"/>
      <c r="F681" s="141"/>
      <c r="G681" s="141"/>
      <c r="H681" s="141"/>
      <c r="I681" s="141"/>
      <c r="J681" s="141"/>
      <c r="K681" s="141"/>
      <c r="L681" s="141"/>
      <c r="M681" s="144"/>
      <c r="N681" s="144"/>
      <c r="O681" s="141"/>
      <c r="P681" s="145"/>
      <c r="Q681" s="141"/>
      <c r="R681" s="144"/>
      <c r="S681" s="141"/>
      <c r="T681" s="141"/>
      <c r="U681" s="141"/>
    </row>
    <row r="682" ht="12.75" customHeight="1">
      <c r="A682" s="141"/>
      <c r="B682" s="141"/>
      <c r="C682" s="141"/>
      <c r="D682" s="141"/>
      <c r="E682" s="142"/>
      <c r="F682" s="141"/>
      <c r="G682" s="141"/>
      <c r="H682" s="141"/>
      <c r="I682" s="141"/>
      <c r="J682" s="141"/>
      <c r="K682" s="141"/>
      <c r="L682" s="141"/>
      <c r="M682" s="144"/>
      <c r="N682" s="144"/>
      <c r="O682" s="141"/>
      <c r="P682" s="145"/>
      <c r="Q682" s="141"/>
      <c r="R682" s="144"/>
      <c r="S682" s="141"/>
      <c r="T682" s="141"/>
      <c r="U682" s="141"/>
    </row>
    <row r="683" ht="12.75" customHeight="1">
      <c r="A683" s="141"/>
      <c r="B683" s="141"/>
      <c r="C683" s="141"/>
      <c r="D683" s="141"/>
      <c r="E683" s="142"/>
      <c r="F683" s="141"/>
      <c r="G683" s="141"/>
      <c r="H683" s="141"/>
      <c r="I683" s="141"/>
      <c r="J683" s="141"/>
      <c r="K683" s="141"/>
      <c r="L683" s="141"/>
      <c r="M683" s="144"/>
      <c r="N683" s="144"/>
      <c r="O683" s="141"/>
      <c r="P683" s="145"/>
      <c r="Q683" s="141"/>
      <c r="R683" s="144"/>
      <c r="S683" s="141"/>
      <c r="T683" s="141"/>
      <c r="U683" s="141"/>
    </row>
    <row r="684" ht="12.75" customHeight="1">
      <c r="A684" s="141"/>
      <c r="B684" s="141"/>
      <c r="C684" s="141"/>
      <c r="D684" s="141"/>
      <c r="E684" s="142"/>
      <c r="F684" s="141"/>
      <c r="G684" s="141"/>
      <c r="H684" s="141"/>
      <c r="I684" s="141"/>
      <c r="J684" s="141"/>
      <c r="K684" s="141"/>
      <c r="L684" s="141"/>
      <c r="M684" s="144"/>
      <c r="N684" s="144"/>
      <c r="O684" s="141"/>
      <c r="P684" s="145"/>
      <c r="Q684" s="141"/>
      <c r="R684" s="144"/>
      <c r="S684" s="141"/>
      <c r="T684" s="141"/>
      <c r="U684" s="141"/>
    </row>
    <row r="685" ht="12.75" customHeight="1">
      <c r="A685" s="141"/>
      <c r="B685" s="141"/>
      <c r="C685" s="141"/>
      <c r="D685" s="141"/>
      <c r="E685" s="142"/>
      <c r="F685" s="141"/>
      <c r="G685" s="141"/>
      <c r="H685" s="141"/>
      <c r="I685" s="141"/>
      <c r="J685" s="141"/>
      <c r="K685" s="141"/>
      <c r="L685" s="141"/>
      <c r="M685" s="144"/>
      <c r="N685" s="144"/>
      <c r="O685" s="141"/>
      <c r="P685" s="145"/>
      <c r="Q685" s="141"/>
      <c r="R685" s="144"/>
      <c r="S685" s="141"/>
      <c r="T685" s="141"/>
      <c r="U685" s="141"/>
    </row>
    <row r="686" ht="12.75" customHeight="1">
      <c r="A686" s="141"/>
      <c r="B686" s="141"/>
      <c r="C686" s="141"/>
      <c r="D686" s="141"/>
      <c r="E686" s="142"/>
      <c r="F686" s="141"/>
      <c r="G686" s="141"/>
      <c r="H686" s="141"/>
      <c r="I686" s="141"/>
      <c r="J686" s="141"/>
      <c r="K686" s="141"/>
      <c r="L686" s="141"/>
      <c r="M686" s="144"/>
      <c r="N686" s="144"/>
      <c r="O686" s="141"/>
      <c r="P686" s="145"/>
      <c r="Q686" s="141"/>
      <c r="R686" s="144"/>
      <c r="S686" s="141"/>
      <c r="T686" s="141"/>
      <c r="U686" s="141"/>
    </row>
    <row r="687" ht="12.75" customHeight="1">
      <c r="A687" s="141"/>
      <c r="B687" s="141"/>
      <c r="C687" s="141"/>
      <c r="D687" s="141"/>
      <c r="E687" s="142"/>
      <c r="F687" s="141"/>
      <c r="G687" s="141"/>
      <c r="H687" s="141"/>
      <c r="I687" s="141"/>
      <c r="J687" s="141"/>
      <c r="K687" s="141"/>
      <c r="L687" s="141"/>
      <c r="M687" s="144"/>
      <c r="N687" s="144"/>
      <c r="O687" s="141"/>
      <c r="P687" s="145"/>
      <c r="Q687" s="141"/>
      <c r="R687" s="144"/>
      <c r="S687" s="141"/>
      <c r="T687" s="141"/>
      <c r="U687" s="141"/>
    </row>
    <row r="688" ht="12.75" customHeight="1">
      <c r="A688" s="141"/>
      <c r="B688" s="141"/>
      <c r="C688" s="141"/>
      <c r="D688" s="141"/>
      <c r="E688" s="142"/>
      <c r="F688" s="141"/>
      <c r="G688" s="141"/>
      <c r="H688" s="141"/>
      <c r="I688" s="141"/>
      <c r="J688" s="141"/>
      <c r="K688" s="141"/>
      <c r="L688" s="141"/>
      <c r="M688" s="144"/>
      <c r="N688" s="144"/>
      <c r="O688" s="141"/>
      <c r="P688" s="145"/>
      <c r="Q688" s="141"/>
      <c r="R688" s="144"/>
      <c r="S688" s="141"/>
      <c r="T688" s="141"/>
      <c r="U688" s="141"/>
    </row>
    <row r="689" ht="12.75" customHeight="1">
      <c r="A689" s="141"/>
      <c r="B689" s="141"/>
      <c r="C689" s="141"/>
      <c r="D689" s="141"/>
      <c r="E689" s="142"/>
      <c r="F689" s="141"/>
      <c r="G689" s="141"/>
      <c r="H689" s="141"/>
      <c r="I689" s="141"/>
      <c r="J689" s="141"/>
      <c r="K689" s="141"/>
      <c r="L689" s="141"/>
      <c r="M689" s="144"/>
      <c r="N689" s="144"/>
      <c r="O689" s="141"/>
      <c r="P689" s="145"/>
      <c r="Q689" s="141"/>
      <c r="R689" s="144"/>
      <c r="S689" s="141"/>
      <c r="T689" s="141"/>
      <c r="U689" s="141"/>
    </row>
    <row r="690" ht="12.75" customHeight="1">
      <c r="A690" s="141"/>
      <c r="B690" s="141"/>
      <c r="C690" s="141"/>
      <c r="D690" s="141"/>
      <c r="E690" s="142"/>
      <c r="F690" s="141"/>
      <c r="G690" s="141"/>
      <c r="H690" s="141"/>
      <c r="I690" s="141"/>
      <c r="J690" s="141"/>
      <c r="K690" s="141"/>
      <c r="L690" s="141"/>
      <c r="M690" s="144"/>
      <c r="N690" s="144"/>
      <c r="O690" s="141"/>
      <c r="P690" s="145"/>
      <c r="Q690" s="141"/>
      <c r="R690" s="144"/>
      <c r="S690" s="141"/>
      <c r="T690" s="141"/>
      <c r="U690" s="141"/>
    </row>
    <row r="691" ht="12.75" customHeight="1">
      <c r="A691" s="141"/>
      <c r="B691" s="141"/>
      <c r="C691" s="141"/>
      <c r="D691" s="141"/>
      <c r="E691" s="142"/>
      <c r="F691" s="141"/>
      <c r="G691" s="141"/>
      <c r="H691" s="141"/>
      <c r="I691" s="141"/>
      <c r="J691" s="141"/>
      <c r="K691" s="141"/>
      <c r="L691" s="141"/>
      <c r="M691" s="144"/>
      <c r="N691" s="144"/>
      <c r="O691" s="141"/>
      <c r="P691" s="145"/>
      <c r="Q691" s="141"/>
      <c r="R691" s="144"/>
      <c r="S691" s="141"/>
      <c r="T691" s="141"/>
      <c r="U691" s="141"/>
    </row>
    <row r="692" ht="12.75" customHeight="1">
      <c r="A692" s="141"/>
      <c r="B692" s="141"/>
      <c r="C692" s="141"/>
      <c r="D692" s="141"/>
      <c r="E692" s="142"/>
      <c r="F692" s="141"/>
      <c r="G692" s="141"/>
      <c r="H692" s="141"/>
      <c r="I692" s="141"/>
      <c r="J692" s="141"/>
      <c r="K692" s="141"/>
      <c r="L692" s="141"/>
      <c r="M692" s="144"/>
      <c r="N692" s="144"/>
      <c r="O692" s="141"/>
      <c r="P692" s="145"/>
      <c r="Q692" s="141"/>
      <c r="R692" s="144"/>
      <c r="S692" s="141"/>
      <c r="T692" s="141"/>
      <c r="U692" s="141"/>
    </row>
    <row r="693" ht="12.75" customHeight="1">
      <c r="A693" s="141"/>
      <c r="B693" s="141"/>
      <c r="C693" s="141"/>
      <c r="D693" s="141"/>
      <c r="E693" s="142"/>
      <c r="F693" s="141"/>
      <c r="G693" s="141"/>
      <c r="H693" s="141"/>
      <c r="I693" s="141"/>
      <c r="J693" s="141"/>
      <c r="K693" s="141"/>
      <c r="L693" s="141"/>
      <c r="M693" s="144"/>
      <c r="N693" s="144"/>
      <c r="O693" s="141"/>
      <c r="P693" s="145"/>
      <c r="Q693" s="141"/>
      <c r="R693" s="144"/>
      <c r="S693" s="141"/>
      <c r="T693" s="141"/>
      <c r="U693" s="141"/>
    </row>
    <row r="694" ht="12.75" customHeight="1">
      <c r="A694" s="141"/>
      <c r="B694" s="141"/>
      <c r="C694" s="141"/>
      <c r="D694" s="141"/>
      <c r="E694" s="142"/>
      <c r="F694" s="141"/>
      <c r="G694" s="141"/>
      <c r="H694" s="141"/>
      <c r="I694" s="141"/>
      <c r="J694" s="141"/>
      <c r="K694" s="141"/>
      <c r="L694" s="141"/>
      <c r="M694" s="144"/>
      <c r="N694" s="144"/>
      <c r="O694" s="141"/>
      <c r="P694" s="145"/>
      <c r="Q694" s="141"/>
      <c r="R694" s="144"/>
      <c r="S694" s="141"/>
      <c r="T694" s="141"/>
      <c r="U694" s="141"/>
    </row>
    <row r="695" ht="12.75" customHeight="1">
      <c r="A695" s="141"/>
      <c r="B695" s="141"/>
      <c r="C695" s="141"/>
      <c r="D695" s="141"/>
      <c r="E695" s="142"/>
      <c r="F695" s="141"/>
      <c r="G695" s="141"/>
      <c r="H695" s="141"/>
      <c r="I695" s="141"/>
      <c r="J695" s="141"/>
      <c r="K695" s="141"/>
      <c r="L695" s="141"/>
      <c r="M695" s="144"/>
      <c r="N695" s="144"/>
      <c r="O695" s="141"/>
      <c r="P695" s="145"/>
      <c r="Q695" s="141"/>
      <c r="R695" s="144"/>
      <c r="S695" s="141"/>
      <c r="T695" s="141"/>
      <c r="U695" s="141"/>
    </row>
    <row r="696" ht="12.75" customHeight="1">
      <c r="A696" s="141"/>
      <c r="B696" s="141"/>
      <c r="C696" s="141"/>
      <c r="D696" s="141"/>
      <c r="E696" s="142"/>
      <c r="F696" s="141"/>
      <c r="G696" s="141"/>
      <c r="H696" s="141"/>
      <c r="I696" s="141"/>
      <c r="J696" s="141"/>
      <c r="K696" s="141"/>
      <c r="L696" s="141"/>
      <c r="M696" s="144"/>
      <c r="N696" s="144"/>
      <c r="O696" s="141"/>
      <c r="P696" s="145"/>
      <c r="Q696" s="141"/>
      <c r="R696" s="144"/>
      <c r="S696" s="141"/>
      <c r="T696" s="141"/>
      <c r="U696" s="141"/>
    </row>
    <row r="697" ht="12.75" customHeight="1">
      <c r="A697" s="141"/>
      <c r="B697" s="141"/>
      <c r="C697" s="141"/>
      <c r="D697" s="141"/>
      <c r="E697" s="142"/>
      <c r="F697" s="141"/>
      <c r="G697" s="141"/>
      <c r="H697" s="141"/>
      <c r="I697" s="141"/>
      <c r="J697" s="141"/>
      <c r="K697" s="141"/>
      <c r="L697" s="141"/>
      <c r="M697" s="144"/>
      <c r="N697" s="144"/>
      <c r="O697" s="141"/>
      <c r="P697" s="145"/>
      <c r="Q697" s="141"/>
      <c r="R697" s="144"/>
      <c r="S697" s="141"/>
      <c r="T697" s="141"/>
      <c r="U697" s="141"/>
    </row>
    <row r="698" ht="12.75" customHeight="1">
      <c r="A698" s="141"/>
      <c r="B698" s="141"/>
      <c r="C698" s="141"/>
      <c r="D698" s="141"/>
      <c r="E698" s="142"/>
      <c r="F698" s="141"/>
      <c r="G698" s="141"/>
      <c r="H698" s="141"/>
      <c r="I698" s="141"/>
      <c r="J698" s="141"/>
      <c r="K698" s="141"/>
      <c r="L698" s="141"/>
      <c r="M698" s="144"/>
      <c r="N698" s="144"/>
      <c r="O698" s="141"/>
      <c r="P698" s="145"/>
      <c r="Q698" s="141"/>
      <c r="R698" s="144"/>
      <c r="S698" s="141"/>
      <c r="T698" s="141"/>
      <c r="U698" s="141"/>
    </row>
    <row r="699" ht="12.75" customHeight="1">
      <c r="A699" s="141"/>
      <c r="B699" s="141"/>
      <c r="C699" s="141"/>
      <c r="D699" s="141"/>
      <c r="E699" s="142"/>
      <c r="F699" s="141"/>
      <c r="G699" s="141"/>
      <c r="H699" s="141"/>
      <c r="I699" s="141"/>
      <c r="J699" s="141"/>
      <c r="K699" s="141"/>
      <c r="L699" s="141"/>
      <c r="M699" s="144"/>
      <c r="N699" s="144"/>
      <c r="O699" s="141"/>
      <c r="P699" s="145"/>
      <c r="Q699" s="141"/>
      <c r="R699" s="144"/>
      <c r="S699" s="141"/>
      <c r="T699" s="141"/>
      <c r="U699" s="141"/>
    </row>
    <row r="700" ht="12.75" customHeight="1">
      <c r="A700" s="141"/>
      <c r="B700" s="141"/>
      <c r="C700" s="141"/>
      <c r="D700" s="141"/>
      <c r="E700" s="142"/>
      <c r="F700" s="141"/>
      <c r="G700" s="141"/>
      <c r="H700" s="141"/>
      <c r="I700" s="141"/>
      <c r="J700" s="141"/>
      <c r="K700" s="141"/>
      <c r="L700" s="141"/>
      <c r="M700" s="144"/>
      <c r="N700" s="144"/>
      <c r="O700" s="141"/>
      <c r="P700" s="145"/>
      <c r="Q700" s="141"/>
      <c r="R700" s="144"/>
      <c r="S700" s="141"/>
      <c r="T700" s="141"/>
      <c r="U700" s="141"/>
    </row>
    <row r="701" ht="12.75" customHeight="1">
      <c r="A701" s="141"/>
      <c r="B701" s="141"/>
      <c r="C701" s="141"/>
      <c r="D701" s="141"/>
      <c r="E701" s="142"/>
      <c r="F701" s="141"/>
      <c r="G701" s="141"/>
      <c r="H701" s="141"/>
      <c r="I701" s="141"/>
      <c r="J701" s="141"/>
      <c r="K701" s="141"/>
      <c r="L701" s="141"/>
      <c r="M701" s="144"/>
      <c r="N701" s="144"/>
      <c r="O701" s="141"/>
      <c r="P701" s="145"/>
      <c r="Q701" s="141"/>
      <c r="R701" s="144"/>
      <c r="S701" s="141"/>
      <c r="T701" s="141"/>
      <c r="U701" s="141"/>
    </row>
    <row r="702" ht="12.75" customHeight="1">
      <c r="A702" s="141"/>
      <c r="B702" s="141"/>
      <c r="C702" s="141"/>
      <c r="D702" s="141"/>
      <c r="E702" s="142"/>
      <c r="F702" s="141"/>
      <c r="G702" s="141"/>
      <c r="H702" s="141"/>
      <c r="I702" s="141"/>
      <c r="J702" s="141"/>
      <c r="K702" s="141"/>
      <c r="L702" s="141"/>
      <c r="M702" s="144"/>
      <c r="N702" s="144"/>
      <c r="O702" s="141"/>
      <c r="P702" s="145"/>
      <c r="Q702" s="141"/>
      <c r="R702" s="144"/>
      <c r="S702" s="141"/>
      <c r="T702" s="141"/>
      <c r="U702" s="141"/>
    </row>
    <row r="703" ht="12.75" customHeight="1">
      <c r="A703" s="141"/>
      <c r="B703" s="141"/>
      <c r="C703" s="141"/>
      <c r="D703" s="141"/>
      <c r="E703" s="142"/>
      <c r="F703" s="141"/>
      <c r="G703" s="141"/>
      <c r="H703" s="141"/>
      <c r="I703" s="141"/>
      <c r="J703" s="141"/>
      <c r="K703" s="141"/>
      <c r="L703" s="141"/>
      <c r="M703" s="144"/>
      <c r="N703" s="144"/>
      <c r="O703" s="141"/>
      <c r="P703" s="145"/>
      <c r="Q703" s="141"/>
      <c r="R703" s="144"/>
      <c r="S703" s="141"/>
      <c r="T703" s="141"/>
      <c r="U703" s="141"/>
    </row>
    <row r="704" ht="12.75" customHeight="1">
      <c r="A704" s="141"/>
      <c r="B704" s="141"/>
      <c r="C704" s="141"/>
      <c r="D704" s="141"/>
      <c r="E704" s="142"/>
      <c r="F704" s="141"/>
      <c r="G704" s="141"/>
      <c r="H704" s="141"/>
      <c r="I704" s="141"/>
      <c r="J704" s="141"/>
      <c r="K704" s="141"/>
      <c r="L704" s="141"/>
      <c r="M704" s="144"/>
      <c r="N704" s="144"/>
      <c r="O704" s="141"/>
      <c r="P704" s="145"/>
      <c r="Q704" s="141"/>
      <c r="R704" s="144"/>
      <c r="S704" s="141"/>
      <c r="T704" s="141"/>
      <c r="U704" s="141"/>
    </row>
    <row r="705" ht="12.75" customHeight="1">
      <c r="A705" s="141"/>
      <c r="B705" s="141"/>
      <c r="C705" s="141"/>
      <c r="D705" s="141"/>
      <c r="E705" s="142"/>
      <c r="F705" s="141"/>
      <c r="G705" s="141"/>
      <c r="H705" s="141"/>
      <c r="I705" s="141"/>
      <c r="J705" s="141"/>
      <c r="K705" s="141"/>
      <c r="L705" s="141"/>
      <c r="M705" s="144"/>
      <c r="N705" s="144"/>
      <c r="O705" s="141"/>
      <c r="P705" s="145"/>
      <c r="Q705" s="141"/>
      <c r="R705" s="144"/>
      <c r="S705" s="141"/>
      <c r="T705" s="141"/>
      <c r="U705" s="141"/>
    </row>
    <row r="706" ht="12.75" customHeight="1">
      <c r="A706" s="141"/>
      <c r="B706" s="141"/>
      <c r="C706" s="141"/>
      <c r="D706" s="141"/>
      <c r="E706" s="142"/>
      <c r="F706" s="141"/>
      <c r="G706" s="141"/>
      <c r="H706" s="141"/>
      <c r="I706" s="141"/>
      <c r="J706" s="141"/>
      <c r="K706" s="141"/>
      <c r="L706" s="141"/>
      <c r="M706" s="144"/>
      <c r="N706" s="144"/>
      <c r="O706" s="141"/>
      <c r="P706" s="145"/>
      <c r="Q706" s="141"/>
      <c r="R706" s="144"/>
      <c r="S706" s="141"/>
      <c r="T706" s="141"/>
      <c r="U706" s="141"/>
    </row>
    <row r="707" ht="12.75" customHeight="1">
      <c r="A707" s="141"/>
      <c r="B707" s="141"/>
      <c r="C707" s="141"/>
      <c r="D707" s="141"/>
      <c r="E707" s="142"/>
      <c r="F707" s="141"/>
      <c r="G707" s="141"/>
      <c r="H707" s="141"/>
      <c r="I707" s="141"/>
      <c r="J707" s="141"/>
      <c r="K707" s="141"/>
      <c r="L707" s="141"/>
      <c r="M707" s="144"/>
      <c r="N707" s="144"/>
      <c r="O707" s="141"/>
      <c r="P707" s="145"/>
      <c r="Q707" s="141"/>
      <c r="R707" s="144"/>
      <c r="S707" s="141"/>
      <c r="T707" s="141"/>
      <c r="U707" s="141"/>
    </row>
    <row r="708" ht="12.75" customHeight="1">
      <c r="A708" s="141"/>
      <c r="B708" s="141"/>
      <c r="C708" s="141"/>
      <c r="D708" s="141"/>
      <c r="E708" s="142"/>
      <c r="F708" s="141"/>
      <c r="G708" s="141"/>
      <c r="H708" s="141"/>
      <c r="I708" s="141"/>
      <c r="J708" s="141"/>
      <c r="K708" s="141"/>
      <c r="L708" s="141"/>
      <c r="M708" s="144"/>
      <c r="N708" s="144"/>
      <c r="O708" s="141"/>
      <c r="P708" s="145"/>
      <c r="Q708" s="141"/>
      <c r="R708" s="144"/>
      <c r="S708" s="141"/>
      <c r="T708" s="141"/>
      <c r="U708" s="141"/>
    </row>
    <row r="709" ht="12.75" customHeight="1">
      <c r="A709" s="141"/>
      <c r="B709" s="141"/>
      <c r="C709" s="141"/>
      <c r="D709" s="141"/>
      <c r="E709" s="142"/>
      <c r="F709" s="141"/>
      <c r="G709" s="141"/>
      <c r="H709" s="141"/>
      <c r="I709" s="141"/>
      <c r="J709" s="141"/>
      <c r="K709" s="141"/>
      <c r="L709" s="141"/>
      <c r="M709" s="144"/>
      <c r="N709" s="144"/>
      <c r="O709" s="141"/>
      <c r="P709" s="145"/>
      <c r="Q709" s="141"/>
      <c r="R709" s="144"/>
      <c r="S709" s="141"/>
      <c r="T709" s="141"/>
      <c r="U709" s="141"/>
    </row>
    <row r="710" ht="12.75" customHeight="1">
      <c r="A710" s="141"/>
      <c r="B710" s="141"/>
      <c r="C710" s="141"/>
      <c r="D710" s="141"/>
      <c r="E710" s="142"/>
      <c r="F710" s="141"/>
      <c r="G710" s="141"/>
      <c r="H710" s="141"/>
      <c r="I710" s="141"/>
      <c r="J710" s="141"/>
      <c r="K710" s="141"/>
      <c r="L710" s="141"/>
      <c r="M710" s="144"/>
      <c r="N710" s="144"/>
      <c r="O710" s="141"/>
      <c r="P710" s="145"/>
      <c r="Q710" s="141"/>
      <c r="R710" s="144"/>
      <c r="S710" s="141"/>
      <c r="T710" s="141"/>
      <c r="U710" s="141"/>
    </row>
    <row r="711" ht="12.75" customHeight="1">
      <c r="A711" s="141"/>
      <c r="B711" s="141"/>
      <c r="C711" s="141"/>
      <c r="D711" s="141"/>
      <c r="E711" s="142"/>
      <c r="F711" s="141"/>
      <c r="G711" s="141"/>
      <c r="H711" s="141"/>
      <c r="I711" s="141"/>
      <c r="J711" s="141"/>
      <c r="K711" s="141"/>
      <c r="L711" s="141"/>
      <c r="M711" s="144"/>
      <c r="N711" s="144"/>
      <c r="O711" s="141"/>
      <c r="P711" s="145"/>
      <c r="Q711" s="141"/>
      <c r="R711" s="144"/>
      <c r="S711" s="141"/>
      <c r="T711" s="141"/>
      <c r="U711" s="141"/>
    </row>
    <row r="712" ht="12.75" customHeight="1">
      <c r="A712" s="141"/>
      <c r="B712" s="141"/>
      <c r="C712" s="141"/>
      <c r="D712" s="141"/>
      <c r="E712" s="142"/>
      <c r="F712" s="141"/>
      <c r="G712" s="141"/>
      <c r="H712" s="141"/>
      <c r="I712" s="141"/>
      <c r="J712" s="141"/>
      <c r="K712" s="141"/>
      <c r="L712" s="141"/>
      <c r="M712" s="144"/>
      <c r="N712" s="144"/>
      <c r="O712" s="141"/>
      <c r="P712" s="145"/>
      <c r="Q712" s="141"/>
      <c r="R712" s="144"/>
      <c r="S712" s="141"/>
      <c r="T712" s="141"/>
      <c r="U712" s="141"/>
    </row>
    <row r="713" ht="12.75" customHeight="1">
      <c r="A713" s="141"/>
      <c r="B713" s="141"/>
      <c r="C713" s="141"/>
      <c r="D713" s="141"/>
      <c r="E713" s="142"/>
      <c r="F713" s="141"/>
      <c r="G713" s="141"/>
      <c r="H713" s="141"/>
      <c r="I713" s="141"/>
      <c r="J713" s="141"/>
      <c r="K713" s="141"/>
      <c r="L713" s="141"/>
      <c r="M713" s="144"/>
      <c r="N713" s="144"/>
      <c r="O713" s="141"/>
      <c r="P713" s="145"/>
      <c r="Q713" s="141"/>
      <c r="R713" s="144"/>
      <c r="S713" s="141"/>
      <c r="T713" s="141"/>
      <c r="U713" s="141"/>
    </row>
    <row r="714" ht="12.75" customHeight="1">
      <c r="A714" s="141"/>
      <c r="B714" s="141"/>
      <c r="C714" s="141"/>
      <c r="D714" s="141"/>
      <c r="E714" s="142"/>
      <c r="F714" s="141"/>
      <c r="G714" s="141"/>
      <c r="H714" s="141"/>
      <c r="I714" s="141"/>
      <c r="J714" s="141"/>
      <c r="K714" s="141"/>
      <c r="L714" s="141"/>
      <c r="M714" s="144"/>
      <c r="N714" s="144"/>
      <c r="O714" s="141"/>
      <c r="P714" s="145"/>
      <c r="Q714" s="141"/>
      <c r="R714" s="144"/>
      <c r="S714" s="141"/>
      <c r="T714" s="141"/>
      <c r="U714" s="141"/>
    </row>
    <row r="715" ht="12.75" customHeight="1">
      <c r="A715" s="141"/>
      <c r="B715" s="141"/>
      <c r="C715" s="141"/>
      <c r="D715" s="141"/>
      <c r="E715" s="142"/>
      <c r="F715" s="141"/>
      <c r="G715" s="141"/>
      <c r="H715" s="141"/>
      <c r="I715" s="141"/>
      <c r="J715" s="141"/>
      <c r="K715" s="141"/>
      <c r="L715" s="141"/>
      <c r="M715" s="144"/>
      <c r="N715" s="144"/>
      <c r="O715" s="141"/>
      <c r="P715" s="145"/>
      <c r="Q715" s="141"/>
      <c r="R715" s="144"/>
      <c r="S715" s="141"/>
      <c r="T715" s="141"/>
      <c r="U715" s="141"/>
    </row>
    <row r="716" ht="12.75" customHeight="1">
      <c r="A716" s="141"/>
      <c r="B716" s="141"/>
      <c r="C716" s="141"/>
      <c r="D716" s="141"/>
      <c r="E716" s="142"/>
      <c r="F716" s="141"/>
      <c r="G716" s="141"/>
      <c r="H716" s="141"/>
      <c r="I716" s="141"/>
      <c r="J716" s="141"/>
      <c r="K716" s="141"/>
      <c r="L716" s="141"/>
      <c r="M716" s="144"/>
      <c r="N716" s="144"/>
      <c r="O716" s="141"/>
      <c r="P716" s="145"/>
      <c r="Q716" s="141"/>
      <c r="R716" s="144"/>
      <c r="S716" s="141"/>
      <c r="T716" s="141"/>
      <c r="U716" s="141"/>
    </row>
    <row r="717" ht="12.75" customHeight="1">
      <c r="A717" s="141"/>
      <c r="B717" s="141"/>
      <c r="C717" s="141"/>
      <c r="D717" s="141"/>
      <c r="E717" s="142"/>
      <c r="F717" s="141"/>
      <c r="G717" s="141"/>
      <c r="H717" s="141"/>
      <c r="I717" s="141"/>
      <c r="J717" s="141"/>
      <c r="K717" s="141"/>
      <c r="L717" s="141"/>
      <c r="M717" s="144"/>
      <c r="N717" s="144"/>
      <c r="O717" s="141"/>
      <c r="P717" s="145"/>
      <c r="Q717" s="141"/>
      <c r="R717" s="144"/>
      <c r="S717" s="141"/>
      <c r="T717" s="141"/>
      <c r="U717" s="141"/>
    </row>
    <row r="718" ht="12.75" customHeight="1">
      <c r="A718" s="141"/>
      <c r="B718" s="141"/>
      <c r="C718" s="141"/>
      <c r="D718" s="141"/>
      <c r="E718" s="142"/>
      <c r="F718" s="141"/>
      <c r="G718" s="141"/>
      <c r="H718" s="141"/>
      <c r="I718" s="141"/>
      <c r="J718" s="141"/>
      <c r="K718" s="141"/>
      <c r="L718" s="141"/>
      <c r="M718" s="144"/>
      <c r="N718" s="144"/>
      <c r="O718" s="141"/>
      <c r="P718" s="145"/>
      <c r="Q718" s="141"/>
      <c r="R718" s="144"/>
      <c r="S718" s="141"/>
      <c r="T718" s="141"/>
      <c r="U718" s="141"/>
    </row>
    <row r="719" ht="12.75" customHeight="1">
      <c r="A719" s="141"/>
      <c r="B719" s="141"/>
      <c r="C719" s="141"/>
      <c r="D719" s="141"/>
      <c r="E719" s="142"/>
      <c r="F719" s="141"/>
      <c r="G719" s="141"/>
      <c r="H719" s="141"/>
      <c r="I719" s="141"/>
      <c r="J719" s="141"/>
      <c r="K719" s="141"/>
      <c r="L719" s="141"/>
      <c r="M719" s="144"/>
      <c r="N719" s="144"/>
      <c r="O719" s="141"/>
      <c r="P719" s="145"/>
      <c r="Q719" s="141"/>
      <c r="R719" s="144"/>
      <c r="S719" s="141"/>
      <c r="T719" s="141"/>
      <c r="U719" s="141"/>
    </row>
    <row r="720" ht="12.75" customHeight="1">
      <c r="A720" s="141"/>
      <c r="B720" s="141"/>
      <c r="C720" s="141"/>
      <c r="D720" s="141"/>
      <c r="E720" s="142"/>
      <c r="F720" s="141"/>
      <c r="G720" s="141"/>
      <c r="H720" s="141"/>
      <c r="I720" s="141"/>
      <c r="J720" s="141"/>
      <c r="K720" s="141"/>
      <c r="L720" s="141"/>
      <c r="M720" s="144"/>
      <c r="N720" s="144"/>
      <c r="O720" s="141"/>
      <c r="P720" s="145"/>
      <c r="Q720" s="141"/>
      <c r="R720" s="144"/>
      <c r="S720" s="141"/>
      <c r="T720" s="141"/>
      <c r="U720" s="141"/>
    </row>
    <row r="721" ht="12.75" customHeight="1">
      <c r="A721" s="141"/>
      <c r="B721" s="141"/>
      <c r="C721" s="141"/>
      <c r="D721" s="141"/>
      <c r="E721" s="142"/>
      <c r="F721" s="141"/>
      <c r="G721" s="141"/>
      <c r="H721" s="141"/>
      <c r="I721" s="141"/>
      <c r="J721" s="141"/>
      <c r="K721" s="141"/>
      <c r="L721" s="141"/>
      <c r="M721" s="144"/>
      <c r="N721" s="144"/>
      <c r="O721" s="141"/>
      <c r="P721" s="145"/>
      <c r="Q721" s="141"/>
      <c r="R721" s="144"/>
      <c r="S721" s="141"/>
      <c r="T721" s="141"/>
      <c r="U721" s="141"/>
    </row>
    <row r="722" ht="12.75" customHeight="1">
      <c r="A722" s="141"/>
      <c r="B722" s="141"/>
      <c r="C722" s="141"/>
      <c r="D722" s="141"/>
      <c r="E722" s="142"/>
      <c r="F722" s="141"/>
      <c r="G722" s="141"/>
      <c r="H722" s="141"/>
      <c r="I722" s="141"/>
      <c r="J722" s="141"/>
      <c r="K722" s="141"/>
      <c r="L722" s="141"/>
      <c r="M722" s="144"/>
      <c r="N722" s="144"/>
      <c r="O722" s="141"/>
      <c r="P722" s="145"/>
      <c r="Q722" s="141"/>
      <c r="R722" s="144"/>
      <c r="S722" s="141"/>
      <c r="T722" s="141"/>
      <c r="U722" s="141"/>
    </row>
    <row r="723" ht="12.75" customHeight="1">
      <c r="A723" s="141"/>
      <c r="B723" s="141"/>
      <c r="C723" s="141"/>
      <c r="D723" s="141"/>
      <c r="E723" s="142"/>
      <c r="F723" s="141"/>
      <c r="G723" s="141"/>
      <c r="H723" s="141"/>
      <c r="I723" s="141"/>
      <c r="J723" s="141"/>
      <c r="K723" s="141"/>
      <c r="L723" s="141"/>
      <c r="M723" s="144"/>
      <c r="N723" s="144"/>
      <c r="O723" s="141"/>
      <c r="P723" s="145"/>
      <c r="Q723" s="141"/>
      <c r="R723" s="144"/>
      <c r="S723" s="141"/>
      <c r="T723" s="141"/>
      <c r="U723" s="141"/>
    </row>
    <row r="724" ht="12.75" customHeight="1">
      <c r="A724" s="141"/>
      <c r="B724" s="141"/>
      <c r="C724" s="141"/>
      <c r="D724" s="141"/>
      <c r="E724" s="142"/>
      <c r="F724" s="141"/>
      <c r="G724" s="141"/>
      <c r="H724" s="141"/>
      <c r="I724" s="141"/>
      <c r="J724" s="141"/>
      <c r="K724" s="141"/>
      <c r="L724" s="141"/>
      <c r="M724" s="144"/>
      <c r="N724" s="144"/>
      <c r="O724" s="141"/>
      <c r="P724" s="145"/>
      <c r="Q724" s="141"/>
      <c r="R724" s="144"/>
      <c r="S724" s="141"/>
      <c r="T724" s="141"/>
      <c r="U724" s="141"/>
    </row>
    <row r="725" ht="12.75" customHeight="1">
      <c r="A725" s="141"/>
      <c r="B725" s="141"/>
      <c r="C725" s="141"/>
      <c r="D725" s="141"/>
      <c r="E725" s="142"/>
      <c r="F725" s="141"/>
      <c r="G725" s="141"/>
      <c r="H725" s="141"/>
      <c r="I725" s="141"/>
      <c r="J725" s="141"/>
      <c r="K725" s="141"/>
      <c r="L725" s="141"/>
      <c r="M725" s="144"/>
      <c r="N725" s="144"/>
      <c r="O725" s="141"/>
      <c r="P725" s="145"/>
      <c r="Q725" s="141"/>
      <c r="R725" s="144"/>
      <c r="S725" s="141"/>
      <c r="T725" s="141"/>
      <c r="U725" s="141"/>
    </row>
    <row r="726" ht="12.75" customHeight="1">
      <c r="A726" s="141"/>
      <c r="B726" s="141"/>
      <c r="C726" s="141"/>
      <c r="D726" s="141"/>
      <c r="E726" s="142"/>
      <c r="F726" s="141"/>
      <c r="G726" s="141"/>
      <c r="H726" s="141"/>
      <c r="I726" s="141"/>
      <c r="J726" s="141"/>
      <c r="K726" s="141"/>
      <c r="L726" s="141"/>
      <c r="M726" s="144"/>
      <c r="N726" s="144"/>
      <c r="O726" s="141"/>
      <c r="P726" s="145"/>
      <c r="Q726" s="141"/>
      <c r="R726" s="144"/>
      <c r="S726" s="141"/>
      <c r="T726" s="141"/>
      <c r="U726" s="141"/>
    </row>
    <row r="727" ht="12.75" customHeight="1">
      <c r="A727" s="141"/>
      <c r="B727" s="141"/>
      <c r="C727" s="141"/>
      <c r="D727" s="141"/>
      <c r="E727" s="142"/>
      <c r="F727" s="141"/>
      <c r="G727" s="141"/>
      <c r="H727" s="141"/>
      <c r="I727" s="141"/>
      <c r="J727" s="141"/>
      <c r="K727" s="141"/>
      <c r="L727" s="141"/>
      <c r="M727" s="144"/>
      <c r="N727" s="144"/>
      <c r="O727" s="141"/>
      <c r="P727" s="145"/>
      <c r="Q727" s="141"/>
      <c r="R727" s="144"/>
      <c r="S727" s="141"/>
      <c r="T727" s="141"/>
      <c r="U727" s="141"/>
    </row>
    <row r="728" ht="12.75" customHeight="1">
      <c r="A728" s="141"/>
      <c r="B728" s="141"/>
      <c r="C728" s="141"/>
      <c r="D728" s="141"/>
      <c r="E728" s="142"/>
      <c r="F728" s="141"/>
      <c r="G728" s="141"/>
      <c r="H728" s="141"/>
      <c r="I728" s="141"/>
      <c r="J728" s="141"/>
      <c r="K728" s="141"/>
      <c r="L728" s="141"/>
      <c r="M728" s="144"/>
      <c r="N728" s="144"/>
      <c r="O728" s="141"/>
      <c r="P728" s="145"/>
      <c r="Q728" s="141"/>
      <c r="R728" s="144"/>
      <c r="S728" s="141"/>
      <c r="T728" s="141"/>
      <c r="U728" s="141"/>
    </row>
    <row r="729" ht="12.75" customHeight="1">
      <c r="A729" s="141"/>
      <c r="B729" s="141"/>
      <c r="C729" s="141"/>
      <c r="D729" s="141"/>
      <c r="E729" s="142"/>
      <c r="F729" s="141"/>
      <c r="G729" s="141"/>
      <c r="H729" s="141"/>
      <c r="I729" s="141"/>
      <c r="J729" s="141"/>
      <c r="K729" s="141"/>
      <c r="L729" s="141"/>
      <c r="M729" s="144"/>
      <c r="N729" s="144"/>
      <c r="O729" s="141"/>
      <c r="P729" s="145"/>
      <c r="Q729" s="141"/>
      <c r="R729" s="144"/>
      <c r="S729" s="141"/>
      <c r="T729" s="141"/>
      <c r="U729" s="141"/>
    </row>
    <row r="730" ht="12.75" customHeight="1">
      <c r="A730" s="141"/>
      <c r="B730" s="141"/>
      <c r="C730" s="141"/>
      <c r="D730" s="141"/>
      <c r="E730" s="142"/>
      <c r="F730" s="141"/>
      <c r="G730" s="141"/>
      <c r="H730" s="141"/>
      <c r="I730" s="141"/>
      <c r="J730" s="141"/>
      <c r="K730" s="141"/>
      <c r="L730" s="141"/>
      <c r="M730" s="144"/>
      <c r="N730" s="144"/>
      <c r="O730" s="141"/>
      <c r="P730" s="145"/>
      <c r="Q730" s="141"/>
      <c r="R730" s="144"/>
      <c r="S730" s="141"/>
      <c r="T730" s="141"/>
      <c r="U730" s="141"/>
    </row>
    <row r="731" ht="12.75" customHeight="1">
      <c r="A731" s="141"/>
      <c r="B731" s="141"/>
      <c r="C731" s="141"/>
      <c r="D731" s="141"/>
      <c r="E731" s="142"/>
      <c r="F731" s="141"/>
      <c r="G731" s="141"/>
      <c r="H731" s="141"/>
      <c r="I731" s="141"/>
      <c r="J731" s="141"/>
      <c r="K731" s="141"/>
      <c r="L731" s="141"/>
      <c r="M731" s="144"/>
      <c r="N731" s="144"/>
      <c r="O731" s="141"/>
      <c r="P731" s="145"/>
      <c r="Q731" s="141"/>
      <c r="R731" s="144"/>
      <c r="S731" s="141"/>
      <c r="T731" s="141"/>
      <c r="U731" s="141"/>
    </row>
    <row r="732" ht="12.75" customHeight="1">
      <c r="A732" s="141"/>
      <c r="B732" s="141"/>
      <c r="C732" s="141"/>
      <c r="D732" s="141"/>
      <c r="E732" s="142"/>
      <c r="F732" s="141"/>
      <c r="G732" s="141"/>
      <c r="H732" s="141"/>
      <c r="I732" s="141"/>
      <c r="J732" s="141"/>
      <c r="K732" s="141"/>
      <c r="L732" s="141"/>
      <c r="M732" s="144"/>
      <c r="N732" s="144"/>
      <c r="O732" s="141"/>
      <c r="P732" s="145"/>
      <c r="Q732" s="141"/>
      <c r="R732" s="144"/>
      <c r="S732" s="141"/>
      <c r="T732" s="141"/>
      <c r="U732" s="141"/>
    </row>
    <row r="733" ht="12.75" customHeight="1">
      <c r="A733" s="141"/>
      <c r="B733" s="141"/>
      <c r="C733" s="141"/>
      <c r="D733" s="141"/>
      <c r="E733" s="142"/>
      <c r="F733" s="141"/>
      <c r="G733" s="141"/>
      <c r="H733" s="141"/>
      <c r="I733" s="141"/>
      <c r="J733" s="141"/>
      <c r="K733" s="141"/>
      <c r="L733" s="141"/>
      <c r="M733" s="144"/>
      <c r="N733" s="144"/>
      <c r="O733" s="141"/>
      <c r="P733" s="145"/>
      <c r="Q733" s="141"/>
      <c r="R733" s="144"/>
      <c r="S733" s="141"/>
      <c r="T733" s="141"/>
      <c r="U733" s="141"/>
    </row>
    <row r="734" ht="12.75" customHeight="1">
      <c r="A734" s="141"/>
      <c r="B734" s="141"/>
      <c r="C734" s="141"/>
      <c r="D734" s="141"/>
      <c r="E734" s="142"/>
      <c r="F734" s="141"/>
      <c r="G734" s="141"/>
      <c r="H734" s="141"/>
      <c r="I734" s="141"/>
      <c r="J734" s="141"/>
      <c r="K734" s="141"/>
      <c r="L734" s="141"/>
      <c r="M734" s="144"/>
      <c r="N734" s="144"/>
      <c r="O734" s="141"/>
      <c r="P734" s="145"/>
      <c r="Q734" s="141"/>
      <c r="R734" s="144"/>
      <c r="S734" s="141"/>
      <c r="T734" s="141"/>
      <c r="U734" s="141"/>
    </row>
    <row r="735" ht="12.75" customHeight="1">
      <c r="A735" s="141"/>
      <c r="B735" s="141"/>
      <c r="C735" s="141"/>
      <c r="D735" s="141"/>
      <c r="E735" s="142"/>
      <c r="F735" s="141"/>
      <c r="G735" s="141"/>
      <c r="H735" s="141"/>
      <c r="I735" s="141"/>
      <c r="J735" s="141"/>
      <c r="K735" s="141"/>
      <c r="L735" s="141"/>
      <c r="M735" s="144"/>
      <c r="N735" s="144"/>
      <c r="O735" s="141"/>
      <c r="P735" s="145"/>
      <c r="Q735" s="141"/>
      <c r="R735" s="144"/>
      <c r="S735" s="141"/>
      <c r="T735" s="141"/>
      <c r="U735" s="141"/>
    </row>
    <row r="736" ht="12.75" customHeight="1">
      <c r="A736" s="141"/>
      <c r="B736" s="141"/>
      <c r="C736" s="141"/>
      <c r="D736" s="141"/>
      <c r="E736" s="142"/>
      <c r="F736" s="141"/>
      <c r="G736" s="141"/>
      <c r="H736" s="141"/>
      <c r="I736" s="141"/>
      <c r="J736" s="141"/>
      <c r="K736" s="141"/>
      <c r="L736" s="141"/>
      <c r="M736" s="144"/>
      <c r="N736" s="144"/>
      <c r="O736" s="141"/>
      <c r="P736" s="145"/>
      <c r="Q736" s="141"/>
      <c r="R736" s="144"/>
      <c r="S736" s="141"/>
      <c r="T736" s="141"/>
      <c r="U736" s="141"/>
    </row>
    <row r="737" ht="12.75" customHeight="1">
      <c r="A737" s="141"/>
      <c r="B737" s="141"/>
      <c r="C737" s="141"/>
      <c r="D737" s="141"/>
      <c r="E737" s="142"/>
      <c r="F737" s="141"/>
      <c r="G737" s="141"/>
      <c r="H737" s="141"/>
      <c r="I737" s="141"/>
      <c r="J737" s="141"/>
      <c r="K737" s="141"/>
      <c r="L737" s="141"/>
      <c r="M737" s="144"/>
      <c r="N737" s="144"/>
      <c r="O737" s="141"/>
      <c r="P737" s="145"/>
      <c r="Q737" s="141"/>
      <c r="R737" s="144"/>
      <c r="S737" s="141"/>
      <c r="T737" s="141"/>
      <c r="U737" s="141"/>
    </row>
    <row r="738" ht="12.75" customHeight="1">
      <c r="A738" s="141"/>
      <c r="B738" s="141"/>
      <c r="C738" s="141"/>
      <c r="D738" s="141"/>
      <c r="E738" s="142"/>
      <c r="F738" s="141"/>
      <c r="G738" s="141"/>
      <c r="H738" s="141"/>
      <c r="I738" s="141"/>
      <c r="J738" s="141"/>
      <c r="K738" s="141"/>
      <c r="L738" s="141"/>
      <c r="M738" s="144"/>
      <c r="N738" s="144"/>
      <c r="O738" s="141"/>
      <c r="P738" s="145"/>
      <c r="Q738" s="141"/>
      <c r="R738" s="144"/>
      <c r="S738" s="141"/>
      <c r="T738" s="141"/>
      <c r="U738" s="141"/>
    </row>
    <row r="739" ht="12.75" customHeight="1">
      <c r="A739" s="141"/>
      <c r="B739" s="141"/>
      <c r="C739" s="141"/>
      <c r="D739" s="141"/>
      <c r="E739" s="142"/>
      <c r="F739" s="141"/>
      <c r="G739" s="141"/>
      <c r="H739" s="141"/>
      <c r="I739" s="141"/>
      <c r="J739" s="141"/>
      <c r="K739" s="141"/>
      <c r="L739" s="141"/>
      <c r="M739" s="144"/>
      <c r="N739" s="144"/>
      <c r="O739" s="141"/>
      <c r="P739" s="145"/>
      <c r="Q739" s="141"/>
      <c r="R739" s="144"/>
      <c r="S739" s="141"/>
      <c r="T739" s="141"/>
      <c r="U739" s="141"/>
    </row>
    <row r="740" ht="12.75" customHeight="1">
      <c r="A740" s="141"/>
      <c r="B740" s="141"/>
      <c r="C740" s="141"/>
      <c r="D740" s="141"/>
      <c r="E740" s="142"/>
      <c r="F740" s="141"/>
      <c r="G740" s="141"/>
      <c r="H740" s="141"/>
      <c r="I740" s="141"/>
      <c r="J740" s="141"/>
      <c r="K740" s="141"/>
      <c r="L740" s="141"/>
      <c r="M740" s="144"/>
      <c r="N740" s="144"/>
      <c r="O740" s="141"/>
      <c r="P740" s="145"/>
      <c r="Q740" s="141"/>
      <c r="R740" s="144"/>
      <c r="S740" s="141"/>
      <c r="T740" s="141"/>
      <c r="U740" s="141"/>
    </row>
    <row r="741" ht="12.75" customHeight="1">
      <c r="A741" s="141"/>
      <c r="B741" s="141"/>
      <c r="C741" s="141"/>
      <c r="D741" s="141"/>
      <c r="E741" s="142"/>
      <c r="F741" s="141"/>
      <c r="G741" s="141"/>
      <c r="H741" s="141"/>
      <c r="I741" s="141"/>
      <c r="J741" s="141"/>
      <c r="K741" s="141"/>
      <c r="L741" s="141"/>
      <c r="M741" s="144"/>
      <c r="N741" s="144"/>
      <c r="O741" s="141"/>
      <c r="P741" s="145"/>
      <c r="Q741" s="141"/>
      <c r="R741" s="144"/>
      <c r="S741" s="141"/>
      <c r="T741" s="141"/>
      <c r="U741" s="141"/>
    </row>
    <row r="742" ht="12.75" customHeight="1">
      <c r="A742" s="141"/>
      <c r="B742" s="141"/>
      <c r="C742" s="141"/>
      <c r="D742" s="141"/>
      <c r="E742" s="142"/>
      <c r="F742" s="141"/>
      <c r="G742" s="141"/>
      <c r="H742" s="141"/>
      <c r="I742" s="141"/>
      <c r="J742" s="141"/>
      <c r="K742" s="141"/>
      <c r="L742" s="141"/>
      <c r="M742" s="144"/>
      <c r="N742" s="144"/>
      <c r="O742" s="141"/>
      <c r="P742" s="145"/>
      <c r="Q742" s="141"/>
      <c r="R742" s="144"/>
      <c r="S742" s="141"/>
      <c r="T742" s="141"/>
      <c r="U742" s="141"/>
    </row>
    <row r="743" ht="12.75" customHeight="1">
      <c r="A743" s="141"/>
      <c r="B743" s="141"/>
      <c r="C743" s="141"/>
      <c r="D743" s="141"/>
      <c r="E743" s="142"/>
      <c r="F743" s="141"/>
      <c r="G743" s="141"/>
      <c r="H743" s="141"/>
      <c r="I743" s="141"/>
      <c r="J743" s="141"/>
      <c r="K743" s="141"/>
      <c r="L743" s="141"/>
      <c r="M743" s="144"/>
      <c r="N743" s="144"/>
      <c r="O743" s="141"/>
      <c r="P743" s="145"/>
      <c r="Q743" s="141"/>
      <c r="R743" s="144"/>
      <c r="S743" s="141"/>
      <c r="T743" s="141"/>
      <c r="U743" s="141"/>
    </row>
    <row r="744" ht="12.75" customHeight="1">
      <c r="A744" s="141"/>
      <c r="B744" s="141"/>
      <c r="C744" s="141"/>
      <c r="D744" s="141"/>
      <c r="E744" s="142"/>
      <c r="F744" s="141"/>
      <c r="G744" s="141"/>
      <c r="H744" s="141"/>
      <c r="I744" s="141"/>
      <c r="J744" s="141"/>
      <c r="K744" s="141"/>
      <c r="L744" s="141"/>
      <c r="M744" s="144"/>
      <c r="N744" s="144"/>
      <c r="O744" s="141"/>
      <c r="P744" s="145"/>
      <c r="Q744" s="141"/>
      <c r="R744" s="144"/>
      <c r="S744" s="141"/>
      <c r="T744" s="141"/>
      <c r="U744" s="141"/>
    </row>
    <row r="745" ht="12.75" customHeight="1">
      <c r="A745" s="141"/>
      <c r="B745" s="141"/>
      <c r="C745" s="141"/>
      <c r="D745" s="141"/>
      <c r="E745" s="142"/>
      <c r="F745" s="141"/>
      <c r="G745" s="141"/>
      <c r="H745" s="141"/>
      <c r="I745" s="141"/>
      <c r="J745" s="141"/>
      <c r="K745" s="141"/>
      <c r="L745" s="141"/>
      <c r="M745" s="144"/>
      <c r="N745" s="144"/>
      <c r="O745" s="141"/>
      <c r="P745" s="145"/>
      <c r="Q745" s="141"/>
      <c r="R745" s="144"/>
      <c r="S745" s="141"/>
      <c r="T745" s="141"/>
      <c r="U745" s="141"/>
    </row>
    <row r="746" ht="12.75" customHeight="1">
      <c r="A746" s="141"/>
      <c r="B746" s="141"/>
      <c r="C746" s="141"/>
      <c r="D746" s="141"/>
      <c r="E746" s="142"/>
      <c r="F746" s="141"/>
      <c r="G746" s="141"/>
      <c r="H746" s="141"/>
      <c r="I746" s="141"/>
      <c r="J746" s="141"/>
      <c r="K746" s="141"/>
      <c r="L746" s="141"/>
      <c r="M746" s="144"/>
      <c r="N746" s="144"/>
      <c r="O746" s="141"/>
      <c r="P746" s="145"/>
      <c r="Q746" s="141"/>
      <c r="R746" s="144"/>
      <c r="S746" s="141"/>
      <c r="T746" s="141"/>
      <c r="U746" s="141"/>
    </row>
    <row r="747" ht="12.75" customHeight="1">
      <c r="A747" s="141"/>
      <c r="B747" s="141"/>
      <c r="C747" s="141"/>
      <c r="D747" s="141"/>
      <c r="E747" s="142"/>
      <c r="F747" s="141"/>
      <c r="G747" s="141"/>
      <c r="H747" s="141"/>
      <c r="I747" s="141"/>
      <c r="J747" s="141"/>
      <c r="K747" s="141"/>
      <c r="L747" s="141"/>
      <c r="M747" s="144"/>
      <c r="N747" s="144"/>
      <c r="O747" s="141"/>
      <c r="P747" s="145"/>
      <c r="Q747" s="141"/>
      <c r="R747" s="144"/>
      <c r="S747" s="141"/>
      <c r="T747" s="141"/>
      <c r="U747" s="141"/>
    </row>
    <row r="748" ht="12.75" customHeight="1">
      <c r="A748" s="141"/>
      <c r="B748" s="141"/>
      <c r="C748" s="141"/>
      <c r="D748" s="141"/>
      <c r="E748" s="142"/>
      <c r="F748" s="141"/>
      <c r="G748" s="141"/>
      <c r="H748" s="141"/>
      <c r="I748" s="141"/>
      <c r="J748" s="141"/>
      <c r="K748" s="141"/>
      <c r="L748" s="141"/>
      <c r="M748" s="144"/>
      <c r="N748" s="144"/>
      <c r="O748" s="141"/>
      <c r="P748" s="145"/>
      <c r="Q748" s="141"/>
      <c r="R748" s="144"/>
      <c r="S748" s="141"/>
      <c r="T748" s="141"/>
      <c r="U748" s="141"/>
    </row>
    <row r="749" ht="12.75" customHeight="1">
      <c r="A749" s="141"/>
      <c r="B749" s="141"/>
      <c r="C749" s="141"/>
      <c r="D749" s="141"/>
      <c r="E749" s="142"/>
      <c r="F749" s="141"/>
      <c r="G749" s="141"/>
      <c r="H749" s="141"/>
      <c r="I749" s="141"/>
      <c r="J749" s="141"/>
      <c r="K749" s="141"/>
      <c r="L749" s="141"/>
      <c r="M749" s="144"/>
      <c r="N749" s="144"/>
      <c r="O749" s="141"/>
      <c r="P749" s="145"/>
      <c r="Q749" s="141"/>
      <c r="R749" s="144"/>
      <c r="S749" s="141"/>
      <c r="T749" s="141"/>
      <c r="U749" s="141"/>
    </row>
    <row r="750" ht="12.75" customHeight="1">
      <c r="A750" s="141"/>
      <c r="B750" s="141"/>
      <c r="C750" s="141"/>
      <c r="D750" s="141"/>
      <c r="E750" s="142"/>
      <c r="F750" s="141"/>
      <c r="G750" s="141"/>
      <c r="H750" s="141"/>
      <c r="I750" s="141"/>
      <c r="J750" s="141"/>
      <c r="K750" s="141"/>
      <c r="L750" s="141"/>
      <c r="M750" s="144"/>
      <c r="N750" s="144"/>
      <c r="O750" s="141"/>
      <c r="P750" s="145"/>
      <c r="Q750" s="141"/>
      <c r="R750" s="144"/>
      <c r="S750" s="141"/>
      <c r="T750" s="141"/>
      <c r="U750" s="141"/>
    </row>
    <row r="751" ht="12.75" customHeight="1">
      <c r="A751" s="141"/>
      <c r="B751" s="141"/>
      <c r="C751" s="141"/>
      <c r="D751" s="141"/>
      <c r="E751" s="142"/>
      <c r="F751" s="141"/>
      <c r="G751" s="141"/>
      <c r="H751" s="141"/>
      <c r="I751" s="141"/>
      <c r="J751" s="141"/>
      <c r="K751" s="141"/>
      <c r="L751" s="141"/>
      <c r="M751" s="144"/>
      <c r="N751" s="144"/>
      <c r="O751" s="141"/>
      <c r="P751" s="145"/>
      <c r="Q751" s="141"/>
      <c r="R751" s="144"/>
      <c r="S751" s="141"/>
      <c r="T751" s="141"/>
      <c r="U751" s="141"/>
    </row>
    <row r="752" ht="12.75" customHeight="1">
      <c r="A752" s="141"/>
      <c r="B752" s="141"/>
      <c r="C752" s="141"/>
      <c r="D752" s="141"/>
      <c r="E752" s="142"/>
      <c r="F752" s="141"/>
      <c r="G752" s="141"/>
      <c r="H752" s="141"/>
      <c r="I752" s="141"/>
      <c r="J752" s="141"/>
      <c r="K752" s="141"/>
      <c r="L752" s="141"/>
      <c r="M752" s="144"/>
      <c r="N752" s="144"/>
      <c r="O752" s="141"/>
      <c r="P752" s="145"/>
      <c r="Q752" s="141"/>
      <c r="R752" s="144"/>
      <c r="S752" s="141"/>
      <c r="T752" s="141"/>
      <c r="U752" s="141"/>
    </row>
    <row r="753" ht="12.75" customHeight="1">
      <c r="A753" s="141"/>
      <c r="B753" s="141"/>
      <c r="C753" s="141"/>
      <c r="D753" s="141"/>
      <c r="E753" s="142"/>
      <c r="F753" s="141"/>
      <c r="G753" s="141"/>
      <c r="H753" s="141"/>
      <c r="I753" s="141"/>
      <c r="J753" s="141"/>
      <c r="K753" s="141"/>
      <c r="L753" s="141"/>
      <c r="M753" s="144"/>
      <c r="N753" s="144"/>
      <c r="O753" s="141"/>
      <c r="P753" s="145"/>
      <c r="Q753" s="141"/>
      <c r="R753" s="144"/>
      <c r="S753" s="141"/>
      <c r="T753" s="141"/>
      <c r="U753" s="141"/>
    </row>
    <row r="754" ht="12.75" customHeight="1">
      <c r="A754" s="141"/>
      <c r="B754" s="141"/>
      <c r="C754" s="141"/>
      <c r="D754" s="141"/>
      <c r="E754" s="142"/>
      <c r="F754" s="141"/>
      <c r="G754" s="141"/>
      <c r="H754" s="141"/>
      <c r="I754" s="141"/>
      <c r="J754" s="141"/>
      <c r="K754" s="141"/>
      <c r="L754" s="141"/>
      <c r="M754" s="144"/>
      <c r="N754" s="144"/>
      <c r="O754" s="141"/>
      <c r="P754" s="145"/>
      <c r="Q754" s="141"/>
      <c r="R754" s="144"/>
      <c r="S754" s="141"/>
      <c r="T754" s="141"/>
      <c r="U754" s="141"/>
    </row>
    <row r="755" ht="12.75" customHeight="1">
      <c r="A755" s="141"/>
      <c r="B755" s="141"/>
      <c r="C755" s="141"/>
      <c r="D755" s="141"/>
      <c r="E755" s="142"/>
      <c r="F755" s="141"/>
      <c r="G755" s="141"/>
      <c r="H755" s="141"/>
      <c r="I755" s="141"/>
      <c r="J755" s="141"/>
      <c r="K755" s="141"/>
      <c r="L755" s="141"/>
      <c r="M755" s="144"/>
      <c r="N755" s="144"/>
      <c r="O755" s="141"/>
      <c r="P755" s="145"/>
      <c r="Q755" s="141"/>
      <c r="R755" s="144"/>
      <c r="S755" s="141"/>
      <c r="T755" s="141"/>
      <c r="U755" s="141"/>
    </row>
    <row r="756" ht="12.75" customHeight="1">
      <c r="A756" s="141"/>
      <c r="B756" s="141"/>
      <c r="C756" s="141"/>
      <c r="D756" s="141"/>
      <c r="E756" s="142"/>
      <c r="F756" s="141"/>
      <c r="G756" s="141"/>
      <c r="H756" s="141"/>
      <c r="I756" s="141"/>
      <c r="J756" s="141"/>
      <c r="K756" s="141"/>
      <c r="L756" s="141"/>
      <c r="M756" s="144"/>
      <c r="N756" s="144"/>
      <c r="O756" s="141"/>
      <c r="P756" s="145"/>
      <c r="Q756" s="141"/>
      <c r="R756" s="144"/>
      <c r="S756" s="141"/>
      <c r="T756" s="141"/>
      <c r="U756" s="141"/>
    </row>
    <row r="757" ht="12.75" customHeight="1">
      <c r="A757" s="141"/>
      <c r="B757" s="141"/>
      <c r="C757" s="141"/>
      <c r="D757" s="141"/>
      <c r="E757" s="142"/>
      <c r="F757" s="141"/>
      <c r="G757" s="141"/>
      <c r="H757" s="141"/>
      <c r="I757" s="141"/>
      <c r="J757" s="141"/>
      <c r="K757" s="141"/>
      <c r="L757" s="141"/>
      <c r="M757" s="144"/>
      <c r="N757" s="144"/>
      <c r="O757" s="141"/>
      <c r="P757" s="145"/>
      <c r="Q757" s="141"/>
      <c r="R757" s="144"/>
      <c r="S757" s="141"/>
      <c r="T757" s="141"/>
      <c r="U757" s="141"/>
    </row>
    <row r="758" ht="12.75" customHeight="1">
      <c r="A758" s="141"/>
      <c r="B758" s="141"/>
      <c r="C758" s="141"/>
      <c r="D758" s="141"/>
      <c r="E758" s="142"/>
      <c r="F758" s="141"/>
      <c r="G758" s="141"/>
      <c r="H758" s="141"/>
      <c r="I758" s="141"/>
      <c r="J758" s="141"/>
      <c r="K758" s="141"/>
      <c r="L758" s="141"/>
      <c r="M758" s="144"/>
      <c r="N758" s="144"/>
      <c r="O758" s="141"/>
      <c r="P758" s="145"/>
      <c r="Q758" s="141"/>
      <c r="R758" s="144"/>
      <c r="S758" s="141"/>
      <c r="T758" s="141"/>
      <c r="U758" s="141"/>
    </row>
    <row r="759" ht="12.75" customHeight="1">
      <c r="A759" s="141"/>
      <c r="B759" s="141"/>
      <c r="C759" s="141"/>
      <c r="D759" s="141"/>
      <c r="E759" s="142"/>
      <c r="F759" s="141"/>
      <c r="G759" s="141"/>
      <c r="H759" s="141"/>
      <c r="I759" s="141"/>
      <c r="J759" s="141"/>
      <c r="K759" s="141"/>
      <c r="L759" s="141"/>
      <c r="M759" s="144"/>
      <c r="N759" s="144"/>
      <c r="O759" s="141"/>
      <c r="P759" s="145"/>
      <c r="Q759" s="141"/>
      <c r="R759" s="144"/>
      <c r="S759" s="141"/>
      <c r="T759" s="141"/>
      <c r="U759" s="141"/>
    </row>
    <row r="760" ht="12.75" customHeight="1">
      <c r="A760" s="141"/>
      <c r="B760" s="141"/>
      <c r="C760" s="141"/>
      <c r="D760" s="141"/>
      <c r="E760" s="142"/>
      <c r="F760" s="141"/>
      <c r="G760" s="141"/>
      <c r="H760" s="141"/>
      <c r="I760" s="141"/>
      <c r="J760" s="141"/>
      <c r="K760" s="141"/>
      <c r="L760" s="141"/>
      <c r="M760" s="144"/>
      <c r="N760" s="144"/>
      <c r="O760" s="141"/>
      <c r="P760" s="145"/>
      <c r="Q760" s="141"/>
      <c r="R760" s="144"/>
      <c r="S760" s="141"/>
      <c r="T760" s="141"/>
      <c r="U760" s="141"/>
    </row>
    <row r="761" ht="12.75" customHeight="1">
      <c r="A761" s="141"/>
      <c r="B761" s="141"/>
      <c r="C761" s="141"/>
      <c r="D761" s="141"/>
      <c r="E761" s="142"/>
      <c r="F761" s="141"/>
      <c r="G761" s="141"/>
      <c r="H761" s="141"/>
      <c r="I761" s="141"/>
      <c r="J761" s="141"/>
      <c r="K761" s="141"/>
      <c r="L761" s="141"/>
      <c r="M761" s="144"/>
      <c r="N761" s="144"/>
      <c r="O761" s="141"/>
      <c r="P761" s="145"/>
      <c r="Q761" s="141"/>
      <c r="R761" s="144"/>
      <c r="S761" s="141"/>
      <c r="T761" s="141"/>
      <c r="U761" s="141"/>
    </row>
    <row r="762" ht="12.75" customHeight="1">
      <c r="A762" s="141"/>
      <c r="B762" s="141"/>
      <c r="C762" s="141"/>
      <c r="D762" s="141"/>
      <c r="E762" s="142"/>
      <c r="F762" s="141"/>
      <c r="G762" s="141"/>
      <c r="H762" s="141"/>
      <c r="I762" s="141"/>
      <c r="J762" s="141"/>
      <c r="K762" s="141"/>
      <c r="L762" s="141"/>
      <c r="M762" s="144"/>
      <c r="N762" s="144"/>
      <c r="O762" s="141"/>
      <c r="P762" s="145"/>
      <c r="Q762" s="141"/>
      <c r="R762" s="144"/>
      <c r="S762" s="141"/>
      <c r="T762" s="141"/>
      <c r="U762" s="141"/>
    </row>
    <row r="763" ht="12.75" customHeight="1">
      <c r="A763" s="141"/>
      <c r="B763" s="141"/>
      <c r="C763" s="141"/>
      <c r="D763" s="141"/>
      <c r="E763" s="142"/>
      <c r="F763" s="141"/>
      <c r="G763" s="141"/>
      <c r="H763" s="141"/>
      <c r="I763" s="141"/>
      <c r="J763" s="141"/>
      <c r="K763" s="141"/>
      <c r="L763" s="141"/>
      <c r="M763" s="144"/>
      <c r="N763" s="144"/>
      <c r="O763" s="141"/>
      <c r="P763" s="145"/>
      <c r="Q763" s="141"/>
      <c r="R763" s="144"/>
      <c r="S763" s="141"/>
      <c r="T763" s="141"/>
      <c r="U763" s="141"/>
    </row>
    <row r="764" ht="12.75" customHeight="1">
      <c r="A764" s="141"/>
      <c r="B764" s="141"/>
      <c r="C764" s="141"/>
      <c r="D764" s="141"/>
      <c r="E764" s="142"/>
      <c r="F764" s="141"/>
      <c r="G764" s="141"/>
      <c r="H764" s="141"/>
      <c r="I764" s="141"/>
      <c r="J764" s="141"/>
      <c r="K764" s="141"/>
      <c r="L764" s="141"/>
      <c r="M764" s="144"/>
      <c r="N764" s="144"/>
      <c r="O764" s="141"/>
      <c r="P764" s="145"/>
      <c r="Q764" s="141"/>
      <c r="R764" s="144"/>
      <c r="S764" s="141"/>
      <c r="T764" s="141"/>
      <c r="U764" s="141"/>
    </row>
    <row r="765" ht="12.75" customHeight="1">
      <c r="A765" s="141"/>
      <c r="B765" s="141"/>
      <c r="C765" s="141"/>
      <c r="D765" s="141"/>
      <c r="E765" s="142"/>
      <c r="F765" s="141"/>
      <c r="G765" s="141"/>
      <c r="H765" s="141"/>
      <c r="I765" s="141"/>
      <c r="J765" s="141"/>
      <c r="K765" s="141"/>
      <c r="L765" s="141"/>
      <c r="M765" s="144"/>
      <c r="N765" s="144"/>
      <c r="O765" s="141"/>
      <c r="P765" s="145"/>
      <c r="Q765" s="141"/>
      <c r="R765" s="144"/>
      <c r="S765" s="141"/>
      <c r="T765" s="141"/>
      <c r="U765" s="141"/>
    </row>
    <row r="766" ht="12.75" customHeight="1">
      <c r="A766" s="141"/>
      <c r="B766" s="141"/>
      <c r="C766" s="141"/>
      <c r="D766" s="141"/>
      <c r="E766" s="142"/>
      <c r="F766" s="141"/>
      <c r="G766" s="141"/>
      <c r="H766" s="141"/>
      <c r="I766" s="141"/>
      <c r="J766" s="141"/>
      <c r="K766" s="141"/>
      <c r="L766" s="141"/>
      <c r="M766" s="144"/>
      <c r="N766" s="144"/>
      <c r="O766" s="141"/>
      <c r="P766" s="145"/>
      <c r="Q766" s="141"/>
      <c r="R766" s="144"/>
      <c r="S766" s="141"/>
      <c r="T766" s="141"/>
      <c r="U766" s="141"/>
    </row>
    <row r="767" ht="12.75" customHeight="1">
      <c r="A767" s="141"/>
      <c r="B767" s="141"/>
      <c r="C767" s="141"/>
      <c r="D767" s="141"/>
      <c r="E767" s="142"/>
      <c r="F767" s="141"/>
      <c r="G767" s="141"/>
      <c r="H767" s="141"/>
      <c r="I767" s="141"/>
      <c r="J767" s="141"/>
      <c r="K767" s="141"/>
      <c r="L767" s="141"/>
      <c r="M767" s="144"/>
      <c r="N767" s="144"/>
      <c r="O767" s="141"/>
      <c r="P767" s="145"/>
      <c r="Q767" s="141"/>
      <c r="R767" s="144"/>
      <c r="S767" s="141"/>
      <c r="T767" s="141"/>
      <c r="U767" s="141"/>
    </row>
    <row r="768" ht="12.75" customHeight="1">
      <c r="A768" s="141"/>
      <c r="B768" s="141"/>
      <c r="C768" s="141"/>
      <c r="D768" s="141"/>
      <c r="E768" s="142"/>
      <c r="F768" s="141"/>
      <c r="G768" s="141"/>
      <c r="H768" s="141"/>
      <c r="I768" s="141"/>
      <c r="J768" s="141"/>
      <c r="K768" s="141"/>
      <c r="L768" s="141"/>
      <c r="M768" s="144"/>
      <c r="N768" s="144"/>
      <c r="O768" s="141"/>
      <c r="P768" s="145"/>
      <c r="Q768" s="141"/>
      <c r="R768" s="144"/>
      <c r="S768" s="141"/>
      <c r="T768" s="141"/>
      <c r="U768" s="141"/>
    </row>
    <row r="769" ht="12.75" customHeight="1">
      <c r="A769" s="141"/>
      <c r="B769" s="141"/>
      <c r="C769" s="141"/>
      <c r="D769" s="141"/>
      <c r="E769" s="142"/>
      <c r="F769" s="141"/>
      <c r="G769" s="141"/>
      <c r="H769" s="141"/>
      <c r="I769" s="141"/>
      <c r="J769" s="141"/>
      <c r="K769" s="141"/>
      <c r="L769" s="141"/>
      <c r="M769" s="144"/>
      <c r="N769" s="144"/>
      <c r="O769" s="141"/>
      <c r="P769" s="145"/>
      <c r="Q769" s="141"/>
      <c r="R769" s="144"/>
      <c r="S769" s="141"/>
      <c r="T769" s="141"/>
      <c r="U769" s="141"/>
    </row>
    <row r="770" ht="12.75" customHeight="1">
      <c r="A770" s="141"/>
      <c r="B770" s="141"/>
      <c r="C770" s="141"/>
      <c r="D770" s="141"/>
      <c r="E770" s="142"/>
      <c r="F770" s="141"/>
      <c r="G770" s="141"/>
      <c r="H770" s="141"/>
      <c r="I770" s="141"/>
      <c r="J770" s="141"/>
      <c r="K770" s="141"/>
      <c r="L770" s="141"/>
      <c r="M770" s="144"/>
      <c r="N770" s="144"/>
      <c r="O770" s="141"/>
      <c r="P770" s="145"/>
      <c r="Q770" s="141"/>
      <c r="R770" s="144"/>
      <c r="S770" s="141"/>
      <c r="T770" s="141"/>
      <c r="U770" s="141"/>
    </row>
    <row r="771" ht="12.75" customHeight="1">
      <c r="A771" s="141"/>
      <c r="B771" s="141"/>
      <c r="C771" s="141"/>
      <c r="D771" s="141"/>
      <c r="E771" s="142"/>
      <c r="F771" s="141"/>
      <c r="G771" s="141"/>
      <c r="H771" s="141"/>
      <c r="I771" s="141"/>
      <c r="J771" s="141"/>
      <c r="K771" s="141"/>
      <c r="L771" s="141"/>
      <c r="M771" s="144"/>
      <c r="N771" s="144"/>
      <c r="O771" s="141"/>
      <c r="P771" s="145"/>
      <c r="Q771" s="141"/>
      <c r="R771" s="144"/>
      <c r="S771" s="141"/>
      <c r="T771" s="141"/>
      <c r="U771" s="141"/>
    </row>
    <row r="772" ht="12.75" customHeight="1">
      <c r="A772" s="141"/>
      <c r="B772" s="141"/>
      <c r="C772" s="141"/>
      <c r="D772" s="141"/>
      <c r="E772" s="142"/>
      <c r="F772" s="141"/>
      <c r="G772" s="141"/>
      <c r="H772" s="141"/>
      <c r="I772" s="141"/>
      <c r="J772" s="141"/>
      <c r="K772" s="141"/>
      <c r="L772" s="141"/>
      <c r="M772" s="144"/>
      <c r="N772" s="144"/>
      <c r="O772" s="141"/>
      <c r="P772" s="145"/>
      <c r="Q772" s="141"/>
      <c r="R772" s="144"/>
      <c r="S772" s="141"/>
      <c r="T772" s="141"/>
      <c r="U772" s="141"/>
    </row>
    <row r="773" ht="12.75" customHeight="1">
      <c r="A773" s="141"/>
      <c r="B773" s="141"/>
      <c r="C773" s="141"/>
      <c r="D773" s="141"/>
      <c r="E773" s="142"/>
      <c r="F773" s="141"/>
      <c r="G773" s="141"/>
      <c r="H773" s="141"/>
      <c r="I773" s="141"/>
      <c r="J773" s="141"/>
      <c r="K773" s="141"/>
      <c r="L773" s="141"/>
      <c r="M773" s="144"/>
      <c r="N773" s="144"/>
      <c r="O773" s="141"/>
      <c r="P773" s="145"/>
      <c r="Q773" s="141"/>
      <c r="R773" s="144"/>
      <c r="S773" s="141"/>
      <c r="T773" s="141"/>
      <c r="U773" s="141"/>
    </row>
    <row r="774" ht="12.75" customHeight="1">
      <c r="A774" s="141"/>
      <c r="B774" s="141"/>
      <c r="C774" s="141"/>
      <c r="D774" s="141"/>
      <c r="E774" s="142"/>
      <c r="F774" s="141"/>
      <c r="G774" s="141"/>
      <c r="H774" s="141"/>
      <c r="I774" s="141"/>
      <c r="J774" s="141"/>
      <c r="K774" s="141"/>
      <c r="L774" s="141"/>
      <c r="M774" s="144"/>
      <c r="N774" s="144"/>
      <c r="O774" s="141"/>
      <c r="P774" s="145"/>
      <c r="Q774" s="141"/>
      <c r="R774" s="144"/>
      <c r="S774" s="141"/>
      <c r="T774" s="141"/>
      <c r="U774" s="141"/>
    </row>
    <row r="775" ht="12.75" customHeight="1">
      <c r="A775" s="141"/>
      <c r="B775" s="141"/>
      <c r="C775" s="141"/>
      <c r="D775" s="141"/>
      <c r="E775" s="142"/>
      <c r="F775" s="141"/>
      <c r="G775" s="141"/>
      <c r="H775" s="141"/>
      <c r="I775" s="141"/>
      <c r="J775" s="141"/>
      <c r="K775" s="141"/>
      <c r="L775" s="141"/>
      <c r="M775" s="144"/>
      <c r="N775" s="144"/>
      <c r="O775" s="141"/>
      <c r="P775" s="145"/>
      <c r="Q775" s="141"/>
      <c r="R775" s="144"/>
      <c r="S775" s="141"/>
      <c r="T775" s="141"/>
      <c r="U775" s="141"/>
    </row>
    <row r="776" ht="12.75" customHeight="1">
      <c r="A776" s="141"/>
      <c r="B776" s="141"/>
      <c r="C776" s="141"/>
      <c r="D776" s="141"/>
      <c r="E776" s="142"/>
      <c r="F776" s="141"/>
      <c r="G776" s="141"/>
      <c r="H776" s="141"/>
      <c r="I776" s="141"/>
      <c r="J776" s="141"/>
      <c r="K776" s="141"/>
      <c r="L776" s="141"/>
      <c r="M776" s="144"/>
      <c r="N776" s="144"/>
      <c r="O776" s="141"/>
      <c r="P776" s="145"/>
      <c r="Q776" s="141"/>
      <c r="R776" s="144"/>
      <c r="S776" s="141"/>
      <c r="T776" s="141"/>
      <c r="U776" s="141"/>
    </row>
    <row r="777" ht="12.75" customHeight="1">
      <c r="A777" s="141"/>
      <c r="B777" s="141"/>
      <c r="C777" s="141"/>
      <c r="D777" s="141"/>
      <c r="E777" s="142"/>
      <c r="F777" s="141"/>
      <c r="G777" s="141"/>
      <c r="H777" s="141"/>
      <c r="I777" s="141"/>
      <c r="J777" s="141"/>
      <c r="K777" s="141"/>
      <c r="L777" s="141"/>
      <c r="M777" s="144"/>
      <c r="N777" s="144"/>
      <c r="O777" s="141"/>
      <c r="P777" s="145"/>
      <c r="Q777" s="141"/>
      <c r="R777" s="144"/>
      <c r="S777" s="141"/>
      <c r="T777" s="141"/>
      <c r="U777" s="141"/>
    </row>
    <row r="778" ht="12.75" customHeight="1">
      <c r="A778" s="141"/>
      <c r="B778" s="141"/>
      <c r="C778" s="141"/>
      <c r="D778" s="141"/>
      <c r="E778" s="142"/>
      <c r="F778" s="141"/>
      <c r="G778" s="141"/>
      <c r="H778" s="141"/>
      <c r="I778" s="141"/>
      <c r="J778" s="141"/>
      <c r="K778" s="141"/>
      <c r="L778" s="141"/>
      <c r="M778" s="144"/>
      <c r="N778" s="144"/>
      <c r="O778" s="141"/>
      <c r="P778" s="145"/>
      <c r="Q778" s="141"/>
      <c r="R778" s="144"/>
      <c r="S778" s="141"/>
      <c r="T778" s="141"/>
      <c r="U778" s="141"/>
    </row>
    <row r="779" ht="12.75" customHeight="1">
      <c r="A779" s="141"/>
      <c r="B779" s="141"/>
      <c r="C779" s="141"/>
      <c r="D779" s="141"/>
      <c r="E779" s="142"/>
      <c r="F779" s="141"/>
      <c r="G779" s="141"/>
      <c r="H779" s="141"/>
      <c r="I779" s="141"/>
      <c r="J779" s="141"/>
      <c r="K779" s="141"/>
      <c r="L779" s="141"/>
      <c r="M779" s="144"/>
      <c r="N779" s="144"/>
      <c r="O779" s="141"/>
      <c r="P779" s="145"/>
      <c r="Q779" s="141"/>
      <c r="R779" s="144"/>
      <c r="S779" s="141"/>
      <c r="T779" s="141"/>
      <c r="U779" s="141"/>
    </row>
    <row r="780" ht="12.75" customHeight="1">
      <c r="A780" s="141"/>
      <c r="B780" s="141"/>
      <c r="C780" s="141"/>
      <c r="D780" s="141"/>
      <c r="E780" s="142"/>
      <c r="F780" s="141"/>
      <c r="G780" s="141"/>
      <c r="H780" s="141"/>
      <c r="I780" s="141"/>
      <c r="J780" s="141"/>
      <c r="K780" s="141"/>
      <c r="L780" s="141"/>
      <c r="M780" s="144"/>
      <c r="N780" s="144"/>
      <c r="O780" s="141"/>
      <c r="P780" s="145"/>
      <c r="Q780" s="141"/>
      <c r="R780" s="144"/>
      <c r="S780" s="141"/>
      <c r="T780" s="141"/>
      <c r="U780" s="141"/>
    </row>
    <row r="781" ht="12.75" customHeight="1">
      <c r="A781" s="141"/>
      <c r="B781" s="141"/>
      <c r="C781" s="141"/>
      <c r="D781" s="141"/>
      <c r="E781" s="142"/>
      <c r="F781" s="141"/>
      <c r="G781" s="141"/>
      <c r="H781" s="141"/>
      <c r="I781" s="141"/>
      <c r="J781" s="141"/>
      <c r="K781" s="141"/>
      <c r="L781" s="141"/>
      <c r="M781" s="144"/>
      <c r="N781" s="144"/>
      <c r="O781" s="141"/>
      <c r="P781" s="145"/>
      <c r="Q781" s="141"/>
      <c r="R781" s="144"/>
      <c r="S781" s="141"/>
      <c r="T781" s="141"/>
      <c r="U781" s="141"/>
    </row>
    <row r="782" ht="12.75" customHeight="1">
      <c r="A782" s="141"/>
      <c r="B782" s="141"/>
      <c r="C782" s="141"/>
      <c r="D782" s="141"/>
      <c r="E782" s="142"/>
      <c r="F782" s="141"/>
      <c r="G782" s="141"/>
      <c r="H782" s="141"/>
      <c r="I782" s="141"/>
      <c r="J782" s="141"/>
      <c r="K782" s="141"/>
      <c r="L782" s="141"/>
      <c r="M782" s="144"/>
      <c r="N782" s="144"/>
      <c r="O782" s="141"/>
      <c r="P782" s="145"/>
      <c r="Q782" s="141"/>
      <c r="R782" s="144"/>
      <c r="S782" s="141"/>
      <c r="T782" s="141"/>
      <c r="U782" s="141"/>
    </row>
    <row r="783" ht="12.75" customHeight="1">
      <c r="A783" s="141"/>
      <c r="B783" s="141"/>
      <c r="C783" s="141"/>
      <c r="D783" s="141"/>
      <c r="E783" s="142"/>
      <c r="F783" s="141"/>
      <c r="G783" s="141"/>
      <c r="H783" s="141"/>
      <c r="I783" s="141"/>
      <c r="J783" s="141"/>
      <c r="K783" s="141"/>
      <c r="L783" s="141"/>
      <c r="M783" s="144"/>
      <c r="N783" s="144"/>
      <c r="O783" s="141"/>
      <c r="P783" s="145"/>
      <c r="Q783" s="141"/>
      <c r="R783" s="144"/>
      <c r="S783" s="141"/>
      <c r="T783" s="141"/>
      <c r="U783" s="141"/>
    </row>
    <row r="784" ht="12.75" customHeight="1">
      <c r="A784" s="141"/>
      <c r="B784" s="141"/>
      <c r="C784" s="141"/>
      <c r="D784" s="141"/>
      <c r="E784" s="142"/>
      <c r="F784" s="141"/>
      <c r="G784" s="141"/>
      <c r="H784" s="141"/>
      <c r="I784" s="141"/>
      <c r="J784" s="141"/>
      <c r="K784" s="141"/>
      <c r="L784" s="141"/>
      <c r="M784" s="144"/>
      <c r="N784" s="144"/>
      <c r="O784" s="141"/>
      <c r="P784" s="145"/>
      <c r="Q784" s="141"/>
      <c r="R784" s="144"/>
      <c r="S784" s="141"/>
      <c r="T784" s="141"/>
      <c r="U784" s="141"/>
    </row>
    <row r="785" ht="12.75" customHeight="1">
      <c r="A785" s="141"/>
      <c r="B785" s="141"/>
      <c r="C785" s="141"/>
      <c r="D785" s="141"/>
      <c r="E785" s="142"/>
      <c r="F785" s="141"/>
      <c r="G785" s="141"/>
      <c r="H785" s="141"/>
      <c r="I785" s="141"/>
      <c r="J785" s="141"/>
      <c r="K785" s="141"/>
      <c r="L785" s="141"/>
      <c r="M785" s="144"/>
      <c r="N785" s="144"/>
      <c r="O785" s="141"/>
      <c r="P785" s="145"/>
      <c r="Q785" s="141"/>
      <c r="R785" s="144"/>
      <c r="S785" s="141"/>
      <c r="T785" s="141"/>
      <c r="U785" s="141"/>
    </row>
    <row r="786" ht="12.75" customHeight="1">
      <c r="A786" s="141"/>
      <c r="B786" s="141"/>
      <c r="C786" s="141"/>
      <c r="D786" s="141"/>
      <c r="E786" s="142"/>
      <c r="F786" s="141"/>
      <c r="G786" s="141"/>
      <c r="H786" s="141"/>
      <c r="I786" s="141"/>
      <c r="J786" s="141"/>
      <c r="K786" s="141"/>
      <c r="L786" s="141"/>
      <c r="M786" s="144"/>
      <c r="N786" s="144"/>
      <c r="O786" s="141"/>
      <c r="P786" s="145"/>
      <c r="Q786" s="141"/>
      <c r="R786" s="144"/>
      <c r="S786" s="141"/>
      <c r="T786" s="141"/>
      <c r="U786" s="141"/>
    </row>
    <row r="787" ht="12.75" customHeight="1">
      <c r="A787" s="141"/>
      <c r="B787" s="141"/>
      <c r="C787" s="141"/>
      <c r="D787" s="141"/>
      <c r="E787" s="142"/>
      <c r="F787" s="141"/>
      <c r="G787" s="141"/>
      <c r="H787" s="141"/>
      <c r="I787" s="141"/>
      <c r="J787" s="141"/>
      <c r="K787" s="141"/>
      <c r="L787" s="141"/>
      <c r="M787" s="144"/>
      <c r="N787" s="144"/>
      <c r="O787" s="141"/>
      <c r="P787" s="145"/>
      <c r="Q787" s="141"/>
      <c r="R787" s="144"/>
      <c r="S787" s="141"/>
      <c r="T787" s="141"/>
      <c r="U787" s="141"/>
    </row>
    <row r="788" ht="12.75" customHeight="1">
      <c r="A788" s="141"/>
      <c r="B788" s="141"/>
      <c r="C788" s="141"/>
      <c r="D788" s="141"/>
      <c r="E788" s="142"/>
      <c r="F788" s="141"/>
      <c r="G788" s="141"/>
      <c r="H788" s="141"/>
      <c r="I788" s="141"/>
      <c r="J788" s="141"/>
      <c r="K788" s="141"/>
      <c r="L788" s="141"/>
      <c r="M788" s="144"/>
      <c r="N788" s="144"/>
      <c r="O788" s="141"/>
      <c r="P788" s="145"/>
      <c r="Q788" s="141"/>
      <c r="R788" s="144"/>
      <c r="S788" s="141"/>
      <c r="T788" s="141"/>
      <c r="U788" s="141"/>
    </row>
    <row r="789" ht="12.75" customHeight="1">
      <c r="A789" s="141"/>
      <c r="B789" s="141"/>
      <c r="C789" s="141"/>
      <c r="D789" s="141"/>
      <c r="E789" s="142"/>
      <c r="F789" s="141"/>
      <c r="G789" s="141"/>
      <c r="H789" s="141"/>
      <c r="I789" s="141"/>
      <c r="J789" s="141"/>
      <c r="K789" s="141"/>
      <c r="L789" s="141"/>
      <c r="M789" s="144"/>
      <c r="N789" s="144"/>
      <c r="O789" s="141"/>
      <c r="P789" s="145"/>
      <c r="Q789" s="141"/>
      <c r="R789" s="144"/>
      <c r="S789" s="141"/>
      <c r="T789" s="141"/>
      <c r="U789" s="141"/>
    </row>
    <row r="790" ht="12.75" customHeight="1">
      <c r="A790" s="141"/>
      <c r="B790" s="141"/>
      <c r="C790" s="141"/>
      <c r="D790" s="141"/>
      <c r="E790" s="142"/>
      <c r="F790" s="141"/>
      <c r="G790" s="141"/>
      <c r="H790" s="141"/>
      <c r="I790" s="141"/>
      <c r="J790" s="141"/>
      <c r="K790" s="141"/>
      <c r="L790" s="141"/>
      <c r="M790" s="144"/>
      <c r="N790" s="144"/>
      <c r="O790" s="141"/>
      <c r="P790" s="145"/>
      <c r="Q790" s="141"/>
      <c r="R790" s="144"/>
      <c r="S790" s="141"/>
      <c r="T790" s="141"/>
      <c r="U790" s="141"/>
    </row>
    <row r="791" ht="12.75" customHeight="1">
      <c r="A791" s="141"/>
      <c r="B791" s="141"/>
      <c r="C791" s="141"/>
      <c r="D791" s="141"/>
      <c r="E791" s="142"/>
      <c r="F791" s="141"/>
      <c r="G791" s="141"/>
      <c r="H791" s="141"/>
      <c r="I791" s="141"/>
      <c r="J791" s="141"/>
      <c r="K791" s="141"/>
      <c r="L791" s="141"/>
      <c r="M791" s="144"/>
      <c r="N791" s="144"/>
      <c r="O791" s="141"/>
      <c r="P791" s="145"/>
      <c r="Q791" s="141"/>
      <c r="R791" s="144"/>
      <c r="S791" s="141"/>
      <c r="T791" s="141"/>
      <c r="U791" s="141"/>
    </row>
    <row r="792" ht="12.75" customHeight="1">
      <c r="A792" s="141"/>
      <c r="B792" s="141"/>
      <c r="C792" s="141"/>
      <c r="D792" s="141"/>
      <c r="E792" s="142"/>
      <c r="F792" s="141"/>
      <c r="G792" s="141"/>
      <c r="H792" s="141"/>
      <c r="I792" s="141"/>
      <c r="J792" s="141"/>
      <c r="K792" s="141"/>
      <c r="L792" s="141"/>
      <c r="M792" s="144"/>
      <c r="N792" s="144"/>
      <c r="O792" s="141"/>
      <c r="P792" s="145"/>
      <c r="Q792" s="141"/>
      <c r="R792" s="144"/>
      <c r="S792" s="141"/>
      <c r="T792" s="141"/>
      <c r="U792" s="141"/>
    </row>
    <row r="793" ht="12.75" customHeight="1">
      <c r="A793" s="141"/>
      <c r="B793" s="141"/>
      <c r="C793" s="141"/>
      <c r="D793" s="141"/>
      <c r="E793" s="142"/>
      <c r="F793" s="141"/>
      <c r="G793" s="141"/>
      <c r="H793" s="141"/>
      <c r="I793" s="141"/>
      <c r="J793" s="141"/>
      <c r="K793" s="141"/>
      <c r="L793" s="141"/>
      <c r="M793" s="144"/>
      <c r="N793" s="144"/>
      <c r="O793" s="141"/>
      <c r="P793" s="145"/>
      <c r="Q793" s="141"/>
      <c r="R793" s="144"/>
      <c r="S793" s="141"/>
      <c r="T793" s="141"/>
      <c r="U793" s="141"/>
    </row>
    <row r="794" ht="12.75" customHeight="1">
      <c r="A794" s="141"/>
      <c r="B794" s="141"/>
      <c r="C794" s="141"/>
      <c r="D794" s="141"/>
      <c r="E794" s="142"/>
      <c r="F794" s="141"/>
      <c r="G794" s="141"/>
      <c r="H794" s="141"/>
      <c r="I794" s="141"/>
      <c r="J794" s="141"/>
      <c r="K794" s="141"/>
      <c r="L794" s="141"/>
      <c r="M794" s="144"/>
      <c r="N794" s="144"/>
      <c r="O794" s="141"/>
      <c r="P794" s="145"/>
      <c r="Q794" s="141"/>
      <c r="R794" s="144"/>
      <c r="S794" s="141"/>
      <c r="T794" s="141"/>
      <c r="U794" s="141"/>
    </row>
    <row r="795" ht="12.75" customHeight="1">
      <c r="A795" s="141"/>
      <c r="B795" s="141"/>
      <c r="C795" s="141"/>
      <c r="D795" s="141"/>
      <c r="E795" s="142"/>
      <c r="F795" s="141"/>
      <c r="G795" s="141"/>
      <c r="H795" s="141"/>
      <c r="I795" s="141"/>
      <c r="J795" s="141"/>
      <c r="K795" s="141"/>
      <c r="L795" s="141"/>
      <c r="M795" s="144"/>
      <c r="N795" s="144"/>
      <c r="O795" s="141"/>
      <c r="P795" s="145"/>
      <c r="Q795" s="141"/>
      <c r="R795" s="144"/>
      <c r="S795" s="141"/>
      <c r="T795" s="141"/>
      <c r="U795" s="141"/>
    </row>
    <row r="796" ht="12.75" customHeight="1">
      <c r="A796" s="141"/>
      <c r="B796" s="141"/>
      <c r="C796" s="141"/>
      <c r="D796" s="141"/>
      <c r="E796" s="142"/>
      <c r="F796" s="141"/>
      <c r="G796" s="141"/>
      <c r="H796" s="141"/>
      <c r="I796" s="141"/>
      <c r="J796" s="141"/>
      <c r="K796" s="141"/>
      <c r="L796" s="141"/>
      <c r="M796" s="144"/>
      <c r="N796" s="144"/>
      <c r="O796" s="141"/>
      <c r="P796" s="145"/>
      <c r="Q796" s="141"/>
      <c r="R796" s="144"/>
      <c r="S796" s="141"/>
      <c r="T796" s="141"/>
      <c r="U796" s="141"/>
    </row>
    <row r="797" ht="12.75" customHeight="1">
      <c r="A797" s="141"/>
      <c r="B797" s="141"/>
      <c r="C797" s="141"/>
      <c r="D797" s="141"/>
      <c r="E797" s="142"/>
      <c r="F797" s="141"/>
      <c r="G797" s="141"/>
      <c r="H797" s="141"/>
      <c r="I797" s="141"/>
      <c r="J797" s="141"/>
      <c r="K797" s="141"/>
      <c r="L797" s="141"/>
      <c r="M797" s="144"/>
      <c r="N797" s="144"/>
      <c r="O797" s="141"/>
      <c r="P797" s="145"/>
      <c r="Q797" s="141"/>
      <c r="R797" s="144"/>
      <c r="S797" s="141"/>
      <c r="T797" s="141"/>
      <c r="U797" s="141"/>
    </row>
    <row r="798" ht="12.75" customHeight="1">
      <c r="A798" s="141"/>
      <c r="B798" s="141"/>
      <c r="C798" s="141"/>
      <c r="D798" s="141"/>
      <c r="E798" s="142"/>
      <c r="F798" s="141"/>
      <c r="G798" s="141"/>
      <c r="H798" s="141"/>
      <c r="I798" s="141"/>
      <c r="J798" s="141"/>
      <c r="K798" s="141"/>
      <c r="L798" s="141"/>
      <c r="M798" s="144"/>
      <c r="N798" s="144"/>
      <c r="O798" s="141"/>
      <c r="P798" s="145"/>
      <c r="Q798" s="141"/>
      <c r="R798" s="144"/>
      <c r="S798" s="141"/>
      <c r="T798" s="141"/>
      <c r="U798" s="141"/>
    </row>
    <row r="799" ht="12.75" customHeight="1">
      <c r="A799" s="141"/>
      <c r="B799" s="141"/>
      <c r="C799" s="141"/>
      <c r="D799" s="141"/>
      <c r="E799" s="142"/>
      <c r="F799" s="141"/>
      <c r="G799" s="141"/>
      <c r="H799" s="141"/>
      <c r="I799" s="141"/>
      <c r="J799" s="141"/>
      <c r="K799" s="141"/>
      <c r="L799" s="141"/>
      <c r="M799" s="144"/>
      <c r="N799" s="144"/>
      <c r="O799" s="141"/>
      <c r="P799" s="145"/>
      <c r="Q799" s="141"/>
      <c r="R799" s="144"/>
      <c r="S799" s="141"/>
      <c r="T799" s="141"/>
      <c r="U799" s="141"/>
    </row>
    <row r="800" ht="12.75" customHeight="1">
      <c r="A800" s="141"/>
      <c r="B800" s="141"/>
      <c r="C800" s="141"/>
      <c r="D800" s="141"/>
      <c r="E800" s="142"/>
      <c r="F800" s="141"/>
      <c r="G800" s="141"/>
      <c r="H800" s="141"/>
      <c r="I800" s="141"/>
      <c r="J800" s="141"/>
      <c r="K800" s="141"/>
      <c r="L800" s="141"/>
      <c r="M800" s="144"/>
      <c r="N800" s="144"/>
      <c r="O800" s="141"/>
      <c r="P800" s="145"/>
      <c r="Q800" s="141"/>
      <c r="R800" s="144"/>
      <c r="S800" s="141"/>
      <c r="T800" s="141"/>
      <c r="U800" s="141"/>
    </row>
    <row r="801" ht="12.75" customHeight="1">
      <c r="A801" s="141"/>
      <c r="B801" s="141"/>
      <c r="C801" s="141"/>
      <c r="D801" s="141"/>
      <c r="E801" s="142"/>
      <c r="F801" s="141"/>
      <c r="G801" s="141"/>
      <c r="H801" s="141"/>
      <c r="I801" s="141"/>
      <c r="J801" s="141"/>
      <c r="K801" s="141"/>
      <c r="L801" s="141"/>
      <c r="M801" s="144"/>
      <c r="N801" s="144"/>
      <c r="O801" s="141"/>
      <c r="P801" s="145"/>
      <c r="Q801" s="141"/>
      <c r="R801" s="144"/>
      <c r="S801" s="141"/>
      <c r="T801" s="141"/>
      <c r="U801" s="141"/>
    </row>
    <row r="802" ht="12.75" customHeight="1">
      <c r="A802" s="141"/>
      <c r="B802" s="141"/>
      <c r="C802" s="141"/>
      <c r="D802" s="141"/>
      <c r="E802" s="142"/>
      <c r="F802" s="141"/>
      <c r="G802" s="141"/>
      <c r="H802" s="141"/>
      <c r="I802" s="141"/>
      <c r="J802" s="141"/>
      <c r="K802" s="141"/>
      <c r="L802" s="141"/>
      <c r="M802" s="144"/>
      <c r="N802" s="144"/>
      <c r="O802" s="141"/>
      <c r="P802" s="145"/>
      <c r="Q802" s="141"/>
      <c r="R802" s="144"/>
      <c r="S802" s="141"/>
      <c r="T802" s="141"/>
      <c r="U802" s="141"/>
    </row>
    <row r="803" ht="12.75" customHeight="1">
      <c r="A803" s="141"/>
      <c r="B803" s="141"/>
      <c r="C803" s="141"/>
      <c r="D803" s="141"/>
      <c r="E803" s="142"/>
      <c r="F803" s="141"/>
      <c r="G803" s="141"/>
      <c r="H803" s="141"/>
      <c r="I803" s="141"/>
      <c r="J803" s="141"/>
      <c r="K803" s="141"/>
      <c r="L803" s="141"/>
      <c r="M803" s="144"/>
      <c r="N803" s="144"/>
      <c r="O803" s="141"/>
      <c r="P803" s="145"/>
      <c r="Q803" s="141"/>
      <c r="R803" s="144"/>
      <c r="S803" s="141"/>
      <c r="T803" s="141"/>
      <c r="U803" s="141"/>
    </row>
    <row r="804" ht="12.75" customHeight="1">
      <c r="A804" s="141"/>
      <c r="B804" s="141"/>
      <c r="C804" s="141"/>
      <c r="D804" s="141"/>
      <c r="E804" s="142"/>
      <c r="F804" s="141"/>
      <c r="G804" s="141"/>
      <c r="H804" s="141"/>
      <c r="I804" s="141"/>
      <c r="J804" s="141"/>
      <c r="K804" s="141"/>
      <c r="L804" s="141"/>
      <c r="M804" s="144"/>
      <c r="N804" s="144"/>
      <c r="O804" s="141"/>
      <c r="P804" s="145"/>
      <c r="Q804" s="141"/>
      <c r="R804" s="144"/>
      <c r="S804" s="141"/>
      <c r="T804" s="141"/>
      <c r="U804" s="141"/>
    </row>
    <row r="805" ht="12.75" customHeight="1">
      <c r="A805" s="141"/>
      <c r="B805" s="141"/>
      <c r="C805" s="141"/>
      <c r="D805" s="141"/>
      <c r="E805" s="142"/>
      <c r="F805" s="141"/>
      <c r="G805" s="141"/>
      <c r="H805" s="141"/>
      <c r="I805" s="141"/>
      <c r="J805" s="141"/>
      <c r="K805" s="141"/>
      <c r="L805" s="141"/>
      <c r="M805" s="144"/>
      <c r="N805" s="144"/>
      <c r="O805" s="141"/>
      <c r="P805" s="145"/>
      <c r="Q805" s="141"/>
      <c r="R805" s="144"/>
      <c r="S805" s="141"/>
      <c r="T805" s="141"/>
      <c r="U805" s="141"/>
    </row>
    <row r="806" ht="12.75" customHeight="1">
      <c r="A806" s="141"/>
      <c r="B806" s="141"/>
      <c r="C806" s="141"/>
      <c r="D806" s="141"/>
      <c r="E806" s="142"/>
      <c r="F806" s="141"/>
      <c r="G806" s="141"/>
      <c r="H806" s="141"/>
      <c r="I806" s="141"/>
      <c r="J806" s="141"/>
      <c r="K806" s="141"/>
      <c r="L806" s="141"/>
      <c r="M806" s="144"/>
      <c r="N806" s="144"/>
      <c r="O806" s="141"/>
      <c r="P806" s="145"/>
      <c r="Q806" s="141"/>
      <c r="R806" s="144"/>
      <c r="S806" s="141"/>
      <c r="T806" s="141"/>
      <c r="U806" s="141"/>
    </row>
    <row r="807" ht="12.75" customHeight="1">
      <c r="A807" s="141"/>
      <c r="B807" s="141"/>
      <c r="C807" s="141"/>
      <c r="D807" s="141"/>
      <c r="E807" s="142"/>
      <c r="F807" s="141"/>
      <c r="G807" s="141"/>
      <c r="H807" s="141"/>
      <c r="I807" s="141"/>
      <c r="J807" s="141"/>
      <c r="K807" s="141"/>
      <c r="L807" s="141"/>
      <c r="M807" s="144"/>
      <c r="N807" s="144"/>
      <c r="O807" s="141"/>
      <c r="P807" s="145"/>
      <c r="Q807" s="141"/>
      <c r="R807" s="144"/>
      <c r="S807" s="141"/>
      <c r="T807" s="141"/>
      <c r="U807" s="141"/>
    </row>
    <row r="808" ht="12.75" customHeight="1">
      <c r="A808" s="141"/>
      <c r="B808" s="141"/>
      <c r="C808" s="141"/>
      <c r="D808" s="141"/>
      <c r="E808" s="142"/>
      <c r="F808" s="141"/>
      <c r="G808" s="141"/>
      <c r="H808" s="141"/>
      <c r="I808" s="141"/>
      <c r="J808" s="141"/>
      <c r="K808" s="141"/>
      <c r="L808" s="141"/>
      <c r="M808" s="144"/>
      <c r="N808" s="144"/>
      <c r="O808" s="141"/>
      <c r="P808" s="145"/>
      <c r="Q808" s="141"/>
      <c r="R808" s="144"/>
      <c r="S808" s="141"/>
      <c r="T808" s="141"/>
      <c r="U808" s="141"/>
    </row>
    <row r="809" ht="12.75" customHeight="1">
      <c r="A809" s="141"/>
      <c r="B809" s="141"/>
      <c r="C809" s="141"/>
      <c r="D809" s="141"/>
      <c r="E809" s="142"/>
      <c r="F809" s="141"/>
      <c r="G809" s="141"/>
      <c r="H809" s="141"/>
      <c r="I809" s="141"/>
      <c r="J809" s="141"/>
      <c r="K809" s="141"/>
      <c r="L809" s="141"/>
      <c r="M809" s="144"/>
      <c r="N809" s="144"/>
      <c r="O809" s="141"/>
      <c r="P809" s="145"/>
      <c r="Q809" s="141"/>
      <c r="R809" s="144"/>
      <c r="S809" s="141"/>
      <c r="T809" s="141"/>
      <c r="U809" s="141"/>
    </row>
    <row r="810" ht="12.75" customHeight="1">
      <c r="A810" s="141"/>
      <c r="B810" s="141"/>
      <c r="C810" s="141"/>
      <c r="D810" s="141"/>
      <c r="E810" s="142"/>
      <c r="F810" s="141"/>
      <c r="G810" s="141"/>
      <c r="H810" s="141"/>
      <c r="I810" s="141"/>
      <c r="J810" s="141"/>
      <c r="K810" s="141"/>
      <c r="L810" s="141"/>
      <c r="M810" s="144"/>
      <c r="N810" s="144"/>
      <c r="O810" s="141"/>
      <c r="P810" s="145"/>
      <c r="Q810" s="141"/>
      <c r="R810" s="144"/>
      <c r="S810" s="141"/>
      <c r="T810" s="141"/>
      <c r="U810" s="141"/>
    </row>
    <row r="811" ht="12.75" customHeight="1">
      <c r="A811" s="141"/>
      <c r="B811" s="141"/>
      <c r="C811" s="141"/>
      <c r="D811" s="141"/>
      <c r="E811" s="142"/>
      <c r="F811" s="141"/>
      <c r="G811" s="141"/>
      <c r="H811" s="141"/>
      <c r="I811" s="141"/>
      <c r="J811" s="141"/>
      <c r="K811" s="141"/>
      <c r="L811" s="141"/>
      <c r="M811" s="144"/>
      <c r="N811" s="144"/>
      <c r="O811" s="141"/>
      <c r="P811" s="145"/>
      <c r="Q811" s="141"/>
      <c r="R811" s="144"/>
      <c r="S811" s="141"/>
      <c r="T811" s="141"/>
      <c r="U811" s="141"/>
    </row>
    <row r="812" ht="12.75" customHeight="1">
      <c r="A812" s="141"/>
      <c r="B812" s="141"/>
      <c r="C812" s="141"/>
      <c r="D812" s="141"/>
      <c r="E812" s="142"/>
      <c r="F812" s="141"/>
      <c r="G812" s="141"/>
      <c r="H812" s="141"/>
      <c r="I812" s="141"/>
      <c r="J812" s="141"/>
      <c r="K812" s="141"/>
      <c r="L812" s="141"/>
      <c r="M812" s="144"/>
      <c r="N812" s="144"/>
      <c r="O812" s="141"/>
      <c r="P812" s="145"/>
      <c r="Q812" s="141"/>
      <c r="R812" s="144"/>
      <c r="S812" s="141"/>
      <c r="T812" s="141"/>
      <c r="U812" s="141"/>
    </row>
    <row r="813" ht="12.75" customHeight="1">
      <c r="A813" s="141"/>
      <c r="B813" s="141"/>
      <c r="C813" s="141"/>
      <c r="D813" s="141"/>
      <c r="E813" s="142"/>
      <c r="F813" s="141"/>
      <c r="G813" s="141"/>
      <c r="H813" s="141"/>
      <c r="I813" s="141"/>
      <c r="J813" s="141"/>
      <c r="K813" s="141"/>
      <c r="L813" s="141"/>
      <c r="M813" s="144"/>
      <c r="N813" s="144"/>
      <c r="O813" s="141"/>
      <c r="P813" s="145"/>
      <c r="Q813" s="141"/>
      <c r="R813" s="144"/>
      <c r="S813" s="141"/>
      <c r="T813" s="141"/>
      <c r="U813" s="141"/>
    </row>
    <row r="814" ht="12.75" customHeight="1">
      <c r="A814" s="141"/>
      <c r="B814" s="141"/>
      <c r="C814" s="141"/>
      <c r="D814" s="141"/>
      <c r="E814" s="142"/>
      <c r="F814" s="141"/>
      <c r="G814" s="141"/>
      <c r="H814" s="141"/>
      <c r="I814" s="141"/>
      <c r="J814" s="141"/>
      <c r="K814" s="141"/>
      <c r="L814" s="141"/>
      <c r="M814" s="144"/>
      <c r="N814" s="144"/>
      <c r="O814" s="141"/>
      <c r="P814" s="145"/>
      <c r="Q814" s="141"/>
      <c r="R814" s="144"/>
      <c r="S814" s="141"/>
      <c r="T814" s="141"/>
      <c r="U814" s="141"/>
    </row>
    <row r="815" ht="12.75" customHeight="1">
      <c r="A815" s="141"/>
      <c r="B815" s="141"/>
      <c r="C815" s="141"/>
      <c r="D815" s="141"/>
      <c r="E815" s="142"/>
      <c r="F815" s="141"/>
      <c r="G815" s="141"/>
      <c r="H815" s="141"/>
      <c r="I815" s="141"/>
      <c r="J815" s="141"/>
      <c r="K815" s="141"/>
      <c r="L815" s="141"/>
      <c r="M815" s="144"/>
      <c r="N815" s="144"/>
      <c r="O815" s="141"/>
      <c r="P815" s="145"/>
      <c r="Q815" s="141"/>
      <c r="R815" s="144"/>
      <c r="S815" s="141"/>
      <c r="T815" s="141"/>
      <c r="U815" s="141"/>
    </row>
    <row r="816" ht="12.75" customHeight="1">
      <c r="A816" s="141"/>
      <c r="B816" s="141"/>
      <c r="C816" s="141"/>
      <c r="D816" s="141"/>
      <c r="E816" s="142"/>
      <c r="F816" s="141"/>
      <c r="G816" s="141"/>
      <c r="H816" s="141"/>
      <c r="I816" s="141"/>
      <c r="J816" s="141"/>
      <c r="K816" s="141"/>
      <c r="L816" s="141"/>
      <c r="M816" s="144"/>
      <c r="N816" s="144"/>
      <c r="O816" s="141"/>
      <c r="P816" s="145"/>
      <c r="Q816" s="141"/>
      <c r="R816" s="144"/>
      <c r="S816" s="141"/>
      <c r="T816" s="141"/>
      <c r="U816" s="141"/>
    </row>
    <row r="817" ht="12.75" customHeight="1">
      <c r="A817" s="141"/>
      <c r="B817" s="141"/>
      <c r="C817" s="141"/>
      <c r="D817" s="141"/>
      <c r="E817" s="142"/>
      <c r="F817" s="141"/>
      <c r="G817" s="141"/>
      <c r="H817" s="141"/>
      <c r="I817" s="141"/>
      <c r="J817" s="141"/>
      <c r="K817" s="141"/>
      <c r="L817" s="141"/>
      <c r="M817" s="144"/>
      <c r="N817" s="144"/>
      <c r="O817" s="141"/>
      <c r="P817" s="145"/>
      <c r="Q817" s="141"/>
      <c r="R817" s="144"/>
      <c r="S817" s="141"/>
      <c r="T817" s="141"/>
      <c r="U817" s="141"/>
    </row>
    <row r="818" ht="12.75" customHeight="1">
      <c r="A818" s="141"/>
      <c r="B818" s="141"/>
      <c r="C818" s="141"/>
      <c r="D818" s="141"/>
      <c r="E818" s="142"/>
      <c r="F818" s="141"/>
      <c r="G818" s="141"/>
      <c r="H818" s="141"/>
      <c r="I818" s="141"/>
      <c r="J818" s="141"/>
      <c r="K818" s="141"/>
      <c r="L818" s="141"/>
      <c r="M818" s="144"/>
      <c r="N818" s="144"/>
      <c r="O818" s="141"/>
      <c r="P818" s="145"/>
      <c r="Q818" s="141"/>
      <c r="R818" s="144"/>
      <c r="S818" s="141"/>
      <c r="T818" s="141"/>
      <c r="U818" s="141"/>
    </row>
    <row r="819" ht="12.75" customHeight="1">
      <c r="A819" s="141"/>
      <c r="B819" s="141"/>
      <c r="C819" s="141"/>
      <c r="D819" s="141"/>
      <c r="E819" s="142"/>
      <c r="F819" s="141"/>
      <c r="G819" s="141"/>
      <c r="H819" s="141"/>
      <c r="I819" s="141"/>
      <c r="J819" s="141"/>
      <c r="K819" s="141"/>
      <c r="L819" s="141"/>
      <c r="M819" s="144"/>
      <c r="N819" s="144"/>
      <c r="O819" s="141"/>
      <c r="P819" s="145"/>
      <c r="Q819" s="141"/>
      <c r="R819" s="144"/>
      <c r="S819" s="141"/>
      <c r="T819" s="141"/>
      <c r="U819" s="141"/>
    </row>
    <row r="820" ht="12.75" customHeight="1">
      <c r="A820" s="141"/>
      <c r="B820" s="141"/>
      <c r="C820" s="141"/>
      <c r="D820" s="141"/>
      <c r="E820" s="142"/>
      <c r="F820" s="141"/>
      <c r="G820" s="141"/>
      <c r="H820" s="141"/>
      <c r="I820" s="141"/>
      <c r="J820" s="141"/>
      <c r="K820" s="141"/>
      <c r="L820" s="141"/>
      <c r="M820" s="144"/>
      <c r="N820" s="144"/>
      <c r="O820" s="141"/>
      <c r="P820" s="145"/>
      <c r="Q820" s="141"/>
      <c r="R820" s="144"/>
      <c r="S820" s="141"/>
      <c r="T820" s="141"/>
      <c r="U820" s="141"/>
    </row>
    <row r="821" ht="12.75" customHeight="1">
      <c r="A821" s="141"/>
      <c r="B821" s="141"/>
      <c r="C821" s="141"/>
      <c r="D821" s="141"/>
      <c r="E821" s="142"/>
      <c r="F821" s="141"/>
      <c r="G821" s="141"/>
      <c r="H821" s="141"/>
      <c r="I821" s="141"/>
      <c r="J821" s="141"/>
      <c r="K821" s="141"/>
      <c r="L821" s="141"/>
      <c r="M821" s="144"/>
      <c r="N821" s="144"/>
      <c r="O821" s="141"/>
      <c r="P821" s="145"/>
      <c r="Q821" s="141"/>
      <c r="R821" s="144"/>
      <c r="S821" s="141"/>
      <c r="T821" s="141"/>
      <c r="U821" s="141"/>
    </row>
    <row r="822" ht="12.75" customHeight="1">
      <c r="A822" s="141"/>
      <c r="B822" s="141"/>
      <c r="C822" s="141"/>
      <c r="D822" s="141"/>
      <c r="E822" s="142"/>
      <c r="F822" s="141"/>
      <c r="G822" s="141"/>
      <c r="H822" s="141"/>
      <c r="I822" s="141"/>
      <c r="J822" s="141"/>
      <c r="K822" s="141"/>
      <c r="L822" s="141"/>
      <c r="M822" s="144"/>
      <c r="N822" s="144"/>
      <c r="O822" s="141"/>
      <c r="P822" s="145"/>
      <c r="Q822" s="141"/>
      <c r="R822" s="144"/>
      <c r="S822" s="141"/>
      <c r="T822" s="141"/>
      <c r="U822" s="141"/>
    </row>
    <row r="823" ht="12.75" customHeight="1">
      <c r="A823" s="141"/>
      <c r="B823" s="141"/>
      <c r="C823" s="141"/>
      <c r="D823" s="141"/>
      <c r="E823" s="142"/>
      <c r="F823" s="141"/>
      <c r="G823" s="141"/>
      <c r="H823" s="141"/>
      <c r="I823" s="141"/>
      <c r="J823" s="141"/>
      <c r="K823" s="141"/>
      <c r="L823" s="141"/>
      <c r="M823" s="144"/>
      <c r="N823" s="144"/>
      <c r="O823" s="141"/>
      <c r="P823" s="145"/>
      <c r="Q823" s="141"/>
      <c r="R823" s="144"/>
      <c r="S823" s="141"/>
      <c r="T823" s="141"/>
      <c r="U823" s="141"/>
    </row>
    <row r="824" ht="12.75" customHeight="1">
      <c r="A824" s="141"/>
      <c r="B824" s="141"/>
      <c r="C824" s="141"/>
      <c r="D824" s="141"/>
      <c r="E824" s="142"/>
      <c r="F824" s="141"/>
      <c r="G824" s="141"/>
      <c r="H824" s="141"/>
      <c r="I824" s="141"/>
      <c r="J824" s="141"/>
      <c r="K824" s="141"/>
      <c r="L824" s="141"/>
      <c r="M824" s="144"/>
      <c r="N824" s="144"/>
      <c r="O824" s="141"/>
      <c r="P824" s="145"/>
      <c r="Q824" s="141"/>
      <c r="R824" s="144"/>
      <c r="S824" s="141"/>
      <c r="T824" s="141"/>
      <c r="U824" s="141"/>
    </row>
    <row r="825" ht="12.75" customHeight="1">
      <c r="A825" s="141"/>
      <c r="B825" s="141"/>
      <c r="C825" s="141"/>
      <c r="D825" s="141"/>
      <c r="E825" s="142"/>
      <c r="F825" s="141"/>
      <c r="G825" s="141"/>
      <c r="H825" s="141"/>
      <c r="I825" s="141"/>
      <c r="J825" s="141"/>
      <c r="K825" s="141"/>
      <c r="L825" s="141"/>
      <c r="M825" s="144"/>
      <c r="N825" s="144"/>
      <c r="O825" s="141"/>
      <c r="P825" s="145"/>
      <c r="Q825" s="141"/>
      <c r="R825" s="144"/>
      <c r="S825" s="141"/>
      <c r="T825" s="141"/>
      <c r="U825" s="141"/>
    </row>
    <row r="826" ht="12.75" customHeight="1">
      <c r="A826" s="141"/>
      <c r="B826" s="141"/>
      <c r="C826" s="141"/>
      <c r="D826" s="141"/>
      <c r="E826" s="142"/>
      <c r="F826" s="141"/>
      <c r="G826" s="141"/>
      <c r="H826" s="141"/>
      <c r="I826" s="141"/>
      <c r="J826" s="141"/>
      <c r="K826" s="141"/>
      <c r="L826" s="141"/>
      <c r="M826" s="144"/>
      <c r="N826" s="144"/>
      <c r="O826" s="141"/>
      <c r="P826" s="145"/>
      <c r="Q826" s="141"/>
      <c r="R826" s="144"/>
      <c r="S826" s="141"/>
      <c r="T826" s="141"/>
      <c r="U826" s="141"/>
    </row>
    <row r="827" ht="12.75" customHeight="1">
      <c r="A827" s="141"/>
      <c r="B827" s="141"/>
      <c r="C827" s="141"/>
      <c r="D827" s="141"/>
      <c r="E827" s="142"/>
      <c r="F827" s="141"/>
      <c r="G827" s="141"/>
      <c r="H827" s="141"/>
      <c r="I827" s="141"/>
      <c r="J827" s="141"/>
      <c r="K827" s="141"/>
      <c r="L827" s="141"/>
      <c r="M827" s="144"/>
      <c r="N827" s="144"/>
      <c r="O827" s="141"/>
      <c r="P827" s="145"/>
      <c r="Q827" s="141"/>
      <c r="R827" s="144"/>
      <c r="S827" s="141"/>
      <c r="T827" s="141"/>
      <c r="U827" s="141"/>
    </row>
    <row r="828" ht="12.75" customHeight="1">
      <c r="A828" s="141"/>
      <c r="B828" s="141"/>
      <c r="C828" s="141"/>
      <c r="D828" s="141"/>
      <c r="E828" s="142"/>
      <c r="F828" s="141"/>
      <c r="G828" s="141"/>
      <c r="H828" s="141"/>
      <c r="I828" s="141"/>
      <c r="J828" s="141"/>
      <c r="K828" s="141"/>
      <c r="L828" s="141"/>
      <c r="M828" s="144"/>
      <c r="N828" s="144"/>
      <c r="O828" s="141"/>
      <c r="P828" s="145"/>
      <c r="Q828" s="141"/>
      <c r="R828" s="144"/>
      <c r="S828" s="141"/>
      <c r="T828" s="141"/>
      <c r="U828" s="141"/>
    </row>
    <row r="829" ht="12.75" customHeight="1">
      <c r="A829" s="141"/>
      <c r="B829" s="141"/>
      <c r="C829" s="141"/>
      <c r="D829" s="141"/>
      <c r="E829" s="142"/>
      <c r="F829" s="141"/>
      <c r="G829" s="141"/>
      <c r="H829" s="141"/>
      <c r="I829" s="141"/>
      <c r="J829" s="141"/>
      <c r="K829" s="141"/>
      <c r="L829" s="141"/>
      <c r="M829" s="144"/>
      <c r="N829" s="144"/>
      <c r="O829" s="141"/>
      <c r="P829" s="145"/>
      <c r="Q829" s="141"/>
      <c r="R829" s="144"/>
      <c r="S829" s="141"/>
      <c r="T829" s="141"/>
      <c r="U829" s="141"/>
    </row>
    <row r="830" ht="12.75" customHeight="1">
      <c r="A830" s="141"/>
      <c r="B830" s="141"/>
      <c r="C830" s="141"/>
      <c r="D830" s="141"/>
      <c r="E830" s="142"/>
      <c r="F830" s="141"/>
      <c r="G830" s="141"/>
      <c r="H830" s="141"/>
      <c r="I830" s="141"/>
      <c r="J830" s="141"/>
      <c r="K830" s="141"/>
      <c r="L830" s="141"/>
      <c r="M830" s="144"/>
      <c r="N830" s="144"/>
      <c r="O830" s="141"/>
      <c r="P830" s="145"/>
      <c r="Q830" s="141"/>
      <c r="R830" s="144"/>
      <c r="S830" s="141"/>
      <c r="T830" s="141"/>
      <c r="U830" s="141"/>
    </row>
    <row r="831" ht="12.75" customHeight="1">
      <c r="A831" s="141"/>
      <c r="B831" s="141"/>
      <c r="C831" s="141"/>
      <c r="D831" s="141"/>
      <c r="E831" s="142"/>
      <c r="F831" s="141"/>
      <c r="G831" s="141"/>
      <c r="H831" s="141"/>
      <c r="I831" s="141"/>
      <c r="J831" s="141"/>
      <c r="K831" s="141"/>
      <c r="L831" s="141"/>
      <c r="M831" s="144"/>
      <c r="N831" s="144"/>
      <c r="O831" s="141"/>
      <c r="P831" s="145"/>
      <c r="Q831" s="141"/>
      <c r="R831" s="144"/>
      <c r="S831" s="141"/>
      <c r="T831" s="141"/>
      <c r="U831" s="141"/>
    </row>
    <row r="832" ht="12.75" customHeight="1">
      <c r="A832" s="141"/>
      <c r="B832" s="141"/>
      <c r="C832" s="141"/>
      <c r="D832" s="141"/>
      <c r="E832" s="142"/>
      <c r="F832" s="141"/>
      <c r="G832" s="141"/>
      <c r="H832" s="141"/>
      <c r="I832" s="141"/>
      <c r="J832" s="141"/>
      <c r="K832" s="141"/>
      <c r="L832" s="141"/>
      <c r="M832" s="144"/>
      <c r="N832" s="144"/>
      <c r="O832" s="141"/>
      <c r="P832" s="145"/>
      <c r="Q832" s="141"/>
      <c r="R832" s="144"/>
      <c r="S832" s="141"/>
      <c r="T832" s="141"/>
      <c r="U832" s="141"/>
    </row>
    <row r="833" ht="12.75" customHeight="1">
      <c r="A833" s="141"/>
      <c r="B833" s="141"/>
      <c r="C833" s="141"/>
      <c r="D833" s="141"/>
      <c r="E833" s="142"/>
      <c r="F833" s="141"/>
      <c r="G833" s="141"/>
      <c r="H833" s="141"/>
      <c r="I833" s="141"/>
      <c r="J833" s="141"/>
      <c r="K833" s="141"/>
      <c r="L833" s="141"/>
      <c r="M833" s="144"/>
      <c r="N833" s="144"/>
      <c r="O833" s="141"/>
      <c r="P833" s="145"/>
      <c r="Q833" s="141"/>
      <c r="R833" s="144"/>
      <c r="S833" s="141"/>
      <c r="T833" s="141"/>
      <c r="U833" s="141"/>
    </row>
    <row r="834" ht="12.75" customHeight="1">
      <c r="A834" s="141"/>
      <c r="B834" s="141"/>
      <c r="C834" s="141"/>
      <c r="D834" s="141"/>
      <c r="E834" s="142"/>
      <c r="F834" s="141"/>
      <c r="G834" s="141"/>
      <c r="H834" s="141"/>
      <c r="I834" s="141"/>
      <c r="J834" s="141"/>
      <c r="K834" s="141"/>
      <c r="L834" s="141"/>
      <c r="M834" s="144"/>
      <c r="N834" s="144"/>
      <c r="O834" s="141"/>
      <c r="P834" s="145"/>
      <c r="Q834" s="141"/>
      <c r="R834" s="144"/>
      <c r="S834" s="141"/>
      <c r="T834" s="141"/>
      <c r="U834" s="141"/>
    </row>
    <row r="835" ht="12.75" customHeight="1">
      <c r="A835" s="141"/>
      <c r="B835" s="141"/>
      <c r="C835" s="141"/>
      <c r="D835" s="141"/>
      <c r="E835" s="142"/>
      <c r="F835" s="141"/>
      <c r="G835" s="141"/>
      <c r="H835" s="141"/>
      <c r="I835" s="141"/>
      <c r="J835" s="141"/>
      <c r="K835" s="141"/>
      <c r="L835" s="141"/>
      <c r="M835" s="144"/>
      <c r="N835" s="144"/>
      <c r="O835" s="141"/>
      <c r="P835" s="145"/>
      <c r="Q835" s="141"/>
      <c r="R835" s="144"/>
      <c r="S835" s="141"/>
      <c r="T835" s="141"/>
      <c r="U835" s="141"/>
    </row>
    <row r="836" ht="12.75" customHeight="1">
      <c r="A836" s="141"/>
      <c r="B836" s="141"/>
      <c r="C836" s="141"/>
      <c r="D836" s="141"/>
      <c r="E836" s="142"/>
      <c r="F836" s="141"/>
      <c r="G836" s="141"/>
      <c r="H836" s="141"/>
      <c r="I836" s="141"/>
      <c r="J836" s="141"/>
      <c r="K836" s="141"/>
      <c r="L836" s="141"/>
      <c r="M836" s="144"/>
      <c r="N836" s="144"/>
      <c r="O836" s="141"/>
      <c r="P836" s="145"/>
      <c r="Q836" s="141"/>
      <c r="R836" s="144"/>
      <c r="S836" s="141"/>
      <c r="T836" s="141"/>
      <c r="U836" s="141"/>
    </row>
    <row r="837" ht="12.75" customHeight="1">
      <c r="A837" s="141"/>
      <c r="B837" s="141"/>
      <c r="C837" s="141"/>
      <c r="D837" s="141"/>
      <c r="E837" s="142"/>
      <c r="F837" s="141"/>
      <c r="G837" s="141"/>
      <c r="H837" s="141"/>
      <c r="I837" s="141"/>
      <c r="J837" s="141"/>
      <c r="K837" s="141"/>
      <c r="L837" s="141"/>
      <c r="M837" s="144"/>
      <c r="N837" s="144"/>
      <c r="O837" s="141"/>
      <c r="P837" s="145"/>
      <c r="Q837" s="141"/>
      <c r="R837" s="144"/>
      <c r="S837" s="141"/>
      <c r="T837" s="141"/>
      <c r="U837" s="141"/>
    </row>
    <row r="838" ht="12.75" customHeight="1">
      <c r="A838" s="141"/>
      <c r="B838" s="141"/>
      <c r="C838" s="141"/>
      <c r="D838" s="141"/>
      <c r="E838" s="142"/>
      <c r="F838" s="141"/>
      <c r="G838" s="141"/>
      <c r="H838" s="141"/>
      <c r="I838" s="141"/>
      <c r="J838" s="141"/>
      <c r="K838" s="141"/>
      <c r="L838" s="141"/>
      <c r="M838" s="144"/>
      <c r="N838" s="144"/>
      <c r="O838" s="141"/>
      <c r="P838" s="145"/>
      <c r="Q838" s="141"/>
      <c r="R838" s="144"/>
      <c r="S838" s="141"/>
      <c r="T838" s="141"/>
      <c r="U838" s="141"/>
    </row>
    <row r="839" ht="12.75" customHeight="1">
      <c r="A839" s="141"/>
      <c r="B839" s="141"/>
      <c r="C839" s="141"/>
      <c r="D839" s="141"/>
      <c r="E839" s="142"/>
      <c r="F839" s="141"/>
      <c r="G839" s="141"/>
      <c r="H839" s="141"/>
      <c r="I839" s="141"/>
      <c r="J839" s="141"/>
      <c r="K839" s="141"/>
      <c r="L839" s="141"/>
      <c r="M839" s="144"/>
      <c r="N839" s="144"/>
      <c r="O839" s="141"/>
      <c r="P839" s="145"/>
      <c r="Q839" s="141"/>
      <c r="R839" s="144"/>
      <c r="S839" s="141"/>
      <c r="T839" s="141"/>
      <c r="U839" s="141"/>
    </row>
    <row r="840" ht="12.75" customHeight="1">
      <c r="A840" s="141"/>
      <c r="B840" s="141"/>
      <c r="C840" s="141"/>
      <c r="D840" s="141"/>
      <c r="E840" s="142"/>
      <c r="F840" s="141"/>
      <c r="G840" s="141"/>
      <c r="H840" s="141"/>
      <c r="I840" s="141"/>
      <c r="J840" s="141"/>
      <c r="K840" s="141"/>
      <c r="L840" s="141"/>
      <c r="M840" s="144"/>
      <c r="N840" s="144"/>
      <c r="O840" s="141"/>
      <c r="P840" s="145"/>
      <c r="Q840" s="141"/>
      <c r="R840" s="144"/>
      <c r="S840" s="141"/>
      <c r="T840" s="141"/>
      <c r="U840" s="141"/>
    </row>
    <row r="841" ht="12.75" customHeight="1">
      <c r="A841" s="141"/>
      <c r="B841" s="141"/>
      <c r="C841" s="141"/>
      <c r="D841" s="141"/>
      <c r="E841" s="142"/>
      <c r="F841" s="141"/>
      <c r="G841" s="141"/>
      <c r="H841" s="141"/>
      <c r="I841" s="141"/>
      <c r="J841" s="141"/>
      <c r="K841" s="141"/>
      <c r="L841" s="141"/>
      <c r="M841" s="144"/>
      <c r="N841" s="144"/>
      <c r="O841" s="141"/>
      <c r="P841" s="145"/>
      <c r="Q841" s="141"/>
      <c r="R841" s="144"/>
      <c r="S841" s="141"/>
      <c r="T841" s="141"/>
      <c r="U841" s="141"/>
    </row>
    <row r="842" ht="12.75" customHeight="1">
      <c r="A842" s="141"/>
      <c r="B842" s="141"/>
      <c r="C842" s="141"/>
      <c r="D842" s="141"/>
      <c r="E842" s="142"/>
      <c r="F842" s="141"/>
      <c r="G842" s="141"/>
      <c r="H842" s="141"/>
      <c r="I842" s="141"/>
      <c r="J842" s="141"/>
      <c r="K842" s="141"/>
      <c r="L842" s="141"/>
      <c r="M842" s="144"/>
      <c r="N842" s="144"/>
      <c r="O842" s="141"/>
      <c r="P842" s="145"/>
      <c r="Q842" s="141"/>
      <c r="R842" s="144"/>
      <c r="S842" s="141"/>
      <c r="T842" s="141"/>
      <c r="U842" s="141"/>
    </row>
    <row r="843" ht="12.75" customHeight="1">
      <c r="A843" s="141"/>
      <c r="B843" s="141"/>
      <c r="C843" s="141"/>
      <c r="D843" s="141"/>
      <c r="E843" s="142"/>
      <c r="F843" s="141"/>
      <c r="G843" s="141"/>
      <c r="H843" s="141"/>
      <c r="I843" s="141"/>
      <c r="J843" s="141"/>
      <c r="K843" s="141"/>
      <c r="L843" s="141"/>
      <c r="M843" s="144"/>
      <c r="N843" s="144"/>
      <c r="O843" s="141"/>
      <c r="P843" s="145"/>
      <c r="Q843" s="141"/>
      <c r="R843" s="144"/>
      <c r="S843" s="141"/>
      <c r="T843" s="141"/>
      <c r="U843" s="141"/>
    </row>
    <row r="844" ht="12.75" customHeight="1">
      <c r="A844" s="141"/>
      <c r="B844" s="141"/>
      <c r="C844" s="141"/>
      <c r="D844" s="141"/>
      <c r="E844" s="142"/>
      <c r="F844" s="141"/>
      <c r="G844" s="141"/>
      <c r="H844" s="141"/>
      <c r="I844" s="141"/>
      <c r="J844" s="141"/>
      <c r="K844" s="141"/>
      <c r="L844" s="141"/>
      <c r="M844" s="144"/>
      <c r="N844" s="144"/>
      <c r="O844" s="141"/>
      <c r="P844" s="145"/>
      <c r="Q844" s="141"/>
      <c r="R844" s="144"/>
      <c r="S844" s="141"/>
      <c r="T844" s="141"/>
      <c r="U844" s="141"/>
    </row>
    <row r="845" ht="12.75" customHeight="1">
      <c r="A845" s="141"/>
      <c r="B845" s="141"/>
      <c r="C845" s="141"/>
      <c r="D845" s="141"/>
      <c r="E845" s="142"/>
      <c r="F845" s="141"/>
      <c r="G845" s="141"/>
      <c r="H845" s="141"/>
      <c r="I845" s="141"/>
      <c r="J845" s="141"/>
      <c r="K845" s="141"/>
      <c r="L845" s="141"/>
      <c r="M845" s="144"/>
      <c r="N845" s="144"/>
      <c r="O845" s="141"/>
      <c r="P845" s="145"/>
      <c r="Q845" s="141"/>
      <c r="R845" s="144"/>
      <c r="S845" s="141"/>
      <c r="T845" s="141"/>
      <c r="U845" s="141"/>
    </row>
    <row r="846" ht="12.75" customHeight="1">
      <c r="A846" s="141"/>
      <c r="B846" s="141"/>
      <c r="C846" s="141"/>
      <c r="D846" s="141"/>
      <c r="E846" s="142"/>
      <c r="F846" s="141"/>
      <c r="G846" s="141"/>
      <c r="H846" s="141"/>
      <c r="I846" s="141"/>
      <c r="J846" s="141"/>
      <c r="K846" s="141"/>
      <c r="L846" s="141"/>
      <c r="M846" s="144"/>
      <c r="N846" s="144"/>
      <c r="O846" s="141"/>
      <c r="P846" s="145"/>
      <c r="Q846" s="141"/>
      <c r="R846" s="144"/>
      <c r="S846" s="141"/>
      <c r="T846" s="141"/>
      <c r="U846" s="141"/>
    </row>
    <row r="847" ht="12.75" customHeight="1">
      <c r="A847" s="141"/>
      <c r="B847" s="141"/>
      <c r="C847" s="141"/>
      <c r="D847" s="141"/>
      <c r="E847" s="142"/>
      <c r="F847" s="141"/>
      <c r="G847" s="141"/>
      <c r="H847" s="141"/>
      <c r="I847" s="141"/>
      <c r="J847" s="141"/>
      <c r="K847" s="141"/>
      <c r="L847" s="141"/>
      <c r="M847" s="144"/>
      <c r="N847" s="144"/>
      <c r="O847" s="141"/>
      <c r="P847" s="145"/>
      <c r="Q847" s="141"/>
      <c r="R847" s="144"/>
      <c r="S847" s="141"/>
      <c r="T847" s="141"/>
      <c r="U847" s="141"/>
    </row>
    <row r="848" ht="12.75" customHeight="1">
      <c r="A848" s="141"/>
      <c r="B848" s="141"/>
      <c r="C848" s="141"/>
      <c r="D848" s="141"/>
      <c r="E848" s="142"/>
      <c r="F848" s="141"/>
      <c r="G848" s="141"/>
      <c r="H848" s="141"/>
      <c r="I848" s="141"/>
      <c r="J848" s="141"/>
      <c r="K848" s="141"/>
      <c r="L848" s="141"/>
      <c r="M848" s="144"/>
      <c r="N848" s="144"/>
      <c r="O848" s="141"/>
      <c r="P848" s="145"/>
      <c r="Q848" s="141"/>
      <c r="R848" s="144"/>
      <c r="S848" s="141"/>
      <c r="T848" s="141"/>
      <c r="U848" s="141"/>
    </row>
    <row r="849" ht="12.75" customHeight="1">
      <c r="A849" s="141"/>
      <c r="B849" s="141"/>
      <c r="C849" s="141"/>
      <c r="D849" s="141"/>
      <c r="E849" s="142"/>
      <c r="F849" s="141"/>
      <c r="G849" s="141"/>
      <c r="H849" s="141"/>
      <c r="I849" s="141"/>
      <c r="J849" s="141"/>
      <c r="K849" s="141"/>
      <c r="L849" s="141"/>
      <c r="M849" s="144"/>
      <c r="N849" s="144"/>
      <c r="O849" s="141"/>
      <c r="P849" s="145"/>
      <c r="Q849" s="141"/>
      <c r="R849" s="144"/>
      <c r="S849" s="141"/>
      <c r="T849" s="141"/>
      <c r="U849" s="141"/>
    </row>
    <row r="850" ht="12.75" customHeight="1">
      <c r="A850" s="141"/>
      <c r="B850" s="141"/>
      <c r="C850" s="141"/>
      <c r="D850" s="141"/>
      <c r="E850" s="142"/>
      <c r="F850" s="141"/>
      <c r="G850" s="141"/>
      <c r="H850" s="141"/>
      <c r="I850" s="141"/>
      <c r="J850" s="141"/>
      <c r="K850" s="141"/>
      <c r="L850" s="141"/>
      <c r="M850" s="144"/>
      <c r="N850" s="144"/>
      <c r="O850" s="141"/>
      <c r="P850" s="145"/>
      <c r="Q850" s="141"/>
      <c r="R850" s="144"/>
      <c r="S850" s="141"/>
      <c r="T850" s="141"/>
      <c r="U850" s="141"/>
    </row>
    <row r="851" ht="12.75" customHeight="1">
      <c r="A851" s="141"/>
      <c r="B851" s="141"/>
      <c r="C851" s="141"/>
      <c r="D851" s="141"/>
      <c r="E851" s="142"/>
      <c r="F851" s="141"/>
      <c r="G851" s="141"/>
      <c r="H851" s="141"/>
      <c r="I851" s="141"/>
      <c r="J851" s="141"/>
      <c r="K851" s="141"/>
      <c r="L851" s="141"/>
      <c r="M851" s="144"/>
      <c r="N851" s="144"/>
      <c r="O851" s="141"/>
      <c r="P851" s="145"/>
      <c r="Q851" s="141"/>
      <c r="R851" s="144"/>
      <c r="S851" s="141"/>
      <c r="T851" s="141"/>
      <c r="U851" s="141"/>
    </row>
    <row r="852" ht="12.75" customHeight="1">
      <c r="A852" s="141"/>
      <c r="B852" s="141"/>
      <c r="C852" s="141"/>
      <c r="D852" s="141"/>
      <c r="E852" s="142"/>
      <c r="F852" s="141"/>
      <c r="G852" s="141"/>
      <c r="H852" s="141"/>
      <c r="I852" s="141"/>
      <c r="J852" s="141"/>
      <c r="K852" s="141"/>
      <c r="L852" s="141"/>
      <c r="M852" s="144"/>
      <c r="N852" s="144"/>
      <c r="O852" s="141"/>
      <c r="P852" s="145"/>
      <c r="Q852" s="141"/>
      <c r="R852" s="144"/>
      <c r="S852" s="141"/>
      <c r="T852" s="141"/>
      <c r="U852" s="141"/>
    </row>
    <row r="853" ht="12.75" customHeight="1">
      <c r="A853" s="141"/>
      <c r="B853" s="141"/>
      <c r="C853" s="141"/>
      <c r="D853" s="141"/>
      <c r="E853" s="142"/>
      <c r="F853" s="141"/>
      <c r="G853" s="141"/>
      <c r="H853" s="141"/>
      <c r="I853" s="141"/>
      <c r="J853" s="141"/>
      <c r="K853" s="141"/>
      <c r="L853" s="141"/>
      <c r="M853" s="144"/>
      <c r="N853" s="144"/>
      <c r="O853" s="141"/>
      <c r="P853" s="145"/>
      <c r="Q853" s="141"/>
      <c r="R853" s="144"/>
      <c r="S853" s="141"/>
      <c r="T853" s="141"/>
      <c r="U853" s="141"/>
    </row>
    <row r="854" ht="12.75" customHeight="1">
      <c r="A854" s="141"/>
      <c r="B854" s="141"/>
      <c r="C854" s="141"/>
      <c r="D854" s="141"/>
      <c r="E854" s="142"/>
      <c r="F854" s="141"/>
      <c r="G854" s="141"/>
      <c r="H854" s="141"/>
      <c r="I854" s="141"/>
      <c r="J854" s="141"/>
      <c r="K854" s="141"/>
      <c r="L854" s="141"/>
      <c r="M854" s="144"/>
      <c r="N854" s="144"/>
      <c r="O854" s="141"/>
      <c r="P854" s="145"/>
      <c r="Q854" s="141"/>
      <c r="R854" s="144"/>
      <c r="S854" s="141"/>
      <c r="T854" s="141"/>
      <c r="U854" s="141"/>
    </row>
    <row r="855" ht="12.75" customHeight="1">
      <c r="A855" s="141"/>
      <c r="B855" s="141"/>
      <c r="C855" s="141"/>
      <c r="D855" s="141"/>
      <c r="E855" s="142"/>
      <c r="F855" s="141"/>
      <c r="G855" s="141"/>
      <c r="H855" s="141"/>
      <c r="I855" s="141"/>
      <c r="J855" s="141"/>
      <c r="K855" s="141"/>
      <c r="L855" s="141"/>
      <c r="M855" s="144"/>
      <c r="N855" s="144"/>
      <c r="O855" s="141"/>
      <c r="P855" s="145"/>
      <c r="Q855" s="141"/>
      <c r="R855" s="144"/>
      <c r="S855" s="141"/>
      <c r="T855" s="141"/>
      <c r="U855" s="141"/>
    </row>
    <row r="856" ht="12.75" customHeight="1">
      <c r="A856" s="141"/>
      <c r="B856" s="141"/>
      <c r="C856" s="141"/>
      <c r="D856" s="141"/>
      <c r="E856" s="142"/>
      <c r="F856" s="141"/>
      <c r="G856" s="141"/>
      <c r="H856" s="141"/>
      <c r="I856" s="141"/>
      <c r="J856" s="141"/>
      <c r="K856" s="141"/>
      <c r="L856" s="141"/>
      <c r="M856" s="144"/>
      <c r="N856" s="144"/>
      <c r="O856" s="141"/>
      <c r="P856" s="145"/>
      <c r="Q856" s="141"/>
      <c r="R856" s="144"/>
      <c r="S856" s="141"/>
      <c r="T856" s="141"/>
      <c r="U856" s="141"/>
    </row>
    <row r="857" ht="12.75" customHeight="1">
      <c r="A857" s="141"/>
      <c r="B857" s="141"/>
      <c r="C857" s="141"/>
      <c r="D857" s="141"/>
      <c r="E857" s="142"/>
      <c r="F857" s="141"/>
      <c r="G857" s="141"/>
      <c r="H857" s="141"/>
      <c r="I857" s="141"/>
      <c r="J857" s="141"/>
      <c r="K857" s="141"/>
      <c r="L857" s="141"/>
      <c r="M857" s="144"/>
      <c r="N857" s="144"/>
      <c r="O857" s="141"/>
      <c r="P857" s="145"/>
      <c r="Q857" s="141"/>
      <c r="R857" s="144"/>
      <c r="S857" s="141"/>
      <c r="T857" s="141"/>
      <c r="U857" s="141"/>
    </row>
    <row r="858" ht="12.75" customHeight="1">
      <c r="A858" s="141"/>
      <c r="B858" s="141"/>
      <c r="C858" s="141"/>
      <c r="D858" s="141"/>
      <c r="E858" s="142"/>
      <c r="F858" s="141"/>
      <c r="G858" s="141"/>
      <c r="H858" s="141"/>
      <c r="I858" s="141"/>
      <c r="J858" s="141"/>
      <c r="K858" s="141"/>
      <c r="L858" s="141"/>
      <c r="M858" s="144"/>
      <c r="N858" s="144"/>
      <c r="O858" s="141"/>
      <c r="P858" s="145"/>
      <c r="Q858" s="141"/>
      <c r="R858" s="144"/>
      <c r="S858" s="141"/>
      <c r="T858" s="141"/>
      <c r="U858" s="141"/>
    </row>
    <row r="859" ht="12.75" customHeight="1">
      <c r="A859" s="141"/>
      <c r="B859" s="141"/>
      <c r="C859" s="141"/>
      <c r="D859" s="141"/>
      <c r="E859" s="142"/>
      <c r="F859" s="141"/>
      <c r="G859" s="141"/>
      <c r="H859" s="141"/>
      <c r="I859" s="141"/>
      <c r="J859" s="141"/>
      <c r="K859" s="141"/>
      <c r="L859" s="141"/>
      <c r="M859" s="144"/>
      <c r="N859" s="144"/>
      <c r="O859" s="141"/>
      <c r="P859" s="145"/>
      <c r="Q859" s="141"/>
      <c r="R859" s="144"/>
      <c r="S859" s="141"/>
      <c r="T859" s="141"/>
      <c r="U859" s="141"/>
    </row>
    <row r="860" ht="12.75" customHeight="1">
      <c r="A860" s="141"/>
      <c r="B860" s="141"/>
      <c r="C860" s="141"/>
      <c r="D860" s="141"/>
      <c r="E860" s="142"/>
      <c r="F860" s="141"/>
      <c r="G860" s="141"/>
      <c r="H860" s="141"/>
      <c r="I860" s="141"/>
      <c r="J860" s="141"/>
      <c r="K860" s="141"/>
      <c r="L860" s="141"/>
      <c r="M860" s="144"/>
      <c r="N860" s="144"/>
      <c r="O860" s="141"/>
      <c r="P860" s="145"/>
      <c r="Q860" s="141"/>
      <c r="R860" s="144"/>
      <c r="S860" s="141"/>
      <c r="T860" s="141"/>
      <c r="U860" s="141"/>
    </row>
    <row r="861" ht="12.75" customHeight="1">
      <c r="A861" s="141"/>
      <c r="B861" s="141"/>
      <c r="C861" s="141"/>
      <c r="D861" s="141"/>
      <c r="E861" s="142"/>
      <c r="F861" s="141"/>
      <c r="G861" s="141"/>
      <c r="H861" s="141"/>
      <c r="I861" s="141"/>
      <c r="J861" s="141"/>
      <c r="K861" s="141"/>
      <c r="L861" s="141"/>
      <c r="M861" s="144"/>
      <c r="N861" s="144"/>
      <c r="O861" s="141"/>
      <c r="P861" s="145"/>
      <c r="Q861" s="141"/>
      <c r="R861" s="144"/>
      <c r="S861" s="141"/>
      <c r="T861" s="141"/>
      <c r="U861" s="141"/>
    </row>
    <row r="862" ht="12.75" customHeight="1">
      <c r="A862" s="141"/>
      <c r="B862" s="141"/>
      <c r="C862" s="141"/>
      <c r="D862" s="141"/>
      <c r="E862" s="142"/>
      <c r="F862" s="141"/>
      <c r="G862" s="141"/>
      <c r="H862" s="141"/>
      <c r="I862" s="141"/>
      <c r="J862" s="141"/>
      <c r="K862" s="141"/>
      <c r="L862" s="141"/>
      <c r="M862" s="144"/>
      <c r="N862" s="144"/>
      <c r="O862" s="141"/>
      <c r="P862" s="145"/>
      <c r="Q862" s="141"/>
      <c r="R862" s="144"/>
      <c r="S862" s="141"/>
      <c r="T862" s="141"/>
      <c r="U862" s="141"/>
    </row>
    <row r="863" ht="12.75" customHeight="1">
      <c r="A863" s="141"/>
      <c r="B863" s="141"/>
      <c r="C863" s="141"/>
      <c r="D863" s="141"/>
      <c r="E863" s="142"/>
      <c r="F863" s="141"/>
      <c r="G863" s="141"/>
      <c r="H863" s="141"/>
      <c r="I863" s="141"/>
      <c r="J863" s="141"/>
      <c r="K863" s="141"/>
      <c r="L863" s="141"/>
      <c r="M863" s="144"/>
      <c r="N863" s="144"/>
      <c r="O863" s="141"/>
      <c r="P863" s="145"/>
      <c r="Q863" s="141"/>
      <c r="R863" s="144"/>
      <c r="S863" s="141"/>
      <c r="T863" s="141"/>
      <c r="U863" s="141"/>
    </row>
    <row r="864" ht="12.75" customHeight="1">
      <c r="A864" s="141"/>
      <c r="B864" s="141"/>
      <c r="C864" s="141"/>
      <c r="D864" s="141"/>
      <c r="E864" s="142"/>
      <c r="F864" s="141"/>
      <c r="G864" s="141"/>
      <c r="H864" s="141"/>
      <c r="I864" s="141"/>
      <c r="J864" s="141"/>
      <c r="K864" s="141"/>
      <c r="L864" s="141"/>
      <c r="M864" s="144"/>
      <c r="N864" s="144"/>
      <c r="O864" s="141"/>
      <c r="P864" s="145"/>
      <c r="Q864" s="141"/>
      <c r="R864" s="144"/>
      <c r="S864" s="141"/>
      <c r="T864" s="141"/>
      <c r="U864" s="141"/>
    </row>
    <row r="865" ht="12.75" customHeight="1">
      <c r="A865" s="141"/>
      <c r="B865" s="141"/>
      <c r="C865" s="141"/>
      <c r="D865" s="141"/>
      <c r="E865" s="142"/>
      <c r="F865" s="141"/>
      <c r="G865" s="141"/>
      <c r="H865" s="141"/>
      <c r="I865" s="141"/>
      <c r="J865" s="141"/>
      <c r="K865" s="141"/>
      <c r="L865" s="141"/>
      <c r="M865" s="144"/>
      <c r="N865" s="144"/>
      <c r="O865" s="141"/>
      <c r="P865" s="145"/>
      <c r="Q865" s="141"/>
      <c r="R865" s="144"/>
      <c r="S865" s="141"/>
      <c r="T865" s="141"/>
      <c r="U865" s="141"/>
    </row>
    <row r="866" ht="12.75" customHeight="1">
      <c r="A866" s="141"/>
      <c r="B866" s="141"/>
      <c r="C866" s="141"/>
      <c r="D866" s="141"/>
      <c r="E866" s="142"/>
      <c r="F866" s="141"/>
      <c r="G866" s="141"/>
      <c r="H866" s="141"/>
      <c r="I866" s="141"/>
      <c r="J866" s="141"/>
      <c r="K866" s="141"/>
      <c r="L866" s="141"/>
      <c r="M866" s="144"/>
      <c r="N866" s="144"/>
      <c r="O866" s="141"/>
      <c r="P866" s="145"/>
      <c r="Q866" s="141"/>
      <c r="R866" s="144"/>
      <c r="S866" s="141"/>
      <c r="T866" s="141"/>
      <c r="U866" s="141"/>
    </row>
    <row r="867" ht="12.75" customHeight="1">
      <c r="A867" s="141"/>
      <c r="B867" s="141"/>
      <c r="C867" s="141"/>
      <c r="D867" s="141"/>
      <c r="E867" s="142"/>
      <c r="F867" s="141"/>
      <c r="G867" s="141"/>
      <c r="H867" s="141"/>
      <c r="I867" s="141"/>
      <c r="J867" s="141"/>
      <c r="K867" s="141"/>
      <c r="L867" s="141"/>
      <c r="M867" s="144"/>
      <c r="N867" s="144"/>
      <c r="O867" s="141"/>
      <c r="P867" s="145"/>
      <c r="Q867" s="141"/>
      <c r="R867" s="144"/>
      <c r="S867" s="141"/>
      <c r="T867" s="141"/>
      <c r="U867" s="141"/>
    </row>
    <row r="868" ht="12.75" customHeight="1">
      <c r="A868" s="141"/>
      <c r="B868" s="141"/>
      <c r="C868" s="141"/>
      <c r="D868" s="141"/>
      <c r="E868" s="142"/>
      <c r="F868" s="141"/>
      <c r="G868" s="141"/>
      <c r="H868" s="141"/>
      <c r="I868" s="141"/>
      <c r="J868" s="141"/>
      <c r="K868" s="141"/>
      <c r="L868" s="141"/>
      <c r="M868" s="144"/>
      <c r="N868" s="144"/>
      <c r="O868" s="141"/>
      <c r="P868" s="145"/>
      <c r="Q868" s="141"/>
      <c r="R868" s="144"/>
      <c r="S868" s="141"/>
      <c r="T868" s="141"/>
      <c r="U868" s="141"/>
    </row>
    <row r="869" ht="12.75" customHeight="1">
      <c r="A869" s="141"/>
      <c r="B869" s="141"/>
      <c r="C869" s="141"/>
      <c r="D869" s="141"/>
      <c r="E869" s="142"/>
      <c r="F869" s="141"/>
      <c r="G869" s="141"/>
      <c r="H869" s="141"/>
      <c r="I869" s="141"/>
      <c r="J869" s="141"/>
      <c r="K869" s="141"/>
      <c r="L869" s="141"/>
      <c r="M869" s="144"/>
      <c r="N869" s="144"/>
      <c r="O869" s="141"/>
      <c r="P869" s="145"/>
      <c r="Q869" s="141"/>
      <c r="R869" s="144"/>
      <c r="S869" s="141"/>
      <c r="T869" s="141"/>
      <c r="U869" s="141"/>
    </row>
    <row r="870" ht="12.75" customHeight="1">
      <c r="A870" s="141"/>
      <c r="B870" s="141"/>
      <c r="C870" s="141"/>
      <c r="D870" s="141"/>
      <c r="E870" s="142"/>
      <c r="F870" s="141"/>
      <c r="G870" s="141"/>
      <c r="H870" s="141"/>
      <c r="I870" s="141"/>
      <c r="J870" s="141"/>
      <c r="K870" s="141"/>
      <c r="L870" s="141"/>
      <c r="M870" s="144"/>
      <c r="N870" s="144"/>
      <c r="O870" s="141"/>
      <c r="P870" s="145"/>
      <c r="Q870" s="141"/>
      <c r="R870" s="144"/>
      <c r="S870" s="141"/>
      <c r="T870" s="141"/>
      <c r="U870" s="141"/>
    </row>
    <row r="871" ht="12.75" customHeight="1">
      <c r="A871" s="141"/>
      <c r="B871" s="141"/>
      <c r="C871" s="141"/>
      <c r="D871" s="141"/>
      <c r="E871" s="142"/>
      <c r="F871" s="141"/>
      <c r="G871" s="141"/>
      <c r="H871" s="141"/>
      <c r="I871" s="141"/>
      <c r="J871" s="141"/>
      <c r="K871" s="141"/>
      <c r="L871" s="141"/>
      <c r="M871" s="144"/>
      <c r="N871" s="144"/>
      <c r="O871" s="141"/>
      <c r="P871" s="145"/>
      <c r="Q871" s="141"/>
      <c r="R871" s="144"/>
      <c r="S871" s="141"/>
      <c r="T871" s="141"/>
      <c r="U871" s="141"/>
    </row>
    <row r="872" ht="12.75" customHeight="1">
      <c r="A872" s="141"/>
      <c r="B872" s="141"/>
      <c r="C872" s="141"/>
      <c r="D872" s="141"/>
      <c r="E872" s="142"/>
      <c r="F872" s="141"/>
      <c r="G872" s="141"/>
      <c r="H872" s="141"/>
      <c r="I872" s="141"/>
      <c r="J872" s="141"/>
      <c r="K872" s="141"/>
      <c r="L872" s="141"/>
      <c r="M872" s="144"/>
      <c r="N872" s="144"/>
      <c r="O872" s="141"/>
      <c r="P872" s="145"/>
      <c r="Q872" s="141"/>
      <c r="R872" s="144"/>
      <c r="S872" s="141"/>
      <c r="T872" s="141"/>
      <c r="U872" s="141"/>
    </row>
    <row r="873" ht="12.75" customHeight="1">
      <c r="A873" s="141"/>
      <c r="B873" s="141"/>
      <c r="C873" s="141"/>
      <c r="D873" s="141"/>
      <c r="E873" s="142"/>
      <c r="F873" s="141"/>
      <c r="G873" s="141"/>
      <c r="H873" s="141"/>
      <c r="I873" s="141"/>
      <c r="J873" s="141"/>
      <c r="K873" s="141"/>
      <c r="L873" s="141"/>
      <c r="M873" s="144"/>
      <c r="N873" s="144"/>
      <c r="O873" s="141"/>
      <c r="P873" s="145"/>
      <c r="Q873" s="141"/>
      <c r="R873" s="144"/>
      <c r="S873" s="141"/>
      <c r="T873" s="141"/>
      <c r="U873" s="141"/>
    </row>
    <row r="874" ht="12.75" customHeight="1">
      <c r="A874" s="141"/>
      <c r="B874" s="141"/>
      <c r="C874" s="141"/>
      <c r="D874" s="141"/>
      <c r="E874" s="142"/>
      <c r="F874" s="141"/>
      <c r="G874" s="141"/>
      <c r="H874" s="141"/>
      <c r="I874" s="141"/>
      <c r="J874" s="141"/>
      <c r="K874" s="141"/>
      <c r="L874" s="141"/>
      <c r="M874" s="144"/>
      <c r="N874" s="144"/>
      <c r="O874" s="141"/>
      <c r="P874" s="145"/>
      <c r="Q874" s="141"/>
      <c r="R874" s="144"/>
      <c r="S874" s="141"/>
      <c r="T874" s="141"/>
      <c r="U874" s="141"/>
    </row>
    <row r="875" ht="12.75" customHeight="1">
      <c r="A875" s="141"/>
      <c r="B875" s="141"/>
      <c r="C875" s="141"/>
      <c r="D875" s="141"/>
      <c r="E875" s="142"/>
      <c r="F875" s="141"/>
      <c r="G875" s="141"/>
      <c r="H875" s="141"/>
      <c r="I875" s="141"/>
      <c r="J875" s="141"/>
      <c r="K875" s="141"/>
      <c r="L875" s="141"/>
      <c r="M875" s="144"/>
      <c r="N875" s="144"/>
      <c r="O875" s="141"/>
      <c r="P875" s="145"/>
      <c r="Q875" s="141"/>
      <c r="R875" s="144"/>
      <c r="S875" s="141"/>
      <c r="T875" s="141"/>
      <c r="U875" s="141"/>
    </row>
    <row r="876" ht="12.75" customHeight="1">
      <c r="A876" s="141"/>
      <c r="B876" s="141"/>
      <c r="C876" s="141"/>
      <c r="D876" s="141"/>
      <c r="E876" s="142"/>
      <c r="F876" s="141"/>
      <c r="G876" s="141"/>
      <c r="H876" s="141"/>
      <c r="I876" s="141"/>
      <c r="J876" s="141"/>
      <c r="K876" s="141"/>
      <c r="L876" s="141"/>
      <c r="M876" s="144"/>
      <c r="N876" s="144"/>
      <c r="O876" s="141"/>
      <c r="P876" s="145"/>
      <c r="Q876" s="141"/>
      <c r="R876" s="144"/>
      <c r="S876" s="141"/>
      <c r="T876" s="141"/>
      <c r="U876" s="141"/>
    </row>
    <row r="877" ht="12.75" customHeight="1">
      <c r="A877" s="141"/>
      <c r="B877" s="141"/>
      <c r="C877" s="141"/>
      <c r="D877" s="141"/>
      <c r="E877" s="142"/>
      <c r="F877" s="141"/>
      <c r="G877" s="141"/>
      <c r="H877" s="141"/>
      <c r="I877" s="141"/>
      <c r="J877" s="141"/>
      <c r="K877" s="141"/>
      <c r="L877" s="141"/>
      <c r="M877" s="144"/>
      <c r="N877" s="144"/>
      <c r="O877" s="141"/>
      <c r="P877" s="145"/>
      <c r="Q877" s="141"/>
      <c r="R877" s="144"/>
      <c r="S877" s="141"/>
      <c r="T877" s="141"/>
      <c r="U877" s="141"/>
    </row>
    <row r="878" ht="12.75" customHeight="1">
      <c r="A878" s="141"/>
      <c r="B878" s="141"/>
      <c r="C878" s="141"/>
      <c r="D878" s="141"/>
      <c r="E878" s="142"/>
      <c r="F878" s="141"/>
      <c r="G878" s="141"/>
      <c r="H878" s="141"/>
      <c r="I878" s="141"/>
      <c r="J878" s="141"/>
      <c r="K878" s="141"/>
      <c r="L878" s="141"/>
      <c r="M878" s="144"/>
      <c r="N878" s="144"/>
      <c r="O878" s="141"/>
      <c r="P878" s="145"/>
      <c r="Q878" s="141"/>
      <c r="R878" s="144"/>
      <c r="S878" s="141"/>
      <c r="T878" s="141"/>
      <c r="U878" s="141"/>
    </row>
    <row r="879" ht="12.75" customHeight="1">
      <c r="A879" s="141"/>
      <c r="B879" s="141"/>
      <c r="C879" s="141"/>
      <c r="D879" s="141"/>
      <c r="E879" s="142"/>
      <c r="F879" s="141"/>
      <c r="G879" s="141"/>
      <c r="H879" s="141"/>
      <c r="I879" s="141"/>
      <c r="J879" s="141"/>
      <c r="K879" s="141"/>
      <c r="L879" s="141"/>
      <c r="M879" s="144"/>
      <c r="N879" s="144"/>
      <c r="O879" s="141"/>
      <c r="P879" s="145"/>
      <c r="Q879" s="141"/>
      <c r="R879" s="144"/>
      <c r="S879" s="141"/>
      <c r="T879" s="141"/>
      <c r="U879" s="141"/>
    </row>
    <row r="880" ht="12.75" customHeight="1">
      <c r="A880" s="141"/>
      <c r="B880" s="141"/>
      <c r="C880" s="141"/>
      <c r="D880" s="141"/>
      <c r="E880" s="142"/>
      <c r="F880" s="141"/>
      <c r="G880" s="141"/>
      <c r="H880" s="141"/>
      <c r="I880" s="141"/>
      <c r="J880" s="141"/>
      <c r="K880" s="141"/>
      <c r="L880" s="141"/>
      <c r="M880" s="144"/>
      <c r="N880" s="144"/>
      <c r="O880" s="141"/>
      <c r="P880" s="145"/>
      <c r="Q880" s="141"/>
      <c r="R880" s="144"/>
      <c r="S880" s="141"/>
      <c r="T880" s="141"/>
      <c r="U880" s="141"/>
    </row>
    <row r="881" ht="12.75" customHeight="1">
      <c r="A881" s="141"/>
      <c r="B881" s="141"/>
      <c r="C881" s="141"/>
      <c r="D881" s="141"/>
      <c r="E881" s="142"/>
      <c r="F881" s="141"/>
      <c r="G881" s="141"/>
      <c r="H881" s="141"/>
      <c r="I881" s="141"/>
      <c r="J881" s="141"/>
      <c r="K881" s="141"/>
      <c r="L881" s="141"/>
      <c r="M881" s="144"/>
      <c r="N881" s="144"/>
      <c r="O881" s="141"/>
      <c r="P881" s="145"/>
      <c r="Q881" s="141"/>
      <c r="R881" s="144"/>
      <c r="S881" s="141"/>
      <c r="T881" s="141"/>
      <c r="U881" s="141"/>
    </row>
    <row r="882" ht="12.75" customHeight="1">
      <c r="A882" s="141"/>
      <c r="B882" s="141"/>
      <c r="C882" s="141"/>
      <c r="D882" s="141"/>
      <c r="E882" s="142"/>
      <c r="F882" s="141"/>
      <c r="G882" s="141"/>
      <c r="H882" s="141"/>
      <c r="I882" s="141"/>
      <c r="J882" s="141"/>
      <c r="K882" s="141"/>
      <c r="L882" s="141"/>
      <c r="M882" s="144"/>
      <c r="N882" s="144"/>
      <c r="O882" s="141"/>
      <c r="P882" s="145"/>
      <c r="Q882" s="141"/>
      <c r="R882" s="144"/>
      <c r="S882" s="141"/>
      <c r="T882" s="141"/>
      <c r="U882" s="141"/>
    </row>
    <row r="883" ht="12.75" customHeight="1">
      <c r="A883" s="141"/>
      <c r="B883" s="141"/>
      <c r="C883" s="141"/>
      <c r="D883" s="141"/>
      <c r="E883" s="142"/>
      <c r="F883" s="141"/>
      <c r="G883" s="141"/>
      <c r="H883" s="141"/>
      <c r="I883" s="141"/>
      <c r="J883" s="141"/>
      <c r="K883" s="141"/>
      <c r="L883" s="141"/>
      <c r="M883" s="144"/>
      <c r="N883" s="144"/>
      <c r="O883" s="141"/>
      <c r="P883" s="145"/>
      <c r="Q883" s="141"/>
      <c r="R883" s="144"/>
      <c r="S883" s="141"/>
      <c r="T883" s="141"/>
      <c r="U883" s="141"/>
    </row>
    <row r="884" ht="12.75" customHeight="1">
      <c r="A884" s="141"/>
      <c r="B884" s="141"/>
      <c r="C884" s="141"/>
      <c r="D884" s="141"/>
      <c r="E884" s="142"/>
      <c r="F884" s="141"/>
      <c r="G884" s="141"/>
      <c r="H884" s="141"/>
      <c r="I884" s="141"/>
      <c r="J884" s="141"/>
      <c r="K884" s="141"/>
      <c r="L884" s="141"/>
      <c r="M884" s="144"/>
      <c r="N884" s="144"/>
      <c r="O884" s="141"/>
      <c r="P884" s="145"/>
      <c r="Q884" s="141"/>
      <c r="R884" s="144"/>
      <c r="S884" s="141"/>
      <c r="T884" s="141"/>
      <c r="U884" s="141"/>
    </row>
    <row r="885" ht="12.75" customHeight="1">
      <c r="A885" s="141"/>
      <c r="B885" s="141"/>
      <c r="C885" s="141"/>
      <c r="D885" s="141"/>
      <c r="E885" s="142"/>
      <c r="F885" s="141"/>
      <c r="G885" s="141"/>
      <c r="H885" s="141"/>
      <c r="I885" s="141"/>
      <c r="J885" s="141"/>
      <c r="K885" s="141"/>
      <c r="L885" s="141"/>
      <c r="M885" s="144"/>
      <c r="N885" s="144"/>
      <c r="O885" s="141"/>
      <c r="P885" s="145"/>
      <c r="Q885" s="141"/>
      <c r="R885" s="144"/>
      <c r="S885" s="141"/>
      <c r="T885" s="141"/>
      <c r="U885" s="141"/>
    </row>
    <row r="886" ht="12.75" customHeight="1">
      <c r="A886" s="141"/>
      <c r="B886" s="141"/>
      <c r="C886" s="141"/>
      <c r="D886" s="141"/>
      <c r="E886" s="142"/>
      <c r="F886" s="141"/>
      <c r="G886" s="141"/>
      <c r="H886" s="141"/>
      <c r="I886" s="141"/>
      <c r="J886" s="141"/>
      <c r="K886" s="141"/>
      <c r="L886" s="141"/>
      <c r="M886" s="144"/>
      <c r="N886" s="144"/>
      <c r="O886" s="141"/>
      <c r="P886" s="145"/>
      <c r="Q886" s="141"/>
      <c r="R886" s="144"/>
      <c r="S886" s="141"/>
      <c r="T886" s="141"/>
      <c r="U886" s="141"/>
    </row>
    <row r="887" ht="12.75" customHeight="1">
      <c r="A887" s="141"/>
      <c r="B887" s="141"/>
      <c r="C887" s="141"/>
      <c r="D887" s="141"/>
      <c r="E887" s="142"/>
      <c r="F887" s="141"/>
      <c r="G887" s="141"/>
      <c r="H887" s="141"/>
      <c r="I887" s="141"/>
      <c r="J887" s="141"/>
      <c r="K887" s="141"/>
      <c r="L887" s="141"/>
      <c r="M887" s="144"/>
      <c r="N887" s="144"/>
      <c r="O887" s="141"/>
      <c r="P887" s="145"/>
      <c r="Q887" s="141"/>
      <c r="R887" s="144"/>
      <c r="S887" s="141"/>
      <c r="T887" s="141"/>
      <c r="U887" s="141"/>
    </row>
    <row r="888" ht="12.75" customHeight="1">
      <c r="A888" s="141"/>
      <c r="B888" s="141"/>
      <c r="C888" s="141"/>
      <c r="D888" s="141"/>
      <c r="E888" s="142"/>
      <c r="F888" s="141"/>
      <c r="G888" s="141"/>
      <c r="H888" s="141"/>
      <c r="I888" s="141"/>
      <c r="J888" s="141"/>
      <c r="K888" s="141"/>
      <c r="L888" s="141"/>
      <c r="M888" s="144"/>
      <c r="N888" s="144"/>
      <c r="O888" s="141"/>
      <c r="P888" s="145"/>
      <c r="Q888" s="141"/>
      <c r="R888" s="144"/>
      <c r="S888" s="141"/>
      <c r="T888" s="141"/>
      <c r="U888" s="141"/>
    </row>
    <row r="889" ht="12.75" customHeight="1">
      <c r="A889" s="141"/>
      <c r="B889" s="141"/>
      <c r="C889" s="141"/>
      <c r="D889" s="141"/>
      <c r="E889" s="142"/>
      <c r="F889" s="141"/>
      <c r="G889" s="141"/>
      <c r="H889" s="141"/>
      <c r="I889" s="141"/>
      <c r="J889" s="141"/>
      <c r="K889" s="141"/>
      <c r="L889" s="141"/>
      <c r="M889" s="144"/>
      <c r="N889" s="144"/>
      <c r="O889" s="141"/>
      <c r="P889" s="145"/>
      <c r="Q889" s="141"/>
      <c r="R889" s="144"/>
      <c r="S889" s="141"/>
      <c r="T889" s="141"/>
      <c r="U889" s="141"/>
    </row>
    <row r="890" ht="12.75" customHeight="1">
      <c r="A890" s="141"/>
      <c r="B890" s="141"/>
      <c r="C890" s="141"/>
      <c r="D890" s="141"/>
      <c r="E890" s="142"/>
      <c r="F890" s="141"/>
      <c r="G890" s="141"/>
      <c r="H890" s="141"/>
      <c r="I890" s="141"/>
      <c r="J890" s="141"/>
      <c r="K890" s="141"/>
      <c r="L890" s="141"/>
      <c r="M890" s="144"/>
      <c r="N890" s="144"/>
      <c r="O890" s="141"/>
      <c r="P890" s="145"/>
      <c r="Q890" s="141"/>
      <c r="R890" s="144"/>
      <c r="S890" s="141"/>
      <c r="T890" s="141"/>
      <c r="U890" s="141"/>
    </row>
    <row r="891" ht="12.75" customHeight="1">
      <c r="A891" s="141"/>
      <c r="B891" s="141"/>
      <c r="C891" s="141"/>
      <c r="D891" s="141"/>
      <c r="E891" s="142"/>
      <c r="F891" s="141"/>
      <c r="G891" s="141"/>
      <c r="H891" s="141"/>
      <c r="I891" s="141"/>
      <c r="J891" s="141"/>
      <c r="K891" s="141"/>
      <c r="L891" s="141"/>
      <c r="M891" s="144"/>
      <c r="N891" s="144"/>
      <c r="O891" s="141"/>
      <c r="P891" s="145"/>
      <c r="Q891" s="141"/>
      <c r="R891" s="144"/>
      <c r="S891" s="141"/>
      <c r="T891" s="141"/>
      <c r="U891" s="141"/>
    </row>
    <row r="892" ht="12.75" customHeight="1">
      <c r="A892" s="141"/>
      <c r="B892" s="141"/>
      <c r="C892" s="141"/>
      <c r="D892" s="141"/>
      <c r="E892" s="142"/>
      <c r="F892" s="141"/>
      <c r="G892" s="141"/>
      <c r="H892" s="141"/>
      <c r="I892" s="141"/>
      <c r="J892" s="141"/>
      <c r="K892" s="141"/>
      <c r="L892" s="141"/>
      <c r="M892" s="144"/>
      <c r="N892" s="144"/>
      <c r="O892" s="141"/>
      <c r="P892" s="145"/>
      <c r="Q892" s="141"/>
      <c r="R892" s="144"/>
      <c r="S892" s="141"/>
      <c r="T892" s="141"/>
      <c r="U892" s="141"/>
    </row>
    <row r="893" ht="12.75" customHeight="1">
      <c r="A893" s="141"/>
      <c r="B893" s="141"/>
      <c r="C893" s="141"/>
      <c r="D893" s="141"/>
      <c r="E893" s="142"/>
      <c r="F893" s="141"/>
      <c r="G893" s="141"/>
      <c r="H893" s="141"/>
      <c r="I893" s="141"/>
      <c r="J893" s="141"/>
      <c r="K893" s="141"/>
      <c r="L893" s="141"/>
      <c r="M893" s="144"/>
      <c r="N893" s="144"/>
      <c r="O893" s="141"/>
      <c r="P893" s="145"/>
      <c r="Q893" s="141"/>
      <c r="R893" s="144"/>
      <c r="S893" s="141"/>
      <c r="T893" s="141"/>
      <c r="U893" s="141"/>
    </row>
    <row r="894" ht="12.75" customHeight="1">
      <c r="A894" s="141"/>
      <c r="B894" s="141"/>
      <c r="C894" s="141"/>
      <c r="D894" s="141"/>
      <c r="E894" s="142"/>
      <c r="F894" s="141"/>
      <c r="G894" s="141"/>
      <c r="H894" s="141"/>
      <c r="I894" s="141"/>
      <c r="J894" s="141"/>
      <c r="K894" s="141"/>
      <c r="L894" s="141"/>
      <c r="M894" s="144"/>
      <c r="N894" s="144"/>
      <c r="O894" s="141"/>
      <c r="P894" s="145"/>
      <c r="Q894" s="141"/>
      <c r="R894" s="144"/>
      <c r="S894" s="141"/>
      <c r="T894" s="141"/>
      <c r="U894" s="141"/>
    </row>
    <row r="895" ht="12.75" customHeight="1">
      <c r="A895" s="141"/>
      <c r="B895" s="141"/>
      <c r="C895" s="141"/>
      <c r="D895" s="141"/>
      <c r="E895" s="142"/>
      <c r="F895" s="141"/>
      <c r="G895" s="141"/>
      <c r="H895" s="141"/>
      <c r="I895" s="141"/>
      <c r="J895" s="141"/>
      <c r="K895" s="141"/>
      <c r="L895" s="141"/>
      <c r="M895" s="144"/>
      <c r="N895" s="144"/>
      <c r="O895" s="141"/>
      <c r="P895" s="145"/>
      <c r="Q895" s="141"/>
      <c r="R895" s="144"/>
      <c r="S895" s="141"/>
      <c r="T895" s="141"/>
      <c r="U895" s="141"/>
    </row>
    <row r="896" ht="12.75" customHeight="1">
      <c r="A896" s="141"/>
      <c r="B896" s="141"/>
      <c r="C896" s="141"/>
      <c r="D896" s="141"/>
      <c r="E896" s="142"/>
      <c r="F896" s="141"/>
      <c r="G896" s="141"/>
      <c r="H896" s="141"/>
      <c r="I896" s="141"/>
      <c r="J896" s="141"/>
      <c r="K896" s="141"/>
      <c r="L896" s="141"/>
      <c r="M896" s="144"/>
      <c r="N896" s="144"/>
      <c r="O896" s="141"/>
      <c r="P896" s="145"/>
      <c r="Q896" s="141"/>
      <c r="R896" s="144"/>
      <c r="S896" s="141"/>
      <c r="T896" s="141"/>
      <c r="U896" s="141"/>
    </row>
    <row r="897" ht="12.75" customHeight="1">
      <c r="A897" s="141"/>
      <c r="B897" s="141"/>
      <c r="C897" s="141"/>
      <c r="D897" s="141"/>
      <c r="E897" s="142"/>
      <c r="F897" s="141"/>
      <c r="G897" s="141"/>
      <c r="H897" s="141"/>
      <c r="I897" s="141"/>
      <c r="J897" s="141"/>
      <c r="K897" s="141"/>
      <c r="L897" s="141"/>
      <c r="M897" s="144"/>
      <c r="N897" s="144"/>
      <c r="O897" s="141"/>
      <c r="P897" s="145"/>
      <c r="Q897" s="141"/>
      <c r="R897" s="144"/>
      <c r="S897" s="141"/>
      <c r="T897" s="141"/>
      <c r="U897" s="141"/>
    </row>
    <row r="898" ht="12.75" customHeight="1">
      <c r="A898" s="141"/>
      <c r="B898" s="141"/>
      <c r="C898" s="141"/>
      <c r="D898" s="141"/>
      <c r="E898" s="142"/>
      <c r="F898" s="141"/>
      <c r="G898" s="141"/>
      <c r="H898" s="141"/>
      <c r="I898" s="141"/>
      <c r="J898" s="141"/>
      <c r="K898" s="141"/>
      <c r="L898" s="141"/>
      <c r="M898" s="144"/>
      <c r="N898" s="144"/>
      <c r="O898" s="141"/>
      <c r="P898" s="145"/>
      <c r="Q898" s="141"/>
      <c r="R898" s="144"/>
      <c r="S898" s="141"/>
      <c r="T898" s="141"/>
      <c r="U898" s="141"/>
    </row>
    <row r="899" ht="12.75" customHeight="1">
      <c r="A899" s="141"/>
      <c r="B899" s="141"/>
      <c r="C899" s="141"/>
      <c r="D899" s="141"/>
      <c r="E899" s="142"/>
      <c r="F899" s="141"/>
      <c r="G899" s="141"/>
      <c r="H899" s="141"/>
      <c r="I899" s="141"/>
      <c r="J899" s="141"/>
      <c r="K899" s="141"/>
      <c r="L899" s="141"/>
      <c r="M899" s="144"/>
      <c r="N899" s="144"/>
      <c r="O899" s="141"/>
      <c r="P899" s="145"/>
      <c r="Q899" s="141"/>
      <c r="R899" s="144"/>
      <c r="S899" s="141"/>
      <c r="T899" s="141"/>
      <c r="U899" s="141"/>
    </row>
    <row r="900" ht="12.75" customHeight="1">
      <c r="A900" s="141"/>
      <c r="B900" s="141"/>
      <c r="C900" s="141"/>
      <c r="D900" s="141"/>
      <c r="E900" s="142"/>
      <c r="F900" s="141"/>
      <c r="G900" s="141"/>
      <c r="H900" s="141"/>
      <c r="I900" s="141"/>
      <c r="J900" s="141"/>
      <c r="K900" s="141"/>
      <c r="L900" s="141"/>
      <c r="M900" s="144"/>
      <c r="N900" s="144"/>
      <c r="O900" s="141"/>
      <c r="P900" s="145"/>
      <c r="Q900" s="141"/>
      <c r="R900" s="144"/>
      <c r="S900" s="141"/>
      <c r="T900" s="141"/>
      <c r="U900" s="141"/>
    </row>
    <row r="901" ht="12.75" customHeight="1">
      <c r="A901" s="141"/>
      <c r="B901" s="141"/>
      <c r="C901" s="141"/>
      <c r="D901" s="141"/>
      <c r="E901" s="142"/>
      <c r="F901" s="141"/>
      <c r="G901" s="141"/>
      <c r="H901" s="141"/>
      <c r="I901" s="141"/>
      <c r="J901" s="141"/>
      <c r="K901" s="141"/>
      <c r="L901" s="141"/>
      <c r="M901" s="144"/>
      <c r="N901" s="144"/>
      <c r="O901" s="141"/>
      <c r="P901" s="145"/>
      <c r="Q901" s="141"/>
      <c r="R901" s="144"/>
      <c r="S901" s="141"/>
      <c r="T901" s="141"/>
      <c r="U901" s="141"/>
    </row>
    <row r="902" ht="12.75" customHeight="1">
      <c r="A902" s="141"/>
      <c r="B902" s="141"/>
      <c r="C902" s="141"/>
      <c r="D902" s="141"/>
      <c r="E902" s="142"/>
      <c r="F902" s="141"/>
      <c r="G902" s="141"/>
      <c r="H902" s="141"/>
      <c r="I902" s="141"/>
      <c r="J902" s="141"/>
      <c r="K902" s="141"/>
      <c r="L902" s="141"/>
      <c r="M902" s="144"/>
      <c r="N902" s="144"/>
      <c r="O902" s="141"/>
      <c r="P902" s="145"/>
      <c r="Q902" s="141"/>
      <c r="R902" s="144"/>
      <c r="S902" s="141"/>
      <c r="T902" s="141"/>
      <c r="U902" s="141"/>
    </row>
    <row r="903" ht="12.75" customHeight="1">
      <c r="A903" s="141"/>
      <c r="B903" s="141"/>
      <c r="C903" s="141"/>
      <c r="D903" s="141"/>
      <c r="E903" s="142"/>
      <c r="F903" s="141"/>
      <c r="G903" s="141"/>
      <c r="H903" s="141"/>
      <c r="I903" s="141"/>
      <c r="J903" s="141"/>
      <c r="K903" s="141"/>
      <c r="L903" s="141"/>
      <c r="M903" s="144"/>
      <c r="N903" s="144"/>
      <c r="O903" s="141"/>
      <c r="P903" s="145"/>
      <c r="Q903" s="141"/>
      <c r="R903" s="144"/>
      <c r="S903" s="141"/>
      <c r="T903" s="141"/>
      <c r="U903" s="141"/>
    </row>
    <row r="904" ht="12.75" customHeight="1">
      <c r="A904" s="141"/>
      <c r="B904" s="141"/>
      <c r="C904" s="141"/>
      <c r="D904" s="141"/>
      <c r="E904" s="142"/>
      <c r="F904" s="141"/>
      <c r="G904" s="141"/>
      <c r="H904" s="141"/>
      <c r="I904" s="141"/>
      <c r="J904" s="141"/>
      <c r="K904" s="141"/>
      <c r="L904" s="141"/>
      <c r="M904" s="144"/>
      <c r="N904" s="144"/>
      <c r="O904" s="141"/>
      <c r="P904" s="145"/>
      <c r="Q904" s="141"/>
      <c r="R904" s="144"/>
      <c r="S904" s="141"/>
      <c r="T904" s="141"/>
      <c r="U904" s="141"/>
    </row>
    <row r="905" ht="12.75" customHeight="1">
      <c r="A905" s="141"/>
      <c r="B905" s="141"/>
      <c r="C905" s="141"/>
      <c r="D905" s="141"/>
      <c r="E905" s="142"/>
      <c r="F905" s="141"/>
      <c r="G905" s="141"/>
      <c r="H905" s="141"/>
      <c r="I905" s="141"/>
      <c r="J905" s="141"/>
      <c r="K905" s="141"/>
      <c r="L905" s="141"/>
      <c r="M905" s="144"/>
      <c r="N905" s="144"/>
      <c r="O905" s="141"/>
      <c r="P905" s="145"/>
      <c r="Q905" s="141"/>
      <c r="R905" s="144"/>
      <c r="S905" s="141"/>
      <c r="T905" s="141"/>
      <c r="U905" s="141"/>
    </row>
    <row r="906" ht="12.75" customHeight="1">
      <c r="A906" s="141"/>
      <c r="B906" s="141"/>
      <c r="C906" s="141"/>
      <c r="D906" s="141"/>
      <c r="E906" s="142"/>
      <c r="F906" s="141"/>
      <c r="G906" s="141"/>
      <c r="H906" s="141"/>
      <c r="I906" s="141"/>
      <c r="J906" s="141"/>
      <c r="K906" s="141"/>
      <c r="L906" s="141"/>
      <c r="M906" s="144"/>
      <c r="N906" s="144"/>
      <c r="O906" s="141"/>
      <c r="P906" s="145"/>
      <c r="Q906" s="141"/>
      <c r="R906" s="144"/>
      <c r="S906" s="141"/>
      <c r="T906" s="141"/>
      <c r="U906" s="141"/>
    </row>
    <row r="907" ht="12.75" customHeight="1">
      <c r="A907" s="141"/>
      <c r="B907" s="141"/>
      <c r="C907" s="141"/>
      <c r="D907" s="141"/>
      <c r="E907" s="142"/>
      <c r="F907" s="141"/>
      <c r="G907" s="141"/>
      <c r="H907" s="141"/>
      <c r="I907" s="141"/>
      <c r="J907" s="141"/>
      <c r="K907" s="141"/>
      <c r="L907" s="141"/>
      <c r="M907" s="144"/>
      <c r="N907" s="144"/>
      <c r="O907" s="141"/>
      <c r="P907" s="145"/>
      <c r="Q907" s="141"/>
      <c r="R907" s="144"/>
      <c r="S907" s="141"/>
      <c r="T907" s="141"/>
      <c r="U907" s="141"/>
    </row>
    <row r="908" ht="12.75" customHeight="1">
      <c r="A908" s="141"/>
      <c r="B908" s="141"/>
      <c r="C908" s="141"/>
      <c r="D908" s="141"/>
      <c r="E908" s="142"/>
      <c r="F908" s="141"/>
      <c r="G908" s="141"/>
      <c r="H908" s="141"/>
      <c r="I908" s="141"/>
      <c r="J908" s="141"/>
      <c r="K908" s="141"/>
      <c r="L908" s="141"/>
      <c r="M908" s="144"/>
      <c r="N908" s="144"/>
      <c r="O908" s="141"/>
      <c r="P908" s="145"/>
      <c r="Q908" s="141"/>
      <c r="R908" s="144"/>
      <c r="S908" s="141"/>
      <c r="T908" s="141"/>
      <c r="U908" s="141"/>
    </row>
    <row r="909" ht="12.75" customHeight="1">
      <c r="A909" s="141"/>
      <c r="B909" s="141"/>
      <c r="C909" s="141"/>
      <c r="D909" s="141"/>
      <c r="E909" s="142"/>
      <c r="F909" s="141"/>
      <c r="G909" s="141"/>
      <c r="H909" s="141"/>
      <c r="I909" s="141"/>
      <c r="J909" s="141"/>
      <c r="K909" s="141"/>
      <c r="L909" s="141"/>
      <c r="M909" s="144"/>
      <c r="N909" s="144"/>
      <c r="O909" s="141"/>
      <c r="P909" s="145"/>
      <c r="Q909" s="141"/>
      <c r="R909" s="144"/>
      <c r="S909" s="141"/>
      <c r="T909" s="141"/>
      <c r="U909" s="141"/>
    </row>
    <row r="910" ht="12.75" customHeight="1">
      <c r="A910" s="141"/>
      <c r="B910" s="141"/>
      <c r="C910" s="141"/>
      <c r="D910" s="141"/>
      <c r="E910" s="142"/>
      <c r="F910" s="141"/>
      <c r="G910" s="141"/>
      <c r="H910" s="141"/>
      <c r="I910" s="141"/>
      <c r="J910" s="141"/>
      <c r="K910" s="141"/>
      <c r="L910" s="141"/>
      <c r="M910" s="144"/>
      <c r="N910" s="144"/>
      <c r="O910" s="141"/>
      <c r="P910" s="145"/>
      <c r="Q910" s="141"/>
      <c r="R910" s="144"/>
      <c r="S910" s="141"/>
      <c r="T910" s="141"/>
      <c r="U910" s="141"/>
    </row>
    <row r="911" ht="12.75" customHeight="1">
      <c r="A911" s="141"/>
      <c r="B911" s="141"/>
      <c r="C911" s="141"/>
      <c r="D911" s="141"/>
      <c r="E911" s="142"/>
      <c r="F911" s="141"/>
      <c r="G911" s="141"/>
      <c r="H911" s="141"/>
      <c r="I911" s="141"/>
      <c r="J911" s="141"/>
      <c r="K911" s="141"/>
      <c r="L911" s="141"/>
      <c r="M911" s="144"/>
      <c r="N911" s="144"/>
      <c r="O911" s="141"/>
      <c r="P911" s="145"/>
      <c r="Q911" s="141"/>
      <c r="R911" s="144"/>
      <c r="S911" s="141"/>
      <c r="T911" s="141"/>
      <c r="U911" s="141"/>
    </row>
    <row r="912" ht="12.75" customHeight="1">
      <c r="A912" s="141"/>
      <c r="B912" s="141"/>
      <c r="C912" s="141"/>
      <c r="D912" s="141"/>
      <c r="E912" s="142"/>
      <c r="F912" s="141"/>
      <c r="G912" s="141"/>
      <c r="H912" s="141"/>
      <c r="I912" s="141"/>
      <c r="J912" s="141"/>
      <c r="K912" s="141"/>
      <c r="L912" s="141"/>
      <c r="M912" s="144"/>
      <c r="N912" s="144"/>
      <c r="O912" s="141"/>
      <c r="P912" s="145"/>
      <c r="Q912" s="141"/>
      <c r="R912" s="144"/>
      <c r="S912" s="141"/>
      <c r="T912" s="141"/>
      <c r="U912" s="141"/>
    </row>
    <row r="913" ht="12.75" customHeight="1">
      <c r="A913" s="141"/>
      <c r="B913" s="141"/>
      <c r="C913" s="141"/>
      <c r="D913" s="141"/>
      <c r="E913" s="142"/>
      <c r="F913" s="141"/>
      <c r="G913" s="141"/>
      <c r="H913" s="141"/>
      <c r="I913" s="141"/>
      <c r="J913" s="141"/>
      <c r="K913" s="141"/>
      <c r="L913" s="141"/>
      <c r="M913" s="144"/>
      <c r="N913" s="144"/>
      <c r="O913" s="141"/>
      <c r="P913" s="145"/>
      <c r="Q913" s="141"/>
      <c r="R913" s="144"/>
      <c r="S913" s="141"/>
      <c r="T913" s="141"/>
      <c r="U913" s="141"/>
    </row>
    <row r="914" ht="12.75" customHeight="1">
      <c r="A914" s="141"/>
      <c r="B914" s="141"/>
      <c r="C914" s="141"/>
      <c r="D914" s="141"/>
      <c r="E914" s="142"/>
      <c r="F914" s="141"/>
      <c r="G914" s="141"/>
      <c r="H914" s="141"/>
      <c r="I914" s="141"/>
      <c r="J914" s="141"/>
      <c r="K914" s="141"/>
      <c r="L914" s="141"/>
      <c r="M914" s="144"/>
      <c r="N914" s="144"/>
      <c r="O914" s="141"/>
      <c r="P914" s="145"/>
      <c r="Q914" s="141"/>
      <c r="R914" s="144"/>
      <c r="S914" s="141"/>
      <c r="T914" s="141"/>
      <c r="U914" s="141"/>
    </row>
    <row r="915" ht="12.75" customHeight="1">
      <c r="A915" s="141"/>
      <c r="B915" s="141"/>
      <c r="C915" s="141"/>
      <c r="D915" s="141"/>
      <c r="E915" s="142"/>
      <c r="F915" s="141"/>
      <c r="G915" s="141"/>
      <c r="H915" s="141"/>
      <c r="I915" s="141"/>
      <c r="J915" s="141"/>
      <c r="K915" s="141"/>
      <c r="L915" s="141"/>
      <c r="M915" s="144"/>
      <c r="N915" s="144"/>
      <c r="O915" s="141"/>
      <c r="P915" s="145"/>
      <c r="Q915" s="141"/>
      <c r="R915" s="144"/>
      <c r="S915" s="141"/>
      <c r="T915" s="141"/>
      <c r="U915" s="141"/>
    </row>
    <row r="916" ht="12.75" customHeight="1">
      <c r="A916" s="141"/>
      <c r="B916" s="141"/>
      <c r="C916" s="141"/>
      <c r="D916" s="141"/>
      <c r="E916" s="142"/>
      <c r="F916" s="141"/>
      <c r="G916" s="141"/>
      <c r="H916" s="141"/>
      <c r="I916" s="141"/>
      <c r="J916" s="141"/>
      <c r="K916" s="141"/>
      <c r="L916" s="141"/>
      <c r="M916" s="144"/>
      <c r="N916" s="144"/>
      <c r="O916" s="141"/>
      <c r="P916" s="145"/>
      <c r="Q916" s="141"/>
      <c r="R916" s="144"/>
      <c r="S916" s="141"/>
      <c r="T916" s="141"/>
      <c r="U916" s="141"/>
    </row>
    <row r="917" ht="12.75" customHeight="1">
      <c r="A917" s="141"/>
      <c r="B917" s="141"/>
      <c r="C917" s="141"/>
      <c r="D917" s="141"/>
      <c r="E917" s="142"/>
      <c r="F917" s="141"/>
      <c r="G917" s="141"/>
      <c r="H917" s="141"/>
      <c r="I917" s="141"/>
      <c r="J917" s="141"/>
      <c r="K917" s="141"/>
      <c r="L917" s="141"/>
      <c r="M917" s="144"/>
      <c r="N917" s="144"/>
      <c r="O917" s="141"/>
      <c r="P917" s="145"/>
      <c r="Q917" s="141"/>
      <c r="R917" s="144"/>
      <c r="S917" s="141"/>
      <c r="T917" s="141"/>
      <c r="U917" s="141"/>
    </row>
    <row r="918" ht="12.75" customHeight="1">
      <c r="A918" s="141"/>
      <c r="B918" s="141"/>
      <c r="C918" s="141"/>
      <c r="D918" s="141"/>
      <c r="E918" s="142"/>
      <c r="F918" s="141"/>
      <c r="G918" s="141"/>
      <c r="H918" s="141"/>
      <c r="I918" s="141"/>
      <c r="J918" s="141"/>
      <c r="K918" s="141"/>
      <c r="L918" s="141"/>
      <c r="M918" s="144"/>
      <c r="N918" s="144"/>
      <c r="O918" s="141"/>
      <c r="P918" s="145"/>
      <c r="Q918" s="141"/>
      <c r="R918" s="144"/>
      <c r="S918" s="141"/>
      <c r="T918" s="141"/>
      <c r="U918" s="141"/>
    </row>
    <row r="919" ht="12.75" customHeight="1">
      <c r="A919" s="141"/>
      <c r="B919" s="141"/>
      <c r="C919" s="141"/>
      <c r="D919" s="141"/>
      <c r="E919" s="142"/>
      <c r="F919" s="141"/>
      <c r="G919" s="141"/>
      <c r="H919" s="141"/>
      <c r="I919" s="141"/>
      <c r="J919" s="141"/>
      <c r="K919" s="141"/>
      <c r="L919" s="141"/>
      <c r="M919" s="144"/>
      <c r="N919" s="144"/>
      <c r="O919" s="141"/>
      <c r="P919" s="145"/>
      <c r="Q919" s="141"/>
      <c r="R919" s="144"/>
      <c r="S919" s="141"/>
      <c r="T919" s="141"/>
      <c r="U919" s="141"/>
    </row>
    <row r="920" ht="12.75" customHeight="1">
      <c r="A920" s="141"/>
      <c r="B920" s="141"/>
      <c r="C920" s="141"/>
      <c r="D920" s="141"/>
      <c r="E920" s="142"/>
      <c r="F920" s="141"/>
      <c r="G920" s="141"/>
      <c r="H920" s="141"/>
      <c r="I920" s="141"/>
      <c r="J920" s="141"/>
      <c r="K920" s="141"/>
      <c r="L920" s="141"/>
      <c r="M920" s="144"/>
      <c r="N920" s="144"/>
      <c r="O920" s="141"/>
      <c r="P920" s="145"/>
      <c r="Q920" s="141"/>
      <c r="R920" s="144"/>
      <c r="S920" s="141"/>
      <c r="T920" s="141"/>
      <c r="U920" s="141"/>
    </row>
    <row r="921" ht="12.75" customHeight="1">
      <c r="A921" s="141"/>
      <c r="B921" s="141"/>
      <c r="C921" s="141"/>
      <c r="D921" s="141"/>
      <c r="E921" s="142"/>
      <c r="F921" s="141"/>
      <c r="G921" s="141"/>
      <c r="H921" s="141"/>
      <c r="I921" s="141"/>
      <c r="J921" s="141"/>
      <c r="K921" s="141"/>
      <c r="L921" s="141"/>
      <c r="M921" s="144"/>
      <c r="N921" s="144"/>
      <c r="O921" s="141"/>
      <c r="P921" s="145"/>
      <c r="Q921" s="141"/>
      <c r="R921" s="144"/>
      <c r="S921" s="141"/>
      <c r="T921" s="141"/>
      <c r="U921" s="141"/>
    </row>
    <row r="922" ht="12.75" customHeight="1">
      <c r="A922" s="141"/>
      <c r="B922" s="141"/>
      <c r="C922" s="141"/>
      <c r="D922" s="141"/>
      <c r="E922" s="142"/>
      <c r="F922" s="141"/>
      <c r="G922" s="141"/>
      <c r="H922" s="141"/>
      <c r="I922" s="141"/>
      <c r="J922" s="141"/>
      <c r="K922" s="141"/>
      <c r="L922" s="141"/>
      <c r="M922" s="144"/>
      <c r="N922" s="144"/>
      <c r="O922" s="141"/>
      <c r="P922" s="145"/>
      <c r="Q922" s="141"/>
      <c r="R922" s="144"/>
      <c r="S922" s="141"/>
      <c r="T922" s="141"/>
      <c r="U922" s="141"/>
    </row>
    <row r="923" ht="12.75" customHeight="1">
      <c r="A923" s="141"/>
      <c r="B923" s="141"/>
      <c r="C923" s="141"/>
      <c r="D923" s="141"/>
      <c r="E923" s="142"/>
      <c r="F923" s="141"/>
      <c r="G923" s="141"/>
      <c r="H923" s="141"/>
      <c r="I923" s="141"/>
      <c r="J923" s="141"/>
      <c r="K923" s="141"/>
      <c r="L923" s="141"/>
      <c r="M923" s="144"/>
      <c r="N923" s="144"/>
      <c r="O923" s="141"/>
      <c r="P923" s="145"/>
      <c r="Q923" s="141"/>
      <c r="R923" s="144"/>
      <c r="S923" s="141"/>
      <c r="T923" s="141"/>
      <c r="U923" s="141"/>
    </row>
    <row r="924" ht="12.75" customHeight="1">
      <c r="A924" s="141"/>
      <c r="B924" s="141"/>
      <c r="C924" s="141"/>
      <c r="D924" s="141"/>
      <c r="E924" s="142"/>
      <c r="F924" s="141"/>
      <c r="G924" s="141"/>
      <c r="H924" s="141"/>
      <c r="I924" s="141"/>
      <c r="J924" s="141"/>
      <c r="K924" s="141"/>
      <c r="L924" s="141"/>
      <c r="M924" s="144"/>
      <c r="N924" s="144"/>
      <c r="O924" s="141"/>
      <c r="P924" s="145"/>
      <c r="Q924" s="141"/>
      <c r="R924" s="144"/>
      <c r="S924" s="141"/>
      <c r="T924" s="141"/>
      <c r="U924" s="141"/>
    </row>
    <row r="925" ht="12.75" customHeight="1">
      <c r="A925" s="141"/>
      <c r="B925" s="141"/>
      <c r="C925" s="141"/>
      <c r="D925" s="141"/>
      <c r="E925" s="142"/>
      <c r="F925" s="141"/>
      <c r="G925" s="141"/>
      <c r="H925" s="141"/>
      <c r="I925" s="141"/>
      <c r="J925" s="141"/>
      <c r="K925" s="141"/>
      <c r="L925" s="141"/>
      <c r="M925" s="144"/>
      <c r="N925" s="144"/>
      <c r="O925" s="141"/>
      <c r="P925" s="145"/>
      <c r="Q925" s="141"/>
      <c r="R925" s="144"/>
      <c r="S925" s="141"/>
      <c r="T925" s="141"/>
      <c r="U925" s="141"/>
    </row>
    <row r="926" ht="12.75" customHeight="1">
      <c r="A926" s="141"/>
      <c r="B926" s="141"/>
      <c r="C926" s="141"/>
      <c r="D926" s="141"/>
      <c r="E926" s="142"/>
      <c r="F926" s="141"/>
      <c r="G926" s="141"/>
      <c r="H926" s="141"/>
      <c r="I926" s="141"/>
      <c r="J926" s="141"/>
      <c r="K926" s="141"/>
      <c r="L926" s="141"/>
      <c r="M926" s="144"/>
      <c r="N926" s="144"/>
      <c r="O926" s="141"/>
      <c r="P926" s="145"/>
      <c r="Q926" s="141"/>
      <c r="R926" s="144"/>
      <c r="S926" s="141"/>
      <c r="T926" s="141"/>
      <c r="U926" s="141"/>
    </row>
    <row r="927" ht="12.75" customHeight="1">
      <c r="A927" s="141"/>
      <c r="B927" s="141"/>
      <c r="C927" s="141"/>
      <c r="D927" s="141"/>
      <c r="E927" s="142"/>
      <c r="F927" s="141"/>
      <c r="G927" s="141"/>
      <c r="H927" s="141"/>
      <c r="I927" s="141"/>
      <c r="J927" s="141"/>
      <c r="K927" s="141"/>
      <c r="L927" s="141"/>
      <c r="M927" s="144"/>
      <c r="N927" s="144"/>
      <c r="O927" s="141"/>
      <c r="P927" s="145"/>
      <c r="Q927" s="141"/>
      <c r="R927" s="144"/>
      <c r="S927" s="141"/>
      <c r="T927" s="141"/>
      <c r="U927" s="141"/>
    </row>
    <row r="928" ht="12.75" customHeight="1">
      <c r="A928" s="141"/>
      <c r="B928" s="141"/>
      <c r="C928" s="141"/>
      <c r="D928" s="141"/>
      <c r="E928" s="142"/>
      <c r="F928" s="141"/>
      <c r="G928" s="141"/>
      <c r="H928" s="141"/>
      <c r="I928" s="141"/>
      <c r="J928" s="141"/>
      <c r="K928" s="141"/>
      <c r="L928" s="141"/>
      <c r="M928" s="144"/>
      <c r="N928" s="144"/>
      <c r="O928" s="141"/>
      <c r="P928" s="145"/>
      <c r="Q928" s="141"/>
      <c r="R928" s="144"/>
      <c r="S928" s="141"/>
      <c r="T928" s="141"/>
      <c r="U928" s="141"/>
    </row>
    <row r="929" ht="12.75" customHeight="1">
      <c r="A929" s="141"/>
      <c r="B929" s="141"/>
      <c r="C929" s="141"/>
      <c r="D929" s="141"/>
      <c r="E929" s="142"/>
      <c r="F929" s="141"/>
      <c r="G929" s="141"/>
      <c r="H929" s="141"/>
      <c r="I929" s="141"/>
      <c r="J929" s="141"/>
      <c r="K929" s="141"/>
      <c r="L929" s="141"/>
      <c r="M929" s="144"/>
      <c r="N929" s="144"/>
      <c r="O929" s="141"/>
      <c r="P929" s="145"/>
      <c r="Q929" s="141"/>
      <c r="R929" s="144"/>
      <c r="S929" s="141"/>
      <c r="T929" s="141"/>
      <c r="U929" s="141"/>
    </row>
    <row r="930" ht="12.75" customHeight="1">
      <c r="A930" s="141"/>
      <c r="B930" s="141"/>
      <c r="C930" s="141"/>
      <c r="D930" s="141"/>
      <c r="E930" s="142"/>
      <c r="F930" s="141"/>
      <c r="G930" s="141"/>
      <c r="H930" s="141"/>
      <c r="I930" s="141"/>
      <c r="J930" s="141"/>
      <c r="K930" s="141"/>
      <c r="L930" s="141"/>
      <c r="M930" s="144"/>
      <c r="N930" s="144"/>
      <c r="O930" s="141"/>
      <c r="P930" s="145"/>
      <c r="Q930" s="141"/>
      <c r="R930" s="144"/>
      <c r="S930" s="141"/>
      <c r="T930" s="141"/>
      <c r="U930" s="141"/>
    </row>
    <row r="931" ht="12.75" customHeight="1">
      <c r="A931" s="141"/>
      <c r="B931" s="141"/>
      <c r="C931" s="141"/>
      <c r="D931" s="141"/>
      <c r="E931" s="142"/>
      <c r="F931" s="141"/>
      <c r="G931" s="141"/>
      <c r="H931" s="141"/>
      <c r="I931" s="141"/>
      <c r="J931" s="141"/>
      <c r="K931" s="141"/>
      <c r="L931" s="141"/>
      <c r="M931" s="144"/>
      <c r="N931" s="144"/>
      <c r="O931" s="141"/>
      <c r="P931" s="145"/>
      <c r="Q931" s="141"/>
      <c r="R931" s="144"/>
      <c r="S931" s="141"/>
      <c r="T931" s="141"/>
      <c r="U931" s="141"/>
    </row>
    <row r="932" ht="12.75" customHeight="1">
      <c r="A932" s="141"/>
      <c r="B932" s="141"/>
      <c r="C932" s="141"/>
      <c r="D932" s="141"/>
      <c r="E932" s="142"/>
      <c r="F932" s="141"/>
      <c r="G932" s="141"/>
      <c r="H932" s="141"/>
      <c r="I932" s="141"/>
      <c r="J932" s="141"/>
      <c r="K932" s="141"/>
      <c r="L932" s="141"/>
      <c r="M932" s="144"/>
      <c r="N932" s="144"/>
      <c r="O932" s="141"/>
      <c r="P932" s="145"/>
      <c r="Q932" s="141"/>
      <c r="R932" s="144"/>
      <c r="S932" s="141"/>
      <c r="T932" s="141"/>
      <c r="U932" s="141"/>
    </row>
    <row r="933" ht="12.75" customHeight="1">
      <c r="A933" s="141"/>
      <c r="B933" s="141"/>
      <c r="C933" s="141"/>
      <c r="D933" s="141"/>
      <c r="E933" s="142"/>
      <c r="F933" s="141"/>
      <c r="G933" s="141"/>
      <c r="H933" s="141"/>
      <c r="I933" s="141"/>
      <c r="J933" s="141"/>
      <c r="K933" s="141"/>
      <c r="L933" s="141"/>
      <c r="M933" s="144"/>
      <c r="N933" s="144"/>
      <c r="O933" s="141"/>
      <c r="P933" s="145"/>
      <c r="Q933" s="141"/>
      <c r="R933" s="144"/>
      <c r="S933" s="141"/>
      <c r="T933" s="141"/>
      <c r="U933" s="141"/>
    </row>
    <row r="934" ht="12.75" customHeight="1">
      <c r="A934" s="141"/>
      <c r="B934" s="141"/>
      <c r="C934" s="141"/>
      <c r="D934" s="141"/>
      <c r="E934" s="142"/>
      <c r="F934" s="141"/>
      <c r="G934" s="141"/>
      <c r="H934" s="141"/>
      <c r="I934" s="141"/>
      <c r="J934" s="141"/>
      <c r="K934" s="141"/>
      <c r="L934" s="141"/>
      <c r="M934" s="144"/>
      <c r="N934" s="144"/>
      <c r="O934" s="141"/>
      <c r="P934" s="145"/>
      <c r="Q934" s="141"/>
      <c r="R934" s="144"/>
      <c r="S934" s="141"/>
      <c r="T934" s="141"/>
      <c r="U934" s="141"/>
    </row>
    <row r="935" ht="12.75" customHeight="1">
      <c r="A935" s="141"/>
      <c r="B935" s="141"/>
      <c r="C935" s="141"/>
      <c r="D935" s="141"/>
      <c r="E935" s="142"/>
      <c r="F935" s="141"/>
      <c r="G935" s="141"/>
      <c r="H935" s="141"/>
      <c r="I935" s="141"/>
      <c r="J935" s="141"/>
      <c r="K935" s="141"/>
      <c r="L935" s="141"/>
      <c r="M935" s="144"/>
      <c r="N935" s="144"/>
      <c r="O935" s="141"/>
      <c r="P935" s="145"/>
      <c r="Q935" s="141"/>
      <c r="R935" s="144"/>
      <c r="S935" s="141"/>
      <c r="T935" s="141"/>
      <c r="U935" s="141"/>
    </row>
    <row r="936" ht="12.75" customHeight="1">
      <c r="A936" s="141"/>
      <c r="B936" s="141"/>
      <c r="C936" s="141"/>
      <c r="D936" s="141"/>
      <c r="E936" s="142"/>
      <c r="F936" s="141"/>
      <c r="G936" s="141"/>
      <c r="H936" s="141"/>
      <c r="I936" s="141"/>
      <c r="J936" s="141"/>
      <c r="K936" s="141"/>
      <c r="L936" s="141"/>
      <c r="M936" s="144"/>
      <c r="N936" s="144"/>
      <c r="O936" s="141"/>
      <c r="P936" s="145"/>
      <c r="Q936" s="141"/>
      <c r="R936" s="144"/>
      <c r="S936" s="141"/>
      <c r="T936" s="141"/>
      <c r="U936" s="141"/>
    </row>
    <row r="937" ht="12.75" customHeight="1">
      <c r="A937" s="141"/>
      <c r="B937" s="141"/>
      <c r="C937" s="141"/>
      <c r="D937" s="141"/>
      <c r="E937" s="142"/>
      <c r="F937" s="141"/>
      <c r="G937" s="141"/>
      <c r="H937" s="141"/>
      <c r="I937" s="141"/>
      <c r="J937" s="141"/>
      <c r="K937" s="141"/>
      <c r="L937" s="141"/>
      <c r="M937" s="144"/>
      <c r="N937" s="144"/>
      <c r="O937" s="141"/>
      <c r="P937" s="145"/>
      <c r="Q937" s="141"/>
      <c r="R937" s="144"/>
      <c r="S937" s="141"/>
      <c r="T937" s="141"/>
      <c r="U937" s="141"/>
    </row>
    <row r="938" ht="12.75" customHeight="1">
      <c r="A938" s="141"/>
      <c r="B938" s="141"/>
      <c r="C938" s="141"/>
      <c r="D938" s="141"/>
      <c r="E938" s="142"/>
      <c r="F938" s="141"/>
      <c r="G938" s="141"/>
      <c r="H938" s="141"/>
      <c r="I938" s="141"/>
      <c r="J938" s="141"/>
      <c r="K938" s="141"/>
      <c r="L938" s="141"/>
      <c r="M938" s="144"/>
      <c r="N938" s="144"/>
      <c r="O938" s="141"/>
      <c r="P938" s="145"/>
      <c r="Q938" s="141"/>
      <c r="R938" s="144"/>
      <c r="S938" s="141"/>
      <c r="T938" s="141"/>
      <c r="U938" s="141"/>
    </row>
    <row r="939" ht="12.75" customHeight="1">
      <c r="A939" s="141"/>
      <c r="B939" s="141"/>
      <c r="C939" s="141"/>
      <c r="D939" s="141"/>
      <c r="E939" s="142"/>
      <c r="F939" s="141"/>
      <c r="G939" s="141"/>
      <c r="H939" s="141"/>
      <c r="I939" s="141"/>
      <c r="J939" s="141"/>
      <c r="K939" s="141"/>
      <c r="L939" s="141"/>
      <c r="M939" s="144"/>
      <c r="N939" s="144"/>
      <c r="O939" s="141"/>
      <c r="P939" s="145"/>
      <c r="Q939" s="141"/>
      <c r="R939" s="144"/>
      <c r="S939" s="141"/>
      <c r="T939" s="141"/>
      <c r="U939" s="141"/>
    </row>
    <row r="940" ht="12.75" customHeight="1">
      <c r="A940" s="141"/>
      <c r="B940" s="141"/>
      <c r="C940" s="141"/>
      <c r="D940" s="141"/>
      <c r="E940" s="142"/>
      <c r="F940" s="141"/>
      <c r="G940" s="141"/>
      <c r="H940" s="141"/>
      <c r="I940" s="141"/>
      <c r="J940" s="141"/>
      <c r="K940" s="141"/>
      <c r="L940" s="141"/>
      <c r="M940" s="144"/>
      <c r="N940" s="144"/>
      <c r="O940" s="141"/>
      <c r="P940" s="145"/>
      <c r="Q940" s="141"/>
      <c r="R940" s="144"/>
      <c r="S940" s="141"/>
      <c r="T940" s="141"/>
      <c r="U940" s="141"/>
    </row>
    <row r="941" ht="12.75" customHeight="1">
      <c r="A941" s="141"/>
      <c r="B941" s="141"/>
      <c r="C941" s="141"/>
      <c r="D941" s="141"/>
      <c r="E941" s="142"/>
      <c r="F941" s="141"/>
      <c r="G941" s="141"/>
      <c r="H941" s="141"/>
      <c r="I941" s="141"/>
      <c r="J941" s="141"/>
      <c r="K941" s="141"/>
      <c r="L941" s="141"/>
      <c r="M941" s="144"/>
      <c r="N941" s="144"/>
      <c r="O941" s="141"/>
      <c r="P941" s="145"/>
      <c r="Q941" s="141"/>
      <c r="R941" s="144"/>
      <c r="S941" s="141"/>
      <c r="T941" s="141"/>
      <c r="U941" s="141"/>
    </row>
    <row r="942" ht="12.75" customHeight="1">
      <c r="A942" s="141"/>
      <c r="B942" s="141"/>
      <c r="C942" s="141"/>
      <c r="D942" s="141"/>
      <c r="E942" s="142"/>
      <c r="F942" s="141"/>
      <c r="G942" s="141"/>
      <c r="H942" s="141"/>
      <c r="I942" s="141"/>
      <c r="J942" s="141"/>
      <c r="K942" s="141"/>
      <c r="L942" s="141"/>
      <c r="M942" s="144"/>
      <c r="N942" s="144"/>
      <c r="O942" s="141"/>
      <c r="P942" s="145"/>
      <c r="Q942" s="141"/>
      <c r="R942" s="144"/>
      <c r="S942" s="141"/>
      <c r="T942" s="141"/>
      <c r="U942" s="141"/>
    </row>
    <row r="943" ht="12.75" customHeight="1">
      <c r="A943" s="141"/>
      <c r="B943" s="141"/>
      <c r="C943" s="141"/>
      <c r="D943" s="141"/>
      <c r="E943" s="142"/>
      <c r="F943" s="141"/>
      <c r="G943" s="141"/>
      <c r="H943" s="141"/>
      <c r="I943" s="141"/>
      <c r="J943" s="141"/>
      <c r="K943" s="141"/>
      <c r="L943" s="141"/>
      <c r="M943" s="144"/>
      <c r="N943" s="144"/>
      <c r="O943" s="141"/>
      <c r="P943" s="145"/>
      <c r="Q943" s="141"/>
      <c r="R943" s="144"/>
      <c r="S943" s="141"/>
      <c r="T943" s="141"/>
      <c r="U943" s="141"/>
    </row>
    <row r="944" ht="12.75" customHeight="1">
      <c r="A944" s="141"/>
      <c r="B944" s="141"/>
      <c r="C944" s="141"/>
      <c r="D944" s="141"/>
      <c r="E944" s="142"/>
      <c r="F944" s="141"/>
      <c r="G944" s="141"/>
      <c r="H944" s="141"/>
      <c r="I944" s="141"/>
      <c r="J944" s="141"/>
      <c r="K944" s="141"/>
      <c r="L944" s="141"/>
      <c r="M944" s="144"/>
      <c r="N944" s="144"/>
      <c r="O944" s="141"/>
      <c r="P944" s="145"/>
      <c r="Q944" s="141"/>
      <c r="R944" s="144"/>
      <c r="S944" s="141"/>
      <c r="T944" s="141"/>
      <c r="U944" s="141"/>
    </row>
    <row r="945" ht="12.75" customHeight="1">
      <c r="A945" s="141"/>
      <c r="B945" s="141"/>
      <c r="C945" s="141"/>
      <c r="D945" s="141"/>
      <c r="E945" s="142"/>
      <c r="F945" s="141"/>
      <c r="G945" s="141"/>
      <c r="H945" s="141"/>
      <c r="I945" s="141"/>
      <c r="J945" s="141"/>
      <c r="K945" s="141"/>
      <c r="L945" s="141"/>
      <c r="M945" s="144"/>
      <c r="N945" s="144"/>
      <c r="O945" s="141"/>
      <c r="P945" s="145"/>
      <c r="Q945" s="141"/>
      <c r="R945" s="144"/>
      <c r="S945" s="141"/>
      <c r="T945" s="141"/>
      <c r="U945" s="141"/>
    </row>
    <row r="946" ht="12.75" customHeight="1">
      <c r="A946" s="141"/>
      <c r="B946" s="141"/>
      <c r="C946" s="141"/>
      <c r="D946" s="141"/>
      <c r="E946" s="142"/>
      <c r="F946" s="141"/>
      <c r="G946" s="141"/>
      <c r="H946" s="141"/>
      <c r="I946" s="141"/>
      <c r="J946" s="141"/>
      <c r="K946" s="141"/>
      <c r="L946" s="141"/>
      <c r="M946" s="144"/>
      <c r="N946" s="144"/>
      <c r="O946" s="141"/>
      <c r="P946" s="145"/>
      <c r="Q946" s="141"/>
      <c r="R946" s="144"/>
      <c r="S946" s="141"/>
      <c r="T946" s="141"/>
      <c r="U946" s="141"/>
    </row>
    <row r="947" ht="12.75" customHeight="1">
      <c r="A947" s="141"/>
      <c r="B947" s="141"/>
      <c r="C947" s="141"/>
      <c r="D947" s="141"/>
      <c r="E947" s="142"/>
      <c r="F947" s="141"/>
      <c r="G947" s="141"/>
      <c r="H947" s="141"/>
      <c r="I947" s="141"/>
      <c r="J947" s="141"/>
      <c r="K947" s="141"/>
      <c r="L947" s="141"/>
      <c r="M947" s="144"/>
      <c r="N947" s="144"/>
      <c r="O947" s="141"/>
      <c r="P947" s="145"/>
      <c r="Q947" s="141"/>
      <c r="R947" s="144"/>
      <c r="S947" s="141"/>
      <c r="T947" s="141"/>
      <c r="U947" s="141"/>
    </row>
    <row r="948" ht="12.75" customHeight="1">
      <c r="A948" s="141"/>
      <c r="B948" s="141"/>
      <c r="C948" s="141"/>
      <c r="D948" s="141"/>
      <c r="E948" s="142"/>
      <c r="F948" s="141"/>
      <c r="G948" s="141"/>
      <c r="H948" s="141"/>
      <c r="I948" s="141"/>
      <c r="J948" s="141"/>
      <c r="K948" s="141"/>
      <c r="L948" s="141"/>
      <c r="M948" s="144"/>
      <c r="N948" s="144"/>
      <c r="O948" s="141"/>
      <c r="P948" s="145"/>
      <c r="Q948" s="141"/>
      <c r="R948" s="144"/>
      <c r="S948" s="141"/>
      <c r="T948" s="141"/>
      <c r="U948" s="141"/>
    </row>
    <row r="949" ht="12.75" customHeight="1">
      <c r="A949" s="141"/>
      <c r="B949" s="141"/>
      <c r="C949" s="141"/>
      <c r="D949" s="141"/>
      <c r="E949" s="142"/>
      <c r="F949" s="141"/>
      <c r="G949" s="141"/>
      <c r="H949" s="141"/>
      <c r="I949" s="141"/>
      <c r="J949" s="141"/>
      <c r="K949" s="141"/>
      <c r="L949" s="141"/>
      <c r="M949" s="144"/>
      <c r="N949" s="144"/>
      <c r="O949" s="141"/>
      <c r="P949" s="145"/>
      <c r="Q949" s="141"/>
      <c r="R949" s="144"/>
      <c r="S949" s="141"/>
      <c r="T949" s="141"/>
      <c r="U949" s="141"/>
    </row>
    <row r="950" ht="12.75" customHeight="1">
      <c r="A950" s="141"/>
      <c r="B950" s="141"/>
      <c r="C950" s="141"/>
      <c r="D950" s="141"/>
      <c r="E950" s="142"/>
      <c r="F950" s="141"/>
      <c r="G950" s="141"/>
      <c r="H950" s="141"/>
      <c r="I950" s="141"/>
      <c r="J950" s="141"/>
      <c r="K950" s="141"/>
      <c r="L950" s="141"/>
      <c r="M950" s="144"/>
      <c r="N950" s="144"/>
      <c r="O950" s="141"/>
      <c r="P950" s="145"/>
      <c r="Q950" s="141"/>
      <c r="R950" s="144"/>
      <c r="S950" s="141"/>
      <c r="T950" s="141"/>
      <c r="U950" s="141"/>
    </row>
    <row r="951" ht="12.75" customHeight="1">
      <c r="A951" s="141"/>
      <c r="B951" s="141"/>
      <c r="C951" s="141"/>
      <c r="D951" s="141"/>
      <c r="E951" s="142"/>
      <c r="F951" s="141"/>
      <c r="G951" s="141"/>
      <c r="H951" s="141"/>
      <c r="I951" s="141"/>
      <c r="J951" s="141"/>
      <c r="K951" s="141"/>
      <c r="L951" s="141"/>
      <c r="M951" s="144"/>
      <c r="N951" s="144"/>
      <c r="O951" s="141"/>
      <c r="P951" s="145"/>
      <c r="Q951" s="141"/>
      <c r="R951" s="144"/>
      <c r="S951" s="141"/>
      <c r="T951" s="141"/>
      <c r="U951" s="141"/>
    </row>
    <row r="952" ht="12.75" customHeight="1">
      <c r="A952" s="141"/>
      <c r="B952" s="141"/>
      <c r="C952" s="141"/>
      <c r="D952" s="141"/>
      <c r="E952" s="142"/>
      <c r="F952" s="141"/>
      <c r="G952" s="141"/>
      <c r="H952" s="141"/>
      <c r="I952" s="141"/>
      <c r="J952" s="141"/>
      <c r="K952" s="141"/>
      <c r="L952" s="141"/>
      <c r="M952" s="144"/>
      <c r="N952" s="144"/>
      <c r="O952" s="141"/>
      <c r="P952" s="145"/>
      <c r="Q952" s="141"/>
      <c r="R952" s="144"/>
      <c r="S952" s="141"/>
      <c r="T952" s="141"/>
      <c r="U952" s="141"/>
    </row>
    <row r="953" ht="12.75" customHeight="1">
      <c r="A953" s="141"/>
      <c r="B953" s="141"/>
      <c r="C953" s="141"/>
      <c r="D953" s="141"/>
      <c r="E953" s="142"/>
      <c r="F953" s="141"/>
      <c r="G953" s="141"/>
      <c r="H953" s="141"/>
      <c r="I953" s="141"/>
      <c r="J953" s="141"/>
      <c r="K953" s="141"/>
      <c r="L953" s="141"/>
      <c r="M953" s="144"/>
      <c r="N953" s="144"/>
      <c r="O953" s="141"/>
      <c r="P953" s="145"/>
      <c r="Q953" s="141"/>
      <c r="R953" s="144"/>
      <c r="S953" s="141"/>
      <c r="T953" s="141"/>
      <c r="U953" s="141"/>
    </row>
    <row r="954" ht="12.75" customHeight="1">
      <c r="A954" s="141"/>
      <c r="B954" s="141"/>
      <c r="C954" s="141"/>
      <c r="D954" s="141"/>
      <c r="E954" s="142"/>
      <c r="F954" s="141"/>
      <c r="G954" s="141"/>
      <c r="H954" s="141"/>
      <c r="I954" s="141"/>
      <c r="J954" s="141"/>
      <c r="K954" s="141"/>
      <c r="L954" s="141"/>
      <c r="M954" s="144"/>
      <c r="N954" s="144"/>
      <c r="O954" s="141"/>
      <c r="P954" s="145"/>
      <c r="Q954" s="141"/>
      <c r="R954" s="144"/>
      <c r="S954" s="141"/>
      <c r="T954" s="141"/>
      <c r="U954" s="141"/>
    </row>
    <row r="955" ht="12.75" customHeight="1">
      <c r="A955" s="141"/>
      <c r="B955" s="141"/>
      <c r="C955" s="141"/>
      <c r="D955" s="141"/>
      <c r="E955" s="142"/>
      <c r="F955" s="141"/>
      <c r="G955" s="141"/>
      <c r="H955" s="141"/>
      <c r="I955" s="141"/>
      <c r="J955" s="141"/>
      <c r="K955" s="141"/>
      <c r="L955" s="141"/>
      <c r="M955" s="144"/>
      <c r="N955" s="144"/>
      <c r="O955" s="141"/>
      <c r="P955" s="145"/>
      <c r="Q955" s="141"/>
      <c r="R955" s="144"/>
      <c r="S955" s="141"/>
      <c r="T955" s="141"/>
      <c r="U955" s="141"/>
    </row>
    <row r="956" ht="12.75" customHeight="1">
      <c r="A956" s="141"/>
      <c r="B956" s="141"/>
      <c r="C956" s="141"/>
      <c r="D956" s="141"/>
      <c r="E956" s="142"/>
      <c r="F956" s="141"/>
      <c r="G956" s="141"/>
      <c r="H956" s="141"/>
      <c r="I956" s="141"/>
      <c r="J956" s="141"/>
      <c r="K956" s="141"/>
      <c r="L956" s="141"/>
      <c r="M956" s="144"/>
      <c r="N956" s="144"/>
      <c r="O956" s="141"/>
      <c r="P956" s="145"/>
      <c r="Q956" s="141"/>
      <c r="R956" s="144"/>
      <c r="S956" s="141"/>
      <c r="T956" s="141"/>
      <c r="U956" s="141"/>
    </row>
    <row r="957" ht="12.75" customHeight="1">
      <c r="A957" s="141"/>
      <c r="B957" s="141"/>
      <c r="C957" s="141"/>
      <c r="D957" s="141"/>
      <c r="E957" s="142"/>
      <c r="F957" s="141"/>
      <c r="G957" s="141"/>
      <c r="H957" s="141"/>
      <c r="I957" s="141"/>
      <c r="J957" s="141"/>
      <c r="K957" s="141"/>
      <c r="L957" s="141"/>
      <c r="M957" s="144"/>
      <c r="N957" s="144"/>
      <c r="O957" s="141"/>
      <c r="P957" s="145"/>
      <c r="Q957" s="141"/>
      <c r="R957" s="144"/>
      <c r="S957" s="141"/>
      <c r="T957" s="141"/>
      <c r="U957" s="141"/>
    </row>
    <row r="958" ht="12.75" customHeight="1">
      <c r="A958" s="141"/>
      <c r="B958" s="141"/>
      <c r="C958" s="141"/>
      <c r="D958" s="141"/>
      <c r="E958" s="142"/>
      <c r="F958" s="141"/>
      <c r="G958" s="141"/>
      <c r="H958" s="141"/>
      <c r="I958" s="141"/>
      <c r="J958" s="141"/>
      <c r="K958" s="141"/>
      <c r="L958" s="141"/>
      <c r="M958" s="144"/>
      <c r="N958" s="144"/>
      <c r="O958" s="141"/>
      <c r="P958" s="145"/>
      <c r="Q958" s="141"/>
      <c r="R958" s="144"/>
      <c r="S958" s="141"/>
      <c r="T958" s="141"/>
      <c r="U958" s="141"/>
    </row>
    <row r="959" ht="12.75" customHeight="1">
      <c r="A959" s="141"/>
      <c r="B959" s="141"/>
      <c r="C959" s="141"/>
      <c r="D959" s="141"/>
      <c r="E959" s="142"/>
      <c r="F959" s="141"/>
      <c r="G959" s="141"/>
      <c r="H959" s="141"/>
      <c r="I959" s="141"/>
      <c r="J959" s="141"/>
      <c r="K959" s="141"/>
      <c r="L959" s="141"/>
      <c r="M959" s="144"/>
      <c r="N959" s="144"/>
      <c r="O959" s="141"/>
      <c r="P959" s="145"/>
      <c r="Q959" s="141"/>
      <c r="R959" s="144"/>
      <c r="S959" s="141"/>
      <c r="T959" s="141"/>
      <c r="U959" s="141"/>
    </row>
    <row r="960" ht="12.75" customHeight="1">
      <c r="A960" s="141"/>
      <c r="B960" s="141"/>
      <c r="C960" s="141"/>
      <c r="D960" s="141"/>
      <c r="E960" s="142"/>
      <c r="F960" s="141"/>
      <c r="G960" s="141"/>
      <c r="H960" s="141"/>
      <c r="I960" s="141"/>
      <c r="J960" s="141"/>
      <c r="K960" s="141"/>
      <c r="L960" s="141"/>
      <c r="M960" s="144"/>
      <c r="N960" s="144"/>
      <c r="O960" s="141"/>
      <c r="P960" s="145"/>
      <c r="Q960" s="141"/>
      <c r="R960" s="144"/>
      <c r="S960" s="141"/>
      <c r="T960" s="141"/>
      <c r="U960" s="141"/>
    </row>
    <row r="961" ht="12.75" customHeight="1">
      <c r="A961" s="141"/>
      <c r="B961" s="141"/>
      <c r="C961" s="141"/>
      <c r="D961" s="141"/>
      <c r="E961" s="142"/>
      <c r="F961" s="141"/>
      <c r="G961" s="141"/>
      <c r="H961" s="141"/>
      <c r="I961" s="141"/>
      <c r="J961" s="141"/>
      <c r="K961" s="141"/>
      <c r="L961" s="141"/>
      <c r="M961" s="144"/>
      <c r="N961" s="144"/>
      <c r="O961" s="141"/>
      <c r="P961" s="145"/>
      <c r="Q961" s="141"/>
      <c r="R961" s="144"/>
      <c r="S961" s="141"/>
      <c r="T961" s="141"/>
      <c r="U961" s="141"/>
    </row>
    <row r="962" ht="12.75" customHeight="1">
      <c r="A962" s="141"/>
      <c r="B962" s="141"/>
      <c r="C962" s="141"/>
      <c r="D962" s="141"/>
      <c r="E962" s="142"/>
      <c r="F962" s="141"/>
      <c r="G962" s="141"/>
      <c r="H962" s="141"/>
      <c r="I962" s="141"/>
      <c r="J962" s="141"/>
      <c r="K962" s="141"/>
      <c r="L962" s="141"/>
      <c r="M962" s="144"/>
      <c r="N962" s="144"/>
      <c r="O962" s="141"/>
      <c r="P962" s="145"/>
      <c r="Q962" s="141"/>
      <c r="R962" s="144"/>
      <c r="S962" s="141"/>
      <c r="T962" s="141"/>
      <c r="U962" s="141"/>
    </row>
    <row r="963" ht="12.75" customHeight="1">
      <c r="A963" s="141"/>
      <c r="B963" s="141"/>
      <c r="C963" s="141"/>
      <c r="D963" s="141"/>
      <c r="E963" s="142"/>
      <c r="F963" s="141"/>
      <c r="G963" s="141"/>
      <c r="H963" s="141"/>
      <c r="I963" s="141"/>
      <c r="J963" s="141"/>
      <c r="K963" s="141"/>
      <c r="L963" s="141"/>
      <c r="M963" s="144"/>
      <c r="N963" s="144"/>
      <c r="O963" s="141"/>
      <c r="P963" s="145"/>
      <c r="Q963" s="141"/>
      <c r="R963" s="144"/>
      <c r="S963" s="141"/>
      <c r="T963" s="141"/>
      <c r="U963" s="141"/>
    </row>
    <row r="964" ht="12.75" customHeight="1">
      <c r="A964" s="141"/>
      <c r="B964" s="141"/>
      <c r="C964" s="141"/>
      <c r="D964" s="141"/>
      <c r="E964" s="142"/>
      <c r="F964" s="141"/>
      <c r="G964" s="141"/>
      <c r="H964" s="141"/>
      <c r="I964" s="141"/>
      <c r="J964" s="141"/>
      <c r="K964" s="141"/>
      <c r="L964" s="141"/>
      <c r="M964" s="144"/>
      <c r="N964" s="144"/>
      <c r="O964" s="141"/>
      <c r="P964" s="145"/>
      <c r="Q964" s="141"/>
      <c r="R964" s="144"/>
      <c r="S964" s="141"/>
      <c r="T964" s="141"/>
      <c r="U964" s="141"/>
    </row>
    <row r="965" ht="12.75" customHeight="1">
      <c r="A965" s="141"/>
      <c r="B965" s="141"/>
      <c r="C965" s="141"/>
      <c r="D965" s="141"/>
      <c r="E965" s="142"/>
      <c r="F965" s="141"/>
      <c r="G965" s="141"/>
      <c r="H965" s="141"/>
      <c r="I965" s="141"/>
      <c r="J965" s="141"/>
      <c r="K965" s="141"/>
      <c r="L965" s="141"/>
      <c r="M965" s="144"/>
      <c r="N965" s="144"/>
      <c r="O965" s="141"/>
      <c r="P965" s="145"/>
      <c r="Q965" s="141"/>
      <c r="R965" s="144"/>
      <c r="S965" s="141"/>
      <c r="T965" s="141"/>
      <c r="U965" s="141"/>
    </row>
    <row r="966" ht="12.75" customHeight="1">
      <c r="A966" s="141"/>
      <c r="B966" s="141"/>
      <c r="C966" s="141"/>
      <c r="D966" s="141"/>
      <c r="E966" s="142"/>
      <c r="F966" s="141"/>
      <c r="G966" s="141"/>
      <c r="H966" s="141"/>
      <c r="I966" s="141"/>
      <c r="J966" s="141"/>
      <c r="K966" s="141"/>
      <c r="L966" s="141"/>
      <c r="M966" s="144"/>
      <c r="N966" s="144"/>
      <c r="O966" s="141"/>
      <c r="P966" s="145"/>
      <c r="Q966" s="141"/>
      <c r="R966" s="144"/>
      <c r="S966" s="141"/>
      <c r="T966" s="141"/>
      <c r="U966" s="141"/>
    </row>
    <row r="967" ht="12.75" customHeight="1">
      <c r="A967" s="141"/>
      <c r="B967" s="141"/>
      <c r="C967" s="141"/>
      <c r="D967" s="141"/>
      <c r="E967" s="142"/>
      <c r="F967" s="141"/>
      <c r="G967" s="141"/>
      <c r="H967" s="141"/>
      <c r="I967" s="141"/>
      <c r="J967" s="141"/>
      <c r="K967" s="141"/>
      <c r="L967" s="141"/>
      <c r="M967" s="144"/>
      <c r="N967" s="144"/>
      <c r="O967" s="141"/>
      <c r="P967" s="145"/>
      <c r="Q967" s="141"/>
      <c r="R967" s="144"/>
      <c r="S967" s="141"/>
      <c r="T967" s="141"/>
      <c r="U967" s="141"/>
    </row>
    <row r="968" ht="12.75" customHeight="1">
      <c r="A968" s="141"/>
      <c r="B968" s="141"/>
      <c r="C968" s="141"/>
      <c r="D968" s="141"/>
      <c r="E968" s="142"/>
      <c r="F968" s="141"/>
      <c r="G968" s="141"/>
      <c r="H968" s="141"/>
      <c r="I968" s="141"/>
      <c r="J968" s="141"/>
      <c r="K968" s="141"/>
      <c r="L968" s="141"/>
      <c r="M968" s="144"/>
      <c r="N968" s="144"/>
      <c r="O968" s="141"/>
      <c r="P968" s="145"/>
      <c r="Q968" s="141"/>
      <c r="R968" s="144"/>
      <c r="S968" s="141"/>
      <c r="T968" s="141"/>
      <c r="U968" s="141"/>
    </row>
    <row r="969" ht="12.75" customHeight="1">
      <c r="A969" s="141"/>
      <c r="B969" s="141"/>
      <c r="C969" s="141"/>
      <c r="D969" s="141"/>
      <c r="E969" s="142"/>
      <c r="F969" s="141"/>
      <c r="G969" s="141"/>
      <c r="H969" s="141"/>
      <c r="I969" s="141"/>
      <c r="J969" s="141"/>
      <c r="K969" s="141"/>
      <c r="L969" s="141"/>
      <c r="M969" s="144"/>
      <c r="N969" s="144"/>
      <c r="O969" s="141"/>
      <c r="P969" s="145"/>
      <c r="Q969" s="141"/>
      <c r="R969" s="144"/>
      <c r="S969" s="141"/>
      <c r="T969" s="141"/>
      <c r="U969" s="141"/>
    </row>
    <row r="970" ht="12.75" customHeight="1">
      <c r="A970" s="141"/>
      <c r="B970" s="141"/>
      <c r="C970" s="141"/>
      <c r="D970" s="141"/>
      <c r="E970" s="142"/>
      <c r="F970" s="141"/>
      <c r="G970" s="141"/>
      <c r="H970" s="141"/>
      <c r="I970" s="141"/>
      <c r="J970" s="141"/>
      <c r="K970" s="141"/>
      <c r="L970" s="141"/>
      <c r="M970" s="144"/>
      <c r="N970" s="144"/>
      <c r="O970" s="141"/>
      <c r="P970" s="145"/>
      <c r="Q970" s="141"/>
      <c r="R970" s="144"/>
      <c r="S970" s="141"/>
      <c r="T970" s="141"/>
      <c r="U970" s="141"/>
    </row>
    <row r="971" ht="12.75" customHeight="1">
      <c r="A971" s="141"/>
      <c r="B971" s="141"/>
      <c r="C971" s="141"/>
      <c r="D971" s="141"/>
      <c r="E971" s="142"/>
      <c r="F971" s="141"/>
      <c r="G971" s="141"/>
      <c r="H971" s="141"/>
      <c r="I971" s="141"/>
      <c r="J971" s="141"/>
      <c r="K971" s="141"/>
      <c r="L971" s="141"/>
      <c r="M971" s="144"/>
      <c r="N971" s="144"/>
      <c r="O971" s="141"/>
      <c r="P971" s="145"/>
      <c r="Q971" s="141"/>
      <c r="R971" s="144"/>
      <c r="S971" s="141"/>
      <c r="T971" s="141"/>
      <c r="U971" s="141"/>
    </row>
    <row r="972" ht="12.75" customHeight="1">
      <c r="A972" s="141"/>
      <c r="B972" s="141"/>
      <c r="C972" s="141"/>
      <c r="D972" s="141"/>
      <c r="E972" s="142"/>
      <c r="F972" s="141"/>
      <c r="G972" s="141"/>
      <c r="H972" s="141"/>
      <c r="I972" s="141"/>
      <c r="J972" s="141"/>
      <c r="K972" s="141"/>
      <c r="L972" s="141"/>
      <c r="M972" s="144"/>
      <c r="N972" s="144"/>
      <c r="O972" s="141"/>
      <c r="P972" s="145"/>
      <c r="Q972" s="141"/>
      <c r="R972" s="144"/>
      <c r="S972" s="141"/>
      <c r="T972" s="141"/>
      <c r="U972" s="141"/>
    </row>
    <row r="973" ht="12.75" customHeight="1">
      <c r="A973" s="141"/>
      <c r="B973" s="141"/>
      <c r="C973" s="141"/>
      <c r="D973" s="141"/>
      <c r="E973" s="142"/>
      <c r="F973" s="141"/>
      <c r="G973" s="141"/>
      <c r="H973" s="141"/>
      <c r="I973" s="141"/>
      <c r="J973" s="141"/>
      <c r="K973" s="141"/>
      <c r="L973" s="141"/>
      <c r="M973" s="144"/>
      <c r="N973" s="144"/>
      <c r="O973" s="141"/>
      <c r="P973" s="145"/>
      <c r="Q973" s="141"/>
      <c r="R973" s="144"/>
      <c r="S973" s="141"/>
      <c r="T973" s="141"/>
      <c r="U973" s="141"/>
    </row>
    <row r="974" ht="12.75" customHeight="1">
      <c r="A974" s="141"/>
      <c r="B974" s="141"/>
      <c r="C974" s="141"/>
      <c r="D974" s="141"/>
      <c r="E974" s="142"/>
      <c r="F974" s="141"/>
      <c r="G974" s="141"/>
      <c r="H974" s="141"/>
      <c r="I974" s="141"/>
      <c r="J974" s="141"/>
      <c r="K974" s="141"/>
      <c r="L974" s="141"/>
      <c r="M974" s="144"/>
      <c r="N974" s="144"/>
      <c r="O974" s="141"/>
      <c r="P974" s="145"/>
      <c r="Q974" s="141"/>
      <c r="R974" s="144"/>
      <c r="S974" s="141"/>
      <c r="T974" s="141"/>
      <c r="U974" s="141"/>
    </row>
    <row r="975" ht="12.75" customHeight="1">
      <c r="A975" s="141"/>
      <c r="B975" s="141"/>
      <c r="C975" s="141"/>
      <c r="D975" s="141"/>
      <c r="E975" s="142"/>
      <c r="F975" s="141"/>
      <c r="G975" s="141"/>
      <c r="H975" s="141"/>
      <c r="I975" s="141"/>
      <c r="J975" s="141"/>
      <c r="K975" s="141"/>
      <c r="L975" s="141"/>
      <c r="M975" s="144"/>
      <c r="N975" s="144"/>
      <c r="O975" s="141"/>
      <c r="P975" s="145"/>
      <c r="Q975" s="141"/>
      <c r="R975" s="144"/>
      <c r="S975" s="141"/>
      <c r="T975" s="141"/>
      <c r="U975" s="141"/>
    </row>
    <row r="976" ht="12.75" customHeight="1">
      <c r="A976" s="141"/>
      <c r="B976" s="141"/>
      <c r="C976" s="141"/>
      <c r="D976" s="141"/>
      <c r="E976" s="142"/>
      <c r="F976" s="141"/>
      <c r="G976" s="141"/>
      <c r="H976" s="141"/>
      <c r="I976" s="141"/>
      <c r="J976" s="141"/>
      <c r="K976" s="141"/>
      <c r="L976" s="141"/>
      <c r="M976" s="144"/>
      <c r="N976" s="144"/>
      <c r="O976" s="141"/>
      <c r="P976" s="145"/>
      <c r="Q976" s="141"/>
      <c r="R976" s="144"/>
      <c r="S976" s="141"/>
      <c r="T976" s="141"/>
      <c r="U976" s="141"/>
    </row>
    <row r="977" ht="12.75" customHeight="1">
      <c r="A977" s="141"/>
      <c r="B977" s="141"/>
      <c r="C977" s="141"/>
      <c r="D977" s="141"/>
      <c r="E977" s="142"/>
      <c r="F977" s="141"/>
      <c r="G977" s="141"/>
      <c r="H977" s="141"/>
      <c r="I977" s="141"/>
      <c r="J977" s="141"/>
      <c r="K977" s="141"/>
      <c r="L977" s="141"/>
      <c r="M977" s="144"/>
      <c r="N977" s="144"/>
      <c r="O977" s="141"/>
      <c r="P977" s="145"/>
      <c r="Q977" s="141"/>
      <c r="R977" s="144"/>
      <c r="S977" s="141"/>
      <c r="T977" s="141"/>
      <c r="U977" s="141"/>
    </row>
    <row r="978" ht="12.75" customHeight="1">
      <c r="A978" s="141"/>
      <c r="B978" s="141"/>
      <c r="C978" s="141"/>
      <c r="D978" s="141"/>
      <c r="E978" s="142"/>
      <c r="F978" s="141"/>
      <c r="G978" s="141"/>
      <c r="H978" s="141"/>
      <c r="I978" s="141"/>
      <c r="J978" s="141"/>
      <c r="K978" s="141"/>
      <c r="L978" s="141"/>
      <c r="M978" s="144"/>
      <c r="N978" s="144"/>
      <c r="O978" s="141"/>
      <c r="P978" s="145"/>
      <c r="Q978" s="141"/>
      <c r="R978" s="144"/>
      <c r="S978" s="141"/>
      <c r="T978" s="141"/>
      <c r="U978" s="141"/>
    </row>
    <row r="979" ht="12.75" customHeight="1">
      <c r="A979" s="141"/>
      <c r="B979" s="141"/>
      <c r="C979" s="141"/>
      <c r="D979" s="141"/>
      <c r="E979" s="142"/>
      <c r="F979" s="141"/>
      <c r="G979" s="141"/>
      <c r="H979" s="141"/>
      <c r="I979" s="141"/>
      <c r="J979" s="141"/>
      <c r="K979" s="141"/>
      <c r="L979" s="141"/>
      <c r="M979" s="144"/>
      <c r="N979" s="144"/>
      <c r="O979" s="141"/>
      <c r="P979" s="145"/>
      <c r="Q979" s="141"/>
      <c r="R979" s="144"/>
      <c r="S979" s="141"/>
      <c r="T979" s="141"/>
      <c r="U979" s="141"/>
    </row>
  </sheetData>
  <autoFilter ref="$A$9:$U$20"/>
  <customSheetViews>
    <customSheetView guid="{89023A0F-9263-4A4B-8EC8-C02B1E4A7FC1}" filter="1" showAutoFilter="1">
      <autoFilter ref="$A$9:$U$20"/>
    </customSheetView>
    <customSheetView guid="{313E50D4-9924-48C8-9269-9E286B502DE8}" filter="1" showAutoFilter="1">
      <autoFilter ref="$A$9:$U$20">
        <filterColumn colId="0">
          <filters>
            <filter val="AUDCALAMIDAD2020-19"/>
            <filter val="AUDESP2020-06"/>
          </filters>
        </filterColumn>
      </autoFilter>
    </customSheetView>
    <customSheetView guid="{FCFD10EC-2647-4E16-B05D-B2E7B5D1202E}" filter="1" showAutoFilter="1">
      <autoFilter ref="$A$9:$U$20"/>
    </customSheetView>
    <customSheetView guid="{A4D5AEAB-EA30-4929-94A0-C8A29AE42D1E}" filter="1" showAutoFilter="1">
      <autoFilter ref="$A$8:$U$21">
        <filterColumn colId="0">
          <filters>
            <filter val="ISAE16-2"/>
            <filter val="AUDCALAMIDAD2020-19"/>
            <filter val="AUDESP2020-06"/>
            <filter val="AUDCALAMIDAD2021-7"/>
          </filters>
        </filterColumn>
      </autoFilter>
    </customSheetView>
  </customSheetViews>
  <mergeCells count="3">
    <mergeCell ref="A1:R3"/>
    <mergeCell ref="A8:N8"/>
    <mergeCell ref="P8:U8"/>
  </mergeCells>
  <conditionalFormatting sqref="S1:T3 S6:T7 S9:T9">
    <cfRule type="cellIs" dxfId="0" priority="1" stopIfTrue="1" operator="equal">
      <formula>"1: Cumple Parcialmente"</formula>
    </cfRule>
  </conditionalFormatting>
  <conditionalFormatting sqref="U1:U3 U6:U7 U9">
    <cfRule type="cellIs" dxfId="1" priority="2" stopIfTrue="1" operator="equal">
      <formula>"ABIERTA"</formula>
    </cfRule>
  </conditionalFormatting>
  <conditionalFormatting sqref="U1:U3 U6:U7 U9">
    <cfRule type="cellIs" dxfId="2" priority="3" stopIfTrue="1" operator="equal">
      <formula>"CERRADA"</formula>
    </cfRule>
  </conditionalFormatting>
  <conditionalFormatting sqref="S1:T3 S6:T7 S9:T9">
    <cfRule type="cellIs" dxfId="2" priority="4" stopIfTrue="1" operator="equal">
      <formula>"2: Cumple "</formula>
    </cfRule>
  </conditionalFormatting>
  <conditionalFormatting sqref="S1:T3 S6:T7 S9:T9">
    <cfRule type="cellIs" dxfId="1" priority="5" stopIfTrue="1" operator="equal">
      <formula>"0: No cumple"</formula>
    </cfRule>
  </conditionalFormatting>
  <conditionalFormatting sqref="S4:T5">
    <cfRule type="cellIs" dxfId="0" priority="6" stopIfTrue="1" operator="equal">
      <formula>"1: Cumple Parcialmente"</formula>
    </cfRule>
  </conditionalFormatting>
  <conditionalFormatting sqref="U4:U5">
    <cfRule type="cellIs" dxfId="1" priority="7" stopIfTrue="1" operator="equal">
      <formula>"ABIERTA"</formula>
    </cfRule>
  </conditionalFormatting>
  <conditionalFormatting sqref="U4:U5">
    <cfRule type="cellIs" dxfId="2" priority="8" stopIfTrue="1" operator="equal">
      <formula>"CERRADA"</formula>
    </cfRule>
  </conditionalFormatting>
  <conditionalFormatting sqref="S4:T5">
    <cfRule type="cellIs" dxfId="2" priority="9" stopIfTrue="1" operator="equal">
      <formula>"2: Cumple "</formula>
    </cfRule>
  </conditionalFormatting>
  <conditionalFormatting sqref="S4:T5">
    <cfRule type="cellIs" dxfId="1" priority="10" stopIfTrue="1" operator="equal">
      <formula>"0: No cumple"</formula>
    </cfRule>
  </conditionalFormatting>
  <conditionalFormatting sqref="D5">
    <cfRule type="cellIs" dxfId="2" priority="11" operator="equal">
      <formula>$B$5</formula>
    </cfRule>
  </conditionalFormatting>
  <conditionalFormatting sqref="D5:D6">
    <cfRule type="cellIs" dxfId="1" priority="12" operator="equal">
      <formula>0</formula>
    </cfRule>
  </conditionalFormatting>
  <conditionalFormatting sqref="F5:F6">
    <cfRule type="cellIs" dxfId="2" priority="13" operator="equal">
      <formula>0</formula>
    </cfRule>
  </conditionalFormatting>
  <conditionalFormatting sqref="F5">
    <cfRule type="cellIs" dxfId="1" priority="14" operator="equal">
      <formula>$B$5</formula>
    </cfRule>
  </conditionalFormatting>
  <dataValidations>
    <dataValidation type="list" allowBlank="1" showErrorMessage="1" sqref="E10:E31">
      <formula1>'DICCIONARIO DE DATOS'!$C$2:$C$3</formula1>
    </dataValidation>
    <dataValidation type="date" allowBlank="1" showErrorMessage="1" sqref="M10:N19 M21:N198 R10:R198">
      <formula1>41640.0</formula1>
      <formula2>55153.0</formula2>
    </dataValidation>
    <dataValidation type="list" allowBlank="1" showErrorMessage="1" sqref="K10:K31">
      <formula1>'DICCIONARIO DE DATOS'!$B$2:$B$18</formula1>
    </dataValidation>
    <dataValidation type="list" allowBlank="1" showErrorMessage="1" sqref="U10:U21">
      <formula1>'DICCIONARIO DE DATOS'!$G$2:$G$5</formula1>
    </dataValidation>
    <dataValidation type="decimal" allowBlank="1" showErrorMessage="1" sqref="B10:B19 B21:B198">
      <formula1>2014.0</formula1>
      <formula2>2050.0</formula2>
    </dataValidation>
    <dataValidation type="list" allowBlank="1" showErrorMessage="1" sqref="I19:I21">
      <formula1>'DICCIONARIO DE DATOS'!$D$2:$D$4</formula1>
    </dataValidation>
    <dataValidation type="list" allowBlank="1" showErrorMessage="1" sqref="J10:J31">
      <formula1>'DICCIONARIO DE DATOS'!$A$2:$A$10</formula1>
    </dataValidation>
  </dataValidations>
  <hyperlinks>
    <hyperlink r:id="rId1" ref="Q13"/>
  </hyperlinks>
  <printOptions/>
  <pageMargins bottom="0.75" footer="0.0" header="0.0" left="0.7" right="0.7" top="0.75"/>
  <pageSetup orientation="landscape"/>
  <drawing r:id="rId2"/>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3" width="43.0"/>
    <col customWidth="1" min="4" max="4" width="70.71"/>
    <col customWidth="1" min="5" max="6" width="43.0"/>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183.86"/>
    <col customWidth="1" min="18" max="18" width="20.14"/>
    <col customWidth="1" min="19" max="21" width="25.71"/>
  </cols>
  <sheetData>
    <row r="1" ht="17.25" customHeight="1">
      <c r="A1" s="16" t="s">
        <v>90</v>
      </c>
      <c r="B1" s="17"/>
      <c r="C1" s="17"/>
      <c r="D1" s="17"/>
      <c r="E1" s="17"/>
      <c r="F1" s="17"/>
      <c r="G1" s="17"/>
      <c r="H1" s="17"/>
      <c r="I1" s="17"/>
      <c r="J1" s="17"/>
      <c r="K1" s="17"/>
      <c r="L1" s="17"/>
      <c r="M1" s="17"/>
      <c r="N1" s="17"/>
      <c r="O1" s="17"/>
      <c r="P1" s="17"/>
      <c r="Q1" s="17"/>
      <c r="R1" s="17"/>
      <c r="S1" s="18" t="s">
        <v>91</v>
      </c>
      <c r="T1" s="19"/>
      <c r="U1" s="20" t="s">
        <v>92</v>
      </c>
    </row>
    <row r="2" ht="10.5" customHeight="1">
      <c r="A2" s="21"/>
      <c r="S2" s="18" t="s">
        <v>93</v>
      </c>
      <c r="T2" s="19"/>
      <c r="U2" s="20">
        <v>9.0</v>
      </c>
    </row>
    <row r="3" ht="31.5" customHeight="1">
      <c r="A3" s="22"/>
      <c r="B3" s="23"/>
      <c r="C3" s="23"/>
      <c r="D3" s="23"/>
      <c r="E3" s="23"/>
      <c r="F3" s="23"/>
      <c r="G3" s="23"/>
      <c r="H3" s="23"/>
      <c r="I3" s="23"/>
      <c r="J3" s="23"/>
      <c r="K3" s="23"/>
      <c r="L3" s="23"/>
      <c r="M3" s="23"/>
      <c r="N3" s="23"/>
      <c r="O3" s="23"/>
      <c r="P3" s="23"/>
      <c r="Q3" s="23"/>
      <c r="R3" s="23"/>
      <c r="S3" s="24" t="s">
        <v>94</v>
      </c>
      <c r="T3" s="25"/>
      <c r="U3" s="26">
        <v>43028.0</v>
      </c>
    </row>
    <row r="4" ht="33.0" customHeight="1">
      <c r="A4" s="27" t="s">
        <v>1</v>
      </c>
      <c r="B4" s="28" t="s">
        <v>95</v>
      </c>
      <c r="C4" s="28" t="s">
        <v>96</v>
      </c>
      <c r="D4" s="29" t="s">
        <v>97</v>
      </c>
      <c r="E4" s="30" t="s">
        <v>98</v>
      </c>
      <c r="F4" s="31" t="s">
        <v>99</v>
      </c>
      <c r="G4" s="32"/>
      <c r="H4" s="32"/>
      <c r="I4" s="32"/>
      <c r="J4" s="32"/>
      <c r="K4" s="32"/>
      <c r="L4" s="32"/>
      <c r="M4" s="82"/>
      <c r="N4" s="82"/>
      <c r="O4" s="32"/>
      <c r="P4" s="32"/>
      <c r="Q4" s="32"/>
      <c r="R4" s="82"/>
      <c r="S4" s="24"/>
      <c r="T4" s="24"/>
      <c r="U4" s="33"/>
    </row>
    <row r="5" ht="42.0" customHeight="1">
      <c r="A5" s="34" t="s">
        <v>29</v>
      </c>
      <c r="B5" s="35">
        <f>COUNTIF(K9:K1048599,"CONOCIMIENTO DEL RIESGO Y EFECTOS DEL CAMBIO CLIMÁTICO")</f>
        <v>15</v>
      </c>
      <c r="C5" s="35">
        <f>COUNTIFS(K9:K1048599,"CONOCIMIENTO DEL RIESGO Y EFECTOS DEL CAMBIO CLIMÁTICO",U9:U1048599,"NO INICIADA")</f>
        <v>0</v>
      </c>
      <c r="D5" s="36">
        <f>COUNTIFS(K9:K1048599,"CONOCIMIENTO DEL RIESGO Y EFECTOS DEL CAMBIO CLIMÁTICO",U9:U1048599,"CERRADA")</f>
        <v>14</v>
      </c>
      <c r="E5" s="35">
        <f>COUNTIFS(K9:K1048599,"CONOCIMIENTO DEL RIESGO Y EFECTOS DEL CAMBIO CLIMÁTICO",U9:U1048599,"ABIERTA EN DESARROLLO")</f>
        <v>1</v>
      </c>
      <c r="F5" s="35">
        <f>COUNTIFS(K9:K1048599,"CONOCIMIENTO DEL RIESGO Y EFECTOS DEL CAMBIO CLIMÁTICO",U9:U1048599,"ABIERTA VENCIDA")</f>
        <v>0</v>
      </c>
      <c r="G5" s="32"/>
      <c r="H5" s="32"/>
      <c r="I5" s="32"/>
      <c r="J5" s="32"/>
      <c r="K5" s="32"/>
      <c r="L5" s="32"/>
      <c r="M5" s="82"/>
      <c r="N5" s="82"/>
      <c r="O5" s="32"/>
      <c r="P5" s="32"/>
      <c r="Q5" s="32"/>
      <c r="R5" s="82"/>
      <c r="S5" s="24"/>
      <c r="T5" s="24"/>
      <c r="U5" s="33"/>
    </row>
    <row r="6" ht="24.0" customHeight="1">
      <c r="A6" s="32"/>
      <c r="B6" s="32"/>
      <c r="C6" s="224"/>
      <c r="D6" s="32"/>
      <c r="E6" s="32"/>
      <c r="F6" s="32"/>
      <c r="G6" s="32"/>
      <c r="H6" s="32"/>
      <c r="I6" s="32"/>
      <c r="J6" s="32"/>
      <c r="K6" s="32"/>
      <c r="L6" s="32"/>
      <c r="M6" s="82"/>
      <c r="N6" s="82"/>
      <c r="O6" s="32"/>
      <c r="P6" s="32"/>
      <c r="Q6" s="32"/>
      <c r="R6" s="82"/>
      <c r="S6" s="24"/>
      <c r="T6" s="24"/>
      <c r="U6" s="33"/>
    </row>
    <row r="7" ht="27.0" customHeight="1">
      <c r="A7" s="18" t="s">
        <v>0</v>
      </c>
      <c r="B7" s="10"/>
      <c r="C7" s="10"/>
      <c r="D7" s="10"/>
      <c r="E7" s="10"/>
      <c r="F7" s="10"/>
      <c r="G7" s="10"/>
      <c r="H7" s="10"/>
      <c r="I7" s="10"/>
      <c r="J7" s="10"/>
      <c r="K7" s="10"/>
      <c r="L7" s="10"/>
      <c r="M7" s="10"/>
      <c r="N7" s="11"/>
      <c r="O7" s="37" t="s">
        <v>100</v>
      </c>
      <c r="P7" s="38" t="s">
        <v>101</v>
      </c>
      <c r="Q7" s="10"/>
      <c r="R7" s="10"/>
      <c r="S7" s="10"/>
      <c r="T7" s="10"/>
      <c r="U7" s="11"/>
    </row>
    <row r="8" ht="80.25" customHeight="1">
      <c r="A8" s="20" t="s">
        <v>45</v>
      </c>
      <c r="B8" s="20" t="s">
        <v>53</v>
      </c>
      <c r="C8" s="20" t="s">
        <v>55</v>
      </c>
      <c r="D8" s="20" t="s">
        <v>57</v>
      </c>
      <c r="E8" s="20" t="s">
        <v>2</v>
      </c>
      <c r="F8" s="20" t="s">
        <v>60</v>
      </c>
      <c r="G8" s="20" t="s">
        <v>62</v>
      </c>
      <c r="H8" s="20" t="s">
        <v>64</v>
      </c>
      <c r="I8" s="20" t="s">
        <v>102</v>
      </c>
      <c r="J8" s="20" t="s">
        <v>67</v>
      </c>
      <c r="K8" s="20" t="s">
        <v>1</v>
      </c>
      <c r="L8" s="20" t="s">
        <v>103</v>
      </c>
      <c r="M8" s="85" t="s">
        <v>72</v>
      </c>
      <c r="N8" s="85" t="s">
        <v>74</v>
      </c>
      <c r="O8" s="88" t="s">
        <v>76</v>
      </c>
      <c r="P8" s="89" t="s">
        <v>78</v>
      </c>
      <c r="Q8" s="20" t="s">
        <v>80</v>
      </c>
      <c r="R8" s="85" t="s">
        <v>104</v>
      </c>
      <c r="S8" s="20" t="s">
        <v>105</v>
      </c>
      <c r="T8" s="20" t="s">
        <v>106</v>
      </c>
      <c r="U8" s="20" t="s">
        <v>126</v>
      </c>
    </row>
    <row r="9" ht="87.0" customHeight="1">
      <c r="A9" s="225" t="s">
        <v>1204</v>
      </c>
      <c r="B9" s="226">
        <v>2017.0</v>
      </c>
      <c r="C9" s="226" t="s">
        <v>1205</v>
      </c>
      <c r="D9" s="226" t="s">
        <v>1206</v>
      </c>
      <c r="E9" s="181" t="s">
        <v>9</v>
      </c>
      <c r="F9" s="226" t="s">
        <v>1207</v>
      </c>
      <c r="G9" s="226" t="s">
        <v>1208</v>
      </c>
      <c r="H9" s="226" t="s">
        <v>1209</v>
      </c>
      <c r="I9" s="181" t="s">
        <v>16</v>
      </c>
      <c r="J9" s="181" t="s">
        <v>28</v>
      </c>
      <c r="K9" s="181" t="s">
        <v>29</v>
      </c>
      <c r="L9" s="226" t="s">
        <v>1210</v>
      </c>
      <c r="M9" s="227">
        <v>43040.0</v>
      </c>
      <c r="N9" s="227">
        <v>43312.0</v>
      </c>
      <c r="O9" s="228" t="s">
        <v>1211</v>
      </c>
      <c r="P9" s="229">
        <v>1.0</v>
      </c>
      <c r="Q9" s="230" t="s">
        <v>1212</v>
      </c>
      <c r="R9" s="227">
        <v>43595.0</v>
      </c>
      <c r="S9" s="181" t="s">
        <v>11</v>
      </c>
      <c r="T9" s="181" t="s">
        <v>17</v>
      </c>
      <c r="U9" s="181" t="s">
        <v>22</v>
      </c>
    </row>
    <row r="10" ht="84.75" customHeight="1">
      <c r="A10" s="225" t="s">
        <v>1213</v>
      </c>
      <c r="B10" s="226">
        <v>2017.0</v>
      </c>
      <c r="C10" s="226" t="s">
        <v>1205</v>
      </c>
      <c r="D10" s="226" t="s">
        <v>1214</v>
      </c>
      <c r="E10" s="181" t="s">
        <v>9</v>
      </c>
      <c r="F10" s="226" t="s">
        <v>1215</v>
      </c>
      <c r="G10" s="226" t="s">
        <v>1216</v>
      </c>
      <c r="H10" s="226" t="s">
        <v>1217</v>
      </c>
      <c r="I10" s="181" t="s">
        <v>16</v>
      </c>
      <c r="J10" s="181" t="s">
        <v>28</v>
      </c>
      <c r="K10" s="181" t="s">
        <v>29</v>
      </c>
      <c r="L10" s="226" t="s">
        <v>1210</v>
      </c>
      <c r="M10" s="227">
        <v>43070.0</v>
      </c>
      <c r="N10" s="227">
        <v>43312.0</v>
      </c>
      <c r="O10" s="228" t="s">
        <v>1218</v>
      </c>
      <c r="P10" s="229">
        <v>1.0</v>
      </c>
      <c r="Q10" s="231" t="s">
        <v>1219</v>
      </c>
      <c r="R10" s="227">
        <v>44083.0</v>
      </c>
      <c r="S10" s="181" t="s">
        <v>11</v>
      </c>
      <c r="T10" s="181" t="s">
        <v>17</v>
      </c>
      <c r="U10" s="181" t="s">
        <v>22</v>
      </c>
    </row>
    <row r="11" ht="80.25" customHeight="1">
      <c r="A11" s="225" t="s">
        <v>1220</v>
      </c>
      <c r="B11" s="226">
        <v>2017.0</v>
      </c>
      <c r="C11" s="226" t="s">
        <v>1205</v>
      </c>
      <c r="D11" s="226" t="s">
        <v>1221</v>
      </c>
      <c r="E11" s="181" t="s">
        <v>9</v>
      </c>
      <c r="F11" s="226" t="s">
        <v>1222</v>
      </c>
      <c r="G11" s="226" t="s">
        <v>1223</v>
      </c>
      <c r="H11" s="226" t="s">
        <v>1224</v>
      </c>
      <c r="I11" s="181" t="s">
        <v>16</v>
      </c>
      <c r="J11" s="181" t="s">
        <v>28</v>
      </c>
      <c r="K11" s="181" t="s">
        <v>29</v>
      </c>
      <c r="L11" s="226" t="s">
        <v>1210</v>
      </c>
      <c r="M11" s="227">
        <v>43040.0</v>
      </c>
      <c r="N11" s="227">
        <v>43131.0</v>
      </c>
      <c r="O11" s="232" t="s">
        <v>1225</v>
      </c>
      <c r="P11" s="229">
        <v>1.0</v>
      </c>
      <c r="Q11" s="233" t="s">
        <v>1226</v>
      </c>
      <c r="R11" s="234">
        <v>44089.0</v>
      </c>
      <c r="S11" s="181" t="s">
        <v>17</v>
      </c>
      <c r="T11" s="181" t="s">
        <v>11</v>
      </c>
      <c r="U11" s="181" t="s">
        <v>22</v>
      </c>
    </row>
    <row r="12" ht="87.75" customHeight="1">
      <c r="A12" s="225" t="s">
        <v>1227</v>
      </c>
      <c r="B12" s="226">
        <v>2017.0</v>
      </c>
      <c r="C12" s="226" t="s">
        <v>1205</v>
      </c>
      <c r="D12" s="226" t="s">
        <v>1228</v>
      </c>
      <c r="E12" s="181" t="s">
        <v>9</v>
      </c>
      <c r="F12" s="226" t="s">
        <v>1229</v>
      </c>
      <c r="G12" s="226" t="s">
        <v>1223</v>
      </c>
      <c r="H12" s="226" t="s">
        <v>1224</v>
      </c>
      <c r="I12" s="181" t="s">
        <v>16</v>
      </c>
      <c r="J12" s="181" t="s">
        <v>28</v>
      </c>
      <c r="K12" s="181" t="s">
        <v>29</v>
      </c>
      <c r="L12" s="226" t="s">
        <v>1210</v>
      </c>
      <c r="M12" s="227">
        <v>43040.0</v>
      </c>
      <c r="N12" s="227">
        <v>43131.0</v>
      </c>
      <c r="O12" s="232" t="s">
        <v>1230</v>
      </c>
      <c r="P12" s="229">
        <v>1.0</v>
      </c>
      <c r="Q12" s="235" t="s">
        <v>1231</v>
      </c>
      <c r="R12" s="227">
        <v>44089.0</v>
      </c>
      <c r="S12" s="181" t="s">
        <v>17</v>
      </c>
      <c r="T12" s="181" t="s">
        <v>11</v>
      </c>
      <c r="U12" s="181" t="s">
        <v>22</v>
      </c>
    </row>
    <row r="13" ht="91.5" customHeight="1">
      <c r="A13" s="225" t="s">
        <v>1232</v>
      </c>
      <c r="B13" s="226">
        <v>2014.0</v>
      </c>
      <c r="C13" s="226" t="s">
        <v>1233</v>
      </c>
      <c r="D13" s="236"/>
      <c r="E13" s="181" t="s">
        <v>9</v>
      </c>
      <c r="F13" s="226" t="s">
        <v>1234</v>
      </c>
      <c r="G13" s="237"/>
      <c r="H13" s="226" t="s">
        <v>1235</v>
      </c>
      <c r="I13" s="181" t="s">
        <v>16</v>
      </c>
      <c r="J13" s="181" t="s">
        <v>28</v>
      </c>
      <c r="K13" s="181" t="s">
        <v>29</v>
      </c>
      <c r="L13" s="226" t="s">
        <v>1236</v>
      </c>
      <c r="M13" s="227">
        <v>42919.0</v>
      </c>
      <c r="N13" s="227">
        <v>43100.0</v>
      </c>
      <c r="O13" s="238" t="s">
        <v>1237</v>
      </c>
      <c r="P13" s="229">
        <v>1.0</v>
      </c>
      <c r="Q13" s="239" t="s">
        <v>1238</v>
      </c>
      <c r="R13" s="227">
        <v>43843.0</v>
      </c>
      <c r="S13" s="181" t="s">
        <v>17</v>
      </c>
      <c r="T13" s="181" t="s">
        <v>17</v>
      </c>
      <c r="U13" s="181" t="s">
        <v>22</v>
      </c>
    </row>
    <row r="14" ht="100.5" customHeight="1">
      <c r="A14" s="225" t="s">
        <v>1239</v>
      </c>
      <c r="B14" s="226">
        <v>2017.0</v>
      </c>
      <c r="C14" s="226" t="s">
        <v>1240</v>
      </c>
      <c r="D14" s="226" t="s">
        <v>1241</v>
      </c>
      <c r="E14" s="181" t="s">
        <v>9</v>
      </c>
      <c r="F14" s="226" t="s">
        <v>1242</v>
      </c>
      <c r="G14" s="226" t="s">
        <v>1243</v>
      </c>
      <c r="H14" s="226" t="s">
        <v>1244</v>
      </c>
      <c r="I14" s="181" t="s">
        <v>16</v>
      </c>
      <c r="J14" s="181" t="s">
        <v>28</v>
      </c>
      <c r="K14" s="181" t="s">
        <v>29</v>
      </c>
      <c r="L14" s="226" t="s">
        <v>1245</v>
      </c>
      <c r="M14" s="227">
        <v>42962.0</v>
      </c>
      <c r="N14" s="227">
        <v>43646.0</v>
      </c>
      <c r="O14" s="228" t="s">
        <v>1246</v>
      </c>
      <c r="P14" s="229">
        <v>1.0</v>
      </c>
      <c r="Q14" s="240" t="s">
        <v>1247</v>
      </c>
      <c r="R14" s="227">
        <v>44083.0</v>
      </c>
      <c r="S14" s="181" t="s">
        <v>11</v>
      </c>
      <c r="T14" s="181" t="s">
        <v>17</v>
      </c>
      <c r="U14" s="181" t="s">
        <v>22</v>
      </c>
    </row>
    <row r="15" ht="105.0" customHeight="1">
      <c r="A15" s="226" t="s">
        <v>1248</v>
      </c>
      <c r="B15" s="226">
        <v>2019.0</v>
      </c>
      <c r="C15" s="226" t="s">
        <v>1249</v>
      </c>
      <c r="D15" s="226" t="s">
        <v>1250</v>
      </c>
      <c r="E15" s="181" t="s">
        <v>9</v>
      </c>
      <c r="F15" s="226" t="s">
        <v>1251</v>
      </c>
      <c r="G15" s="226" t="s">
        <v>1252</v>
      </c>
      <c r="H15" s="226" t="s">
        <v>1253</v>
      </c>
      <c r="I15" s="226" t="s">
        <v>16</v>
      </c>
      <c r="J15" s="226" t="s">
        <v>28</v>
      </c>
      <c r="K15" s="226" t="s">
        <v>29</v>
      </c>
      <c r="L15" s="226" t="s">
        <v>1254</v>
      </c>
      <c r="M15" s="227">
        <v>43689.0</v>
      </c>
      <c r="N15" s="227">
        <v>43830.0</v>
      </c>
      <c r="O15" s="228" t="s">
        <v>1255</v>
      </c>
      <c r="P15" s="229">
        <v>1.0</v>
      </c>
      <c r="Q15" s="231" t="s">
        <v>1256</v>
      </c>
      <c r="R15" s="227">
        <v>43843.0</v>
      </c>
      <c r="S15" s="241"/>
      <c r="T15" s="241"/>
      <c r="U15" s="226" t="s">
        <v>22</v>
      </c>
    </row>
    <row r="16" ht="110.25" customHeight="1">
      <c r="A16" s="226" t="s">
        <v>1257</v>
      </c>
      <c r="B16" s="226">
        <v>2019.0</v>
      </c>
      <c r="C16" s="226" t="s">
        <v>1249</v>
      </c>
      <c r="D16" s="226" t="s">
        <v>1250</v>
      </c>
      <c r="E16" s="181" t="s">
        <v>9</v>
      </c>
      <c r="F16" s="226" t="s">
        <v>1251</v>
      </c>
      <c r="G16" s="226" t="s">
        <v>1252</v>
      </c>
      <c r="H16" s="242" t="s">
        <v>1258</v>
      </c>
      <c r="I16" s="226" t="s">
        <v>21</v>
      </c>
      <c r="J16" s="226" t="s">
        <v>28</v>
      </c>
      <c r="K16" s="226" t="s">
        <v>29</v>
      </c>
      <c r="L16" s="226" t="s">
        <v>1259</v>
      </c>
      <c r="M16" s="227">
        <v>43689.0</v>
      </c>
      <c r="N16" s="227">
        <v>43830.0</v>
      </c>
      <c r="O16" s="228" t="s">
        <v>1260</v>
      </c>
      <c r="P16" s="229">
        <v>1.0</v>
      </c>
      <c r="Q16" s="231" t="s">
        <v>1261</v>
      </c>
      <c r="R16" s="227">
        <v>43843.0</v>
      </c>
      <c r="S16" s="226" t="s">
        <v>11</v>
      </c>
      <c r="T16" s="226" t="s">
        <v>11</v>
      </c>
      <c r="U16" s="226" t="s">
        <v>22</v>
      </c>
    </row>
    <row r="17" ht="120.0" customHeight="1">
      <c r="A17" s="226" t="s">
        <v>1262</v>
      </c>
      <c r="B17" s="226">
        <v>2019.0</v>
      </c>
      <c r="C17" s="226" t="s">
        <v>1249</v>
      </c>
      <c r="D17" s="226" t="s">
        <v>1263</v>
      </c>
      <c r="E17" s="181" t="s">
        <v>9</v>
      </c>
      <c r="F17" s="226" t="s">
        <v>1264</v>
      </c>
      <c r="G17" s="226" t="s">
        <v>1265</v>
      </c>
      <c r="H17" s="226" t="s">
        <v>1266</v>
      </c>
      <c r="I17" s="226" t="s">
        <v>21</v>
      </c>
      <c r="J17" s="226" t="s">
        <v>28</v>
      </c>
      <c r="K17" s="226" t="s">
        <v>29</v>
      </c>
      <c r="L17" s="226" t="s">
        <v>1254</v>
      </c>
      <c r="M17" s="227">
        <v>43689.0</v>
      </c>
      <c r="N17" s="227">
        <v>44012.0</v>
      </c>
      <c r="O17" s="232" t="s">
        <v>1267</v>
      </c>
      <c r="P17" s="229">
        <v>1.0</v>
      </c>
      <c r="Q17" s="231" t="s">
        <v>1268</v>
      </c>
      <c r="R17" s="227">
        <v>44089.0</v>
      </c>
      <c r="S17" s="226" t="s">
        <v>17</v>
      </c>
      <c r="T17" s="226" t="s">
        <v>11</v>
      </c>
      <c r="U17" s="226" t="s">
        <v>22</v>
      </c>
    </row>
    <row r="18" ht="412.5" customHeight="1">
      <c r="A18" s="136" t="s">
        <v>1269</v>
      </c>
      <c r="B18" s="91">
        <v>2020.0</v>
      </c>
      <c r="C18" s="226" t="s">
        <v>1270</v>
      </c>
      <c r="D18" s="119"/>
      <c r="E18" s="92" t="s">
        <v>9</v>
      </c>
      <c r="F18" s="91" t="s">
        <v>1234</v>
      </c>
      <c r="G18" s="119"/>
      <c r="H18" s="136" t="s">
        <v>1271</v>
      </c>
      <c r="I18" s="92" t="s">
        <v>16</v>
      </c>
      <c r="J18" s="92" t="s">
        <v>28</v>
      </c>
      <c r="K18" s="92" t="s">
        <v>29</v>
      </c>
      <c r="L18" s="226" t="s">
        <v>1272</v>
      </c>
      <c r="M18" s="96">
        <v>43862.0</v>
      </c>
      <c r="N18" s="96">
        <v>44469.0</v>
      </c>
      <c r="O18" s="97" t="s">
        <v>1273</v>
      </c>
      <c r="P18" s="98">
        <v>0.95</v>
      </c>
      <c r="Q18" s="243" t="s">
        <v>1274</v>
      </c>
      <c r="R18" s="96">
        <v>44483.0</v>
      </c>
      <c r="S18" s="92" t="s">
        <v>11</v>
      </c>
      <c r="T18" s="92" t="s">
        <v>17</v>
      </c>
      <c r="U18" s="92" t="s">
        <v>22</v>
      </c>
    </row>
    <row r="19" ht="588.0" customHeight="1">
      <c r="A19" s="136" t="s">
        <v>1275</v>
      </c>
      <c r="B19" s="91">
        <v>2020.0</v>
      </c>
      <c r="C19" s="226" t="s">
        <v>1276</v>
      </c>
      <c r="D19" s="226"/>
      <c r="E19" s="92" t="s">
        <v>9</v>
      </c>
      <c r="F19" s="91" t="s">
        <v>1234</v>
      </c>
      <c r="G19" s="119"/>
      <c r="H19" s="136" t="s">
        <v>1277</v>
      </c>
      <c r="I19" s="92" t="s">
        <v>16</v>
      </c>
      <c r="J19" s="92" t="s">
        <v>28</v>
      </c>
      <c r="K19" s="92" t="s">
        <v>29</v>
      </c>
      <c r="L19" s="226" t="s">
        <v>1272</v>
      </c>
      <c r="M19" s="96">
        <v>43862.0</v>
      </c>
      <c r="N19" s="96">
        <v>44620.0</v>
      </c>
      <c r="O19" s="97" t="s">
        <v>1278</v>
      </c>
      <c r="P19" s="98">
        <v>0.95</v>
      </c>
      <c r="Q19" s="244" t="s">
        <v>1279</v>
      </c>
      <c r="R19" s="96">
        <v>44483.0</v>
      </c>
      <c r="S19" s="92"/>
      <c r="T19" s="92"/>
      <c r="U19" s="137" t="s">
        <v>12</v>
      </c>
    </row>
    <row r="20" ht="91.5" customHeight="1">
      <c r="A20" s="226" t="s">
        <v>1280</v>
      </c>
      <c r="B20" s="245">
        <v>2020.0</v>
      </c>
      <c r="C20" s="246" t="s">
        <v>1281</v>
      </c>
      <c r="D20" s="226" t="s">
        <v>1282</v>
      </c>
      <c r="E20" s="137" t="s">
        <v>15</v>
      </c>
      <c r="F20" s="245" t="s">
        <v>1283</v>
      </c>
      <c r="G20" s="247" t="s">
        <v>1284</v>
      </c>
      <c r="H20" s="248" t="s">
        <v>1285</v>
      </c>
      <c r="I20" s="92" t="s">
        <v>16</v>
      </c>
      <c r="J20" s="92" t="s">
        <v>28</v>
      </c>
      <c r="K20" s="92" t="s">
        <v>29</v>
      </c>
      <c r="L20" s="245" t="s">
        <v>1286</v>
      </c>
      <c r="M20" s="249">
        <v>44099.0</v>
      </c>
      <c r="N20" s="249">
        <v>44159.0</v>
      </c>
      <c r="O20" s="97" t="s">
        <v>1287</v>
      </c>
      <c r="P20" s="250">
        <v>1.0</v>
      </c>
      <c r="Q20" s="251" t="s">
        <v>1288</v>
      </c>
      <c r="R20" s="249">
        <v>44188.0</v>
      </c>
      <c r="S20" s="245" t="s">
        <v>11</v>
      </c>
      <c r="T20" s="245" t="s">
        <v>11</v>
      </c>
      <c r="U20" s="245" t="s">
        <v>22</v>
      </c>
    </row>
    <row r="21" ht="82.5" customHeight="1">
      <c r="A21" s="252" t="s">
        <v>1289</v>
      </c>
      <c r="B21" s="253">
        <v>2020.0</v>
      </c>
      <c r="C21" s="254" t="s">
        <v>1281</v>
      </c>
      <c r="D21" s="226" t="s">
        <v>1282</v>
      </c>
      <c r="E21" s="137" t="s">
        <v>15</v>
      </c>
      <c r="F21" s="254" t="s">
        <v>1290</v>
      </c>
      <c r="G21" s="255" t="s">
        <v>1291</v>
      </c>
      <c r="H21" s="256" t="s">
        <v>1292</v>
      </c>
      <c r="I21" s="92" t="s">
        <v>16</v>
      </c>
      <c r="J21" s="92" t="s">
        <v>28</v>
      </c>
      <c r="K21" s="92" t="s">
        <v>29</v>
      </c>
      <c r="L21" s="253" t="s">
        <v>1293</v>
      </c>
      <c r="M21" s="257">
        <v>44105.0</v>
      </c>
      <c r="N21" s="258">
        <v>44165.0</v>
      </c>
      <c r="O21" s="97" t="s">
        <v>1294</v>
      </c>
      <c r="P21" s="259">
        <v>1.0</v>
      </c>
      <c r="Q21" s="256" t="s">
        <v>1295</v>
      </c>
      <c r="R21" s="257">
        <v>44194.0</v>
      </c>
      <c r="S21" s="253" t="s">
        <v>11</v>
      </c>
      <c r="T21" s="253" t="s">
        <v>11</v>
      </c>
      <c r="U21" s="253" t="s">
        <v>22</v>
      </c>
    </row>
    <row r="22" ht="75.0" customHeight="1">
      <c r="A22" s="252" t="s">
        <v>1296</v>
      </c>
      <c r="B22" s="253">
        <v>2020.0</v>
      </c>
      <c r="C22" s="254" t="s">
        <v>1281</v>
      </c>
      <c r="D22" s="226" t="s">
        <v>1282</v>
      </c>
      <c r="E22" s="137" t="s">
        <v>15</v>
      </c>
      <c r="F22" s="253" t="s">
        <v>1297</v>
      </c>
      <c r="G22" s="255" t="s">
        <v>1298</v>
      </c>
      <c r="H22" s="253" t="s">
        <v>1299</v>
      </c>
      <c r="I22" s="92" t="s">
        <v>16</v>
      </c>
      <c r="J22" s="92" t="s">
        <v>28</v>
      </c>
      <c r="K22" s="92" t="s">
        <v>29</v>
      </c>
      <c r="L22" s="253" t="s">
        <v>1300</v>
      </c>
      <c r="M22" s="258">
        <v>44105.0</v>
      </c>
      <c r="N22" s="258">
        <v>44193.0</v>
      </c>
      <c r="O22" s="139" t="s">
        <v>1301</v>
      </c>
      <c r="P22" s="259">
        <v>1.0</v>
      </c>
      <c r="Q22" s="256" t="s">
        <v>1302</v>
      </c>
      <c r="R22" s="257">
        <v>44194.0</v>
      </c>
      <c r="S22" s="253" t="s">
        <v>11</v>
      </c>
      <c r="T22" s="253" t="s">
        <v>11</v>
      </c>
      <c r="U22" s="253" t="s">
        <v>22</v>
      </c>
    </row>
    <row r="23" ht="626.25" customHeight="1">
      <c r="A23" s="226" t="s">
        <v>1303</v>
      </c>
      <c r="B23" s="226">
        <v>2021.0</v>
      </c>
      <c r="C23" s="13" t="s">
        <v>138</v>
      </c>
      <c r="D23" s="226" t="s">
        <v>1304</v>
      </c>
      <c r="E23" s="137" t="s">
        <v>9</v>
      </c>
      <c r="F23" s="226" t="s">
        <v>140</v>
      </c>
      <c r="G23" s="226" t="s">
        <v>1305</v>
      </c>
      <c r="H23" s="226" t="s">
        <v>1306</v>
      </c>
      <c r="I23" s="92" t="s">
        <v>16</v>
      </c>
      <c r="J23" s="92" t="s">
        <v>28</v>
      </c>
      <c r="K23" s="92" t="s">
        <v>29</v>
      </c>
      <c r="L23" s="226" t="s">
        <v>1307</v>
      </c>
      <c r="M23" s="260">
        <v>44419.0</v>
      </c>
      <c r="N23" s="260">
        <v>44541.0</v>
      </c>
      <c r="O23" s="188" t="s">
        <v>1308</v>
      </c>
      <c r="P23" s="261">
        <v>1.0</v>
      </c>
      <c r="Q23" s="231" t="s">
        <v>1309</v>
      </c>
      <c r="R23" s="227">
        <v>44552.0</v>
      </c>
      <c r="S23" s="226" t="s">
        <v>11</v>
      </c>
      <c r="T23" s="226" t="s">
        <v>11</v>
      </c>
      <c r="U23" s="226" t="s">
        <v>22</v>
      </c>
    </row>
    <row r="24" ht="43.5" customHeight="1">
      <c r="A24" s="242"/>
      <c r="B24" s="242"/>
      <c r="C24" s="262"/>
      <c r="D24" s="263"/>
      <c r="E24" s="264"/>
      <c r="F24" s="242"/>
      <c r="G24" s="265"/>
      <c r="H24" s="242"/>
      <c r="I24" s="266"/>
      <c r="J24" s="266"/>
      <c r="K24" s="266"/>
      <c r="L24" s="242"/>
      <c r="M24" s="267"/>
      <c r="N24" s="267"/>
      <c r="O24" s="268"/>
      <c r="P24" s="269"/>
      <c r="Q24" s="270"/>
      <c r="R24" s="271"/>
      <c r="S24" s="272"/>
      <c r="T24" s="272"/>
      <c r="U24" s="242"/>
    </row>
    <row r="25" ht="43.5" customHeight="1">
      <c r="A25" s="242"/>
      <c r="B25" s="242"/>
      <c r="C25" s="262"/>
      <c r="D25" s="263"/>
      <c r="E25" s="264"/>
      <c r="F25" s="242"/>
      <c r="G25" s="265"/>
      <c r="H25" s="242"/>
      <c r="I25" s="266"/>
      <c r="J25" s="266"/>
      <c r="K25" s="266"/>
      <c r="L25" s="242"/>
      <c r="M25" s="267"/>
      <c r="N25" s="267"/>
      <c r="O25" s="268"/>
      <c r="P25" s="269"/>
      <c r="Q25" s="270"/>
      <c r="R25" s="271"/>
      <c r="S25" s="272"/>
      <c r="T25" s="272"/>
      <c r="U25" s="242"/>
    </row>
    <row r="26" ht="43.5" customHeight="1">
      <c r="A26" s="242"/>
      <c r="B26" s="242"/>
      <c r="C26" s="262"/>
      <c r="D26" s="263"/>
      <c r="E26" s="264"/>
      <c r="F26" s="242"/>
      <c r="G26" s="265"/>
      <c r="H26" s="242"/>
      <c r="I26" s="266"/>
      <c r="J26" s="266"/>
      <c r="K26" s="266"/>
      <c r="L26" s="242"/>
      <c r="M26" s="267"/>
      <c r="N26" s="267"/>
      <c r="O26" s="268"/>
      <c r="P26" s="269"/>
      <c r="Q26" s="270"/>
      <c r="R26" s="271"/>
      <c r="S26" s="272"/>
      <c r="T26" s="272"/>
      <c r="U26" s="242"/>
    </row>
    <row r="27" ht="43.5" customHeight="1">
      <c r="A27" s="242"/>
      <c r="B27" s="242"/>
      <c r="C27" s="262"/>
      <c r="D27" s="263"/>
      <c r="E27" s="264"/>
      <c r="F27" s="242"/>
      <c r="G27" s="265"/>
      <c r="H27" s="242"/>
      <c r="I27" s="266"/>
      <c r="J27" s="266"/>
      <c r="K27" s="266"/>
      <c r="L27" s="242"/>
      <c r="M27" s="267"/>
      <c r="N27" s="267"/>
      <c r="O27" s="268"/>
      <c r="P27" s="269"/>
      <c r="Q27" s="270"/>
      <c r="R27" s="271"/>
      <c r="S27" s="272"/>
      <c r="T27" s="272"/>
      <c r="U27" s="242"/>
    </row>
    <row r="28" ht="43.5" customHeight="1">
      <c r="A28" s="242"/>
      <c r="B28" s="242"/>
      <c r="C28" s="262"/>
      <c r="D28" s="263"/>
      <c r="E28" s="264"/>
      <c r="F28" s="242"/>
      <c r="G28" s="265"/>
      <c r="H28" s="242"/>
      <c r="I28" s="266"/>
      <c r="J28" s="266"/>
      <c r="K28" s="266"/>
      <c r="L28" s="242"/>
      <c r="M28" s="267"/>
      <c r="N28" s="267"/>
      <c r="O28" s="268"/>
      <c r="P28" s="269"/>
      <c r="Q28" s="270"/>
      <c r="R28" s="271"/>
      <c r="S28" s="272"/>
      <c r="T28" s="272"/>
      <c r="U28" s="242"/>
    </row>
    <row r="29" ht="43.5" customHeight="1">
      <c r="A29" s="242"/>
      <c r="B29" s="242"/>
      <c r="C29" s="262"/>
      <c r="D29" s="263"/>
      <c r="E29" s="264"/>
      <c r="F29" s="242"/>
      <c r="G29" s="265"/>
      <c r="H29" s="242"/>
      <c r="I29" s="266"/>
      <c r="J29" s="266"/>
      <c r="K29" s="266"/>
      <c r="L29" s="242"/>
      <c r="M29" s="267"/>
      <c r="N29" s="267"/>
      <c r="O29" s="268"/>
      <c r="P29" s="269"/>
      <c r="Q29" s="270"/>
      <c r="R29" s="271"/>
      <c r="S29" s="272"/>
      <c r="T29" s="272"/>
      <c r="U29" s="242"/>
    </row>
    <row r="30" ht="43.5" customHeight="1">
      <c r="A30" s="242"/>
      <c r="B30" s="242"/>
      <c r="C30" s="262"/>
      <c r="D30" s="263"/>
      <c r="E30" s="264"/>
      <c r="F30" s="242"/>
      <c r="G30" s="265"/>
      <c r="H30" s="242"/>
      <c r="I30" s="266"/>
      <c r="J30" s="266"/>
      <c r="K30" s="266"/>
      <c r="L30" s="242"/>
      <c r="M30" s="267"/>
      <c r="N30" s="267"/>
      <c r="O30" s="268"/>
      <c r="P30" s="269"/>
      <c r="Q30" s="270"/>
      <c r="R30" s="271"/>
      <c r="S30" s="272"/>
      <c r="T30" s="272"/>
      <c r="U30" s="242"/>
    </row>
    <row r="31" ht="43.5" customHeight="1">
      <c r="A31" s="242"/>
      <c r="B31" s="242"/>
      <c r="C31" s="262"/>
      <c r="D31" s="263"/>
      <c r="E31" s="264"/>
      <c r="F31" s="242"/>
      <c r="G31" s="265"/>
      <c r="H31" s="242"/>
      <c r="I31" s="266"/>
      <c r="J31" s="266"/>
      <c r="K31" s="266"/>
      <c r="L31" s="242"/>
      <c r="M31" s="267"/>
      <c r="N31" s="267"/>
      <c r="O31" s="268"/>
      <c r="P31" s="269"/>
      <c r="Q31" s="273"/>
      <c r="R31" s="271"/>
      <c r="S31" s="272"/>
      <c r="T31" s="272"/>
      <c r="U31" s="242"/>
    </row>
    <row r="32" ht="43.5" customHeight="1">
      <c r="A32" s="242"/>
      <c r="B32" s="242"/>
      <c r="C32" s="262"/>
      <c r="D32" s="263"/>
      <c r="E32" s="264"/>
      <c r="F32" s="242"/>
      <c r="G32" s="265"/>
      <c r="H32" s="242"/>
      <c r="I32" s="266"/>
      <c r="J32" s="266"/>
      <c r="K32" s="266"/>
      <c r="L32" s="242"/>
      <c r="M32" s="267"/>
      <c r="N32" s="267"/>
      <c r="O32" s="268"/>
      <c r="P32" s="269"/>
      <c r="Q32" s="273"/>
      <c r="R32" s="271"/>
      <c r="S32" s="272"/>
      <c r="T32" s="272"/>
      <c r="U32" s="242"/>
    </row>
    <row r="33" ht="43.5" customHeight="1">
      <c r="A33" s="242"/>
      <c r="B33" s="242"/>
      <c r="C33" s="262"/>
      <c r="D33" s="263"/>
      <c r="E33" s="264"/>
      <c r="F33" s="242"/>
      <c r="G33" s="265"/>
      <c r="H33" s="242"/>
      <c r="I33" s="266"/>
      <c r="J33" s="266"/>
      <c r="K33" s="266"/>
      <c r="L33" s="242"/>
      <c r="M33" s="267"/>
      <c r="N33" s="267"/>
      <c r="O33" s="268"/>
      <c r="P33" s="269"/>
      <c r="Q33" s="273"/>
      <c r="R33" s="271"/>
      <c r="S33" s="272"/>
      <c r="T33" s="272"/>
      <c r="U33" s="242"/>
    </row>
    <row r="34" ht="43.5" customHeight="1">
      <c r="A34" s="242"/>
      <c r="B34" s="242"/>
      <c r="C34" s="262"/>
      <c r="D34" s="263"/>
      <c r="E34" s="264"/>
      <c r="F34" s="242"/>
      <c r="G34" s="265"/>
      <c r="H34" s="242"/>
      <c r="I34" s="266"/>
      <c r="J34" s="266"/>
      <c r="K34" s="266"/>
      <c r="L34" s="242"/>
      <c r="M34" s="267"/>
      <c r="N34" s="267"/>
      <c r="O34" s="268"/>
      <c r="P34" s="269"/>
      <c r="Q34" s="273"/>
      <c r="R34" s="271"/>
      <c r="S34" s="272"/>
      <c r="T34" s="272"/>
      <c r="U34" s="242"/>
    </row>
    <row r="35" ht="43.5" customHeight="1">
      <c r="A35" s="242"/>
      <c r="B35" s="242"/>
      <c r="C35" s="262"/>
      <c r="D35" s="263"/>
      <c r="E35" s="264"/>
      <c r="F35" s="242"/>
      <c r="G35" s="265"/>
      <c r="H35" s="242"/>
      <c r="I35" s="266"/>
      <c r="J35" s="266"/>
      <c r="K35" s="266"/>
      <c r="L35" s="242"/>
      <c r="M35" s="267"/>
      <c r="N35" s="267"/>
      <c r="O35" s="268"/>
      <c r="P35" s="269"/>
      <c r="Q35" s="273"/>
      <c r="R35" s="271"/>
      <c r="S35" s="272"/>
      <c r="T35" s="272"/>
      <c r="U35" s="242"/>
    </row>
    <row r="36" ht="43.5" customHeight="1">
      <c r="A36" s="242"/>
      <c r="B36" s="242"/>
      <c r="C36" s="262"/>
      <c r="D36" s="263"/>
      <c r="E36" s="264"/>
      <c r="F36" s="242"/>
      <c r="G36" s="265"/>
      <c r="H36" s="242"/>
      <c r="I36" s="266"/>
      <c r="J36" s="266"/>
      <c r="K36" s="266"/>
      <c r="L36" s="242"/>
      <c r="M36" s="267"/>
      <c r="N36" s="267"/>
      <c r="O36" s="268"/>
      <c r="P36" s="269"/>
      <c r="Q36" s="273"/>
      <c r="R36" s="271"/>
      <c r="S36" s="272"/>
      <c r="T36" s="272"/>
      <c r="U36" s="242"/>
    </row>
    <row r="37" ht="43.5" customHeight="1">
      <c r="A37" s="242"/>
      <c r="B37" s="242"/>
      <c r="C37" s="262"/>
      <c r="D37" s="263"/>
      <c r="E37" s="264"/>
      <c r="F37" s="242"/>
      <c r="G37" s="265"/>
      <c r="H37" s="242"/>
      <c r="I37" s="266"/>
      <c r="J37" s="266"/>
      <c r="K37" s="266"/>
      <c r="L37" s="242"/>
      <c r="M37" s="267"/>
      <c r="N37" s="267"/>
      <c r="O37" s="268"/>
      <c r="P37" s="269"/>
      <c r="Q37" s="273"/>
      <c r="R37" s="271"/>
      <c r="S37" s="272"/>
      <c r="T37" s="272"/>
      <c r="U37" s="242"/>
    </row>
    <row r="38" ht="43.5" customHeight="1">
      <c r="A38" s="242"/>
      <c r="B38" s="242"/>
      <c r="C38" s="262"/>
      <c r="D38" s="263"/>
      <c r="E38" s="264"/>
      <c r="F38" s="242"/>
      <c r="G38" s="265"/>
      <c r="H38" s="242"/>
      <c r="I38" s="266"/>
      <c r="J38" s="266"/>
      <c r="K38" s="266"/>
      <c r="L38" s="242"/>
      <c r="M38" s="267"/>
      <c r="N38" s="267"/>
      <c r="O38" s="268"/>
      <c r="P38" s="269"/>
      <c r="Q38" s="273"/>
      <c r="R38" s="271"/>
      <c r="S38" s="272"/>
      <c r="T38" s="272"/>
      <c r="U38" s="242"/>
    </row>
    <row r="39" ht="43.5" customHeight="1">
      <c r="A39" s="242"/>
      <c r="B39" s="242"/>
      <c r="C39" s="262"/>
      <c r="D39" s="263"/>
      <c r="E39" s="264"/>
      <c r="F39" s="242"/>
      <c r="G39" s="265"/>
      <c r="H39" s="242"/>
      <c r="I39" s="266"/>
      <c r="J39" s="266"/>
      <c r="K39" s="266"/>
      <c r="L39" s="242"/>
      <c r="M39" s="267"/>
      <c r="N39" s="267"/>
      <c r="O39" s="268"/>
      <c r="P39" s="269"/>
      <c r="Q39" s="273"/>
      <c r="R39" s="271"/>
      <c r="S39" s="272"/>
      <c r="T39" s="272"/>
      <c r="U39" s="242"/>
    </row>
    <row r="40" ht="43.5" customHeight="1">
      <c r="A40" s="242"/>
      <c r="B40" s="242"/>
      <c r="C40" s="262"/>
      <c r="D40" s="263"/>
      <c r="E40" s="264"/>
      <c r="F40" s="242"/>
      <c r="G40" s="265"/>
      <c r="H40" s="242"/>
      <c r="I40" s="266"/>
      <c r="J40" s="266"/>
      <c r="K40" s="266"/>
      <c r="L40" s="242"/>
      <c r="M40" s="267"/>
      <c r="N40" s="267"/>
      <c r="O40" s="268"/>
      <c r="P40" s="269"/>
      <c r="Q40" s="273"/>
      <c r="R40" s="271"/>
      <c r="S40" s="272"/>
      <c r="T40" s="272"/>
      <c r="U40" s="242"/>
    </row>
    <row r="41" ht="43.5" customHeight="1">
      <c r="A41" s="242"/>
      <c r="B41" s="242"/>
      <c r="C41" s="262"/>
      <c r="D41" s="263"/>
      <c r="E41" s="264"/>
      <c r="F41" s="242"/>
      <c r="G41" s="265"/>
      <c r="H41" s="242"/>
      <c r="I41" s="266"/>
      <c r="J41" s="266"/>
      <c r="K41" s="266"/>
      <c r="L41" s="242"/>
      <c r="M41" s="267"/>
      <c r="N41" s="267"/>
      <c r="O41" s="268"/>
      <c r="P41" s="269"/>
      <c r="Q41" s="273"/>
      <c r="R41" s="271"/>
      <c r="S41" s="272"/>
      <c r="T41" s="272"/>
      <c r="U41" s="242"/>
    </row>
    <row r="42" ht="43.5" customHeight="1">
      <c r="A42" s="242"/>
      <c r="B42" s="242"/>
      <c r="C42" s="262"/>
      <c r="D42" s="263"/>
      <c r="E42" s="264"/>
      <c r="F42" s="242"/>
      <c r="G42" s="265"/>
      <c r="H42" s="242"/>
      <c r="I42" s="266"/>
      <c r="J42" s="266"/>
      <c r="K42" s="266"/>
      <c r="L42" s="242"/>
      <c r="M42" s="267"/>
      <c r="N42" s="267"/>
      <c r="O42" s="268"/>
      <c r="P42" s="269"/>
      <c r="Q42" s="273"/>
      <c r="R42" s="271"/>
      <c r="S42" s="272"/>
      <c r="T42" s="272"/>
      <c r="U42" s="242"/>
    </row>
    <row r="43" ht="43.5" customHeight="1">
      <c r="A43" s="242"/>
      <c r="B43" s="242"/>
      <c r="C43" s="262"/>
      <c r="D43" s="263"/>
      <c r="E43" s="264"/>
      <c r="F43" s="242"/>
      <c r="G43" s="265"/>
      <c r="H43" s="242"/>
      <c r="I43" s="266"/>
      <c r="J43" s="266"/>
      <c r="K43" s="266"/>
      <c r="L43" s="242"/>
      <c r="M43" s="267"/>
      <c r="N43" s="267"/>
      <c r="O43" s="268"/>
      <c r="P43" s="269"/>
      <c r="Q43" s="273"/>
      <c r="R43" s="271"/>
      <c r="S43" s="272"/>
      <c r="T43" s="272"/>
      <c r="U43" s="242"/>
    </row>
    <row r="44" ht="43.5" customHeight="1">
      <c r="A44" s="242"/>
      <c r="B44" s="242"/>
      <c r="C44" s="262"/>
      <c r="D44" s="263"/>
      <c r="E44" s="264"/>
      <c r="F44" s="242"/>
      <c r="G44" s="265"/>
      <c r="H44" s="242"/>
      <c r="I44" s="266"/>
      <c r="J44" s="266"/>
      <c r="K44" s="266"/>
      <c r="L44" s="242"/>
      <c r="M44" s="267"/>
      <c r="N44" s="267"/>
      <c r="O44" s="268"/>
      <c r="P44" s="269"/>
      <c r="Q44" s="273"/>
      <c r="R44" s="271"/>
      <c r="S44" s="272"/>
      <c r="T44" s="272"/>
      <c r="U44" s="242"/>
    </row>
    <row r="45" ht="43.5" customHeight="1">
      <c r="A45" s="242"/>
      <c r="B45" s="242"/>
      <c r="C45" s="262"/>
      <c r="D45" s="263"/>
      <c r="E45" s="264"/>
      <c r="F45" s="242"/>
      <c r="G45" s="265"/>
      <c r="H45" s="242"/>
      <c r="I45" s="266"/>
      <c r="J45" s="266"/>
      <c r="K45" s="266"/>
      <c r="L45" s="242"/>
      <c r="M45" s="267"/>
      <c r="N45" s="267"/>
      <c r="O45" s="268"/>
      <c r="P45" s="269"/>
      <c r="Q45" s="273"/>
      <c r="R45" s="271"/>
      <c r="S45" s="272"/>
      <c r="T45" s="272"/>
      <c r="U45" s="242"/>
    </row>
    <row r="46" ht="43.5" customHeight="1">
      <c r="A46" s="242"/>
      <c r="B46" s="242"/>
      <c r="C46" s="262"/>
      <c r="D46" s="263"/>
      <c r="E46" s="264"/>
      <c r="F46" s="242"/>
      <c r="G46" s="265"/>
      <c r="H46" s="242"/>
      <c r="I46" s="266"/>
      <c r="J46" s="266"/>
      <c r="K46" s="266"/>
      <c r="L46" s="242"/>
      <c r="M46" s="267"/>
      <c r="N46" s="267"/>
      <c r="O46" s="268"/>
      <c r="P46" s="269"/>
      <c r="Q46" s="273"/>
      <c r="R46" s="271"/>
      <c r="S46" s="272"/>
      <c r="T46" s="272"/>
      <c r="U46" s="242"/>
    </row>
    <row r="47" ht="43.5" customHeight="1">
      <c r="A47" s="242"/>
      <c r="B47" s="242"/>
      <c r="C47" s="262"/>
      <c r="D47" s="263"/>
      <c r="E47" s="264"/>
      <c r="F47" s="242"/>
      <c r="G47" s="265"/>
      <c r="H47" s="242"/>
      <c r="I47" s="266"/>
      <c r="J47" s="266"/>
      <c r="K47" s="266"/>
      <c r="L47" s="242"/>
      <c r="M47" s="267"/>
      <c r="N47" s="267"/>
      <c r="O47" s="268"/>
      <c r="P47" s="269"/>
      <c r="Q47" s="273"/>
      <c r="R47" s="271"/>
      <c r="S47" s="272"/>
      <c r="T47" s="272"/>
      <c r="U47" s="242"/>
    </row>
    <row r="48" ht="43.5" customHeight="1">
      <c r="A48" s="242"/>
      <c r="B48" s="242"/>
      <c r="C48" s="262"/>
      <c r="D48" s="263"/>
      <c r="E48" s="264"/>
      <c r="F48" s="242"/>
      <c r="G48" s="265"/>
      <c r="H48" s="242"/>
      <c r="I48" s="266"/>
      <c r="J48" s="266"/>
      <c r="K48" s="266"/>
      <c r="L48" s="242"/>
      <c r="M48" s="267"/>
      <c r="N48" s="267"/>
      <c r="O48" s="268"/>
      <c r="P48" s="269"/>
      <c r="Q48" s="273"/>
      <c r="R48" s="271"/>
      <c r="S48" s="272"/>
      <c r="T48" s="272"/>
      <c r="U48" s="242"/>
    </row>
    <row r="49" ht="43.5" customHeight="1">
      <c r="A49" s="242"/>
      <c r="B49" s="242"/>
      <c r="C49" s="262"/>
      <c r="D49" s="263"/>
      <c r="E49" s="264"/>
      <c r="F49" s="242"/>
      <c r="G49" s="265"/>
      <c r="H49" s="242"/>
      <c r="I49" s="266"/>
      <c r="J49" s="266"/>
      <c r="K49" s="266"/>
      <c r="L49" s="242"/>
      <c r="M49" s="267"/>
      <c r="N49" s="267"/>
      <c r="O49" s="268"/>
      <c r="P49" s="269"/>
      <c r="Q49" s="273"/>
      <c r="R49" s="271"/>
      <c r="S49" s="272"/>
      <c r="T49" s="272"/>
      <c r="U49" s="242"/>
    </row>
    <row r="50" ht="43.5" customHeight="1">
      <c r="A50" s="242"/>
      <c r="B50" s="242"/>
      <c r="C50" s="262"/>
      <c r="D50" s="263"/>
      <c r="E50" s="264"/>
      <c r="F50" s="242"/>
      <c r="G50" s="265"/>
      <c r="H50" s="242"/>
      <c r="I50" s="266"/>
      <c r="J50" s="266"/>
      <c r="K50" s="266"/>
      <c r="L50" s="242"/>
      <c r="M50" s="267"/>
      <c r="N50" s="267"/>
      <c r="O50" s="268"/>
      <c r="P50" s="269"/>
      <c r="Q50" s="273"/>
      <c r="R50" s="271"/>
      <c r="S50" s="272"/>
      <c r="T50" s="272"/>
      <c r="U50" s="242"/>
    </row>
    <row r="51" ht="43.5" customHeight="1">
      <c r="A51" s="242"/>
      <c r="B51" s="242"/>
      <c r="C51" s="262"/>
      <c r="D51" s="263"/>
      <c r="E51" s="264"/>
      <c r="F51" s="242"/>
      <c r="G51" s="265"/>
      <c r="H51" s="242"/>
      <c r="I51" s="266"/>
      <c r="J51" s="266"/>
      <c r="K51" s="266"/>
      <c r="L51" s="242"/>
      <c r="M51" s="267"/>
      <c r="N51" s="267"/>
      <c r="O51" s="268"/>
      <c r="P51" s="269"/>
      <c r="Q51" s="273"/>
      <c r="R51" s="271"/>
      <c r="S51" s="272"/>
      <c r="T51" s="272"/>
      <c r="U51" s="242"/>
    </row>
    <row r="52" ht="43.5" customHeight="1">
      <c r="A52" s="242"/>
      <c r="B52" s="242"/>
      <c r="C52" s="262"/>
      <c r="D52" s="263"/>
      <c r="E52" s="264"/>
      <c r="F52" s="242"/>
      <c r="G52" s="265"/>
      <c r="H52" s="242"/>
      <c r="I52" s="266"/>
      <c r="J52" s="266"/>
      <c r="K52" s="266"/>
      <c r="L52" s="242"/>
      <c r="M52" s="267"/>
      <c r="N52" s="267"/>
      <c r="O52" s="268"/>
      <c r="P52" s="269"/>
      <c r="Q52" s="273"/>
      <c r="R52" s="271"/>
      <c r="S52" s="272"/>
      <c r="T52" s="272"/>
      <c r="U52" s="242"/>
    </row>
    <row r="53" ht="43.5" customHeight="1">
      <c r="A53" s="242"/>
      <c r="B53" s="242"/>
      <c r="C53" s="262"/>
      <c r="D53" s="263"/>
      <c r="E53" s="264"/>
      <c r="F53" s="242"/>
      <c r="G53" s="265"/>
      <c r="H53" s="242"/>
      <c r="I53" s="266"/>
      <c r="J53" s="266"/>
      <c r="K53" s="266"/>
      <c r="L53" s="242"/>
      <c r="M53" s="267"/>
      <c r="N53" s="267"/>
      <c r="O53" s="268"/>
      <c r="P53" s="269"/>
      <c r="Q53" s="273"/>
      <c r="R53" s="271"/>
      <c r="S53" s="272"/>
      <c r="T53" s="272"/>
      <c r="U53" s="242"/>
    </row>
    <row r="54" ht="43.5" customHeight="1">
      <c r="A54" s="242"/>
      <c r="B54" s="242"/>
      <c r="C54" s="262"/>
      <c r="D54" s="263"/>
      <c r="E54" s="264"/>
      <c r="F54" s="242"/>
      <c r="G54" s="265"/>
      <c r="H54" s="242"/>
      <c r="I54" s="266"/>
      <c r="J54" s="266"/>
      <c r="K54" s="266"/>
      <c r="L54" s="242"/>
      <c r="M54" s="267"/>
      <c r="N54" s="267"/>
      <c r="O54" s="268"/>
      <c r="P54" s="269"/>
      <c r="Q54" s="273"/>
      <c r="R54" s="271"/>
      <c r="S54" s="272"/>
      <c r="T54" s="272"/>
      <c r="U54" s="242"/>
    </row>
    <row r="55" ht="43.5" customHeight="1">
      <c r="A55" s="242"/>
      <c r="B55" s="242"/>
      <c r="C55" s="262"/>
      <c r="D55" s="263"/>
      <c r="E55" s="264"/>
      <c r="F55" s="242"/>
      <c r="G55" s="265"/>
      <c r="H55" s="242"/>
      <c r="I55" s="266"/>
      <c r="J55" s="266"/>
      <c r="K55" s="266"/>
      <c r="L55" s="242"/>
      <c r="M55" s="267"/>
      <c r="N55" s="267"/>
      <c r="O55" s="268"/>
      <c r="P55" s="269"/>
      <c r="Q55" s="273"/>
      <c r="R55" s="271"/>
      <c r="S55" s="272"/>
      <c r="T55" s="272"/>
      <c r="U55" s="242"/>
    </row>
    <row r="56" ht="43.5" customHeight="1">
      <c r="A56" s="242"/>
      <c r="B56" s="242"/>
      <c r="C56" s="262"/>
      <c r="D56" s="263"/>
      <c r="E56" s="264"/>
      <c r="F56" s="242"/>
      <c r="G56" s="265"/>
      <c r="H56" s="242"/>
      <c r="I56" s="266"/>
      <c r="J56" s="266"/>
      <c r="K56" s="266"/>
      <c r="L56" s="242"/>
      <c r="M56" s="267"/>
      <c r="N56" s="267"/>
      <c r="O56" s="268"/>
      <c r="P56" s="269"/>
      <c r="Q56" s="273"/>
      <c r="R56" s="271"/>
      <c r="S56" s="272"/>
      <c r="T56" s="272"/>
      <c r="U56" s="242"/>
    </row>
    <row r="57" ht="43.5" customHeight="1">
      <c r="A57" s="242"/>
      <c r="B57" s="242"/>
      <c r="C57" s="262"/>
      <c r="D57" s="263"/>
      <c r="E57" s="264"/>
      <c r="F57" s="242"/>
      <c r="G57" s="265"/>
      <c r="H57" s="242"/>
      <c r="I57" s="266"/>
      <c r="J57" s="266"/>
      <c r="K57" s="266"/>
      <c r="L57" s="242"/>
      <c r="M57" s="267"/>
      <c r="N57" s="267"/>
      <c r="O57" s="268"/>
      <c r="P57" s="269"/>
      <c r="Q57" s="273"/>
      <c r="R57" s="271"/>
      <c r="S57" s="272"/>
      <c r="T57" s="272"/>
      <c r="U57" s="242"/>
    </row>
    <row r="58" ht="43.5" customHeight="1">
      <c r="A58" s="242"/>
      <c r="B58" s="242"/>
      <c r="C58" s="262"/>
      <c r="D58" s="263"/>
      <c r="E58" s="264"/>
      <c r="F58" s="242"/>
      <c r="G58" s="265"/>
      <c r="H58" s="242"/>
      <c r="I58" s="266"/>
      <c r="J58" s="266"/>
      <c r="K58" s="266"/>
      <c r="L58" s="242"/>
      <c r="M58" s="267"/>
      <c r="N58" s="267"/>
      <c r="O58" s="268"/>
      <c r="P58" s="269"/>
      <c r="Q58" s="273"/>
      <c r="R58" s="271"/>
      <c r="S58" s="272"/>
      <c r="T58" s="272"/>
      <c r="U58" s="242"/>
    </row>
    <row r="59" ht="43.5" customHeight="1">
      <c r="A59" s="242"/>
      <c r="B59" s="242"/>
      <c r="C59" s="262"/>
      <c r="D59" s="263"/>
      <c r="E59" s="264"/>
      <c r="F59" s="242"/>
      <c r="G59" s="265"/>
      <c r="H59" s="242"/>
      <c r="I59" s="266"/>
      <c r="J59" s="266"/>
      <c r="K59" s="266"/>
      <c r="L59" s="242"/>
      <c r="M59" s="267"/>
      <c r="N59" s="267"/>
      <c r="O59" s="268"/>
      <c r="P59" s="269"/>
      <c r="Q59" s="273"/>
      <c r="R59" s="271"/>
      <c r="S59" s="272"/>
      <c r="T59" s="272"/>
      <c r="U59" s="242"/>
    </row>
    <row r="60" ht="43.5" customHeight="1">
      <c r="A60" s="242"/>
      <c r="B60" s="242"/>
      <c r="C60" s="262"/>
      <c r="D60" s="263"/>
      <c r="E60" s="264"/>
      <c r="F60" s="242"/>
      <c r="G60" s="265"/>
      <c r="H60" s="242"/>
      <c r="I60" s="266"/>
      <c r="J60" s="266"/>
      <c r="K60" s="266"/>
      <c r="L60" s="242"/>
      <c r="M60" s="267"/>
      <c r="N60" s="267"/>
      <c r="O60" s="268"/>
      <c r="P60" s="269"/>
      <c r="Q60" s="273"/>
      <c r="R60" s="271"/>
      <c r="S60" s="272"/>
      <c r="T60" s="272"/>
      <c r="U60" s="242"/>
    </row>
    <row r="61" ht="43.5" customHeight="1">
      <c r="A61" s="242"/>
      <c r="B61" s="242"/>
      <c r="C61" s="262"/>
      <c r="D61" s="263"/>
      <c r="E61" s="264"/>
      <c r="F61" s="242"/>
      <c r="G61" s="265"/>
      <c r="H61" s="242"/>
      <c r="I61" s="266"/>
      <c r="J61" s="266"/>
      <c r="K61" s="266"/>
      <c r="L61" s="242"/>
      <c r="M61" s="267"/>
      <c r="N61" s="267"/>
      <c r="O61" s="268"/>
      <c r="P61" s="269"/>
      <c r="Q61" s="273"/>
      <c r="R61" s="271"/>
      <c r="S61" s="272"/>
      <c r="T61" s="272"/>
      <c r="U61" s="242"/>
    </row>
    <row r="62" ht="43.5" customHeight="1">
      <c r="A62" s="242"/>
      <c r="B62" s="242"/>
      <c r="C62" s="262"/>
      <c r="D62" s="263"/>
      <c r="E62" s="264"/>
      <c r="F62" s="242"/>
      <c r="G62" s="265"/>
      <c r="H62" s="242"/>
      <c r="I62" s="266"/>
      <c r="J62" s="266"/>
      <c r="K62" s="266"/>
      <c r="L62" s="242"/>
      <c r="M62" s="267"/>
      <c r="N62" s="267"/>
      <c r="O62" s="268"/>
      <c r="P62" s="269"/>
      <c r="Q62" s="273"/>
      <c r="R62" s="271"/>
      <c r="S62" s="272"/>
      <c r="T62" s="272"/>
      <c r="U62" s="242"/>
    </row>
    <row r="63" ht="43.5" customHeight="1">
      <c r="A63" s="242"/>
      <c r="B63" s="242"/>
      <c r="C63" s="262"/>
      <c r="D63" s="263"/>
      <c r="E63" s="264"/>
      <c r="F63" s="242"/>
      <c r="G63" s="265"/>
      <c r="H63" s="242"/>
      <c r="I63" s="266"/>
      <c r="J63" s="266"/>
      <c r="K63" s="266"/>
      <c r="L63" s="242"/>
      <c r="M63" s="267"/>
      <c r="N63" s="267"/>
      <c r="O63" s="268"/>
      <c r="P63" s="269"/>
      <c r="Q63" s="273"/>
      <c r="R63" s="271"/>
      <c r="S63" s="272"/>
      <c r="T63" s="272"/>
      <c r="U63" s="242"/>
    </row>
    <row r="64" ht="43.5" customHeight="1">
      <c r="A64" s="242"/>
      <c r="B64" s="242"/>
      <c r="C64" s="262"/>
      <c r="D64" s="263"/>
      <c r="E64" s="264"/>
      <c r="F64" s="242"/>
      <c r="G64" s="265"/>
      <c r="H64" s="242"/>
      <c r="I64" s="266"/>
      <c r="J64" s="266"/>
      <c r="K64" s="266"/>
      <c r="L64" s="242"/>
      <c r="M64" s="267"/>
      <c r="N64" s="267"/>
      <c r="O64" s="268"/>
      <c r="P64" s="269"/>
      <c r="Q64" s="273"/>
      <c r="R64" s="271"/>
      <c r="S64" s="272"/>
      <c r="T64" s="272"/>
      <c r="U64" s="242"/>
    </row>
    <row r="65" ht="43.5" customHeight="1">
      <c r="A65" s="242"/>
      <c r="B65" s="242"/>
      <c r="C65" s="262"/>
      <c r="D65" s="263"/>
      <c r="E65" s="264"/>
      <c r="F65" s="242"/>
      <c r="G65" s="265"/>
      <c r="H65" s="242"/>
      <c r="I65" s="266"/>
      <c r="J65" s="266"/>
      <c r="K65" s="266"/>
      <c r="L65" s="242"/>
      <c r="M65" s="267"/>
      <c r="N65" s="267"/>
      <c r="O65" s="268"/>
      <c r="P65" s="269"/>
      <c r="Q65" s="273"/>
      <c r="R65" s="271"/>
      <c r="S65" s="272"/>
      <c r="T65" s="272"/>
      <c r="U65" s="242"/>
    </row>
    <row r="66" ht="43.5" customHeight="1">
      <c r="A66" s="242"/>
      <c r="B66" s="242"/>
      <c r="C66" s="262"/>
      <c r="D66" s="263"/>
      <c r="E66" s="264"/>
      <c r="F66" s="242"/>
      <c r="G66" s="265"/>
      <c r="H66" s="242"/>
      <c r="I66" s="266"/>
      <c r="J66" s="266"/>
      <c r="K66" s="266"/>
      <c r="L66" s="242"/>
      <c r="M66" s="267"/>
      <c r="N66" s="267"/>
      <c r="O66" s="268"/>
      <c r="P66" s="269"/>
      <c r="Q66" s="273"/>
      <c r="R66" s="271"/>
      <c r="S66" s="272"/>
      <c r="T66" s="272"/>
      <c r="U66" s="242"/>
    </row>
    <row r="67" ht="43.5" customHeight="1">
      <c r="A67" s="242"/>
      <c r="B67" s="242"/>
      <c r="C67" s="262"/>
      <c r="D67" s="263"/>
      <c r="E67" s="264"/>
      <c r="F67" s="242"/>
      <c r="G67" s="265"/>
      <c r="H67" s="242"/>
      <c r="I67" s="266"/>
      <c r="J67" s="266"/>
      <c r="K67" s="266"/>
      <c r="L67" s="242"/>
      <c r="M67" s="267"/>
      <c r="N67" s="267"/>
      <c r="O67" s="268"/>
      <c r="P67" s="269"/>
      <c r="Q67" s="273"/>
      <c r="R67" s="271"/>
      <c r="S67" s="272"/>
      <c r="T67" s="272"/>
      <c r="U67" s="242"/>
    </row>
    <row r="68" ht="43.5" customHeight="1">
      <c r="A68" s="242"/>
      <c r="B68" s="242"/>
      <c r="C68" s="262"/>
      <c r="D68" s="263"/>
      <c r="E68" s="264"/>
      <c r="F68" s="242"/>
      <c r="G68" s="265"/>
      <c r="H68" s="242"/>
      <c r="I68" s="266"/>
      <c r="J68" s="266"/>
      <c r="K68" s="266"/>
      <c r="L68" s="242"/>
      <c r="M68" s="267"/>
      <c r="N68" s="267"/>
      <c r="O68" s="268"/>
      <c r="P68" s="269"/>
      <c r="Q68" s="273"/>
      <c r="R68" s="271"/>
      <c r="S68" s="272"/>
      <c r="T68" s="272"/>
      <c r="U68" s="242"/>
    </row>
    <row r="69" ht="43.5" customHeight="1">
      <c r="A69" s="242"/>
      <c r="B69" s="242"/>
      <c r="C69" s="262"/>
      <c r="D69" s="263"/>
      <c r="E69" s="264"/>
      <c r="F69" s="242"/>
      <c r="G69" s="265"/>
      <c r="H69" s="242"/>
      <c r="I69" s="266"/>
      <c r="J69" s="266"/>
      <c r="K69" s="266"/>
      <c r="L69" s="242"/>
      <c r="M69" s="267"/>
      <c r="N69" s="267"/>
      <c r="O69" s="268"/>
      <c r="P69" s="269"/>
      <c r="Q69" s="273"/>
      <c r="R69" s="271"/>
      <c r="S69" s="272"/>
      <c r="T69" s="272"/>
      <c r="U69" s="242"/>
    </row>
    <row r="70" ht="43.5" customHeight="1">
      <c r="A70" s="242"/>
      <c r="B70" s="242"/>
      <c r="C70" s="262"/>
      <c r="D70" s="263"/>
      <c r="E70" s="264"/>
      <c r="F70" s="242"/>
      <c r="G70" s="265"/>
      <c r="H70" s="242"/>
      <c r="I70" s="266"/>
      <c r="J70" s="266"/>
      <c r="K70" s="266"/>
      <c r="L70" s="242"/>
      <c r="M70" s="267"/>
      <c r="N70" s="267"/>
      <c r="O70" s="268"/>
      <c r="P70" s="269"/>
      <c r="Q70" s="273"/>
      <c r="R70" s="271"/>
      <c r="S70" s="272"/>
      <c r="T70" s="272"/>
      <c r="U70" s="242"/>
    </row>
    <row r="71" ht="43.5" customHeight="1">
      <c r="A71" s="242"/>
      <c r="B71" s="242"/>
      <c r="C71" s="262"/>
      <c r="D71" s="263"/>
      <c r="E71" s="264"/>
      <c r="F71" s="242"/>
      <c r="G71" s="265"/>
      <c r="H71" s="242"/>
      <c r="I71" s="266"/>
      <c r="J71" s="266"/>
      <c r="K71" s="266"/>
      <c r="L71" s="242"/>
      <c r="M71" s="267"/>
      <c r="N71" s="267"/>
      <c r="O71" s="268"/>
      <c r="P71" s="269"/>
      <c r="Q71" s="273"/>
      <c r="R71" s="271"/>
      <c r="S71" s="272"/>
      <c r="T71" s="272"/>
      <c r="U71" s="242"/>
    </row>
    <row r="72" ht="43.5" customHeight="1">
      <c r="A72" s="242"/>
      <c r="B72" s="242"/>
      <c r="C72" s="262"/>
      <c r="D72" s="263"/>
      <c r="E72" s="264"/>
      <c r="F72" s="242"/>
      <c r="G72" s="265"/>
      <c r="H72" s="242"/>
      <c r="I72" s="266"/>
      <c r="J72" s="266"/>
      <c r="K72" s="266"/>
      <c r="L72" s="242"/>
      <c r="M72" s="267"/>
      <c r="N72" s="267"/>
      <c r="O72" s="268"/>
      <c r="P72" s="269"/>
      <c r="Q72" s="273"/>
      <c r="R72" s="271"/>
      <c r="S72" s="272"/>
      <c r="T72" s="272"/>
      <c r="U72" s="242"/>
    </row>
    <row r="73" ht="43.5" customHeight="1">
      <c r="A73" s="242"/>
      <c r="B73" s="242"/>
      <c r="C73" s="262"/>
      <c r="D73" s="263"/>
      <c r="E73" s="264"/>
      <c r="F73" s="242"/>
      <c r="G73" s="265"/>
      <c r="H73" s="242"/>
      <c r="I73" s="266"/>
      <c r="J73" s="266"/>
      <c r="K73" s="266"/>
      <c r="L73" s="242"/>
      <c r="M73" s="267"/>
      <c r="N73" s="267"/>
      <c r="O73" s="268"/>
      <c r="P73" s="269"/>
      <c r="Q73" s="273"/>
      <c r="R73" s="271"/>
      <c r="S73" s="272"/>
      <c r="T73" s="272"/>
      <c r="U73" s="242"/>
    </row>
    <row r="74" ht="43.5" customHeight="1">
      <c r="A74" s="242"/>
      <c r="B74" s="242"/>
      <c r="C74" s="262"/>
      <c r="D74" s="263"/>
      <c r="E74" s="264"/>
      <c r="F74" s="242"/>
      <c r="G74" s="265"/>
      <c r="H74" s="242"/>
      <c r="I74" s="266"/>
      <c r="J74" s="266"/>
      <c r="K74" s="266"/>
      <c r="L74" s="242"/>
      <c r="M74" s="267"/>
      <c r="N74" s="267"/>
      <c r="O74" s="268"/>
      <c r="P74" s="269"/>
      <c r="Q74" s="273"/>
      <c r="R74" s="271"/>
      <c r="S74" s="272"/>
      <c r="T74" s="272"/>
      <c r="U74" s="242"/>
    </row>
    <row r="75" ht="43.5" customHeight="1">
      <c r="A75" s="242"/>
      <c r="B75" s="242"/>
      <c r="C75" s="262"/>
      <c r="D75" s="263"/>
      <c r="E75" s="264"/>
      <c r="F75" s="242"/>
      <c r="G75" s="265"/>
      <c r="H75" s="242"/>
      <c r="I75" s="266"/>
      <c r="J75" s="266"/>
      <c r="K75" s="266"/>
      <c r="L75" s="242"/>
      <c r="M75" s="267"/>
      <c r="N75" s="267"/>
      <c r="O75" s="268"/>
      <c r="P75" s="269"/>
      <c r="Q75" s="273"/>
      <c r="R75" s="271"/>
      <c r="S75" s="272"/>
      <c r="T75" s="272"/>
      <c r="U75" s="242"/>
    </row>
    <row r="76" ht="43.5" customHeight="1">
      <c r="A76" s="242"/>
      <c r="B76" s="242"/>
      <c r="C76" s="262"/>
      <c r="D76" s="263"/>
      <c r="E76" s="264"/>
      <c r="F76" s="242"/>
      <c r="G76" s="265"/>
      <c r="H76" s="242"/>
      <c r="I76" s="266"/>
      <c r="J76" s="266"/>
      <c r="K76" s="266"/>
      <c r="L76" s="242"/>
      <c r="M76" s="267"/>
      <c r="N76" s="267"/>
      <c r="O76" s="268"/>
      <c r="P76" s="269"/>
      <c r="Q76" s="273"/>
      <c r="R76" s="271"/>
      <c r="S76" s="272"/>
      <c r="T76" s="272"/>
      <c r="U76" s="242"/>
    </row>
    <row r="77" ht="43.5" customHeight="1">
      <c r="A77" s="242"/>
      <c r="B77" s="242"/>
      <c r="C77" s="262"/>
      <c r="D77" s="263"/>
      <c r="E77" s="264"/>
      <c r="F77" s="242"/>
      <c r="G77" s="265"/>
      <c r="H77" s="242"/>
      <c r="I77" s="266"/>
      <c r="J77" s="266"/>
      <c r="K77" s="266"/>
      <c r="L77" s="242"/>
      <c r="M77" s="267"/>
      <c r="N77" s="267"/>
      <c r="O77" s="268"/>
      <c r="P77" s="269"/>
      <c r="Q77" s="273"/>
      <c r="R77" s="271"/>
      <c r="S77" s="272"/>
      <c r="T77" s="272"/>
      <c r="U77" s="242"/>
    </row>
    <row r="78" ht="43.5" customHeight="1">
      <c r="A78" s="242"/>
      <c r="B78" s="242"/>
      <c r="C78" s="262"/>
      <c r="D78" s="263"/>
      <c r="E78" s="264"/>
      <c r="F78" s="242"/>
      <c r="G78" s="265"/>
      <c r="H78" s="242"/>
      <c r="I78" s="266"/>
      <c r="J78" s="266"/>
      <c r="K78" s="266"/>
      <c r="L78" s="242"/>
      <c r="M78" s="267"/>
      <c r="N78" s="267"/>
      <c r="O78" s="268"/>
      <c r="P78" s="269"/>
      <c r="Q78" s="273"/>
      <c r="R78" s="271"/>
      <c r="S78" s="272"/>
      <c r="T78" s="272"/>
      <c r="U78" s="242"/>
    </row>
    <row r="79" ht="43.5" customHeight="1">
      <c r="A79" s="242"/>
      <c r="B79" s="242"/>
      <c r="C79" s="262"/>
      <c r="D79" s="263"/>
      <c r="E79" s="264"/>
      <c r="F79" s="242"/>
      <c r="G79" s="265"/>
      <c r="H79" s="242"/>
      <c r="I79" s="266"/>
      <c r="J79" s="266"/>
      <c r="K79" s="266"/>
      <c r="L79" s="242"/>
      <c r="M79" s="267"/>
      <c r="N79" s="267"/>
      <c r="O79" s="268"/>
      <c r="P79" s="269"/>
      <c r="Q79" s="273"/>
      <c r="R79" s="271"/>
      <c r="S79" s="272"/>
      <c r="T79" s="272"/>
      <c r="U79" s="242"/>
    </row>
    <row r="80" ht="43.5" customHeight="1">
      <c r="A80" s="242"/>
      <c r="B80" s="242"/>
      <c r="C80" s="262"/>
      <c r="D80" s="263"/>
      <c r="E80" s="264"/>
      <c r="F80" s="242"/>
      <c r="G80" s="265"/>
      <c r="H80" s="242"/>
      <c r="I80" s="266"/>
      <c r="J80" s="266"/>
      <c r="K80" s="266"/>
      <c r="L80" s="242"/>
      <c r="M80" s="267"/>
      <c r="N80" s="267"/>
      <c r="O80" s="268"/>
      <c r="P80" s="269"/>
      <c r="Q80" s="273"/>
      <c r="R80" s="271"/>
      <c r="S80" s="272"/>
      <c r="T80" s="272"/>
      <c r="U80" s="242"/>
    </row>
    <row r="81" ht="43.5" customHeight="1">
      <c r="A81" s="242"/>
      <c r="B81" s="242"/>
      <c r="C81" s="262"/>
      <c r="D81" s="263"/>
      <c r="E81" s="264"/>
      <c r="F81" s="242"/>
      <c r="G81" s="265"/>
      <c r="H81" s="242"/>
      <c r="I81" s="266"/>
      <c r="J81" s="266"/>
      <c r="K81" s="266"/>
      <c r="L81" s="242"/>
      <c r="M81" s="267"/>
      <c r="N81" s="267"/>
      <c r="O81" s="268"/>
      <c r="P81" s="269"/>
      <c r="Q81" s="273"/>
      <c r="R81" s="271"/>
      <c r="S81" s="272"/>
      <c r="T81" s="272"/>
      <c r="U81" s="242"/>
    </row>
    <row r="82" ht="43.5" customHeight="1">
      <c r="A82" s="242"/>
      <c r="B82" s="242"/>
      <c r="C82" s="262"/>
      <c r="D82" s="263"/>
      <c r="E82" s="264"/>
      <c r="F82" s="242"/>
      <c r="G82" s="265"/>
      <c r="H82" s="242"/>
      <c r="I82" s="266"/>
      <c r="J82" s="266"/>
      <c r="K82" s="266"/>
      <c r="L82" s="242"/>
      <c r="M82" s="267"/>
      <c r="N82" s="267"/>
      <c r="O82" s="268"/>
      <c r="P82" s="269"/>
      <c r="Q82" s="273"/>
      <c r="R82" s="271"/>
      <c r="S82" s="272"/>
      <c r="T82" s="272"/>
      <c r="U82" s="242"/>
    </row>
    <row r="83" ht="43.5" customHeight="1">
      <c r="A83" s="242"/>
      <c r="B83" s="242"/>
      <c r="C83" s="262"/>
      <c r="D83" s="263"/>
      <c r="E83" s="264"/>
      <c r="F83" s="242"/>
      <c r="G83" s="265"/>
      <c r="H83" s="242"/>
      <c r="I83" s="266"/>
      <c r="J83" s="266"/>
      <c r="K83" s="266"/>
      <c r="L83" s="242"/>
      <c r="M83" s="267"/>
      <c r="N83" s="267"/>
      <c r="O83" s="268"/>
      <c r="P83" s="269"/>
      <c r="Q83" s="273"/>
      <c r="R83" s="271"/>
      <c r="S83" s="272"/>
      <c r="T83" s="272"/>
      <c r="U83" s="242"/>
    </row>
    <row r="84" ht="43.5" customHeight="1">
      <c r="A84" s="242"/>
      <c r="B84" s="242"/>
      <c r="C84" s="262"/>
      <c r="D84" s="263"/>
      <c r="E84" s="264"/>
      <c r="F84" s="242"/>
      <c r="G84" s="265"/>
      <c r="H84" s="242"/>
      <c r="I84" s="266"/>
      <c r="J84" s="266"/>
      <c r="K84" s="266"/>
      <c r="L84" s="242"/>
      <c r="M84" s="267"/>
      <c r="N84" s="267"/>
      <c r="O84" s="268"/>
      <c r="P84" s="269"/>
      <c r="Q84" s="273"/>
      <c r="R84" s="271"/>
      <c r="S84" s="272"/>
      <c r="T84" s="272"/>
      <c r="U84" s="242"/>
    </row>
    <row r="85" ht="43.5" customHeight="1">
      <c r="A85" s="242"/>
      <c r="B85" s="242"/>
      <c r="C85" s="262"/>
      <c r="D85" s="263"/>
      <c r="E85" s="264"/>
      <c r="F85" s="242"/>
      <c r="G85" s="265"/>
      <c r="H85" s="242"/>
      <c r="I85" s="266"/>
      <c r="J85" s="266"/>
      <c r="K85" s="266"/>
      <c r="L85" s="242"/>
      <c r="M85" s="267"/>
      <c r="N85" s="267"/>
      <c r="O85" s="268"/>
      <c r="P85" s="269"/>
      <c r="Q85" s="273"/>
      <c r="R85" s="271"/>
      <c r="S85" s="272"/>
      <c r="T85" s="272"/>
      <c r="U85" s="242"/>
    </row>
    <row r="86" ht="43.5" customHeight="1">
      <c r="A86" s="242"/>
      <c r="B86" s="242"/>
      <c r="C86" s="262"/>
      <c r="D86" s="263"/>
      <c r="E86" s="264"/>
      <c r="F86" s="242"/>
      <c r="G86" s="265"/>
      <c r="H86" s="242"/>
      <c r="I86" s="266"/>
      <c r="J86" s="266"/>
      <c r="K86" s="266"/>
      <c r="L86" s="242"/>
      <c r="M86" s="267"/>
      <c r="N86" s="267"/>
      <c r="O86" s="268"/>
      <c r="P86" s="269"/>
      <c r="Q86" s="273"/>
      <c r="R86" s="271"/>
      <c r="S86" s="272"/>
      <c r="T86" s="272"/>
      <c r="U86" s="242"/>
    </row>
    <row r="87" ht="43.5" customHeight="1">
      <c r="A87" s="242"/>
      <c r="B87" s="242"/>
      <c r="C87" s="262"/>
      <c r="D87" s="263"/>
      <c r="E87" s="264"/>
      <c r="F87" s="242"/>
      <c r="G87" s="265"/>
      <c r="H87" s="242"/>
      <c r="I87" s="266"/>
      <c r="J87" s="266"/>
      <c r="K87" s="266"/>
      <c r="L87" s="242"/>
      <c r="M87" s="267"/>
      <c r="N87" s="267"/>
      <c r="O87" s="268"/>
      <c r="P87" s="269"/>
      <c r="Q87" s="273"/>
      <c r="R87" s="271"/>
      <c r="S87" s="272"/>
      <c r="T87" s="272"/>
      <c r="U87" s="242"/>
    </row>
    <row r="88" ht="43.5" customHeight="1">
      <c r="A88" s="242"/>
      <c r="B88" s="242"/>
      <c r="C88" s="262"/>
      <c r="D88" s="263"/>
      <c r="E88" s="264"/>
      <c r="F88" s="242"/>
      <c r="G88" s="265"/>
      <c r="H88" s="242"/>
      <c r="I88" s="266"/>
      <c r="J88" s="266"/>
      <c r="K88" s="266"/>
      <c r="L88" s="242"/>
      <c r="M88" s="267"/>
      <c r="N88" s="267"/>
      <c r="O88" s="268"/>
      <c r="P88" s="269"/>
      <c r="Q88" s="273"/>
      <c r="R88" s="271"/>
      <c r="S88" s="272"/>
      <c r="T88" s="272"/>
      <c r="U88" s="242"/>
    </row>
    <row r="89" ht="43.5" customHeight="1">
      <c r="A89" s="242"/>
      <c r="B89" s="242"/>
      <c r="C89" s="262"/>
      <c r="D89" s="263"/>
      <c r="E89" s="264"/>
      <c r="F89" s="242"/>
      <c r="G89" s="265"/>
      <c r="H89" s="242"/>
      <c r="I89" s="266"/>
      <c r="J89" s="266"/>
      <c r="K89" s="266"/>
      <c r="L89" s="242"/>
      <c r="M89" s="267"/>
      <c r="N89" s="267"/>
      <c r="O89" s="268"/>
      <c r="P89" s="269"/>
      <c r="Q89" s="273"/>
      <c r="R89" s="271"/>
      <c r="S89" s="272"/>
      <c r="T89" s="272"/>
      <c r="U89" s="242"/>
    </row>
    <row r="90" ht="43.5" customHeight="1">
      <c r="A90" s="242"/>
      <c r="B90" s="242"/>
      <c r="C90" s="262"/>
      <c r="D90" s="263"/>
      <c r="E90" s="264"/>
      <c r="F90" s="242"/>
      <c r="G90" s="265"/>
      <c r="H90" s="242"/>
      <c r="I90" s="266"/>
      <c r="J90" s="266"/>
      <c r="K90" s="266"/>
      <c r="L90" s="242"/>
      <c r="M90" s="267"/>
      <c r="N90" s="267"/>
      <c r="O90" s="268"/>
      <c r="P90" s="269"/>
      <c r="Q90" s="273"/>
      <c r="R90" s="271"/>
      <c r="S90" s="272"/>
      <c r="T90" s="272"/>
      <c r="U90" s="242"/>
    </row>
    <row r="91" ht="43.5" customHeight="1">
      <c r="A91" s="242"/>
      <c r="B91" s="242"/>
      <c r="C91" s="262"/>
      <c r="D91" s="263"/>
      <c r="E91" s="264"/>
      <c r="F91" s="242"/>
      <c r="G91" s="265"/>
      <c r="H91" s="242"/>
      <c r="I91" s="266"/>
      <c r="J91" s="266"/>
      <c r="K91" s="266"/>
      <c r="L91" s="242"/>
      <c r="M91" s="267"/>
      <c r="N91" s="267"/>
      <c r="O91" s="268"/>
      <c r="P91" s="269"/>
      <c r="Q91" s="273"/>
      <c r="R91" s="271"/>
      <c r="S91" s="272"/>
      <c r="T91" s="272"/>
      <c r="U91" s="242"/>
    </row>
    <row r="92" ht="43.5" customHeight="1">
      <c r="A92" s="242"/>
      <c r="B92" s="242"/>
      <c r="C92" s="262"/>
      <c r="D92" s="263"/>
      <c r="E92" s="264"/>
      <c r="F92" s="242"/>
      <c r="G92" s="265"/>
      <c r="H92" s="242"/>
      <c r="I92" s="266"/>
      <c r="J92" s="266"/>
      <c r="K92" s="266"/>
      <c r="L92" s="242"/>
      <c r="M92" s="267"/>
      <c r="N92" s="267"/>
      <c r="O92" s="268"/>
      <c r="P92" s="269"/>
      <c r="Q92" s="273"/>
      <c r="R92" s="271"/>
      <c r="S92" s="272"/>
      <c r="T92" s="272"/>
      <c r="U92" s="242"/>
    </row>
    <row r="93" ht="43.5" customHeight="1">
      <c r="A93" s="242"/>
      <c r="B93" s="242"/>
      <c r="C93" s="262"/>
      <c r="D93" s="263"/>
      <c r="E93" s="264"/>
      <c r="F93" s="242"/>
      <c r="G93" s="265"/>
      <c r="H93" s="242"/>
      <c r="I93" s="266"/>
      <c r="J93" s="266"/>
      <c r="K93" s="266"/>
      <c r="L93" s="242"/>
      <c r="M93" s="267"/>
      <c r="N93" s="267"/>
      <c r="O93" s="268"/>
      <c r="P93" s="269"/>
      <c r="Q93" s="273"/>
      <c r="R93" s="271"/>
      <c r="S93" s="272"/>
      <c r="T93" s="272"/>
      <c r="U93" s="242"/>
    </row>
    <row r="94" ht="43.5" customHeight="1">
      <c r="A94" s="242"/>
      <c r="B94" s="242"/>
      <c r="C94" s="262"/>
      <c r="D94" s="263"/>
      <c r="E94" s="264"/>
      <c r="F94" s="242"/>
      <c r="G94" s="265"/>
      <c r="H94" s="242"/>
      <c r="I94" s="266"/>
      <c r="J94" s="266"/>
      <c r="K94" s="266"/>
      <c r="L94" s="242"/>
      <c r="M94" s="267"/>
      <c r="N94" s="267"/>
      <c r="O94" s="268"/>
      <c r="P94" s="269"/>
      <c r="Q94" s="273"/>
      <c r="R94" s="271"/>
      <c r="S94" s="272"/>
      <c r="T94" s="272"/>
      <c r="U94" s="242"/>
    </row>
    <row r="95" ht="43.5" customHeight="1">
      <c r="A95" s="242"/>
      <c r="B95" s="242"/>
      <c r="C95" s="262"/>
      <c r="D95" s="263"/>
      <c r="E95" s="264"/>
      <c r="F95" s="242"/>
      <c r="G95" s="265"/>
      <c r="H95" s="242"/>
      <c r="I95" s="266"/>
      <c r="J95" s="266"/>
      <c r="K95" s="266"/>
      <c r="L95" s="242"/>
      <c r="M95" s="267"/>
      <c r="N95" s="267"/>
      <c r="O95" s="268"/>
      <c r="P95" s="269"/>
      <c r="Q95" s="273"/>
      <c r="R95" s="271"/>
      <c r="S95" s="272"/>
      <c r="T95" s="272"/>
      <c r="U95" s="242"/>
    </row>
    <row r="96" ht="43.5" customHeight="1">
      <c r="A96" s="242"/>
      <c r="B96" s="242"/>
      <c r="C96" s="262"/>
      <c r="D96" s="263"/>
      <c r="E96" s="264"/>
      <c r="F96" s="242"/>
      <c r="G96" s="265"/>
      <c r="H96" s="242"/>
      <c r="I96" s="266"/>
      <c r="J96" s="266"/>
      <c r="K96" s="266"/>
      <c r="L96" s="242"/>
      <c r="M96" s="267"/>
      <c r="N96" s="267"/>
      <c r="O96" s="268"/>
      <c r="P96" s="269"/>
      <c r="Q96" s="273"/>
      <c r="R96" s="271"/>
      <c r="S96" s="272"/>
      <c r="T96" s="272"/>
      <c r="U96" s="242"/>
    </row>
    <row r="97" ht="43.5" customHeight="1">
      <c r="A97" s="242"/>
      <c r="B97" s="242"/>
      <c r="C97" s="262"/>
      <c r="D97" s="263"/>
      <c r="E97" s="264"/>
      <c r="F97" s="242"/>
      <c r="G97" s="265"/>
      <c r="H97" s="242"/>
      <c r="I97" s="266"/>
      <c r="J97" s="266"/>
      <c r="K97" s="266"/>
      <c r="L97" s="242"/>
      <c r="M97" s="267"/>
      <c r="N97" s="267"/>
      <c r="O97" s="268"/>
      <c r="P97" s="269"/>
      <c r="Q97" s="273"/>
      <c r="R97" s="271"/>
      <c r="S97" s="272"/>
      <c r="T97" s="272"/>
      <c r="U97" s="242"/>
    </row>
    <row r="98" ht="43.5" customHeight="1">
      <c r="A98" s="242"/>
      <c r="B98" s="242"/>
      <c r="C98" s="262"/>
      <c r="D98" s="263"/>
      <c r="E98" s="264"/>
      <c r="F98" s="242"/>
      <c r="G98" s="265"/>
      <c r="H98" s="242"/>
      <c r="I98" s="266"/>
      <c r="J98" s="266"/>
      <c r="K98" s="266"/>
      <c r="L98" s="242"/>
      <c r="M98" s="267"/>
      <c r="N98" s="267"/>
      <c r="O98" s="268"/>
      <c r="P98" s="269"/>
      <c r="Q98" s="273"/>
      <c r="R98" s="271"/>
      <c r="S98" s="272"/>
      <c r="T98" s="272"/>
      <c r="U98" s="242"/>
    </row>
    <row r="99" ht="43.5" customHeight="1">
      <c r="A99" s="242"/>
      <c r="B99" s="242"/>
      <c r="C99" s="262"/>
      <c r="D99" s="263"/>
      <c r="E99" s="264"/>
      <c r="F99" s="242"/>
      <c r="G99" s="265"/>
      <c r="H99" s="242"/>
      <c r="I99" s="266"/>
      <c r="J99" s="266"/>
      <c r="K99" s="266"/>
      <c r="L99" s="242"/>
      <c r="M99" s="267"/>
      <c r="N99" s="267"/>
      <c r="O99" s="268"/>
      <c r="P99" s="269"/>
      <c r="Q99" s="273"/>
      <c r="R99" s="271"/>
      <c r="S99" s="272"/>
      <c r="T99" s="272"/>
      <c r="U99" s="242"/>
    </row>
    <row r="100" ht="43.5" customHeight="1">
      <c r="A100" s="242"/>
      <c r="B100" s="242"/>
      <c r="C100" s="262"/>
      <c r="D100" s="263"/>
      <c r="E100" s="264"/>
      <c r="F100" s="242"/>
      <c r="G100" s="265"/>
      <c r="H100" s="242"/>
      <c r="I100" s="266"/>
      <c r="J100" s="266"/>
      <c r="K100" s="266"/>
      <c r="L100" s="242"/>
      <c r="M100" s="267"/>
      <c r="N100" s="267"/>
      <c r="O100" s="268"/>
      <c r="P100" s="269"/>
      <c r="Q100" s="273"/>
      <c r="R100" s="271"/>
      <c r="S100" s="272"/>
      <c r="T100" s="272"/>
      <c r="U100" s="242"/>
    </row>
    <row r="101" ht="43.5" customHeight="1">
      <c r="A101" s="242"/>
      <c r="B101" s="242"/>
      <c r="C101" s="262"/>
      <c r="D101" s="263"/>
      <c r="E101" s="264"/>
      <c r="F101" s="242"/>
      <c r="G101" s="265"/>
      <c r="H101" s="242"/>
      <c r="I101" s="266"/>
      <c r="J101" s="266"/>
      <c r="K101" s="266"/>
      <c r="L101" s="242"/>
      <c r="M101" s="267"/>
      <c r="N101" s="267"/>
      <c r="O101" s="268"/>
      <c r="P101" s="269"/>
      <c r="Q101" s="273"/>
      <c r="R101" s="271"/>
      <c r="S101" s="272"/>
      <c r="T101" s="272"/>
      <c r="U101" s="242"/>
    </row>
    <row r="102" ht="43.5" customHeight="1">
      <c r="A102" s="242"/>
      <c r="B102" s="242"/>
      <c r="C102" s="262"/>
      <c r="D102" s="263"/>
      <c r="E102" s="264"/>
      <c r="F102" s="242"/>
      <c r="G102" s="265"/>
      <c r="H102" s="242"/>
      <c r="I102" s="266"/>
      <c r="J102" s="266"/>
      <c r="K102" s="266"/>
      <c r="L102" s="242"/>
      <c r="M102" s="267"/>
      <c r="N102" s="267"/>
      <c r="O102" s="268"/>
      <c r="P102" s="269"/>
      <c r="Q102" s="273"/>
      <c r="R102" s="271"/>
      <c r="S102" s="272"/>
      <c r="T102" s="272"/>
      <c r="U102" s="242"/>
    </row>
    <row r="103" ht="43.5" customHeight="1">
      <c r="A103" s="242"/>
      <c r="B103" s="242"/>
      <c r="C103" s="262"/>
      <c r="D103" s="263"/>
      <c r="E103" s="264"/>
      <c r="F103" s="242"/>
      <c r="G103" s="265"/>
      <c r="H103" s="242"/>
      <c r="I103" s="266"/>
      <c r="J103" s="266"/>
      <c r="K103" s="266"/>
      <c r="L103" s="242"/>
      <c r="M103" s="267"/>
      <c r="N103" s="267"/>
      <c r="O103" s="268"/>
      <c r="P103" s="269"/>
      <c r="Q103" s="273"/>
      <c r="R103" s="271"/>
      <c r="S103" s="272"/>
      <c r="T103" s="272"/>
      <c r="U103" s="242"/>
    </row>
    <row r="104" ht="43.5" customHeight="1">
      <c r="A104" s="242"/>
      <c r="B104" s="242"/>
      <c r="C104" s="262"/>
      <c r="D104" s="263"/>
      <c r="E104" s="264"/>
      <c r="F104" s="242"/>
      <c r="G104" s="265"/>
      <c r="H104" s="242"/>
      <c r="I104" s="266"/>
      <c r="J104" s="266"/>
      <c r="K104" s="266"/>
      <c r="L104" s="242"/>
      <c r="M104" s="267"/>
      <c r="N104" s="267"/>
      <c r="O104" s="268"/>
      <c r="P104" s="269"/>
      <c r="Q104" s="273"/>
      <c r="R104" s="271"/>
      <c r="S104" s="272"/>
      <c r="T104" s="272"/>
      <c r="U104" s="242"/>
    </row>
    <row r="105" ht="43.5" customHeight="1">
      <c r="A105" s="242"/>
      <c r="B105" s="242"/>
      <c r="C105" s="262"/>
      <c r="D105" s="263"/>
      <c r="E105" s="264"/>
      <c r="F105" s="242"/>
      <c r="G105" s="265"/>
      <c r="H105" s="242"/>
      <c r="I105" s="266"/>
      <c r="J105" s="266"/>
      <c r="K105" s="266"/>
      <c r="L105" s="242"/>
      <c r="M105" s="267"/>
      <c r="N105" s="267"/>
      <c r="O105" s="268"/>
      <c r="P105" s="269"/>
      <c r="Q105" s="273"/>
      <c r="R105" s="271"/>
      <c r="S105" s="272"/>
      <c r="T105" s="272"/>
      <c r="U105" s="242"/>
    </row>
    <row r="106" ht="43.5" customHeight="1">
      <c r="A106" s="242"/>
      <c r="B106" s="242"/>
      <c r="C106" s="262"/>
      <c r="D106" s="263"/>
      <c r="E106" s="264"/>
      <c r="F106" s="242"/>
      <c r="G106" s="265"/>
      <c r="H106" s="242"/>
      <c r="I106" s="266"/>
      <c r="J106" s="266"/>
      <c r="K106" s="266"/>
      <c r="L106" s="242"/>
      <c r="M106" s="267"/>
      <c r="N106" s="267"/>
      <c r="O106" s="268"/>
      <c r="P106" s="269"/>
      <c r="Q106" s="273"/>
      <c r="R106" s="271"/>
      <c r="S106" s="272"/>
      <c r="T106" s="272"/>
      <c r="U106" s="242"/>
    </row>
    <row r="107" ht="43.5" customHeight="1">
      <c r="A107" s="242"/>
      <c r="B107" s="242"/>
      <c r="C107" s="262"/>
      <c r="D107" s="263"/>
      <c r="E107" s="264"/>
      <c r="F107" s="242"/>
      <c r="G107" s="265"/>
      <c r="H107" s="242"/>
      <c r="I107" s="266"/>
      <c r="J107" s="266"/>
      <c r="K107" s="266"/>
      <c r="L107" s="242"/>
      <c r="M107" s="267"/>
      <c r="N107" s="267"/>
      <c r="O107" s="268"/>
      <c r="P107" s="269"/>
      <c r="Q107" s="273"/>
      <c r="R107" s="271"/>
      <c r="S107" s="272"/>
      <c r="T107" s="272"/>
      <c r="U107" s="242"/>
    </row>
    <row r="108" ht="43.5" customHeight="1">
      <c r="A108" s="242"/>
      <c r="B108" s="242"/>
      <c r="C108" s="262"/>
      <c r="D108" s="263"/>
      <c r="E108" s="264"/>
      <c r="F108" s="242"/>
      <c r="G108" s="265"/>
      <c r="H108" s="242"/>
      <c r="I108" s="266"/>
      <c r="J108" s="266"/>
      <c r="K108" s="266"/>
      <c r="L108" s="242"/>
      <c r="M108" s="267"/>
      <c r="N108" s="267"/>
      <c r="O108" s="268"/>
      <c r="P108" s="269"/>
      <c r="Q108" s="273"/>
      <c r="R108" s="271"/>
      <c r="S108" s="272"/>
      <c r="T108" s="272"/>
      <c r="U108" s="242"/>
    </row>
    <row r="109" ht="43.5" customHeight="1">
      <c r="A109" s="242"/>
      <c r="B109" s="242"/>
      <c r="C109" s="262"/>
      <c r="D109" s="263"/>
      <c r="E109" s="264"/>
      <c r="F109" s="242"/>
      <c r="G109" s="265"/>
      <c r="H109" s="242"/>
      <c r="I109" s="266"/>
      <c r="J109" s="266"/>
      <c r="K109" s="266"/>
      <c r="L109" s="242"/>
      <c r="M109" s="267"/>
      <c r="N109" s="267"/>
      <c r="O109" s="268"/>
      <c r="P109" s="269"/>
      <c r="Q109" s="273"/>
      <c r="R109" s="271"/>
      <c r="S109" s="272"/>
      <c r="T109" s="272"/>
      <c r="U109" s="242"/>
    </row>
    <row r="110" ht="43.5" customHeight="1">
      <c r="A110" s="242"/>
      <c r="B110" s="242"/>
      <c r="C110" s="262"/>
      <c r="D110" s="263"/>
      <c r="E110" s="264"/>
      <c r="F110" s="242"/>
      <c r="G110" s="265"/>
      <c r="H110" s="242"/>
      <c r="I110" s="266"/>
      <c r="J110" s="266"/>
      <c r="K110" s="266"/>
      <c r="L110" s="242"/>
      <c r="M110" s="267"/>
      <c r="N110" s="267"/>
      <c r="O110" s="268"/>
      <c r="P110" s="269"/>
      <c r="Q110" s="273"/>
      <c r="R110" s="271"/>
      <c r="S110" s="272"/>
      <c r="T110" s="272"/>
      <c r="U110" s="242"/>
    </row>
    <row r="111" ht="43.5" customHeight="1">
      <c r="A111" s="242"/>
      <c r="B111" s="242"/>
      <c r="C111" s="262"/>
      <c r="D111" s="263"/>
      <c r="E111" s="264"/>
      <c r="F111" s="242"/>
      <c r="G111" s="265"/>
      <c r="H111" s="242"/>
      <c r="I111" s="266"/>
      <c r="J111" s="266"/>
      <c r="K111" s="266"/>
      <c r="L111" s="242"/>
      <c r="M111" s="267"/>
      <c r="N111" s="267"/>
      <c r="O111" s="268"/>
      <c r="P111" s="269"/>
      <c r="Q111" s="273"/>
      <c r="R111" s="271"/>
      <c r="S111" s="272"/>
      <c r="T111" s="272"/>
      <c r="U111" s="242"/>
    </row>
    <row r="112" ht="43.5" customHeight="1">
      <c r="A112" s="242"/>
      <c r="B112" s="242"/>
      <c r="C112" s="262"/>
      <c r="D112" s="263"/>
      <c r="E112" s="264"/>
      <c r="F112" s="242"/>
      <c r="G112" s="265"/>
      <c r="H112" s="242"/>
      <c r="I112" s="266"/>
      <c r="J112" s="266"/>
      <c r="K112" s="266"/>
      <c r="L112" s="242"/>
      <c r="M112" s="267"/>
      <c r="N112" s="267"/>
      <c r="O112" s="268"/>
      <c r="P112" s="269"/>
      <c r="Q112" s="273"/>
      <c r="R112" s="271"/>
      <c r="S112" s="272"/>
      <c r="T112" s="272"/>
      <c r="U112" s="242"/>
    </row>
    <row r="113" ht="43.5" customHeight="1">
      <c r="A113" s="242"/>
      <c r="B113" s="242"/>
      <c r="C113" s="262"/>
      <c r="D113" s="263"/>
      <c r="E113" s="264"/>
      <c r="F113" s="242"/>
      <c r="G113" s="265"/>
      <c r="H113" s="242"/>
      <c r="I113" s="266"/>
      <c r="J113" s="266"/>
      <c r="K113" s="266"/>
      <c r="L113" s="242"/>
      <c r="M113" s="267"/>
      <c r="N113" s="267"/>
      <c r="O113" s="268"/>
      <c r="P113" s="269"/>
      <c r="Q113" s="273"/>
      <c r="R113" s="271"/>
      <c r="S113" s="272"/>
      <c r="T113" s="272"/>
      <c r="U113" s="242"/>
    </row>
    <row r="114" ht="43.5" customHeight="1">
      <c r="A114" s="242"/>
      <c r="B114" s="242"/>
      <c r="C114" s="262"/>
      <c r="D114" s="263"/>
      <c r="E114" s="264"/>
      <c r="F114" s="242"/>
      <c r="G114" s="265"/>
      <c r="H114" s="242"/>
      <c r="I114" s="266"/>
      <c r="J114" s="266"/>
      <c r="K114" s="266"/>
      <c r="L114" s="242"/>
      <c r="M114" s="267"/>
      <c r="N114" s="267"/>
      <c r="O114" s="268"/>
      <c r="P114" s="269"/>
      <c r="Q114" s="273"/>
      <c r="R114" s="271"/>
      <c r="S114" s="272"/>
      <c r="T114" s="272"/>
      <c r="U114" s="242"/>
    </row>
    <row r="115" ht="43.5" customHeight="1">
      <c r="A115" s="242"/>
      <c r="B115" s="242"/>
      <c r="C115" s="262"/>
      <c r="D115" s="263"/>
      <c r="E115" s="264"/>
      <c r="F115" s="242"/>
      <c r="G115" s="265"/>
      <c r="H115" s="242"/>
      <c r="I115" s="266"/>
      <c r="J115" s="266"/>
      <c r="K115" s="266"/>
      <c r="L115" s="242"/>
      <c r="M115" s="267"/>
      <c r="N115" s="267"/>
      <c r="O115" s="268"/>
      <c r="P115" s="269"/>
      <c r="Q115" s="273"/>
      <c r="R115" s="271"/>
      <c r="S115" s="272"/>
      <c r="T115" s="272"/>
      <c r="U115" s="242"/>
    </row>
    <row r="116" ht="43.5" customHeight="1">
      <c r="A116" s="242"/>
      <c r="B116" s="242"/>
      <c r="C116" s="262"/>
      <c r="D116" s="263"/>
      <c r="E116" s="264"/>
      <c r="F116" s="242"/>
      <c r="G116" s="265"/>
      <c r="H116" s="242"/>
      <c r="I116" s="266"/>
      <c r="J116" s="266"/>
      <c r="K116" s="266"/>
      <c r="L116" s="242"/>
      <c r="M116" s="267"/>
      <c r="N116" s="267"/>
      <c r="O116" s="268"/>
      <c r="P116" s="269"/>
      <c r="Q116" s="273"/>
      <c r="R116" s="271"/>
      <c r="S116" s="272"/>
      <c r="T116" s="272"/>
      <c r="U116" s="242"/>
    </row>
    <row r="117" ht="43.5" customHeight="1">
      <c r="A117" s="242"/>
      <c r="B117" s="242"/>
      <c r="C117" s="262"/>
      <c r="D117" s="263"/>
      <c r="E117" s="264"/>
      <c r="F117" s="242"/>
      <c r="G117" s="265"/>
      <c r="H117" s="242"/>
      <c r="I117" s="266"/>
      <c r="J117" s="266"/>
      <c r="K117" s="266"/>
      <c r="L117" s="242"/>
      <c r="M117" s="267"/>
      <c r="N117" s="267"/>
      <c r="O117" s="268"/>
      <c r="P117" s="269"/>
      <c r="Q117" s="273"/>
      <c r="R117" s="271"/>
      <c r="S117" s="272"/>
      <c r="T117" s="272"/>
      <c r="U117" s="242"/>
    </row>
    <row r="118" ht="43.5" customHeight="1">
      <c r="A118" s="242"/>
      <c r="B118" s="242"/>
      <c r="C118" s="262"/>
      <c r="D118" s="263"/>
      <c r="E118" s="264"/>
      <c r="F118" s="242"/>
      <c r="G118" s="265"/>
      <c r="H118" s="242"/>
      <c r="I118" s="266"/>
      <c r="J118" s="266"/>
      <c r="K118" s="266"/>
      <c r="L118" s="242"/>
      <c r="M118" s="267"/>
      <c r="N118" s="267"/>
      <c r="O118" s="268"/>
      <c r="P118" s="269"/>
      <c r="Q118" s="273"/>
      <c r="R118" s="271"/>
      <c r="S118" s="272"/>
      <c r="T118" s="272"/>
      <c r="U118" s="242"/>
    </row>
    <row r="119" ht="43.5" customHeight="1">
      <c r="A119" s="242"/>
      <c r="B119" s="242"/>
      <c r="C119" s="262"/>
      <c r="D119" s="263"/>
      <c r="E119" s="264"/>
      <c r="F119" s="242"/>
      <c r="G119" s="265"/>
      <c r="H119" s="242"/>
      <c r="I119" s="266"/>
      <c r="J119" s="266"/>
      <c r="K119" s="266"/>
      <c r="L119" s="242"/>
      <c r="M119" s="267"/>
      <c r="N119" s="267"/>
      <c r="O119" s="268"/>
      <c r="P119" s="269"/>
      <c r="Q119" s="273"/>
      <c r="R119" s="271"/>
      <c r="S119" s="272"/>
      <c r="T119" s="272"/>
      <c r="U119" s="242"/>
    </row>
    <row r="120" ht="43.5" customHeight="1">
      <c r="A120" s="242"/>
      <c r="B120" s="242"/>
      <c r="C120" s="262"/>
      <c r="D120" s="263"/>
      <c r="E120" s="264"/>
      <c r="F120" s="242"/>
      <c r="G120" s="265"/>
      <c r="H120" s="242"/>
      <c r="I120" s="266"/>
      <c r="J120" s="266"/>
      <c r="K120" s="266"/>
      <c r="L120" s="242"/>
      <c r="M120" s="267"/>
      <c r="N120" s="267"/>
      <c r="O120" s="268"/>
      <c r="P120" s="269"/>
      <c r="Q120" s="273"/>
      <c r="R120" s="271"/>
      <c r="S120" s="272"/>
      <c r="T120" s="272"/>
      <c r="U120" s="242"/>
    </row>
    <row r="121" ht="43.5" customHeight="1">
      <c r="A121" s="242"/>
      <c r="B121" s="242"/>
      <c r="C121" s="262"/>
      <c r="D121" s="263"/>
      <c r="E121" s="264"/>
      <c r="F121" s="242"/>
      <c r="G121" s="265"/>
      <c r="H121" s="242"/>
      <c r="I121" s="266"/>
      <c r="J121" s="266"/>
      <c r="K121" s="266"/>
      <c r="L121" s="242"/>
      <c r="M121" s="267"/>
      <c r="N121" s="267"/>
      <c r="O121" s="268"/>
      <c r="P121" s="269"/>
      <c r="Q121" s="273"/>
      <c r="R121" s="271"/>
      <c r="S121" s="272"/>
      <c r="T121" s="272"/>
      <c r="U121" s="242"/>
    </row>
    <row r="122" ht="43.5" customHeight="1">
      <c r="A122" s="242"/>
      <c r="B122" s="242"/>
      <c r="C122" s="262"/>
      <c r="D122" s="263"/>
      <c r="E122" s="264"/>
      <c r="F122" s="242"/>
      <c r="G122" s="265"/>
      <c r="H122" s="242"/>
      <c r="I122" s="266"/>
      <c r="J122" s="266"/>
      <c r="K122" s="266"/>
      <c r="L122" s="242"/>
      <c r="M122" s="267"/>
      <c r="N122" s="267"/>
      <c r="O122" s="268"/>
      <c r="P122" s="269"/>
      <c r="Q122" s="273"/>
      <c r="R122" s="271"/>
      <c r="S122" s="272"/>
      <c r="T122" s="272"/>
      <c r="U122" s="242"/>
    </row>
    <row r="123" ht="43.5" customHeight="1">
      <c r="A123" s="242"/>
      <c r="B123" s="242"/>
      <c r="C123" s="262"/>
      <c r="D123" s="263"/>
      <c r="E123" s="264"/>
      <c r="F123" s="242"/>
      <c r="G123" s="265"/>
      <c r="H123" s="242"/>
      <c r="I123" s="266"/>
      <c r="J123" s="266"/>
      <c r="K123" s="266"/>
      <c r="L123" s="242"/>
      <c r="M123" s="267"/>
      <c r="N123" s="267"/>
      <c r="O123" s="268"/>
      <c r="P123" s="269"/>
      <c r="Q123" s="273"/>
      <c r="R123" s="271"/>
      <c r="S123" s="272"/>
      <c r="T123" s="272"/>
      <c r="U123" s="242"/>
    </row>
    <row r="124" ht="43.5" customHeight="1">
      <c r="A124" s="242"/>
      <c r="B124" s="242"/>
      <c r="C124" s="262"/>
      <c r="D124" s="263"/>
      <c r="E124" s="264"/>
      <c r="F124" s="242"/>
      <c r="G124" s="265"/>
      <c r="H124" s="242"/>
      <c r="I124" s="266"/>
      <c r="J124" s="266"/>
      <c r="K124" s="266"/>
      <c r="L124" s="242"/>
      <c r="M124" s="267"/>
      <c r="N124" s="267"/>
      <c r="O124" s="268"/>
      <c r="P124" s="269"/>
      <c r="Q124" s="273"/>
      <c r="R124" s="271"/>
      <c r="S124" s="272"/>
      <c r="T124" s="272"/>
      <c r="U124" s="242"/>
    </row>
    <row r="125" ht="43.5" customHeight="1">
      <c r="A125" s="242"/>
      <c r="B125" s="242"/>
      <c r="C125" s="262"/>
      <c r="D125" s="263"/>
      <c r="E125" s="264"/>
      <c r="F125" s="242"/>
      <c r="G125" s="265"/>
      <c r="H125" s="242"/>
      <c r="I125" s="266"/>
      <c r="J125" s="266"/>
      <c r="K125" s="266"/>
      <c r="L125" s="242"/>
      <c r="M125" s="267"/>
      <c r="N125" s="267"/>
      <c r="O125" s="268"/>
      <c r="P125" s="269"/>
      <c r="Q125" s="273"/>
      <c r="R125" s="271"/>
      <c r="S125" s="272"/>
      <c r="T125" s="272"/>
      <c r="U125" s="242"/>
    </row>
    <row r="126" ht="43.5" customHeight="1">
      <c r="A126" s="242"/>
      <c r="B126" s="242"/>
      <c r="C126" s="262"/>
      <c r="D126" s="263"/>
      <c r="E126" s="264"/>
      <c r="F126" s="242"/>
      <c r="G126" s="265"/>
      <c r="H126" s="242"/>
      <c r="I126" s="266"/>
      <c r="J126" s="266"/>
      <c r="K126" s="266"/>
      <c r="L126" s="242"/>
      <c r="M126" s="267"/>
      <c r="N126" s="267"/>
      <c r="O126" s="268"/>
      <c r="P126" s="269"/>
      <c r="Q126" s="273"/>
      <c r="R126" s="271"/>
      <c r="S126" s="272"/>
      <c r="T126" s="272"/>
      <c r="U126" s="242"/>
    </row>
    <row r="127" ht="43.5" customHeight="1">
      <c r="A127" s="242"/>
      <c r="B127" s="242"/>
      <c r="C127" s="262"/>
      <c r="D127" s="263"/>
      <c r="E127" s="264"/>
      <c r="F127" s="242"/>
      <c r="G127" s="265"/>
      <c r="H127" s="242"/>
      <c r="I127" s="266"/>
      <c r="J127" s="266"/>
      <c r="K127" s="266"/>
      <c r="L127" s="242"/>
      <c r="M127" s="267"/>
      <c r="N127" s="267"/>
      <c r="O127" s="268"/>
      <c r="P127" s="269"/>
      <c r="Q127" s="273"/>
      <c r="R127" s="271"/>
      <c r="S127" s="272"/>
      <c r="T127" s="272"/>
      <c r="U127" s="242"/>
    </row>
    <row r="128" ht="43.5" customHeight="1">
      <c r="A128" s="242"/>
      <c r="B128" s="242"/>
      <c r="C128" s="262"/>
      <c r="D128" s="263"/>
      <c r="E128" s="264"/>
      <c r="F128" s="242"/>
      <c r="G128" s="265"/>
      <c r="H128" s="242"/>
      <c r="I128" s="266"/>
      <c r="J128" s="266"/>
      <c r="K128" s="266"/>
      <c r="L128" s="242"/>
      <c r="M128" s="267"/>
      <c r="N128" s="267"/>
      <c r="O128" s="268"/>
      <c r="P128" s="269"/>
      <c r="Q128" s="273"/>
      <c r="R128" s="271"/>
      <c r="S128" s="272"/>
      <c r="T128" s="272"/>
      <c r="U128" s="242"/>
    </row>
    <row r="129" ht="43.5" customHeight="1">
      <c r="A129" s="242"/>
      <c r="B129" s="242"/>
      <c r="C129" s="262"/>
      <c r="D129" s="263"/>
      <c r="E129" s="264"/>
      <c r="F129" s="242"/>
      <c r="G129" s="265"/>
      <c r="H129" s="242"/>
      <c r="I129" s="266"/>
      <c r="J129" s="266"/>
      <c r="K129" s="266"/>
      <c r="L129" s="242"/>
      <c r="M129" s="267"/>
      <c r="N129" s="267"/>
      <c r="O129" s="268"/>
      <c r="P129" s="269"/>
      <c r="Q129" s="273"/>
      <c r="R129" s="271"/>
      <c r="S129" s="272"/>
      <c r="T129" s="272"/>
      <c r="U129" s="242"/>
    </row>
    <row r="130" ht="43.5" customHeight="1">
      <c r="A130" s="242"/>
      <c r="B130" s="242"/>
      <c r="C130" s="262"/>
      <c r="D130" s="263"/>
      <c r="E130" s="264"/>
      <c r="F130" s="242"/>
      <c r="G130" s="265"/>
      <c r="H130" s="242"/>
      <c r="I130" s="266"/>
      <c r="J130" s="266"/>
      <c r="K130" s="266"/>
      <c r="L130" s="242"/>
      <c r="M130" s="267"/>
      <c r="N130" s="267"/>
      <c r="O130" s="268"/>
      <c r="P130" s="269"/>
      <c r="Q130" s="273"/>
      <c r="R130" s="271"/>
      <c r="S130" s="272"/>
      <c r="T130" s="272"/>
      <c r="U130" s="242"/>
    </row>
    <row r="131" ht="43.5" customHeight="1">
      <c r="A131" s="242"/>
      <c r="B131" s="242"/>
      <c r="C131" s="262"/>
      <c r="D131" s="263"/>
      <c r="E131" s="264"/>
      <c r="F131" s="242"/>
      <c r="G131" s="265"/>
      <c r="H131" s="242"/>
      <c r="I131" s="266"/>
      <c r="J131" s="266"/>
      <c r="K131" s="266"/>
      <c r="L131" s="242"/>
      <c r="M131" s="267"/>
      <c r="N131" s="267"/>
      <c r="O131" s="268"/>
      <c r="P131" s="269"/>
      <c r="Q131" s="273"/>
      <c r="R131" s="271"/>
      <c r="S131" s="272"/>
      <c r="T131" s="272"/>
      <c r="U131" s="242"/>
    </row>
    <row r="132" ht="43.5" customHeight="1">
      <c r="A132" s="242"/>
      <c r="B132" s="242"/>
      <c r="C132" s="262"/>
      <c r="D132" s="263"/>
      <c r="E132" s="264"/>
      <c r="F132" s="242"/>
      <c r="G132" s="265"/>
      <c r="H132" s="242"/>
      <c r="I132" s="266"/>
      <c r="J132" s="266"/>
      <c r="K132" s="266"/>
      <c r="L132" s="242"/>
      <c r="M132" s="267"/>
      <c r="N132" s="267"/>
      <c r="O132" s="268"/>
      <c r="P132" s="269"/>
      <c r="Q132" s="273"/>
      <c r="R132" s="271"/>
      <c r="S132" s="272"/>
      <c r="T132" s="272"/>
      <c r="U132" s="242"/>
    </row>
    <row r="133" ht="43.5" customHeight="1">
      <c r="A133" s="242"/>
      <c r="B133" s="242"/>
      <c r="C133" s="262"/>
      <c r="D133" s="263"/>
      <c r="E133" s="264"/>
      <c r="F133" s="242"/>
      <c r="G133" s="265"/>
      <c r="H133" s="242"/>
      <c r="I133" s="266"/>
      <c r="J133" s="266"/>
      <c r="K133" s="266"/>
      <c r="L133" s="242"/>
      <c r="M133" s="267"/>
      <c r="N133" s="267"/>
      <c r="O133" s="268"/>
      <c r="P133" s="269"/>
      <c r="Q133" s="273"/>
      <c r="R133" s="271"/>
      <c r="S133" s="272"/>
      <c r="T133" s="272"/>
      <c r="U133" s="242"/>
    </row>
    <row r="134" ht="43.5" customHeight="1">
      <c r="A134" s="242"/>
      <c r="B134" s="242"/>
      <c r="C134" s="262"/>
      <c r="D134" s="263"/>
      <c r="E134" s="264"/>
      <c r="F134" s="242"/>
      <c r="G134" s="265"/>
      <c r="H134" s="242"/>
      <c r="I134" s="266"/>
      <c r="J134" s="266"/>
      <c r="K134" s="266"/>
      <c r="L134" s="242"/>
      <c r="M134" s="267"/>
      <c r="N134" s="267"/>
      <c r="O134" s="268"/>
      <c r="P134" s="269"/>
      <c r="Q134" s="273"/>
      <c r="R134" s="271"/>
      <c r="S134" s="272"/>
      <c r="T134" s="272"/>
      <c r="U134" s="242"/>
    </row>
    <row r="135" ht="43.5" customHeight="1">
      <c r="A135" s="242"/>
      <c r="B135" s="242"/>
      <c r="C135" s="262"/>
      <c r="D135" s="263"/>
      <c r="E135" s="264"/>
      <c r="F135" s="242"/>
      <c r="G135" s="265"/>
      <c r="H135" s="242"/>
      <c r="I135" s="266"/>
      <c r="J135" s="266"/>
      <c r="K135" s="266"/>
      <c r="L135" s="242"/>
      <c r="M135" s="267"/>
      <c r="N135" s="267"/>
      <c r="O135" s="268"/>
      <c r="P135" s="269"/>
      <c r="Q135" s="273"/>
      <c r="R135" s="271"/>
      <c r="S135" s="272"/>
      <c r="T135" s="272"/>
      <c r="U135" s="242"/>
    </row>
    <row r="136" ht="43.5" customHeight="1">
      <c r="A136" s="242"/>
      <c r="B136" s="242"/>
      <c r="C136" s="262"/>
      <c r="D136" s="263"/>
      <c r="E136" s="264"/>
      <c r="F136" s="242"/>
      <c r="G136" s="265"/>
      <c r="H136" s="242"/>
      <c r="I136" s="266"/>
      <c r="J136" s="266"/>
      <c r="K136" s="266"/>
      <c r="L136" s="242"/>
      <c r="M136" s="267"/>
      <c r="N136" s="267"/>
      <c r="O136" s="268"/>
      <c r="P136" s="269"/>
      <c r="Q136" s="273"/>
      <c r="R136" s="271"/>
      <c r="S136" s="272"/>
      <c r="T136" s="272"/>
      <c r="U136" s="242"/>
    </row>
    <row r="137" ht="43.5" customHeight="1">
      <c r="A137" s="242"/>
      <c r="B137" s="242"/>
      <c r="C137" s="262"/>
      <c r="D137" s="263"/>
      <c r="E137" s="264"/>
      <c r="F137" s="242"/>
      <c r="G137" s="265"/>
      <c r="H137" s="242"/>
      <c r="I137" s="266"/>
      <c r="J137" s="266"/>
      <c r="K137" s="266"/>
      <c r="L137" s="242"/>
      <c r="M137" s="267"/>
      <c r="N137" s="267"/>
      <c r="O137" s="268"/>
      <c r="P137" s="269"/>
      <c r="Q137" s="273"/>
      <c r="R137" s="271"/>
      <c r="S137" s="272"/>
      <c r="T137" s="272"/>
      <c r="U137" s="242"/>
    </row>
    <row r="138" ht="43.5" customHeight="1">
      <c r="A138" s="242"/>
      <c r="B138" s="242"/>
      <c r="C138" s="262"/>
      <c r="D138" s="263"/>
      <c r="E138" s="264"/>
      <c r="F138" s="242"/>
      <c r="G138" s="265"/>
      <c r="H138" s="242"/>
      <c r="I138" s="266"/>
      <c r="J138" s="266"/>
      <c r="K138" s="266"/>
      <c r="L138" s="242"/>
      <c r="M138" s="267"/>
      <c r="N138" s="267"/>
      <c r="O138" s="268"/>
      <c r="P138" s="269"/>
      <c r="Q138" s="273"/>
      <c r="R138" s="271"/>
      <c r="S138" s="272"/>
      <c r="T138" s="272"/>
      <c r="U138" s="242"/>
    </row>
    <row r="139" ht="43.5" customHeight="1">
      <c r="A139" s="242"/>
      <c r="B139" s="242"/>
      <c r="C139" s="262"/>
      <c r="D139" s="263"/>
      <c r="E139" s="264"/>
      <c r="F139" s="242"/>
      <c r="G139" s="265"/>
      <c r="H139" s="242"/>
      <c r="I139" s="266"/>
      <c r="J139" s="266"/>
      <c r="K139" s="266"/>
      <c r="L139" s="242"/>
      <c r="M139" s="267"/>
      <c r="N139" s="267"/>
      <c r="O139" s="268"/>
      <c r="P139" s="269"/>
      <c r="Q139" s="273"/>
      <c r="R139" s="271"/>
      <c r="S139" s="272"/>
      <c r="T139" s="272"/>
      <c r="U139" s="242"/>
    </row>
    <row r="140" ht="43.5" customHeight="1">
      <c r="A140" s="242"/>
      <c r="B140" s="242"/>
      <c r="C140" s="262"/>
      <c r="D140" s="263"/>
      <c r="E140" s="264"/>
      <c r="F140" s="242"/>
      <c r="G140" s="265"/>
      <c r="H140" s="242"/>
      <c r="I140" s="266"/>
      <c r="J140" s="266"/>
      <c r="K140" s="266"/>
      <c r="L140" s="242"/>
      <c r="M140" s="267"/>
      <c r="N140" s="267"/>
      <c r="O140" s="268"/>
      <c r="P140" s="269"/>
      <c r="Q140" s="273"/>
      <c r="R140" s="271"/>
      <c r="S140" s="272"/>
      <c r="T140" s="272"/>
      <c r="U140" s="242"/>
    </row>
    <row r="141" ht="43.5" customHeight="1">
      <c r="A141" s="242"/>
      <c r="B141" s="242"/>
      <c r="C141" s="262"/>
      <c r="D141" s="263"/>
      <c r="E141" s="264"/>
      <c r="F141" s="242"/>
      <c r="G141" s="265"/>
      <c r="H141" s="242"/>
      <c r="I141" s="266"/>
      <c r="J141" s="266"/>
      <c r="K141" s="266"/>
      <c r="L141" s="242"/>
      <c r="M141" s="267"/>
      <c r="N141" s="267"/>
      <c r="O141" s="268"/>
      <c r="P141" s="269"/>
      <c r="Q141" s="273"/>
      <c r="R141" s="271"/>
      <c r="S141" s="272"/>
      <c r="T141" s="272"/>
      <c r="U141" s="242"/>
    </row>
    <row r="142" ht="43.5" customHeight="1">
      <c r="A142" s="242"/>
      <c r="B142" s="242"/>
      <c r="C142" s="262"/>
      <c r="D142" s="263"/>
      <c r="E142" s="264"/>
      <c r="F142" s="242"/>
      <c r="G142" s="265"/>
      <c r="H142" s="242"/>
      <c r="I142" s="266"/>
      <c r="J142" s="266"/>
      <c r="K142" s="266"/>
      <c r="L142" s="242"/>
      <c r="M142" s="267"/>
      <c r="N142" s="267"/>
      <c r="O142" s="268"/>
      <c r="P142" s="269"/>
      <c r="Q142" s="273"/>
      <c r="R142" s="271"/>
      <c r="S142" s="272"/>
      <c r="T142" s="272"/>
      <c r="U142" s="242"/>
    </row>
    <row r="143" ht="43.5" customHeight="1">
      <c r="A143" s="242"/>
      <c r="B143" s="242"/>
      <c r="C143" s="262"/>
      <c r="D143" s="263"/>
      <c r="E143" s="264"/>
      <c r="F143" s="242"/>
      <c r="G143" s="265"/>
      <c r="H143" s="242"/>
      <c r="I143" s="266"/>
      <c r="J143" s="266"/>
      <c r="K143" s="266"/>
      <c r="L143" s="242"/>
      <c r="M143" s="267"/>
      <c r="N143" s="267"/>
      <c r="O143" s="268"/>
      <c r="P143" s="269"/>
      <c r="Q143" s="273"/>
      <c r="R143" s="271"/>
      <c r="S143" s="272"/>
      <c r="T143" s="272"/>
      <c r="U143" s="242"/>
    </row>
    <row r="144" ht="43.5" customHeight="1">
      <c r="A144" s="242"/>
      <c r="B144" s="242"/>
      <c r="C144" s="262"/>
      <c r="D144" s="263"/>
      <c r="E144" s="264"/>
      <c r="F144" s="242"/>
      <c r="G144" s="265"/>
      <c r="H144" s="242"/>
      <c r="I144" s="266"/>
      <c r="J144" s="266"/>
      <c r="K144" s="266"/>
      <c r="L144" s="242"/>
      <c r="M144" s="267"/>
      <c r="N144" s="267"/>
      <c r="O144" s="268"/>
      <c r="P144" s="269"/>
      <c r="Q144" s="273"/>
      <c r="R144" s="271"/>
      <c r="S144" s="272"/>
      <c r="T144" s="272"/>
      <c r="U144" s="242"/>
    </row>
    <row r="145" ht="43.5" customHeight="1">
      <c r="A145" s="242"/>
      <c r="B145" s="242"/>
      <c r="C145" s="262"/>
      <c r="D145" s="263"/>
      <c r="E145" s="264"/>
      <c r="F145" s="242"/>
      <c r="G145" s="265"/>
      <c r="H145" s="242"/>
      <c r="I145" s="266"/>
      <c r="J145" s="266"/>
      <c r="K145" s="266"/>
      <c r="L145" s="242"/>
      <c r="M145" s="267"/>
      <c r="N145" s="267"/>
      <c r="O145" s="268"/>
      <c r="P145" s="269"/>
      <c r="Q145" s="273"/>
      <c r="R145" s="271"/>
      <c r="S145" s="272"/>
      <c r="T145" s="272"/>
      <c r="U145" s="242"/>
    </row>
    <row r="146" ht="43.5" customHeight="1">
      <c r="A146" s="242"/>
      <c r="B146" s="242"/>
      <c r="C146" s="262"/>
      <c r="D146" s="263"/>
      <c r="E146" s="264"/>
      <c r="F146" s="242"/>
      <c r="G146" s="265"/>
      <c r="H146" s="242"/>
      <c r="I146" s="266"/>
      <c r="J146" s="266"/>
      <c r="K146" s="266"/>
      <c r="L146" s="242"/>
      <c r="M146" s="267"/>
      <c r="N146" s="267"/>
      <c r="O146" s="268"/>
      <c r="P146" s="269"/>
      <c r="Q146" s="273"/>
      <c r="R146" s="271"/>
      <c r="S146" s="272"/>
      <c r="T146" s="272"/>
      <c r="U146" s="242"/>
    </row>
    <row r="147" ht="43.5" customHeight="1">
      <c r="A147" s="242"/>
      <c r="B147" s="242"/>
      <c r="C147" s="262"/>
      <c r="D147" s="263"/>
      <c r="E147" s="264"/>
      <c r="F147" s="242"/>
      <c r="G147" s="265"/>
      <c r="H147" s="242"/>
      <c r="I147" s="266"/>
      <c r="J147" s="266"/>
      <c r="K147" s="266"/>
      <c r="L147" s="242"/>
      <c r="M147" s="267"/>
      <c r="N147" s="267"/>
      <c r="O147" s="268"/>
      <c r="P147" s="269"/>
      <c r="Q147" s="273"/>
      <c r="R147" s="271"/>
      <c r="S147" s="272"/>
      <c r="T147" s="272"/>
      <c r="U147" s="242"/>
    </row>
    <row r="148" ht="43.5" customHeight="1">
      <c r="A148" s="242"/>
      <c r="B148" s="242"/>
      <c r="C148" s="262"/>
      <c r="D148" s="263"/>
      <c r="E148" s="264"/>
      <c r="F148" s="242"/>
      <c r="G148" s="265"/>
      <c r="H148" s="242"/>
      <c r="I148" s="266"/>
      <c r="J148" s="266"/>
      <c r="K148" s="266"/>
      <c r="L148" s="242"/>
      <c r="M148" s="267"/>
      <c r="N148" s="267"/>
      <c r="O148" s="268"/>
      <c r="P148" s="269"/>
      <c r="Q148" s="273"/>
      <c r="R148" s="271"/>
      <c r="S148" s="272"/>
      <c r="T148" s="272"/>
      <c r="U148" s="242"/>
    </row>
    <row r="149" ht="43.5" customHeight="1">
      <c r="A149" s="242"/>
      <c r="B149" s="242"/>
      <c r="C149" s="262"/>
      <c r="D149" s="263"/>
      <c r="E149" s="264"/>
      <c r="F149" s="242"/>
      <c r="G149" s="265"/>
      <c r="H149" s="242"/>
      <c r="I149" s="266"/>
      <c r="J149" s="266"/>
      <c r="K149" s="266"/>
      <c r="L149" s="242"/>
      <c r="M149" s="267"/>
      <c r="N149" s="267"/>
      <c r="O149" s="268"/>
      <c r="P149" s="269"/>
      <c r="Q149" s="273"/>
      <c r="R149" s="271"/>
      <c r="S149" s="272"/>
      <c r="T149" s="272"/>
      <c r="U149" s="242"/>
    </row>
    <row r="150" ht="43.5" customHeight="1">
      <c r="A150" s="242"/>
      <c r="B150" s="242"/>
      <c r="C150" s="262"/>
      <c r="D150" s="263"/>
      <c r="E150" s="264"/>
      <c r="F150" s="242"/>
      <c r="G150" s="265"/>
      <c r="H150" s="242"/>
      <c r="I150" s="266"/>
      <c r="J150" s="266"/>
      <c r="K150" s="266"/>
      <c r="L150" s="242"/>
      <c r="M150" s="267"/>
      <c r="N150" s="267"/>
      <c r="O150" s="268"/>
      <c r="P150" s="269"/>
      <c r="Q150" s="273"/>
      <c r="R150" s="271"/>
      <c r="S150" s="272"/>
      <c r="T150" s="272"/>
      <c r="U150" s="242"/>
    </row>
    <row r="151" ht="43.5" customHeight="1">
      <c r="A151" s="242"/>
      <c r="B151" s="242"/>
      <c r="C151" s="262"/>
      <c r="D151" s="263"/>
      <c r="E151" s="264"/>
      <c r="F151" s="242"/>
      <c r="G151" s="265"/>
      <c r="H151" s="242"/>
      <c r="I151" s="266"/>
      <c r="J151" s="266"/>
      <c r="K151" s="266"/>
      <c r="L151" s="242"/>
      <c r="M151" s="267"/>
      <c r="N151" s="267"/>
      <c r="O151" s="268"/>
      <c r="P151" s="269"/>
      <c r="Q151" s="273"/>
      <c r="R151" s="271"/>
      <c r="S151" s="272"/>
      <c r="T151" s="272"/>
      <c r="U151" s="242"/>
    </row>
    <row r="152" ht="43.5" customHeight="1">
      <c r="A152" s="242"/>
      <c r="B152" s="242"/>
      <c r="C152" s="262"/>
      <c r="D152" s="263"/>
      <c r="E152" s="264"/>
      <c r="F152" s="242"/>
      <c r="G152" s="265"/>
      <c r="H152" s="242"/>
      <c r="I152" s="266"/>
      <c r="J152" s="266"/>
      <c r="K152" s="266"/>
      <c r="L152" s="242"/>
      <c r="M152" s="267"/>
      <c r="N152" s="267"/>
      <c r="O152" s="268"/>
      <c r="P152" s="269"/>
      <c r="Q152" s="273"/>
      <c r="R152" s="271"/>
      <c r="S152" s="272"/>
      <c r="T152" s="272"/>
      <c r="U152" s="242"/>
    </row>
    <row r="153" ht="43.5" customHeight="1">
      <c r="A153" s="242"/>
      <c r="B153" s="242"/>
      <c r="C153" s="262"/>
      <c r="D153" s="263"/>
      <c r="E153" s="264"/>
      <c r="F153" s="242"/>
      <c r="G153" s="265"/>
      <c r="H153" s="242"/>
      <c r="I153" s="266"/>
      <c r="J153" s="266"/>
      <c r="K153" s="266"/>
      <c r="L153" s="242"/>
      <c r="M153" s="267"/>
      <c r="N153" s="267"/>
      <c r="O153" s="268"/>
      <c r="P153" s="269"/>
      <c r="Q153" s="273"/>
      <c r="R153" s="271"/>
      <c r="S153" s="272"/>
      <c r="T153" s="272"/>
      <c r="U153" s="242"/>
    </row>
    <row r="154" ht="43.5" customHeight="1">
      <c r="A154" s="242"/>
      <c r="B154" s="242"/>
      <c r="C154" s="262"/>
      <c r="D154" s="263"/>
      <c r="E154" s="264"/>
      <c r="F154" s="242"/>
      <c r="G154" s="265"/>
      <c r="H154" s="242"/>
      <c r="I154" s="266"/>
      <c r="J154" s="266"/>
      <c r="K154" s="266"/>
      <c r="L154" s="242"/>
      <c r="M154" s="267"/>
      <c r="N154" s="267"/>
      <c r="O154" s="268"/>
      <c r="P154" s="269"/>
      <c r="Q154" s="273"/>
      <c r="R154" s="271"/>
      <c r="S154" s="272"/>
      <c r="T154" s="272"/>
      <c r="U154" s="242"/>
    </row>
    <row r="155" ht="43.5" customHeight="1">
      <c r="A155" s="242"/>
      <c r="B155" s="242"/>
      <c r="C155" s="262"/>
      <c r="D155" s="263"/>
      <c r="E155" s="264"/>
      <c r="F155" s="242"/>
      <c r="G155" s="265"/>
      <c r="H155" s="242"/>
      <c r="I155" s="266"/>
      <c r="J155" s="266"/>
      <c r="K155" s="266"/>
      <c r="L155" s="242"/>
      <c r="M155" s="267"/>
      <c r="N155" s="267"/>
      <c r="O155" s="268"/>
      <c r="P155" s="269"/>
      <c r="Q155" s="273"/>
      <c r="R155" s="271"/>
      <c r="S155" s="272"/>
      <c r="T155" s="272"/>
      <c r="U155" s="242"/>
    </row>
    <row r="156" ht="43.5" customHeight="1">
      <c r="A156" s="242"/>
      <c r="B156" s="242"/>
      <c r="C156" s="262"/>
      <c r="D156" s="263"/>
      <c r="E156" s="264"/>
      <c r="F156" s="242"/>
      <c r="G156" s="265"/>
      <c r="H156" s="242"/>
      <c r="I156" s="266"/>
      <c r="J156" s="266"/>
      <c r="K156" s="266"/>
      <c r="L156" s="242"/>
      <c r="M156" s="267"/>
      <c r="N156" s="267"/>
      <c r="O156" s="268"/>
      <c r="P156" s="269"/>
      <c r="Q156" s="273"/>
      <c r="R156" s="271"/>
      <c r="S156" s="272"/>
      <c r="T156" s="272"/>
      <c r="U156" s="242"/>
    </row>
    <row r="157" ht="43.5" customHeight="1">
      <c r="A157" s="242"/>
      <c r="B157" s="242"/>
      <c r="C157" s="262"/>
      <c r="D157" s="263"/>
      <c r="E157" s="264"/>
      <c r="F157" s="242"/>
      <c r="G157" s="265"/>
      <c r="H157" s="242"/>
      <c r="I157" s="266"/>
      <c r="J157" s="266"/>
      <c r="K157" s="266"/>
      <c r="L157" s="242"/>
      <c r="M157" s="267"/>
      <c r="N157" s="267"/>
      <c r="O157" s="268"/>
      <c r="P157" s="269"/>
      <c r="Q157" s="273"/>
      <c r="R157" s="271"/>
      <c r="S157" s="272"/>
      <c r="T157" s="272"/>
      <c r="U157" s="242"/>
    </row>
    <row r="158" ht="43.5" customHeight="1">
      <c r="A158" s="242"/>
      <c r="B158" s="242"/>
      <c r="C158" s="262"/>
      <c r="D158" s="263"/>
      <c r="E158" s="264"/>
      <c r="F158" s="242"/>
      <c r="G158" s="265"/>
      <c r="H158" s="242"/>
      <c r="I158" s="266"/>
      <c r="J158" s="266"/>
      <c r="K158" s="266"/>
      <c r="L158" s="242"/>
      <c r="M158" s="267"/>
      <c r="N158" s="267"/>
      <c r="O158" s="268"/>
      <c r="P158" s="269"/>
      <c r="Q158" s="273"/>
      <c r="R158" s="271"/>
      <c r="S158" s="272"/>
      <c r="T158" s="272"/>
      <c r="U158" s="242"/>
    </row>
    <row r="159" ht="43.5" customHeight="1">
      <c r="A159" s="242"/>
      <c r="B159" s="242"/>
      <c r="C159" s="262"/>
      <c r="D159" s="263"/>
      <c r="E159" s="264"/>
      <c r="F159" s="242"/>
      <c r="G159" s="265"/>
      <c r="H159" s="242"/>
      <c r="I159" s="266"/>
      <c r="J159" s="266"/>
      <c r="K159" s="266"/>
      <c r="L159" s="242"/>
      <c r="M159" s="267"/>
      <c r="N159" s="267"/>
      <c r="O159" s="268"/>
      <c r="P159" s="269"/>
      <c r="Q159" s="273"/>
      <c r="R159" s="271"/>
      <c r="S159" s="272"/>
      <c r="T159" s="272"/>
      <c r="U159" s="242"/>
    </row>
    <row r="160" ht="43.5" customHeight="1">
      <c r="A160" s="242"/>
      <c r="B160" s="242"/>
      <c r="C160" s="262"/>
      <c r="D160" s="263"/>
      <c r="E160" s="264"/>
      <c r="F160" s="242"/>
      <c r="G160" s="265"/>
      <c r="H160" s="242"/>
      <c r="I160" s="266"/>
      <c r="J160" s="266"/>
      <c r="K160" s="266"/>
      <c r="L160" s="242"/>
      <c r="M160" s="267"/>
      <c r="N160" s="267"/>
      <c r="O160" s="268"/>
      <c r="P160" s="269"/>
      <c r="Q160" s="273"/>
      <c r="R160" s="271"/>
      <c r="S160" s="272"/>
      <c r="T160" s="272"/>
      <c r="U160" s="242"/>
    </row>
    <row r="161" ht="43.5" customHeight="1">
      <c r="A161" s="242"/>
      <c r="B161" s="242"/>
      <c r="C161" s="262"/>
      <c r="D161" s="263"/>
      <c r="E161" s="264"/>
      <c r="F161" s="242"/>
      <c r="G161" s="265"/>
      <c r="H161" s="242"/>
      <c r="I161" s="266"/>
      <c r="J161" s="266"/>
      <c r="K161" s="266"/>
      <c r="L161" s="242"/>
      <c r="M161" s="267"/>
      <c r="N161" s="267"/>
      <c r="O161" s="268"/>
      <c r="P161" s="269"/>
      <c r="Q161" s="273"/>
      <c r="R161" s="271"/>
      <c r="S161" s="272"/>
      <c r="T161" s="272"/>
      <c r="U161" s="242"/>
    </row>
    <row r="162" ht="43.5" customHeight="1">
      <c r="A162" s="242"/>
      <c r="B162" s="242"/>
      <c r="C162" s="262"/>
      <c r="D162" s="263"/>
      <c r="E162" s="264"/>
      <c r="F162" s="242"/>
      <c r="G162" s="265"/>
      <c r="H162" s="242"/>
      <c r="I162" s="266"/>
      <c r="J162" s="266"/>
      <c r="K162" s="266"/>
      <c r="L162" s="242"/>
      <c r="M162" s="267"/>
      <c r="N162" s="267"/>
      <c r="O162" s="268"/>
      <c r="P162" s="269"/>
      <c r="Q162" s="273"/>
      <c r="R162" s="271"/>
      <c r="S162" s="272"/>
      <c r="T162" s="272"/>
      <c r="U162" s="242"/>
    </row>
    <row r="163" ht="43.5" customHeight="1">
      <c r="A163" s="242"/>
      <c r="B163" s="242"/>
      <c r="C163" s="262"/>
      <c r="D163" s="263"/>
      <c r="E163" s="264"/>
      <c r="F163" s="242"/>
      <c r="G163" s="265"/>
      <c r="H163" s="242"/>
      <c r="I163" s="266"/>
      <c r="J163" s="266"/>
      <c r="K163" s="266"/>
      <c r="L163" s="242"/>
      <c r="M163" s="267"/>
      <c r="N163" s="267"/>
      <c r="O163" s="268"/>
      <c r="P163" s="269"/>
      <c r="Q163" s="273"/>
      <c r="R163" s="271"/>
      <c r="S163" s="272"/>
      <c r="T163" s="272"/>
      <c r="U163" s="242"/>
    </row>
    <row r="164" ht="43.5" customHeight="1">
      <c r="A164" s="242"/>
      <c r="B164" s="242"/>
      <c r="C164" s="262"/>
      <c r="D164" s="263"/>
      <c r="E164" s="264"/>
      <c r="F164" s="242"/>
      <c r="G164" s="265"/>
      <c r="H164" s="242"/>
      <c r="I164" s="266"/>
      <c r="J164" s="266"/>
      <c r="K164" s="266"/>
      <c r="L164" s="242"/>
      <c r="M164" s="267"/>
      <c r="N164" s="267"/>
      <c r="O164" s="268"/>
      <c r="P164" s="269"/>
      <c r="Q164" s="273"/>
      <c r="R164" s="271"/>
      <c r="S164" s="272"/>
      <c r="T164" s="272"/>
      <c r="U164" s="242"/>
    </row>
    <row r="165" ht="43.5" customHeight="1">
      <c r="A165" s="242"/>
      <c r="B165" s="242"/>
      <c r="C165" s="262"/>
      <c r="D165" s="263"/>
      <c r="E165" s="264"/>
      <c r="F165" s="242"/>
      <c r="G165" s="265"/>
      <c r="H165" s="242"/>
      <c r="I165" s="266"/>
      <c r="J165" s="266"/>
      <c r="K165" s="266"/>
      <c r="L165" s="242"/>
      <c r="M165" s="267"/>
      <c r="N165" s="267"/>
      <c r="O165" s="268"/>
      <c r="P165" s="269"/>
      <c r="Q165" s="273"/>
      <c r="R165" s="271"/>
      <c r="S165" s="272"/>
      <c r="T165" s="272"/>
      <c r="U165" s="242"/>
    </row>
    <row r="166" ht="43.5" customHeight="1">
      <c r="A166" s="242"/>
      <c r="B166" s="242"/>
      <c r="C166" s="262"/>
      <c r="D166" s="263"/>
      <c r="E166" s="264"/>
      <c r="F166" s="242"/>
      <c r="G166" s="265"/>
      <c r="H166" s="242"/>
      <c r="I166" s="266"/>
      <c r="J166" s="266"/>
      <c r="K166" s="266"/>
      <c r="L166" s="242"/>
      <c r="M166" s="267"/>
      <c r="N166" s="267"/>
      <c r="O166" s="268"/>
      <c r="P166" s="269"/>
      <c r="Q166" s="273"/>
      <c r="R166" s="271"/>
      <c r="S166" s="272"/>
      <c r="T166" s="272"/>
      <c r="U166" s="242"/>
    </row>
    <row r="167" ht="43.5" customHeight="1">
      <c r="A167" s="242"/>
      <c r="B167" s="242"/>
      <c r="C167" s="262"/>
      <c r="D167" s="263"/>
      <c r="E167" s="264"/>
      <c r="F167" s="242"/>
      <c r="G167" s="265"/>
      <c r="H167" s="242"/>
      <c r="I167" s="266"/>
      <c r="J167" s="266"/>
      <c r="K167" s="266"/>
      <c r="L167" s="242"/>
      <c r="M167" s="267"/>
      <c r="N167" s="267"/>
      <c r="O167" s="268"/>
      <c r="P167" s="269"/>
      <c r="Q167" s="273"/>
      <c r="R167" s="271"/>
      <c r="S167" s="272"/>
      <c r="T167" s="272"/>
      <c r="U167" s="242"/>
    </row>
    <row r="168" ht="43.5" customHeight="1">
      <c r="A168" s="242"/>
      <c r="B168" s="242"/>
      <c r="C168" s="262"/>
      <c r="D168" s="263"/>
      <c r="E168" s="264"/>
      <c r="F168" s="242"/>
      <c r="G168" s="265"/>
      <c r="H168" s="242"/>
      <c r="I168" s="266"/>
      <c r="J168" s="266"/>
      <c r="K168" s="266"/>
      <c r="L168" s="242"/>
      <c r="M168" s="267"/>
      <c r="N168" s="267"/>
      <c r="O168" s="268"/>
      <c r="P168" s="269"/>
      <c r="Q168" s="273"/>
      <c r="R168" s="271"/>
      <c r="S168" s="272"/>
      <c r="T168" s="272"/>
      <c r="U168" s="242"/>
    </row>
    <row r="169" ht="43.5" customHeight="1">
      <c r="A169" s="242"/>
      <c r="B169" s="242"/>
      <c r="C169" s="262"/>
      <c r="D169" s="263"/>
      <c r="E169" s="264"/>
      <c r="F169" s="242"/>
      <c r="G169" s="265"/>
      <c r="H169" s="242"/>
      <c r="I169" s="266"/>
      <c r="J169" s="266"/>
      <c r="K169" s="266"/>
      <c r="L169" s="242"/>
      <c r="M169" s="267"/>
      <c r="N169" s="267"/>
      <c r="O169" s="268"/>
      <c r="P169" s="269"/>
      <c r="Q169" s="273"/>
      <c r="R169" s="271"/>
      <c r="S169" s="272"/>
      <c r="T169" s="272"/>
      <c r="U169" s="242"/>
    </row>
    <row r="170" ht="43.5" customHeight="1">
      <c r="A170" s="242"/>
      <c r="B170" s="242"/>
      <c r="C170" s="262"/>
      <c r="D170" s="263"/>
      <c r="E170" s="264"/>
      <c r="F170" s="242"/>
      <c r="G170" s="265"/>
      <c r="H170" s="242"/>
      <c r="I170" s="266"/>
      <c r="J170" s="266"/>
      <c r="K170" s="266"/>
      <c r="L170" s="242"/>
      <c r="M170" s="267"/>
      <c r="N170" s="267"/>
      <c r="O170" s="268"/>
      <c r="P170" s="269"/>
      <c r="Q170" s="273"/>
      <c r="R170" s="271"/>
      <c r="S170" s="272"/>
      <c r="T170" s="272"/>
      <c r="U170" s="242"/>
    </row>
    <row r="171" ht="43.5" customHeight="1">
      <c r="A171" s="242"/>
      <c r="B171" s="242"/>
      <c r="C171" s="262"/>
      <c r="D171" s="263"/>
      <c r="E171" s="264"/>
      <c r="F171" s="242"/>
      <c r="G171" s="265"/>
      <c r="H171" s="242"/>
      <c r="I171" s="266"/>
      <c r="J171" s="266"/>
      <c r="K171" s="266"/>
      <c r="L171" s="242"/>
      <c r="M171" s="267"/>
      <c r="N171" s="267"/>
      <c r="O171" s="268"/>
      <c r="P171" s="269"/>
      <c r="Q171" s="273"/>
      <c r="R171" s="271"/>
      <c r="S171" s="272"/>
      <c r="T171" s="272"/>
      <c r="U171" s="242"/>
    </row>
    <row r="172" ht="43.5" customHeight="1">
      <c r="A172" s="242"/>
      <c r="B172" s="242"/>
      <c r="C172" s="262"/>
      <c r="D172" s="263"/>
      <c r="E172" s="264"/>
      <c r="F172" s="242"/>
      <c r="G172" s="265"/>
      <c r="H172" s="242"/>
      <c r="I172" s="266"/>
      <c r="J172" s="266"/>
      <c r="K172" s="266"/>
      <c r="L172" s="242"/>
      <c r="M172" s="267"/>
      <c r="N172" s="267"/>
      <c r="O172" s="268"/>
      <c r="P172" s="269"/>
      <c r="Q172" s="273"/>
      <c r="R172" s="271"/>
      <c r="S172" s="272"/>
      <c r="T172" s="272"/>
      <c r="U172" s="242"/>
    </row>
    <row r="173" ht="43.5" customHeight="1">
      <c r="A173" s="242"/>
      <c r="B173" s="242"/>
      <c r="C173" s="262"/>
      <c r="D173" s="263"/>
      <c r="E173" s="264"/>
      <c r="F173" s="242"/>
      <c r="G173" s="265"/>
      <c r="H173" s="242"/>
      <c r="I173" s="266"/>
      <c r="J173" s="266"/>
      <c r="K173" s="266"/>
      <c r="L173" s="242"/>
      <c r="M173" s="267"/>
      <c r="N173" s="267"/>
      <c r="O173" s="268"/>
      <c r="P173" s="269"/>
      <c r="Q173" s="273"/>
      <c r="R173" s="271"/>
      <c r="S173" s="272"/>
      <c r="T173" s="272"/>
      <c r="U173" s="242"/>
    </row>
    <row r="174" ht="43.5" customHeight="1">
      <c r="A174" s="242"/>
      <c r="B174" s="242"/>
      <c r="C174" s="262"/>
      <c r="D174" s="263"/>
      <c r="E174" s="264"/>
      <c r="F174" s="242"/>
      <c r="G174" s="265"/>
      <c r="H174" s="242"/>
      <c r="I174" s="266"/>
      <c r="J174" s="266"/>
      <c r="K174" s="266"/>
      <c r="L174" s="242"/>
      <c r="M174" s="267"/>
      <c r="N174" s="267"/>
      <c r="O174" s="268"/>
      <c r="P174" s="269"/>
      <c r="Q174" s="273"/>
      <c r="R174" s="271"/>
      <c r="S174" s="272"/>
      <c r="T174" s="272"/>
      <c r="U174" s="242"/>
    </row>
    <row r="175" ht="43.5" customHeight="1">
      <c r="A175" s="242"/>
      <c r="B175" s="242"/>
      <c r="C175" s="262"/>
      <c r="D175" s="263"/>
      <c r="E175" s="264"/>
      <c r="F175" s="242"/>
      <c r="G175" s="265"/>
      <c r="H175" s="242"/>
      <c r="I175" s="266"/>
      <c r="J175" s="266"/>
      <c r="K175" s="266"/>
      <c r="L175" s="242"/>
      <c r="M175" s="267"/>
      <c r="N175" s="267"/>
      <c r="O175" s="268"/>
      <c r="P175" s="269"/>
      <c r="Q175" s="273"/>
      <c r="R175" s="271"/>
      <c r="S175" s="272"/>
      <c r="T175" s="272"/>
      <c r="U175" s="242"/>
    </row>
    <row r="176" ht="43.5" customHeight="1">
      <c r="A176" s="242"/>
      <c r="B176" s="242"/>
      <c r="C176" s="262"/>
      <c r="D176" s="263"/>
      <c r="E176" s="264"/>
      <c r="F176" s="242"/>
      <c r="G176" s="265"/>
      <c r="H176" s="242"/>
      <c r="I176" s="266"/>
      <c r="J176" s="266"/>
      <c r="K176" s="266"/>
      <c r="L176" s="242"/>
      <c r="M176" s="267"/>
      <c r="N176" s="267"/>
      <c r="O176" s="268"/>
      <c r="P176" s="269"/>
      <c r="Q176" s="273"/>
      <c r="R176" s="271"/>
      <c r="S176" s="272"/>
      <c r="T176" s="272"/>
      <c r="U176" s="242"/>
    </row>
    <row r="177" ht="43.5" customHeight="1">
      <c r="A177" s="242"/>
      <c r="B177" s="242"/>
      <c r="C177" s="262"/>
      <c r="D177" s="263"/>
      <c r="E177" s="264"/>
      <c r="F177" s="242"/>
      <c r="G177" s="265"/>
      <c r="H177" s="242"/>
      <c r="I177" s="266"/>
      <c r="J177" s="266"/>
      <c r="K177" s="266"/>
      <c r="L177" s="242"/>
      <c r="M177" s="267"/>
      <c r="N177" s="267"/>
      <c r="O177" s="268"/>
      <c r="P177" s="269"/>
      <c r="Q177" s="273"/>
      <c r="R177" s="271"/>
      <c r="S177" s="272"/>
      <c r="T177" s="272"/>
      <c r="U177" s="242"/>
    </row>
    <row r="178" ht="43.5" customHeight="1">
      <c r="A178" s="242"/>
      <c r="B178" s="242"/>
      <c r="C178" s="262"/>
      <c r="D178" s="263"/>
      <c r="E178" s="264"/>
      <c r="F178" s="242"/>
      <c r="G178" s="265"/>
      <c r="H178" s="242"/>
      <c r="I178" s="266"/>
      <c r="J178" s="266"/>
      <c r="K178" s="266"/>
      <c r="L178" s="242"/>
      <c r="M178" s="267"/>
      <c r="N178" s="267"/>
      <c r="O178" s="268"/>
      <c r="P178" s="269"/>
      <c r="Q178" s="273"/>
      <c r="R178" s="271"/>
      <c r="S178" s="272"/>
      <c r="T178" s="272"/>
      <c r="U178" s="242"/>
    </row>
    <row r="179" ht="43.5" customHeight="1">
      <c r="A179" s="242"/>
      <c r="B179" s="242"/>
      <c r="C179" s="262"/>
      <c r="D179" s="263"/>
      <c r="E179" s="264"/>
      <c r="F179" s="242"/>
      <c r="G179" s="265"/>
      <c r="H179" s="242"/>
      <c r="I179" s="266"/>
      <c r="J179" s="266"/>
      <c r="K179" s="266"/>
      <c r="L179" s="242"/>
      <c r="M179" s="267"/>
      <c r="N179" s="267"/>
      <c r="O179" s="268"/>
      <c r="P179" s="269"/>
      <c r="Q179" s="273"/>
      <c r="R179" s="271"/>
      <c r="S179" s="272"/>
      <c r="T179" s="272"/>
      <c r="U179" s="242"/>
    </row>
    <row r="180" ht="43.5" customHeight="1">
      <c r="A180" s="242"/>
      <c r="B180" s="242"/>
      <c r="C180" s="262"/>
      <c r="D180" s="263"/>
      <c r="E180" s="264"/>
      <c r="F180" s="242"/>
      <c r="G180" s="265"/>
      <c r="H180" s="242"/>
      <c r="I180" s="266"/>
      <c r="J180" s="266"/>
      <c r="K180" s="266"/>
      <c r="L180" s="242"/>
      <c r="M180" s="267"/>
      <c r="N180" s="267"/>
      <c r="O180" s="268"/>
      <c r="P180" s="269"/>
      <c r="Q180" s="273"/>
      <c r="R180" s="271"/>
      <c r="S180" s="272"/>
      <c r="T180" s="272"/>
      <c r="U180" s="242"/>
    </row>
    <row r="181" ht="43.5" customHeight="1">
      <c r="A181" s="242"/>
      <c r="B181" s="242"/>
      <c r="C181" s="262"/>
      <c r="D181" s="263"/>
      <c r="E181" s="264"/>
      <c r="F181" s="242"/>
      <c r="G181" s="265"/>
      <c r="H181" s="242"/>
      <c r="I181" s="266"/>
      <c r="J181" s="266"/>
      <c r="K181" s="266"/>
      <c r="L181" s="242"/>
      <c r="M181" s="267"/>
      <c r="N181" s="267"/>
      <c r="O181" s="268"/>
      <c r="P181" s="269"/>
      <c r="Q181" s="273"/>
      <c r="R181" s="271"/>
      <c r="S181" s="272"/>
      <c r="T181" s="272"/>
      <c r="U181" s="242"/>
    </row>
    <row r="182" ht="43.5" customHeight="1">
      <c r="A182" s="242"/>
      <c r="B182" s="242"/>
      <c r="C182" s="262"/>
      <c r="D182" s="263"/>
      <c r="E182" s="264"/>
      <c r="F182" s="242"/>
      <c r="G182" s="265"/>
      <c r="H182" s="242"/>
      <c r="I182" s="266"/>
      <c r="J182" s="266"/>
      <c r="K182" s="266"/>
      <c r="L182" s="242"/>
      <c r="M182" s="267"/>
      <c r="N182" s="267"/>
      <c r="O182" s="268"/>
      <c r="P182" s="269"/>
      <c r="Q182" s="273"/>
      <c r="R182" s="271"/>
      <c r="S182" s="272"/>
      <c r="T182" s="272"/>
      <c r="U182" s="242"/>
    </row>
    <row r="183" ht="43.5" customHeight="1">
      <c r="A183" s="242"/>
      <c r="B183" s="242"/>
      <c r="C183" s="262"/>
      <c r="D183" s="263"/>
      <c r="E183" s="264"/>
      <c r="F183" s="242"/>
      <c r="G183" s="265"/>
      <c r="H183" s="242"/>
      <c r="I183" s="266"/>
      <c r="J183" s="266"/>
      <c r="K183" s="266"/>
      <c r="L183" s="242"/>
      <c r="M183" s="267"/>
      <c r="N183" s="267"/>
      <c r="O183" s="268"/>
      <c r="P183" s="269"/>
      <c r="Q183" s="273"/>
      <c r="R183" s="271"/>
      <c r="S183" s="272"/>
      <c r="T183" s="272"/>
      <c r="U183" s="242"/>
    </row>
    <row r="184" ht="43.5" customHeight="1">
      <c r="A184" s="242"/>
      <c r="B184" s="242"/>
      <c r="C184" s="262"/>
      <c r="D184" s="263"/>
      <c r="E184" s="264"/>
      <c r="F184" s="242"/>
      <c r="G184" s="265"/>
      <c r="H184" s="242"/>
      <c r="I184" s="266"/>
      <c r="J184" s="266"/>
      <c r="K184" s="266"/>
      <c r="L184" s="242"/>
      <c r="M184" s="267"/>
      <c r="N184" s="267"/>
      <c r="O184" s="268"/>
      <c r="P184" s="269"/>
      <c r="Q184" s="273"/>
      <c r="R184" s="271"/>
      <c r="S184" s="272"/>
      <c r="T184" s="272"/>
      <c r="U184" s="242"/>
    </row>
    <row r="185" ht="43.5" customHeight="1">
      <c r="A185" s="242"/>
      <c r="B185" s="242"/>
      <c r="C185" s="262"/>
      <c r="D185" s="263"/>
      <c r="E185" s="264"/>
      <c r="F185" s="242"/>
      <c r="G185" s="265"/>
      <c r="H185" s="242"/>
      <c r="I185" s="266"/>
      <c r="J185" s="266"/>
      <c r="K185" s="266"/>
      <c r="L185" s="242"/>
      <c r="M185" s="267"/>
      <c r="N185" s="267"/>
      <c r="O185" s="268"/>
      <c r="P185" s="269"/>
      <c r="Q185" s="273"/>
      <c r="R185" s="271"/>
      <c r="S185" s="272"/>
      <c r="T185" s="272"/>
      <c r="U185" s="242"/>
    </row>
    <row r="186" ht="43.5" customHeight="1">
      <c r="A186" s="242"/>
      <c r="B186" s="242"/>
      <c r="C186" s="262"/>
      <c r="D186" s="263"/>
      <c r="E186" s="264"/>
      <c r="F186" s="242"/>
      <c r="G186" s="265"/>
      <c r="H186" s="242"/>
      <c r="I186" s="266"/>
      <c r="J186" s="266"/>
      <c r="K186" s="266"/>
      <c r="L186" s="242"/>
      <c r="M186" s="267"/>
      <c r="N186" s="267"/>
      <c r="O186" s="268"/>
      <c r="P186" s="269"/>
      <c r="Q186" s="273"/>
      <c r="R186" s="271"/>
      <c r="S186" s="272"/>
      <c r="T186" s="272"/>
      <c r="U186" s="242"/>
    </row>
    <row r="187" ht="43.5" customHeight="1">
      <c r="A187" s="242"/>
      <c r="B187" s="242"/>
      <c r="C187" s="262"/>
      <c r="D187" s="263"/>
      <c r="E187" s="264"/>
      <c r="F187" s="242"/>
      <c r="G187" s="265"/>
      <c r="H187" s="242"/>
      <c r="I187" s="266"/>
      <c r="J187" s="266"/>
      <c r="K187" s="266"/>
      <c r="L187" s="242"/>
      <c r="M187" s="267"/>
      <c r="N187" s="267"/>
      <c r="O187" s="268"/>
      <c r="P187" s="269"/>
      <c r="Q187" s="273"/>
      <c r="R187" s="271"/>
      <c r="S187" s="272"/>
      <c r="T187" s="272"/>
      <c r="U187" s="242"/>
    </row>
    <row r="188" ht="43.5" customHeight="1">
      <c r="A188" s="242"/>
      <c r="B188" s="242"/>
      <c r="C188" s="262"/>
      <c r="D188" s="263"/>
      <c r="E188" s="264"/>
      <c r="F188" s="242"/>
      <c r="G188" s="265"/>
      <c r="H188" s="242"/>
      <c r="I188" s="266"/>
      <c r="J188" s="266"/>
      <c r="K188" s="266"/>
      <c r="L188" s="242"/>
      <c r="M188" s="267"/>
      <c r="N188" s="267"/>
      <c r="O188" s="268"/>
      <c r="P188" s="269"/>
      <c r="Q188" s="273"/>
      <c r="R188" s="271"/>
      <c r="S188" s="272"/>
      <c r="T188" s="272"/>
      <c r="U188" s="242"/>
    </row>
    <row r="189" ht="43.5" customHeight="1">
      <c r="A189" s="242"/>
      <c r="B189" s="242"/>
      <c r="C189" s="262"/>
      <c r="D189" s="263"/>
      <c r="E189" s="264"/>
      <c r="F189" s="242"/>
      <c r="G189" s="265"/>
      <c r="H189" s="242"/>
      <c r="I189" s="266"/>
      <c r="J189" s="266"/>
      <c r="K189" s="266"/>
      <c r="L189" s="242"/>
      <c r="M189" s="267"/>
      <c r="N189" s="267"/>
      <c r="O189" s="268"/>
      <c r="P189" s="269"/>
      <c r="Q189" s="273"/>
      <c r="R189" s="271"/>
      <c r="S189" s="272"/>
      <c r="T189" s="272"/>
      <c r="U189" s="242"/>
    </row>
    <row r="190" ht="43.5" customHeight="1">
      <c r="A190" s="242"/>
      <c r="B190" s="242"/>
      <c r="C190" s="262"/>
      <c r="D190" s="263"/>
      <c r="E190" s="264"/>
      <c r="F190" s="242"/>
      <c r="G190" s="265"/>
      <c r="H190" s="242"/>
      <c r="I190" s="266"/>
      <c r="J190" s="266"/>
      <c r="K190" s="266"/>
      <c r="L190" s="242"/>
      <c r="M190" s="267"/>
      <c r="N190" s="267"/>
      <c r="O190" s="268"/>
      <c r="P190" s="269"/>
      <c r="Q190" s="273"/>
      <c r="R190" s="271"/>
      <c r="S190" s="272"/>
      <c r="T190" s="272"/>
      <c r="U190" s="242"/>
    </row>
    <row r="191" ht="43.5" customHeight="1">
      <c r="A191" s="242"/>
      <c r="B191" s="242"/>
      <c r="C191" s="262"/>
      <c r="D191" s="263"/>
      <c r="E191" s="264"/>
      <c r="F191" s="242"/>
      <c r="G191" s="265"/>
      <c r="H191" s="242"/>
      <c r="I191" s="266"/>
      <c r="J191" s="266"/>
      <c r="K191" s="266"/>
      <c r="L191" s="242"/>
      <c r="M191" s="267"/>
      <c r="N191" s="267"/>
      <c r="O191" s="268"/>
      <c r="P191" s="269"/>
      <c r="Q191" s="273"/>
      <c r="R191" s="271"/>
      <c r="S191" s="272"/>
      <c r="T191" s="272"/>
      <c r="U191" s="242"/>
    </row>
    <row r="192" ht="43.5" customHeight="1">
      <c r="A192" s="242"/>
      <c r="B192" s="242"/>
      <c r="C192" s="262"/>
      <c r="D192" s="263"/>
      <c r="E192" s="264"/>
      <c r="F192" s="242"/>
      <c r="G192" s="265"/>
      <c r="H192" s="242"/>
      <c r="I192" s="266"/>
      <c r="J192" s="266"/>
      <c r="K192" s="266"/>
      <c r="L192" s="242"/>
      <c r="M192" s="267"/>
      <c r="N192" s="267"/>
      <c r="O192" s="268"/>
      <c r="P192" s="269"/>
      <c r="Q192" s="273"/>
      <c r="R192" s="271"/>
      <c r="S192" s="272"/>
      <c r="T192" s="272"/>
      <c r="U192" s="242"/>
    </row>
    <row r="193" ht="43.5" customHeight="1">
      <c r="A193" s="242"/>
      <c r="B193" s="242"/>
      <c r="C193" s="262"/>
      <c r="D193" s="263"/>
      <c r="E193" s="264"/>
      <c r="F193" s="242"/>
      <c r="G193" s="265"/>
      <c r="H193" s="242"/>
      <c r="I193" s="266"/>
      <c r="J193" s="266"/>
      <c r="K193" s="266"/>
      <c r="L193" s="242"/>
      <c r="M193" s="267"/>
      <c r="N193" s="267"/>
      <c r="O193" s="268"/>
      <c r="P193" s="269"/>
      <c r="Q193" s="273"/>
      <c r="R193" s="271"/>
      <c r="S193" s="272"/>
      <c r="T193" s="272"/>
      <c r="U193" s="242"/>
    </row>
    <row r="194" ht="43.5" customHeight="1">
      <c r="A194" s="242"/>
      <c r="B194" s="242"/>
      <c r="C194" s="262"/>
      <c r="D194" s="263"/>
      <c r="E194" s="264"/>
      <c r="F194" s="242"/>
      <c r="G194" s="265"/>
      <c r="H194" s="242"/>
      <c r="I194" s="266"/>
      <c r="J194" s="266"/>
      <c r="K194" s="266"/>
      <c r="L194" s="242"/>
      <c r="M194" s="267"/>
      <c r="N194" s="267"/>
      <c r="O194" s="268"/>
      <c r="P194" s="269"/>
      <c r="Q194" s="273"/>
      <c r="R194" s="271"/>
      <c r="S194" s="272"/>
      <c r="T194" s="272"/>
      <c r="U194" s="242"/>
    </row>
    <row r="195" ht="43.5" customHeight="1">
      <c r="A195" s="242"/>
      <c r="B195" s="242"/>
      <c r="C195" s="262"/>
      <c r="D195" s="263"/>
      <c r="E195" s="264"/>
      <c r="F195" s="242"/>
      <c r="G195" s="265"/>
      <c r="H195" s="242"/>
      <c r="I195" s="266"/>
      <c r="J195" s="266"/>
      <c r="K195" s="266"/>
      <c r="L195" s="242"/>
      <c r="M195" s="267"/>
      <c r="N195" s="267"/>
      <c r="O195" s="268"/>
      <c r="P195" s="269"/>
      <c r="Q195" s="273"/>
      <c r="R195" s="271"/>
      <c r="S195" s="272"/>
      <c r="T195" s="272"/>
      <c r="U195" s="242"/>
    </row>
    <row r="196" ht="43.5" customHeight="1">
      <c r="A196" s="242"/>
      <c r="B196" s="242"/>
      <c r="C196" s="262"/>
      <c r="D196" s="263"/>
      <c r="E196" s="264"/>
      <c r="F196" s="242"/>
      <c r="G196" s="265"/>
      <c r="H196" s="242"/>
      <c r="I196" s="266"/>
      <c r="J196" s="266"/>
      <c r="K196" s="266"/>
      <c r="L196" s="242"/>
      <c r="M196" s="267"/>
      <c r="N196" s="267"/>
      <c r="O196" s="268"/>
      <c r="P196" s="269"/>
      <c r="Q196" s="273"/>
      <c r="R196" s="271"/>
      <c r="S196" s="272"/>
      <c r="T196" s="272"/>
      <c r="U196" s="242"/>
    </row>
    <row r="197" ht="43.5" customHeight="1">
      <c r="A197" s="242"/>
      <c r="B197" s="242"/>
      <c r="C197" s="262"/>
      <c r="D197" s="263"/>
      <c r="E197" s="264"/>
      <c r="F197" s="242"/>
      <c r="G197" s="265"/>
      <c r="H197" s="242"/>
      <c r="I197" s="266"/>
      <c r="J197" s="266"/>
      <c r="K197" s="266"/>
      <c r="L197" s="242"/>
      <c r="M197" s="267"/>
      <c r="N197" s="267"/>
      <c r="O197" s="268"/>
      <c r="P197" s="269"/>
      <c r="Q197" s="273"/>
      <c r="R197" s="271"/>
      <c r="S197" s="272"/>
      <c r="T197" s="272"/>
      <c r="U197" s="242"/>
    </row>
    <row r="198" ht="43.5" customHeight="1">
      <c r="A198" s="242"/>
      <c r="B198" s="242"/>
      <c r="C198" s="262"/>
      <c r="D198" s="263"/>
      <c r="E198" s="264"/>
      <c r="F198" s="242"/>
      <c r="G198" s="265"/>
      <c r="H198" s="242"/>
      <c r="I198" s="266"/>
      <c r="J198" s="266"/>
      <c r="K198" s="266"/>
      <c r="L198" s="242"/>
      <c r="M198" s="267"/>
      <c r="N198" s="267"/>
      <c r="O198" s="268"/>
      <c r="P198" s="269"/>
      <c r="Q198" s="273"/>
      <c r="R198" s="271"/>
      <c r="S198" s="272"/>
      <c r="T198" s="272"/>
      <c r="U198" s="242"/>
    </row>
    <row r="199" ht="43.5" customHeight="1">
      <c r="A199" s="242"/>
      <c r="B199" s="242"/>
      <c r="C199" s="262"/>
      <c r="D199" s="263"/>
      <c r="E199" s="264"/>
      <c r="F199" s="242"/>
      <c r="G199" s="265"/>
      <c r="H199" s="242"/>
      <c r="I199" s="266"/>
      <c r="J199" s="266"/>
      <c r="K199" s="266"/>
      <c r="L199" s="242"/>
      <c r="M199" s="267"/>
      <c r="N199" s="267"/>
      <c r="O199" s="268"/>
      <c r="P199" s="269"/>
      <c r="Q199" s="273"/>
      <c r="R199" s="271"/>
      <c r="S199" s="272"/>
      <c r="T199" s="272"/>
      <c r="U199" s="242"/>
    </row>
    <row r="200" ht="43.5" customHeight="1">
      <c r="A200" s="242"/>
      <c r="B200" s="242"/>
      <c r="C200" s="262"/>
      <c r="D200" s="263"/>
      <c r="E200" s="264"/>
      <c r="F200" s="242"/>
      <c r="G200" s="265"/>
      <c r="H200" s="242"/>
      <c r="I200" s="266"/>
      <c r="J200" s="266"/>
      <c r="K200" s="266"/>
      <c r="L200" s="242"/>
      <c r="M200" s="267"/>
      <c r="N200" s="267"/>
      <c r="O200" s="268"/>
      <c r="P200" s="269"/>
      <c r="Q200" s="273"/>
      <c r="R200" s="271"/>
      <c r="S200" s="272"/>
      <c r="T200" s="272"/>
      <c r="U200" s="242"/>
    </row>
    <row r="201" ht="43.5" customHeight="1">
      <c r="A201" s="242"/>
      <c r="B201" s="242"/>
      <c r="C201" s="262"/>
      <c r="D201" s="263"/>
      <c r="E201" s="264"/>
      <c r="F201" s="242"/>
      <c r="G201" s="265"/>
      <c r="H201" s="242"/>
      <c r="I201" s="266"/>
      <c r="J201" s="266"/>
      <c r="K201" s="266"/>
      <c r="L201" s="242"/>
      <c r="M201" s="267"/>
      <c r="N201" s="267"/>
      <c r="O201" s="268"/>
      <c r="P201" s="269"/>
      <c r="Q201" s="273"/>
      <c r="R201" s="271"/>
      <c r="S201" s="272"/>
      <c r="T201" s="272"/>
      <c r="U201" s="242"/>
    </row>
    <row r="202" ht="43.5" customHeight="1">
      <c r="A202" s="242"/>
      <c r="B202" s="242"/>
      <c r="C202" s="262"/>
      <c r="D202" s="263"/>
      <c r="E202" s="264"/>
      <c r="F202" s="242"/>
      <c r="G202" s="265"/>
      <c r="H202" s="242"/>
      <c r="I202" s="266"/>
      <c r="J202" s="266"/>
      <c r="K202" s="266"/>
      <c r="L202" s="242"/>
      <c r="M202" s="267"/>
      <c r="N202" s="267"/>
      <c r="O202" s="268"/>
      <c r="P202" s="269"/>
      <c r="Q202" s="273"/>
      <c r="R202" s="271"/>
      <c r="S202" s="272"/>
      <c r="T202" s="272"/>
      <c r="U202" s="242"/>
    </row>
    <row r="203" ht="43.5" customHeight="1">
      <c r="A203" s="242"/>
      <c r="B203" s="242"/>
      <c r="C203" s="262"/>
      <c r="D203" s="263"/>
      <c r="E203" s="264"/>
      <c r="F203" s="242"/>
      <c r="G203" s="265"/>
      <c r="H203" s="242"/>
      <c r="I203" s="266"/>
      <c r="J203" s="266"/>
      <c r="K203" s="266"/>
      <c r="L203" s="242"/>
      <c r="M203" s="267"/>
      <c r="N203" s="267"/>
      <c r="O203" s="268"/>
      <c r="P203" s="269"/>
      <c r="Q203" s="273"/>
      <c r="R203" s="271"/>
      <c r="S203" s="272"/>
      <c r="T203" s="272"/>
      <c r="U203" s="242"/>
    </row>
    <row r="204" ht="43.5" customHeight="1">
      <c r="A204" s="242"/>
      <c r="B204" s="242"/>
      <c r="C204" s="262"/>
      <c r="D204" s="263"/>
      <c r="E204" s="264"/>
      <c r="F204" s="242"/>
      <c r="G204" s="265"/>
      <c r="H204" s="242"/>
      <c r="I204" s="266"/>
      <c r="J204" s="266"/>
      <c r="K204" s="266"/>
      <c r="L204" s="242"/>
      <c r="M204" s="267"/>
      <c r="N204" s="267"/>
      <c r="O204" s="268"/>
      <c r="P204" s="269"/>
      <c r="Q204" s="273"/>
      <c r="R204" s="271"/>
      <c r="S204" s="272"/>
      <c r="T204" s="272"/>
      <c r="U204" s="242"/>
    </row>
    <row r="205" ht="43.5" customHeight="1">
      <c r="A205" s="242"/>
      <c r="B205" s="242"/>
      <c r="C205" s="262"/>
      <c r="D205" s="263"/>
      <c r="E205" s="264"/>
      <c r="F205" s="242"/>
      <c r="G205" s="265"/>
      <c r="H205" s="242"/>
      <c r="I205" s="266"/>
      <c r="J205" s="266"/>
      <c r="K205" s="266"/>
      <c r="L205" s="242"/>
      <c r="M205" s="267"/>
      <c r="N205" s="267"/>
      <c r="O205" s="268"/>
      <c r="P205" s="269"/>
      <c r="Q205" s="273"/>
      <c r="R205" s="271"/>
      <c r="S205" s="272"/>
      <c r="T205" s="272"/>
      <c r="U205" s="242"/>
    </row>
    <row r="206" ht="43.5" customHeight="1">
      <c r="A206" s="242"/>
      <c r="B206" s="242"/>
      <c r="C206" s="262"/>
      <c r="D206" s="263"/>
      <c r="E206" s="264"/>
      <c r="F206" s="242"/>
      <c r="G206" s="265"/>
      <c r="H206" s="242"/>
      <c r="I206" s="266"/>
      <c r="J206" s="266"/>
      <c r="K206" s="266"/>
      <c r="L206" s="242"/>
      <c r="M206" s="267"/>
      <c r="N206" s="267"/>
      <c r="O206" s="268"/>
      <c r="P206" s="269"/>
      <c r="Q206" s="273"/>
      <c r="R206" s="271"/>
      <c r="S206" s="272"/>
      <c r="T206" s="272"/>
      <c r="U206" s="242"/>
    </row>
    <row r="207" ht="43.5" customHeight="1">
      <c r="A207" s="242"/>
      <c r="B207" s="242"/>
      <c r="C207" s="262"/>
      <c r="D207" s="263"/>
      <c r="E207" s="264"/>
      <c r="F207" s="242"/>
      <c r="G207" s="265"/>
      <c r="H207" s="242"/>
      <c r="I207" s="266"/>
      <c r="J207" s="266"/>
      <c r="K207" s="266"/>
      <c r="L207" s="242"/>
      <c r="M207" s="267"/>
      <c r="N207" s="267"/>
      <c r="O207" s="268"/>
      <c r="P207" s="269"/>
      <c r="Q207" s="273"/>
      <c r="R207" s="271"/>
      <c r="S207" s="272"/>
      <c r="T207" s="272"/>
      <c r="U207" s="242"/>
    </row>
    <row r="208" ht="43.5" customHeight="1">
      <c r="A208" s="242"/>
      <c r="B208" s="242"/>
      <c r="C208" s="262"/>
      <c r="D208" s="263"/>
      <c r="E208" s="264"/>
      <c r="F208" s="242"/>
      <c r="G208" s="265"/>
      <c r="H208" s="242"/>
      <c r="I208" s="266"/>
      <c r="J208" s="266"/>
      <c r="K208" s="266"/>
      <c r="L208" s="242"/>
      <c r="M208" s="267"/>
      <c r="N208" s="267"/>
      <c r="O208" s="268"/>
      <c r="P208" s="269"/>
      <c r="Q208" s="273"/>
      <c r="R208" s="271"/>
      <c r="S208" s="272"/>
      <c r="T208" s="272"/>
      <c r="U208" s="242"/>
    </row>
    <row r="209" ht="43.5" customHeight="1">
      <c r="A209" s="242"/>
      <c r="B209" s="242"/>
      <c r="C209" s="262"/>
      <c r="D209" s="263"/>
      <c r="E209" s="264"/>
      <c r="F209" s="242"/>
      <c r="G209" s="265"/>
      <c r="H209" s="242"/>
      <c r="I209" s="266"/>
      <c r="J209" s="266"/>
      <c r="K209" s="266"/>
      <c r="L209" s="242"/>
      <c r="M209" s="267"/>
      <c r="N209" s="267"/>
      <c r="O209" s="268"/>
      <c r="P209" s="269"/>
      <c r="Q209" s="273"/>
      <c r="R209" s="271"/>
      <c r="S209" s="272"/>
      <c r="T209" s="272"/>
      <c r="U209" s="242"/>
    </row>
    <row r="210" ht="43.5" customHeight="1">
      <c r="A210" s="242"/>
      <c r="B210" s="242"/>
      <c r="C210" s="262"/>
      <c r="D210" s="263"/>
      <c r="E210" s="264"/>
      <c r="F210" s="242"/>
      <c r="G210" s="265"/>
      <c r="H210" s="242"/>
      <c r="I210" s="266"/>
      <c r="J210" s="266"/>
      <c r="K210" s="266"/>
      <c r="L210" s="242"/>
      <c r="M210" s="267"/>
      <c r="N210" s="267"/>
      <c r="O210" s="268"/>
      <c r="P210" s="269"/>
      <c r="Q210" s="273"/>
      <c r="R210" s="271"/>
      <c r="S210" s="272"/>
      <c r="T210" s="272"/>
      <c r="U210" s="242"/>
    </row>
    <row r="211" ht="43.5" customHeight="1">
      <c r="A211" s="242"/>
      <c r="B211" s="242"/>
      <c r="C211" s="262"/>
      <c r="D211" s="263"/>
      <c r="E211" s="264"/>
      <c r="F211" s="242"/>
      <c r="G211" s="265"/>
      <c r="H211" s="242"/>
      <c r="I211" s="266"/>
      <c r="J211" s="266"/>
      <c r="K211" s="266"/>
      <c r="L211" s="242"/>
      <c r="M211" s="267"/>
      <c r="N211" s="267"/>
      <c r="O211" s="268"/>
      <c r="P211" s="269"/>
      <c r="Q211" s="273"/>
      <c r="R211" s="271"/>
      <c r="S211" s="272"/>
      <c r="T211" s="272"/>
      <c r="U211" s="242"/>
    </row>
    <row r="212" ht="43.5" customHeight="1">
      <c r="A212" s="242"/>
      <c r="B212" s="242"/>
      <c r="C212" s="262"/>
      <c r="D212" s="263"/>
      <c r="E212" s="264"/>
      <c r="F212" s="242"/>
      <c r="G212" s="265"/>
      <c r="H212" s="242"/>
      <c r="I212" s="266"/>
      <c r="J212" s="266"/>
      <c r="K212" s="266"/>
      <c r="L212" s="242"/>
      <c r="M212" s="267"/>
      <c r="N212" s="267"/>
      <c r="O212" s="268"/>
      <c r="P212" s="269"/>
      <c r="Q212" s="273"/>
      <c r="R212" s="271"/>
      <c r="S212" s="272"/>
      <c r="T212" s="272"/>
      <c r="U212" s="242"/>
    </row>
    <row r="213" ht="43.5" customHeight="1">
      <c r="A213" s="242"/>
      <c r="B213" s="242"/>
      <c r="C213" s="262"/>
      <c r="D213" s="263"/>
      <c r="E213" s="264"/>
      <c r="F213" s="242"/>
      <c r="G213" s="265"/>
      <c r="H213" s="242"/>
      <c r="I213" s="266"/>
      <c r="J213" s="266"/>
      <c r="K213" s="266"/>
      <c r="L213" s="242"/>
      <c r="M213" s="267"/>
      <c r="N213" s="267"/>
      <c r="O213" s="268"/>
      <c r="P213" s="269"/>
      <c r="Q213" s="273"/>
      <c r="R213" s="271"/>
      <c r="S213" s="272"/>
      <c r="T213" s="272"/>
      <c r="U213" s="242"/>
    </row>
    <row r="214" ht="43.5" customHeight="1">
      <c r="A214" s="242"/>
      <c r="B214" s="242"/>
      <c r="C214" s="262"/>
      <c r="D214" s="263"/>
      <c r="E214" s="264"/>
      <c r="F214" s="242"/>
      <c r="G214" s="265"/>
      <c r="H214" s="242"/>
      <c r="I214" s="266"/>
      <c r="J214" s="266"/>
      <c r="K214" s="266"/>
      <c r="L214" s="242"/>
      <c r="M214" s="267"/>
      <c r="N214" s="267"/>
      <c r="O214" s="268"/>
      <c r="P214" s="269"/>
      <c r="Q214" s="273"/>
      <c r="R214" s="271"/>
      <c r="S214" s="272"/>
      <c r="T214" s="272"/>
      <c r="U214" s="242"/>
    </row>
    <row r="215" ht="43.5" customHeight="1">
      <c r="A215" s="242"/>
      <c r="B215" s="242"/>
      <c r="C215" s="262"/>
      <c r="D215" s="263"/>
      <c r="E215" s="264"/>
      <c r="F215" s="242"/>
      <c r="G215" s="265"/>
      <c r="H215" s="242"/>
      <c r="I215" s="266"/>
      <c r="J215" s="266"/>
      <c r="K215" s="266"/>
      <c r="L215" s="242"/>
      <c r="M215" s="267"/>
      <c r="N215" s="267"/>
      <c r="O215" s="268"/>
      <c r="P215" s="269"/>
      <c r="Q215" s="273"/>
      <c r="R215" s="271"/>
      <c r="S215" s="272"/>
      <c r="T215" s="272"/>
      <c r="U215" s="242"/>
    </row>
    <row r="216" ht="43.5" customHeight="1">
      <c r="A216" s="242"/>
      <c r="B216" s="242"/>
      <c r="C216" s="262"/>
      <c r="D216" s="263"/>
      <c r="E216" s="264"/>
      <c r="F216" s="242"/>
      <c r="G216" s="265"/>
      <c r="H216" s="242"/>
      <c r="I216" s="266"/>
      <c r="J216" s="266"/>
      <c r="K216" s="266"/>
      <c r="L216" s="242"/>
      <c r="M216" s="267"/>
      <c r="N216" s="267"/>
      <c r="O216" s="268"/>
      <c r="P216" s="269"/>
      <c r="Q216" s="273"/>
      <c r="R216" s="271"/>
      <c r="S216" s="272"/>
      <c r="T216" s="272"/>
      <c r="U216" s="242"/>
    </row>
    <row r="217" ht="43.5" customHeight="1">
      <c r="A217" s="242"/>
      <c r="B217" s="242"/>
      <c r="C217" s="262"/>
      <c r="D217" s="263"/>
      <c r="E217" s="264"/>
      <c r="F217" s="242"/>
      <c r="G217" s="265"/>
      <c r="H217" s="242"/>
      <c r="I217" s="266"/>
      <c r="J217" s="266"/>
      <c r="K217" s="266"/>
      <c r="L217" s="242"/>
      <c r="M217" s="267"/>
      <c r="N217" s="267"/>
      <c r="O217" s="268"/>
      <c r="P217" s="269"/>
      <c r="Q217" s="273"/>
      <c r="R217" s="271"/>
      <c r="S217" s="272"/>
      <c r="T217" s="272"/>
      <c r="U217" s="242"/>
    </row>
    <row r="218" ht="43.5" customHeight="1">
      <c r="A218" s="242"/>
      <c r="B218" s="242"/>
      <c r="C218" s="262"/>
      <c r="D218" s="263"/>
      <c r="E218" s="264"/>
      <c r="F218" s="242"/>
      <c r="G218" s="265"/>
      <c r="H218" s="242"/>
      <c r="I218" s="266"/>
      <c r="J218" s="266"/>
      <c r="K218" s="266"/>
      <c r="L218" s="242"/>
      <c r="M218" s="267"/>
      <c r="N218" s="267"/>
      <c r="O218" s="268"/>
      <c r="P218" s="269"/>
      <c r="Q218" s="273"/>
      <c r="R218" s="271"/>
      <c r="S218" s="272"/>
      <c r="T218" s="272"/>
      <c r="U218" s="242"/>
    </row>
    <row r="219" ht="43.5" customHeight="1">
      <c r="A219" s="242"/>
      <c r="B219" s="242"/>
      <c r="C219" s="262"/>
      <c r="D219" s="263"/>
      <c r="E219" s="264"/>
      <c r="F219" s="242"/>
      <c r="G219" s="265"/>
      <c r="H219" s="242"/>
      <c r="I219" s="266"/>
      <c r="J219" s="266"/>
      <c r="K219" s="266"/>
      <c r="L219" s="242"/>
      <c r="M219" s="267"/>
      <c r="N219" s="267"/>
      <c r="O219" s="268"/>
      <c r="P219" s="269"/>
      <c r="Q219" s="273"/>
      <c r="R219" s="271"/>
      <c r="S219" s="272"/>
      <c r="T219" s="272"/>
      <c r="U219" s="242"/>
    </row>
    <row r="220" ht="43.5" customHeight="1">
      <c r="A220" s="242"/>
      <c r="B220" s="242"/>
      <c r="C220" s="262"/>
      <c r="D220" s="263"/>
      <c r="E220" s="264"/>
      <c r="F220" s="242"/>
      <c r="G220" s="265"/>
      <c r="H220" s="242"/>
      <c r="I220" s="266"/>
      <c r="J220" s="266"/>
      <c r="K220" s="266"/>
      <c r="L220" s="242"/>
      <c r="M220" s="267"/>
      <c r="N220" s="267"/>
      <c r="O220" s="268"/>
      <c r="P220" s="269"/>
      <c r="Q220" s="273"/>
      <c r="R220" s="271"/>
      <c r="S220" s="272"/>
      <c r="T220" s="272"/>
      <c r="U220" s="242"/>
    </row>
    <row r="221" ht="43.5" customHeight="1">
      <c r="A221" s="242"/>
      <c r="B221" s="242"/>
      <c r="C221" s="262"/>
      <c r="D221" s="263"/>
      <c r="E221" s="264"/>
      <c r="F221" s="242"/>
      <c r="G221" s="265"/>
      <c r="H221" s="242"/>
      <c r="I221" s="266"/>
      <c r="J221" s="266"/>
      <c r="K221" s="266"/>
      <c r="L221" s="242"/>
      <c r="M221" s="267"/>
      <c r="N221" s="267"/>
      <c r="O221" s="268"/>
      <c r="P221" s="269"/>
      <c r="Q221" s="273"/>
      <c r="R221" s="271"/>
      <c r="S221" s="272"/>
      <c r="T221" s="272"/>
      <c r="U221" s="242"/>
    </row>
    <row r="222" ht="43.5" customHeight="1">
      <c r="A222" s="242"/>
      <c r="B222" s="242"/>
      <c r="C222" s="262"/>
      <c r="D222" s="263"/>
      <c r="E222" s="264"/>
      <c r="F222" s="242"/>
      <c r="G222" s="265"/>
      <c r="H222" s="242"/>
      <c r="I222" s="266"/>
      <c r="J222" s="266"/>
      <c r="K222" s="266"/>
      <c r="L222" s="242"/>
      <c r="M222" s="267"/>
      <c r="N222" s="267"/>
      <c r="O222" s="268"/>
      <c r="P222" s="269"/>
      <c r="Q222" s="273"/>
      <c r="R222" s="271"/>
      <c r="S222" s="272"/>
      <c r="T222" s="272"/>
      <c r="U222" s="242"/>
    </row>
    <row r="223" ht="43.5" customHeight="1">
      <c r="A223" s="242"/>
      <c r="B223" s="242"/>
      <c r="C223" s="262"/>
      <c r="D223" s="263"/>
      <c r="E223" s="264"/>
      <c r="F223" s="242"/>
      <c r="G223" s="265"/>
      <c r="H223" s="242"/>
      <c r="I223" s="266"/>
      <c r="J223" s="266"/>
      <c r="K223" s="266"/>
      <c r="L223" s="242"/>
      <c r="M223" s="267"/>
      <c r="N223" s="267"/>
      <c r="O223" s="268"/>
      <c r="P223" s="269"/>
      <c r="Q223" s="273"/>
      <c r="R223" s="271"/>
      <c r="S223" s="272"/>
      <c r="T223" s="272"/>
      <c r="U223" s="242"/>
    </row>
    <row r="224" ht="43.5" customHeight="1">
      <c r="A224" s="242"/>
      <c r="B224" s="242"/>
      <c r="C224" s="262"/>
      <c r="D224" s="263"/>
      <c r="E224" s="264"/>
      <c r="F224" s="242"/>
      <c r="G224" s="265"/>
      <c r="H224" s="242"/>
      <c r="I224" s="266"/>
      <c r="J224" s="266"/>
      <c r="K224" s="266"/>
      <c r="L224" s="242"/>
      <c r="M224" s="267"/>
      <c r="N224" s="267"/>
      <c r="O224" s="268"/>
      <c r="P224" s="269"/>
      <c r="Q224" s="273"/>
      <c r="R224" s="271"/>
      <c r="S224" s="272"/>
      <c r="T224" s="272"/>
      <c r="U224" s="242"/>
    </row>
    <row r="225" ht="43.5" customHeight="1">
      <c r="A225" s="242"/>
      <c r="B225" s="242"/>
      <c r="C225" s="262"/>
      <c r="D225" s="263"/>
      <c r="E225" s="264"/>
      <c r="F225" s="242"/>
      <c r="G225" s="265"/>
      <c r="H225" s="242"/>
      <c r="I225" s="266"/>
      <c r="J225" s="266"/>
      <c r="K225" s="266"/>
      <c r="L225" s="242"/>
      <c r="M225" s="267"/>
      <c r="N225" s="267"/>
      <c r="O225" s="268"/>
      <c r="P225" s="269"/>
      <c r="Q225" s="273"/>
      <c r="R225" s="271"/>
      <c r="S225" s="272"/>
      <c r="T225" s="272"/>
      <c r="U225" s="242"/>
    </row>
    <row r="226" ht="43.5" customHeight="1">
      <c r="A226" s="242"/>
      <c r="B226" s="242"/>
      <c r="C226" s="262"/>
      <c r="D226" s="263"/>
      <c r="E226" s="264"/>
      <c r="F226" s="242"/>
      <c r="G226" s="265"/>
      <c r="H226" s="242"/>
      <c r="I226" s="266"/>
      <c r="J226" s="266"/>
      <c r="K226" s="266"/>
      <c r="L226" s="242"/>
      <c r="M226" s="267"/>
      <c r="N226" s="267"/>
      <c r="O226" s="268"/>
      <c r="P226" s="269"/>
      <c r="Q226" s="273"/>
      <c r="R226" s="271"/>
      <c r="S226" s="272"/>
      <c r="T226" s="272"/>
      <c r="U226" s="242"/>
    </row>
    <row r="227" ht="43.5" customHeight="1">
      <c r="A227" s="242"/>
      <c r="B227" s="242"/>
      <c r="C227" s="262"/>
      <c r="D227" s="263"/>
      <c r="E227" s="264"/>
      <c r="F227" s="242"/>
      <c r="G227" s="265"/>
      <c r="H227" s="242"/>
      <c r="I227" s="266"/>
      <c r="J227" s="266"/>
      <c r="K227" s="266"/>
      <c r="L227" s="242"/>
      <c r="M227" s="267"/>
      <c r="N227" s="267"/>
      <c r="O227" s="268"/>
      <c r="P227" s="269"/>
      <c r="Q227" s="273"/>
      <c r="R227" s="271"/>
      <c r="S227" s="272"/>
      <c r="T227" s="272"/>
      <c r="U227" s="242"/>
    </row>
    <row r="228" ht="43.5" customHeight="1">
      <c r="A228" s="242"/>
      <c r="B228" s="242"/>
      <c r="C228" s="262"/>
      <c r="D228" s="263"/>
      <c r="E228" s="264"/>
      <c r="F228" s="242"/>
      <c r="G228" s="265"/>
      <c r="H228" s="242"/>
      <c r="I228" s="266"/>
      <c r="J228" s="266"/>
      <c r="K228" s="266"/>
      <c r="L228" s="242"/>
      <c r="M228" s="267"/>
      <c r="N228" s="267"/>
      <c r="O228" s="268"/>
      <c r="P228" s="269"/>
      <c r="Q228" s="273"/>
      <c r="R228" s="271"/>
      <c r="S228" s="272"/>
      <c r="T228" s="272"/>
      <c r="U228" s="242"/>
    </row>
    <row r="229" ht="43.5" customHeight="1">
      <c r="A229" s="242"/>
      <c r="B229" s="242"/>
      <c r="C229" s="262"/>
      <c r="D229" s="263"/>
      <c r="E229" s="264"/>
      <c r="F229" s="242"/>
      <c r="G229" s="265"/>
      <c r="H229" s="242"/>
      <c r="I229" s="266"/>
      <c r="J229" s="266"/>
      <c r="K229" s="266"/>
      <c r="L229" s="242"/>
      <c r="M229" s="267"/>
      <c r="N229" s="267"/>
      <c r="O229" s="268"/>
      <c r="P229" s="269"/>
      <c r="Q229" s="273"/>
      <c r="R229" s="271"/>
      <c r="S229" s="272"/>
      <c r="T229" s="272"/>
      <c r="U229" s="242"/>
    </row>
    <row r="230" ht="43.5" customHeight="1">
      <c r="A230" s="242"/>
      <c r="B230" s="242"/>
      <c r="C230" s="262"/>
      <c r="D230" s="263"/>
      <c r="E230" s="264"/>
      <c r="F230" s="242"/>
      <c r="G230" s="265"/>
      <c r="H230" s="242"/>
      <c r="I230" s="266"/>
      <c r="J230" s="266"/>
      <c r="K230" s="266"/>
      <c r="L230" s="242"/>
      <c r="M230" s="267"/>
      <c r="N230" s="267"/>
      <c r="O230" s="268"/>
      <c r="P230" s="269"/>
      <c r="Q230" s="273"/>
      <c r="R230" s="271"/>
      <c r="S230" s="272"/>
      <c r="T230" s="272"/>
      <c r="U230" s="242"/>
    </row>
    <row r="231" ht="43.5" customHeight="1">
      <c r="A231" s="242"/>
      <c r="B231" s="242"/>
      <c r="C231" s="262"/>
      <c r="D231" s="263"/>
      <c r="E231" s="264"/>
      <c r="F231" s="242"/>
      <c r="G231" s="265"/>
      <c r="H231" s="242"/>
      <c r="I231" s="266"/>
      <c r="J231" s="266"/>
      <c r="K231" s="266"/>
      <c r="L231" s="242"/>
      <c r="M231" s="267"/>
      <c r="N231" s="267"/>
      <c r="O231" s="268"/>
      <c r="P231" s="269"/>
      <c r="Q231" s="273"/>
      <c r="R231" s="271"/>
      <c r="S231" s="272"/>
      <c r="T231" s="272"/>
      <c r="U231" s="242"/>
    </row>
    <row r="232" ht="43.5" customHeight="1">
      <c r="A232" s="242"/>
      <c r="B232" s="242"/>
      <c r="C232" s="262"/>
      <c r="D232" s="263"/>
      <c r="E232" s="264"/>
      <c r="F232" s="242"/>
      <c r="G232" s="265"/>
      <c r="H232" s="242"/>
      <c r="I232" s="266"/>
      <c r="J232" s="266"/>
      <c r="K232" s="266"/>
      <c r="L232" s="242"/>
      <c r="M232" s="267"/>
      <c r="N232" s="267"/>
      <c r="O232" s="268"/>
      <c r="P232" s="269"/>
      <c r="Q232" s="273"/>
      <c r="R232" s="271"/>
      <c r="S232" s="272"/>
      <c r="T232" s="272"/>
      <c r="U232" s="242"/>
    </row>
    <row r="233" ht="43.5" customHeight="1">
      <c r="A233" s="242"/>
      <c r="B233" s="242"/>
      <c r="C233" s="262"/>
      <c r="D233" s="263"/>
      <c r="E233" s="264"/>
      <c r="F233" s="242"/>
      <c r="G233" s="265"/>
      <c r="H233" s="242"/>
      <c r="I233" s="266"/>
      <c r="J233" s="266"/>
      <c r="K233" s="266"/>
      <c r="L233" s="242"/>
      <c r="M233" s="267"/>
      <c r="N233" s="267"/>
      <c r="O233" s="268"/>
      <c r="P233" s="269"/>
      <c r="Q233" s="273"/>
      <c r="R233" s="271"/>
      <c r="S233" s="272"/>
      <c r="T233" s="272"/>
      <c r="U233" s="242"/>
    </row>
    <row r="234" ht="43.5" customHeight="1">
      <c r="A234" s="242"/>
      <c r="B234" s="242"/>
      <c r="C234" s="262"/>
      <c r="D234" s="263"/>
      <c r="E234" s="264"/>
      <c r="F234" s="242"/>
      <c r="G234" s="265"/>
      <c r="H234" s="242"/>
      <c r="I234" s="266"/>
      <c r="J234" s="266"/>
      <c r="K234" s="266"/>
      <c r="L234" s="242"/>
      <c r="M234" s="267"/>
      <c r="N234" s="267"/>
      <c r="O234" s="268"/>
      <c r="P234" s="269"/>
      <c r="Q234" s="273"/>
      <c r="R234" s="271"/>
      <c r="S234" s="272"/>
      <c r="T234" s="272"/>
      <c r="U234" s="242"/>
    </row>
    <row r="235" ht="43.5" customHeight="1">
      <c r="A235" s="242"/>
      <c r="B235" s="242"/>
      <c r="C235" s="262"/>
      <c r="D235" s="263"/>
      <c r="E235" s="264"/>
      <c r="F235" s="242"/>
      <c r="G235" s="265"/>
      <c r="H235" s="242"/>
      <c r="I235" s="266"/>
      <c r="J235" s="266"/>
      <c r="K235" s="266"/>
      <c r="L235" s="242"/>
      <c r="M235" s="267"/>
      <c r="N235" s="267"/>
      <c r="O235" s="268"/>
      <c r="P235" s="269"/>
      <c r="Q235" s="273"/>
      <c r="R235" s="271"/>
      <c r="S235" s="272"/>
      <c r="T235" s="272"/>
      <c r="U235" s="242"/>
    </row>
    <row r="236" ht="43.5" customHeight="1">
      <c r="A236" s="242"/>
      <c r="B236" s="242"/>
      <c r="C236" s="262"/>
      <c r="D236" s="263"/>
      <c r="E236" s="264"/>
      <c r="F236" s="242"/>
      <c r="G236" s="265"/>
      <c r="H236" s="242"/>
      <c r="I236" s="266"/>
      <c r="J236" s="266"/>
      <c r="K236" s="266"/>
      <c r="L236" s="242"/>
      <c r="M236" s="267"/>
      <c r="N236" s="267"/>
      <c r="O236" s="268"/>
      <c r="P236" s="269"/>
      <c r="Q236" s="273"/>
      <c r="R236" s="271"/>
      <c r="S236" s="272"/>
      <c r="T236" s="272"/>
      <c r="U236" s="242"/>
    </row>
    <row r="237" ht="43.5" customHeight="1">
      <c r="A237" s="242"/>
      <c r="B237" s="242"/>
      <c r="C237" s="262"/>
      <c r="D237" s="263"/>
      <c r="E237" s="264"/>
      <c r="F237" s="242"/>
      <c r="G237" s="265"/>
      <c r="H237" s="242"/>
      <c r="I237" s="266"/>
      <c r="J237" s="266"/>
      <c r="K237" s="266"/>
      <c r="L237" s="242"/>
      <c r="M237" s="267"/>
      <c r="N237" s="267"/>
      <c r="O237" s="268"/>
      <c r="P237" s="269"/>
      <c r="Q237" s="273"/>
      <c r="R237" s="271"/>
      <c r="S237" s="272"/>
      <c r="T237" s="272"/>
      <c r="U237" s="242"/>
    </row>
    <row r="238" ht="43.5" customHeight="1">
      <c r="A238" s="242"/>
      <c r="B238" s="242"/>
      <c r="C238" s="262"/>
      <c r="D238" s="263"/>
      <c r="E238" s="264"/>
      <c r="F238" s="242"/>
      <c r="G238" s="265"/>
      <c r="H238" s="242"/>
      <c r="I238" s="266"/>
      <c r="J238" s="266"/>
      <c r="K238" s="266"/>
      <c r="L238" s="242"/>
      <c r="M238" s="267"/>
      <c r="N238" s="267"/>
      <c r="O238" s="268"/>
      <c r="P238" s="269"/>
      <c r="Q238" s="273"/>
      <c r="R238" s="271"/>
      <c r="S238" s="272"/>
      <c r="T238" s="272"/>
      <c r="U238" s="242"/>
    </row>
    <row r="239" ht="43.5" customHeight="1">
      <c r="A239" s="242"/>
      <c r="B239" s="242"/>
      <c r="C239" s="262"/>
      <c r="D239" s="263"/>
      <c r="E239" s="264"/>
      <c r="F239" s="242"/>
      <c r="G239" s="265"/>
      <c r="H239" s="242"/>
      <c r="I239" s="266"/>
      <c r="J239" s="266"/>
      <c r="K239" s="266"/>
      <c r="L239" s="242"/>
      <c r="M239" s="267"/>
      <c r="N239" s="267"/>
      <c r="O239" s="268"/>
      <c r="P239" s="269"/>
      <c r="Q239" s="273"/>
      <c r="R239" s="271"/>
      <c r="S239" s="272"/>
      <c r="T239" s="272"/>
      <c r="U239" s="242"/>
    </row>
    <row r="240" ht="43.5" customHeight="1">
      <c r="A240" s="242"/>
      <c r="B240" s="242"/>
      <c r="C240" s="262"/>
      <c r="D240" s="263"/>
      <c r="E240" s="264"/>
      <c r="F240" s="242"/>
      <c r="G240" s="265"/>
      <c r="H240" s="242"/>
      <c r="I240" s="266"/>
      <c r="J240" s="266"/>
      <c r="K240" s="266"/>
      <c r="L240" s="242"/>
      <c r="M240" s="267"/>
      <c r="N240" s="267"/>
      <c r="O240" s="268"/>
      <c r="P240" s="269"/>
      <c r="Q240" s="273"/>
      <c r="R240" s="271"/>
      <c r="S240" s="272"/>
      <c r="T240" s="272"/>
      <c r="U240" s="242"/>
    </row>
    <row r="241" ht="43.5" customHeight="1">
      <c r="A241" s="242"/>
      <c r="B241" s="242"/>
      <c r="C241" s="262"/>
      <c r="D241" s="263"/>
      <c r="E241" s="264"/>
      <c r="F241" s="242"/>
      <c r="G241" s="265"/>
      <c r="H241" s="242"/>
      <c r="I241" s="266"/>
      <c r="J241" s="266"/>
      <c r="K241" s="266"/>
      <c r="L241" s="242"/>
      <c r="M241" s="267"/>
      <c r="N241" s="267"/>
      <c r="O241" s="268"/>
      <c r="P241" s="269"/>
      <c r="Q241" s="273"/>
      <c r="R241" s="271"/>
      <c r="S241" s="272"/>
      <c r="T241" s="272"/>
      <c r="U241" s="242"/>
    </row>
    <row r="242" ht="43.5" customHeight="1">
      <c r="A242" s="242"/>
      <c r="B242" s="242"/>
      <c r="C242" s="262"/>
      <c r="D242" s="263"/>
      <c r="E242" s="264"/>
      <c r="F242" s="242"/>
      <c r="G242" s="265"/>
      <c r="H242" s="242"/>
      <c r="I242" s="266"/>
      <c r="J242" s="266"/>
      <c r="K242" s="266"/>
      <c r="L242" s="242"/>
      <c r="M242" s="267"/>
      <c r="N242" s="267"/>
      <c r="O242" s="268"/>
      <c r="P242" s="269"/>
      <c r="Q242" s="273"/>
      <c r="R242" s="271"/>
      <c r="S242" s="272"/>
      <c r="T242" s="272"/>
      <c r="U242" s="242"/>
    </row>
    <row r="243" ht="43.5" customHeight="1">
      <c r="A243" s="242"/>
      <c r="B243" s="242"/>
      <c r="C243" s="262"/>
      <c r="D243" s="263"/>
      <c r="E243" s="264"/>
      <c r="F243" s="242"/>
      <c r="G243" s="265"/>
      <c r="H243" s="242"/>
      <c r="I243" s="266"/>
      <c r="J243" s="266"/>
      <c r="K243" s="266"/>
      <c r="L243" s="242"/>
      <c r="M243" s="267"/>
      <c r="N243" s="267"/>
      <c r="O243" s="268"/>
      <c r="P243" s="269"/>
      <c r="Q243" s="273"/>
      <c r="R243" s="271"/>
      <c r="S243" s="272"/>
      <c r="T243" s="272"/>
      <c r="U243" s="242"/>
    </row>
    <row r="244" ht="43.5" customHeight="1">
      <c r="A244" s="242"/>
      <c r="B244" s="242"/>
      <c r="C244" s="262"/>
      <c r="D244" s="263"/>
      <c r="E244" s="264"/>
      <c r="F244" s="242"/>
      <c r="G244" s="265"/>
      <c r="H244" s="242"/>
      <c r="I244" s="266"/>
      <c r="J244" s="266"/>
      <c r="K244" s="266"/>
      <c r="L244" s="242"/>
      <c r="M244" s="267"/>
      <c r="N244" s="267"/>
      <c r="O244" s="268"/>
      <c r="P244" s="269"/>
      <c r="Q244" s="273"/>
      <c r="R244" s="271"/>
      <c r="S244" s="272"/>
      <c r="T244" s="272"/>
      <c r="U244" s="242"/>
    </row>
    <row r="245" ht="43.5" customHeight="1">
      <c r="A245" s="242"/>
      <c r="B245" s="242"/>
      <c r="C245" s="262"/>
      <c r="D245" s="263"/>
      <c r="E245" s="264"/>
      <c r="F245" s="242"/>
      <c r="G245" s="265"/>
      <c r="H245" s="242"/>
      <c r="I245" s="266"/>
      <c r="J245" s="266"/>
      <c r="K245" s="266"/>
      <c r="L245" s="242"/>
      <c r="M245" s="267"/>
      <c r="N245" s="267"/>
      <c r="O245" s="268"/>
      <c r="P245" s="269"/>
      <c r="Q245" s="273"/>
      <c r="R245" s="271"/>
      <c r="S245" s="272"/>
      <c r="T245" s="272"/>
      <c r="U245" s="242"/>
    </row>
    <row r="246" ht="43.5" customHeight="1">
      <c r="A246" s="242"/>
      <c r="B246" s="242"/>
      <c r="C246" s="262"/>
      <c r="D246" s="263"/>
      <c r="E246" s="264"/>
      <c r="F246" s="242"/>
      <c r="G246" s="265"/>
      <c r="H246" s="242"/>
      <c r="I246" s="266"/>
      <c r="J246" s="266"/>
      <c r="K246" s="266"/>
      <c r="L246" s="242"/>
      <c r="M246" s="267"/>
      <c r="N246" s="267"/>
      <c r="O246" s="268"/>
      <c r="P246" s="269"/>
      <c r="Q246" s="273"/>
      <c r="R246" s="271"/>
      <c r="S246" s="272"/>
      <c r="T246" s="272"/>
      <c r="U246" s="242"/>
    </row>
    <row r="247" ht="43.5" customHeight="1">
      <c r="A247" s="242"/>
      <c r="B247" s="242"/>
      <c r="C247" s="262"/>
      <c r="D247" s="263"/>
      <c r="E247" s="264"/>
      <c r="F247" s="242"/>
      <c r="G247" s="265"/>
      <c r="H247" s="242"/>
      <c r="I247" s="266"/>
      <c r="J247" s="266"/>
      <c r="K247" s="266"/>
      <c r="L247" s="242"/>
      <c r="M247" s="267"/>
      <c r="N247" s="267"/>
      <c r="O247" s="268"/>
      <c r="P247" s="269"/>
      <c r="Q247" s="273"/>
      <c r="R247" s="271"/>
      <c r="S247" s="272"/>
      <c r="T247" s="272"/>
      <c r="U247" s="242"/>
    </row>
    <row r="248" ht="43.5" customHeight="1">
      <c r="A248" s="242"/>
      <c r="B248" s="242"/>
      <c r="C248" s="262"/>
      <c r="D248" s="263"/>
      <c r="E248" s="264"/>
      <c r="F248" s="242"/>
      <c r="G248" s="265"/>
      <c r="H248" s="242"/>
      <c r="I248" s="266"/>
      <c r="J248" s="266"/>
      <c r="K248" s="266"/>
      <c r="L248" s="242"/>
      <c r="M248" s="267"/>
      <c r="N248" s="267"/>
      <c r="O248" s="268"/>
      <c r="P248" s="269"/>
      <c r="Q248" s="273"/>
      <c r="R248" s="271"/>
      <c r="S248" s="272"/>
      <c r="T248" s="272"/>
      <c r="U248" s="242"/>
    </row>
    <row r="249" ht="43.5" customHeight="1">
      <c r="A249" s="242"/>
      <c r="B249" s="242"/>
      <c r="C249" s="262"/>
      <c r="D249" s="263"/>
      <c r="E249" s="264"/>
      <c r="F249" s="242"/>
      <c r="G249" s="265"/>
      <c r="H249" s="242"/>
      <c r="I249" s="266"/>
      <c r="J249" s="266"/>
      <c r="K249" s="266"/>
      <c r="L249" s="242"/>
      <c r="M249" s="267"/>
      <c r="N249" s="267"/>
      <c r="O249" s="268"/>
      <c r="P249" s="269"/>
      <c r="Q249" s="273"/>
      <c r="R249" s="271"/>
      <c r="S249" s="272"/>
      <c r="T249" s="272"/>
      <c r="U249" s="242"/>
    </row>
    <row r="250" ht="43.5" customHeight="1">
      <c r="A250" s="242"/>
      <c r="B250" s="242"/>
      <c r="C250" s="262"/>
      <c r="D250" s="263"/>
      <c r="E250" s="264"/>
      <c r="F250" s="242"/>
      <c r="G250" s="265"/>
      <c r="H250" s="242"/>
      <c r="I250" s="266"/>
      <c r="J250" s="266"/>
      <c r="K250" s="266"/>
      <c r="L250" s="242"/>
      <c r="M250" s="267"/>
      <c r="N250" s="267"/>
      <c r="O250" s="268"/>
      <c r="P250" s="269"/>
      <c r="Q250" s="273"/>
      <c r="R250" s="271"/>
      <c r="S250" s="272"/>
      <c r="T250" s="272"/>
      <c r="U250" s="242"/>
    </row>
    <row r="251" ht="43.5" customHeight="1">
      <c r="A251" s="242"/>
      <c r="B251" s="242"/>
      <c r="C251" s="262"/>
      <c r="D251" s="263"/>
      <c r="E251" s="264"/>
      <c r="F251" s="242"/>
      <c r="G251" s="265"/>
      <c r="H251" s="242"/>
      <c r="I251" s="266"/>
      <c r="J251" s="266"/>
      <c r="K251" s="266"/>
      <c r="L251" s="242"/>
      <c r="M251" s="267"/>
      <c r="N251" s="267"/>
      <c r="O251" s="268"/>
      <c r="P251" s="269"/>
      <c r="Q251" s="273"/>
      <c r="R251" s="271"/>
      <c r="S251" s="272"/>
      <c r="T251" s="272"/>
      <c r="U251" s="242"/>
    </row>
    <row r="252" ht="43.5" customHeight="1">
      <c r="A252" s="242"/>
      <c r="B252" s="242"/>
      <c r="C252" s="262"/>
      <c r="D252" s="263"/>
      <c r="E252" s="264"/>
      <c r="F252" s="242"/>
      <c r="G252" s="265"/>
      <c r="H252" s="242"/>
      <c r="I252" s="266"/>
      <c r="J252" s="266"/>
      <c r="K252" s="266"/>
      <c r="L252" s="242"/>
      <c r="M252" s="267"/>
      <c r="N252" s="267"/>
      <c r="O252" s="268"/>
      <c r="P252" s="269"/>
      <c r="Q252" s="273"/>
      <c r="R252" s="271"/>
      <c r="S252" s="272"/>
      <c r="T252" s="272"/>
      <c r="U252" s="242"/>
    </row>
    <row r="253" ht="43.5" customHeight="1">
      <c r="A253" s="242"/>
      <c r="B253" s="242"/>
      <c r="C253" s="262"/>
      <c r="D253" s="263"/>
      <c r="E253" s="264"/>
      <c r="F253" s="242"/>
      <c r="G253" s="265"/>
      <c r="H253" s="242"/>
      <c r="I253" s="266"/>
      <c r="J253" s="266"/>
      <c r="K253" s="266"/>
      <c r="L253" s="242"/>
      <c r="M253" s="267"/>
      <c r="N253" s="267"/>
      <c r="O253" s="268"/>
      <c r="P253" s="269"/>
      <c r="Q253" s="273"/>
      <c r="R253" s="271"/>
      <c r="S253" s="272"/>
      <c r="T253" s="272"/>
      <c r="U253" s="242"/>
    </row>
    <row r="254" ht="43.5" customHeight="1">
      <c r="A254" s="242"/>
      <c r="B254" s="242"/>
      <c r="C254" s="262"/>
      <c r="D254" s="263"/>
      <c r="E254" s="264"/>
      <c r="F254" s="242"/>
      <c r="G254" s="265"/>
      <c r="H254" s="242"/>
      <c r="I254" s="266"/>
      <c r="J254" s="266"/>
      <c r="K254" s="266"/>
      <c r="L254" s="242"/>
      <c r="M254" s="267"/>
      <c r="N254" s="267"/>
      <c r="O254" s="268"/>
      <c r="P254" s="269"/>
      <c r="Q254" s="273"/>
      <c r="R254" s="271"/>
      <c r="S254" s="272"/>
      <c r="T254" s="272"/>
      <c r="U254" s="242"/>
    </row>
    <row r="255" ht="43.5" customHeight="1">
      <c r="A255" s="242"/>
      <c r="B255" s="242"/>
      <c r="C255" s="262"/>
      <c r="D255" s="263"/>
      <c r="E255" s="264"/>
      <c r="F255" s="242"/>
      <c r="G255" s="265"/>
      <c r="H255" s="242"/>
      <c r="I255" s="266"/>
      <c r="J255" s="266"/>
      <c r="K255" s="266"/>
      <c r="L255" s="242"/>
      <c r="M255" s="267"/>
      <c r="N255" s="267"/>
      <c r="O255" s="268"/>
      <c r="P255" s="269"/>
      <c r="Q255" s="273"/>
      <c r="R255" s="271"/>
      <c r="S255" s="272"/>
      <c r="T255" s="272"/>
      <c r="U255" s="242"/>
    </row>
    <row r="256" ht="43.5" customHeight="1">
      <c r="A256" s="242"/>
      <c r="B256" s="242"/>
      <c r="C256" s="262"/>
      <c r="D256" s="263"/>
      <c r="E256" s="264"/>
      <c r="F256" s="242"/>
      <c r="G256" s="265"/>
      <c r="H256" s="242"/>
      <c r="I256" s="266"/>
      <c r="J256" s="266"/>
      <c r="K256" s="266"/>
      <c r="L256" s="242"/>
      <c r="M256" s="267"/>
      <c r="N256" s="267"/>
      <c r="O256" s="268"/>
      <c r="P256" s="269"/>
      <c r="Q256" s="273"/>
      <c r="R256" s="271"/>
      <c r="S256" s="272"/>
      <c r="T256" s="272"/>
      <c r="U256" s="242"/>
    </row>
    <row r="257" ht="43.5" customHeight="1">
      <c r="A257" s="242"/>
      <c r="B257" s="242"/>
      <c r="C257" s="262"/>
      <c r="D257" s="263"/>
      <c r="E257" s="264"/>
      <c r="F257" s="242"/>
      <c r="G257" s="265"/>
      <c r="H257" s="242"/>
      <c r="I257" s="266"/>
      <c r="J257" s="266"/>
      <c r="K257" s="266"/>
      <c r="L257" s="242"/>
      <c r="M257" s="267"/>
      <c r="N257" s="267"/>
      <c r="O257" s="268"/>
      <c r="P257" s="269"/>
      <c r="Q257" s="273"/>
      <c r="R257" s="271"/>
      <c r="S257" s="272"/>
      <c r="T257" s="272"/>
      <c r="U257" s="242"/>
    </row>
    <row r="258" ht="43.5" customHeight="1">
      <c r="A258" s="242"/>
      <c r="B258" s="242"/>
      <c r="C258" s="262"/>
      <c r="D258" s="263"/>
      <c r="E258" s="264"/>
      <c r="F258" s="242"/>
      <c r="G258" s="265"/>
      <c r="H258" s="242"/>
      <c r="I258" s="266"/>
      <c r="J258" s="266"/>
      <c r="K258" s="266"/>
      <c r="L258" s="242"/>
      <c r="M258" s="267"/>
      <c r="N258" s="267"/>
      <c r="O258" s="268"/>
      <c r="P258" s="269"/>
      <c r="Q258" s="273"/>
      <c r="R258" s="271"/>
      <c r="S258" s="272"/>
      <c r="T258" s="272"/>
      <c r="U258" s="242"/>
    </row>
    <row r="259" ht="43.5" customHeight="1">
      <c r="A259" s="242"/>
      <c r="B259" s="242"/>
      <c r="C259" s="262"/>
      <c r="D259" s="263"/>
      <c r="E259" s="264"/>
      <c r="F259" s="242"/>
      <c r="G259" s="265"/>
      <c r="H259" s="242"/>
      <c r="I259" s="266"/>
      <c r="J259" s="266"/>
      <c r="K259" s="266"/>
      <c r="L259" s="242"/>
      <c r="M259" s="267"/>
      <c r="N259" s="267"/>
      <c r="O259" s="268"/>
      <c r="P259" s="269"/>
      <c r="Q259" s="273"/>
      <c r="R259" s="271"/>
      <c r="S259" s="272"/>
      <c r="T259" s="272"/>
      <c r="U259" s="242"/>
    </row>
    <row r="260" ht="43.5" customHeight="1">
      <c r="A260" s="242"/>
      <c r="B260" s="242"/>
      <c r="C260" s="262"/>
      <c r="D260" s="263"/>
      <c r="E260" s="264"/>
      <c r="F260" s="242"/>
      <c r="G260" s="265"/>
      <c r="H260" s="242"/>
      <c r="I260" s="266"/>
      <c r="J260" s="266"/>
      <c r="K260" s="266"/>
      <c r="L260" s="242"/>
      <c r="M260" s="267"/>
      <c r="N260" s="267"/>
      <c r="O260" s="268"/>
      <c r="P260" s="269"/>
      <c r="Q260" s="273"/>
      <c r="R260" s="271"/>
      <c r="S260" s="272"/>
      <c r="T260" s="272"/>
      <c r="U260" s="242"/>
    </row>
    <row r="261" ht="43.5" customHeight="1">
      <c r="A261" s="242"/>
      <c r="B261" s="242"/>
      <c r="C261" s="262"/>
      <c r="D261" s="263"/>
      <c r="E261" s="264"/>
      <c r="F261" s="242"/>
      <c r="G261" s="265"/>
      <c r="H261" s="242"/>
      <c r="I261" s="266"/>
      <c r="J261" s="266"/>
      <c r="K261" s="266"/>
      <c r="L261" s="242"/>
      <c r="M261" s="267"/>
      <c r="N261" s="267"/>
      <c r="O261" s="268"/>
      <c r="P261" s="269"/>
      <c r="Q261" s="273"/>
      <c r="R261" s="271"/>
      <c r="S261" s="272"/>
      <c r="T261" s="272"/>
      <c r="U261" s="242"/>
    </row>
    <row r="262" ht="43.5" customHeight="1">
      <c r="A262" s="242"/>
      <c r="B262" s="242"/>
      <c r="C262" s="262"/>
      <c r="D262" s="263"/>
      <c r="E262" s="264"/>
      <c r="F262" s="242"/>
      <c r="G262" s="265"/>
      <c r="H262" s="242"/>
      <c r="I262" s="266"/>
      <c r="J262" s="266"/>
      <c r="K262" s="266"/>
      <c r="L262" s="242"/>
      <c r="M262" s="267"/>
      <c r="N262" s="267"/>
      <c r="O262" s="268"/>
      <c r="P262" s="269"/>
      <c r="Q262" s="273"/>
      <c r="R262" s="271"/>
      <c r="S262" s="272"/>
      <c r="T262" s="272"/>
      <c r="U262" s="242"/>
    </row>
    <row r="263" ht="43.5" customHeight="1">
      <c r="A263" s="242"/>
      <c r="B263" s="242"/>
      <c r="C263" s="262"/>
      <c r="D263" s="263"/>
      <c r="E263" s="264"/>
      <c r="F263" s="242"/>
      <c r="G263" s="265"/>
      <c r="H263" s="242"/>
      <c r="I263" s="266"/>
      <c r="J263" s="266"/>
      <c r="K263" s="266"/>
      <c r="L263" s="242"/>
      <c r="M263" s="267"/>
      <c r="N263" s="267"/>
      <c r="O263" s="268"/>
      <c r="P263" s="269"/>
      <c r="Q263" s="273"/>
      <c r="R263" s="271"/>
      <c r="S263" s="272"/>
      <c r="T263" s="272"/>
      <c r="U263" s="242"/>
    </row>
    <row r="264" ht="43.5" customHeight="1">
      <c r="A264" s="242"/>
      <c r="B264" s="242"/>
      <c r="C264" s="262"/>
      <c r="D264" s="263"/>
      <c r="E264" s="264"/>
      <c r="F264" s="242"/>
      <c r="G264" s="265"/>
      <c r="H264" s="242"/>
      <c r="I264" s="266"/>
      <c r="J264" s="266"/>
      <c r="K264" s="266"/>
      <c r="L264" s="242"/>
      <c r="M264" s="267"/>
      <c r="N264" s="267"/>
      <c r="O264" s="268"/>
      <c r="P264" s="269"/>
      <c r="Q264" s="273"/>
      <c r="R264" s="271"/>
      <c r="S264" s="272"/>
      <c r="T264" s="272"/>
      <c r="U264" s="242"/>
    </row>
    <row r="265" ht="43.5" customHeight="1">
      <c r="A265" s="242"/>
      <c r="B265" s="242"/>
      <c r="C265" s="262"/>
      <c r="D265" s="263"/>
      <c r="E265" s="264"/>
      <c r="F265" s="242"/>
      <c r="G265" s="265"/>
      <c r="H265" s="242"/>
      <c r="I265" s="266"/>
      <c r="J265" s="266"/>
      <c r="K265" s="266"/>
      <c r="L265" s="242"/>
      <c r="M265" s="267"/>
      <c r="N265" s="267"/>
      <c r="O265" s="268"/>
      <c r="P265" s="269"/>
      <c r="Q265" s="273"/>
      <c r="R265" s="271"/>
      <c r="S265" s="272"/>
      <c r="T265" s="272"/>
      <c r="U265" s="242"/>
    </row>
    <row r="266" ht="43.5" customHeight="1">
      <c r="A266" s="242"/>
      <c r="B266" s="242"/>
      <c r="C266" s="262"/>
      <c r="D266" s="263"/>
      <c r="E266" s="264"/>
      <c r="F266" s="242"/>
      <c r="G266" s="265"/>
      <c r="H266" s="242"/>
      <c r="I266" s="266"/>
      <c r="J266" s="266"/>
      <c r="K266" s="266"/>
      <c r="L266" s="242"/>
      <c r="M266" s="267"/>
      <c r="N266" s="267"/>
      <c r="O266" s="268"/>
      <c r="P266" s="269"/>
      <c r="Q266" s="273"/>
      <c r="R266" s="271"/>
      <c r="S266" s="272"/>
      <c r="T266" s="272"/>
      <c r="U266" s="242"/>
    </row>
    <row r="267" ht="43.5" customHeight="1">
      <c r="A267" s="242"/>
      <c r="B267" s="242"/>
      <c r="C267" s="262"/>
      <c r="D267" s="263"/>
      <c r="E267" s="264"/>
      <c r="F267" s="242"/>
      <c r="G267" s="265"/>
      <c r="H267" s="242"/>
      <c r="I267" s="266"/>
      <c r="J267" s="266"/>
      <c r="K267" s="266"/>
      <c r="L267" s="242"/>
      <c r="M267" s="267"/>
      <c r="N267" s="267"/>
      <c r="O267" s="268"/>
      <c r="P267" s="269"/>
      <c r="Q267" s="273"/>
      <c r="R267" s="271"/>
      <c r="S267" s="272"/>
      <c r="T267" s="272"/>
      <c r="U267" s="242"/>
    </row>
    <row r="268" ht="43.5" customHeight="1">
      <c r="A268" s="242"/>
      <c r="B268" s="242"/>
      <c r="C268" s="262"/>
      <c r="D268" s="263"/>
      <c r="E268" s="264"/>
      <c r="F268" s="242"/>
      <c r="G268" s="265"/>
      <c r="H268" s="242"/>
      <c r="I268" s="266"/>
      <c r="J268" s="266"/>
      <c r="K268" s="266"/>
      <c r="L268" s="242"/>
      <c r="M268" s="267"/>
      <c r="N268" s="267"/>
      <c r="O268" s="268"/>
      <c r="P268" s="269"/>
      <c r="Q268" s="273"/>
      <c r="R268" s="271"/>
      <c r="S268" s="272"/>
      <c r="T268" s="272"/>
      <c r="U268" s="242"/>
    </row>
    <row r="269" ht="43.5" customHeight="1">
      <c r="A269" s="242"/>
      <c r="B269" s="242"/>
      <c r="C269" s="262"/>
      <c r="D269" s="263"/>
      <c r="E269" s="264"/>
      <c r="F269" s="242"/>
      <c r="G269" s="265"/>
      <c r="H269" s="242"/>
      <c r="I269" s="266"/>
      <c r="J269" s="266"/>
      <c r="K269" s="266"/>
      <c r="L269" s="242"/>
      <c r="M269" s="267"/>
      <c r="N269" s="267"/>
      <c r="O269" s="268"/>
      <c r="P269" s="269"/>
      <c r="Q269" s="273"/>
      <c r="R269" s="271"/>
      <c r="S269" s="272"/>
      <c r="T269" s="272"/>
      <c r="U269" s="242"/>
    </row>
    <row r="270" ht="43.5" customHeight="1">
      <c r="A270" s="242"/>
      <c r="B270" s="242"/>
      <c r="C270" s="262"/>
      <c r="D270" s="263"/>
      <c r="E270" s="264"/>
      <c r="F270" s="242"/>
      <c r="G270" s="265"/>
      <c r="H270" s="242"/>
      <c r="I270" s="266"/>
      <c r="J270" s="266"/>
      <c r="K270" s="266"/>
      <c r="L270" s="242"/>
      <c r="M270" s="267"/>
      <c r="N270" s="267"/>
      <c r="O270" s="268"/>
      <c r="P270" s="269"/>
      <c r="Q270" s="273"/>
      <c r="R270" s="271"/>
      <c r="S270" s="272"/>
      <c r="T270" s="272"/>
      <c r="U270" s="242"/>
    </row>
    <row r="271" ht="43.5" customHeight="1">
      <c r="A271" s="242"/>
      <c r="B271" s="242"/>
      <c r="C271" s="262"/>
      <c r="D271" s="263"/>
      <c r="E271" s="264"/>
      <c r="F271" s="242"/>
      <c r="G271" s="265"/>
      <c r="H271" s="242"/>
      <c r="I271" s="266"/>
      <c r="J271" s="266"/>
      <c r="K271" s="266"/>
      <c r="L271" s="242"/>
      <c r="M271" s="267"/>
      <c r="N271" s="267"/>
      <c r="O271" s="268"/>
      <c r="P271" s="269"/>
      <c r="Q271" s="273"/>
      <c r="R271" s="271"/>
      <c r="S271" s="272"/>
      <c r="T271" s="272"/>
      <c r="U271" s="242"/>
    </row>
    <row r="272" ht="43.5" customHeight="1">
      <c r="A272" s="242"/>
      <c r="B272" s="242"/>
      <c r="C272" s="262"/>
      <c r="D272" s="263"/>
      <c r="E272" s="264"/>
      <c r="F272" s="242"/>
      <c r="G272" s="265"/>
      <c r="H272" s="242"/>
      <c r="I272" s="266"/>
      <c r="J272" s="266"/>
      <c r="K272" s="266"/>
      <c r="L272" s="242"/>
      <c r="M272" s="267"/>
      <c r="N272" s="267"/>
      <c r="O272" s="268"/>
      <c r="P272" s="269"/>
      <c r="Q272" s="273"/>
      <c r="R272" s="271"/>
      <c r="S272" s="272"/>
      <c r="T272" s="272"/>
      <c r="U272" s="242"/>
    </row>
    <row r="273" ht="43.5" customHeight="1">
      <c r="A273" s="242"/>
      <c r="B273" s="242"/>
      <c r="C273" s="262"/>
      <c r="D273" s="263"/>
      <c r="E273" s="264"/>
      <c r="F273" s="242"/>
      <c r="G273" s="265"/>
      <c r="H273" s="242"/>
      <c r="I273" s="266"/>
      <c r="J273" s="266"/>
      <c r="K273" s="266"/>
      <c r="L273" s="242"/>
      <c r="M273" s="267"/>
      <c r="N273" s="267"/>
      <c r="O273" s="268"/>
      <c r="P273" s="269"/>
      <c r="Q273" s="273"/>
      <c r="R273" s="271"/>
      <c r="S273" s="272"/>
      <c r="T273" s="272"/>
      <c r="U273" s="242"/>
    </row>
    <row r="274" ht="43.5" customHeight="1">
      <c r="A274" s="242"/>
      <c r="B274" s="242"/>
      <c r="C274" s="262"/>
      <c r="D274" s="263"/>
      <c r="E274" s="264"/>
      <c r="F274" s="242"/>
      <c r="G274" s="265"/>
      <c r="H274" s="242"/>
      <c r="I274" s="266"/>
      <c r="J274" s="266"/>
      <c r="K274" s="266"/>
      <c r="L274" s="242"/>
      <c r="M274" s="267"/>
      <c r="N274" s="267"/>
      <c r="O274" s="268"/>
      <c r="P274" s="269"/>
      <c r="Q274" s="273"/>
      <c r="R274" s="271"/>
      <c r="S274" s="272"/>
      <c r="T274" s="272"/>
      <c r="U274" s="242"/>
    </row>
    <row r="275" ht="43.5" customHeight="1">
      <c r="A275" s="242"/>
      <c r="B275" s="242"/>
      <c r="C275" s="262"/>
      <c r="D275" s="263"/>
      <c r="E275" s="264"/>
      <c r="F275" s="242"/>
      <c r="G275" s="265"/>
      <c r="H275" s="242"/>
      <c r="I275" s="266"/>
      <c r="J275" s="266"/>
      <c r="K275" s="266"/>
      <c r="L275" s="242"/>
      <c r="M275" s="267"/>
      <c r="N275" s="267"/>
      <c r="O275" s="268"/>
      <c r="P275" s="269"/>
      <c r="Q275" s="273"/>
      <c r="R275" s="271"/>
      <c r="S275" s="272"/>
      <c r="T275" s="272"/>
      <c r="U275" s="242"/>
    </row>
    <row r="276" ht="43.5" customHeight="1">
      <c r="A276" s="242"/>
      <c r="B276" s="242"/>
      <c r="C276" s="262"/>
      <c r="D276" s="263"/>
      <c r="E276" s="264"/>
      <c r="F276" s="242"/>
      <c r="G276" s="265"/>
      <c r="H276" s="242"/>
      <c r="I276" s="266"/>
      <c r="J276" s="266"/>
      <c r="K276" s="266"/>
      <c r="L276" s="242"/>
      <c r="M276" s="267"/>
      <c r="N276" s="267"/>
      <c r="O276" s="268"/>
      <c r="P276" s="269"/>
      <c r="Q276" s="273"/>
      <c r="R276" s="271"/>
      <c r="S276" s="272"/>
      <c r="T276" s="272"/>
      <c r="U276" s="242"/>
    </row>
    <row r="277" ht="43.5" customHeight="1">
      <c r="A277" s="242"/>
      <c r="B277" s="242"/>
      <c r="C277" s="262"/>
      <c r="D277" s="263"/>
      <c r="E277" s="264"/>
      <c r="F277" s="242"/>
      <c r="G277" s="265"/>
      <c r="H277" s="242"/>
      <c r="I277" s="266"/>
      <c r="J277" s="266"/>
      <c r="K277" s="266"/>
      <c r="L277" s="242"/>
      <c r="M277" s="267"/>
      <c r="N277" s="267"/>
      <c r="O277" s="268"/>
      <c r="P277" s="269"/>
      <c r="Q277" s="273"/>
      <c r="R277" s="271"/>
      <c r="S277" s="272"/>
      <c r="T277" s="272"/>
      <c r="U277" s="242"/>
    </row>
    <row r="278" ht="43.5" customHeight="1">
      <c r="A278" s="242"/>
      <c r="B278" s="242"/>
      <c r="C278" s="262"/>
      <c r="D278" s="263"/>
      <c r="E278" s="264"/>
      <c r="F278" s="242"/>
      <c r="G278" s="265"/>
      <c r="H278" s="242"/>
      <c r="I278" s="266"/>
      <c r="J278" s="266"/>
      <c r="K278" s="266"/>
      <c r="L278" s="242"/>
      <c r="M278" s="267"/>
      <c r="N278" s="267"/>
      <c r="O278" s="268"/>
      <c r="P278" s="269"/>
      <c r="Q278" s="273"/>
      <c r="R278" s="271"/>
      <c r="S278" s="272"/>
      <c r="T278" s="272"/>
      <c r="U278" s="242"/>
    </row>
    <row r="279" ht="43.5" customHeight="1">
      <c r="A279" s="242"/>
      <c r="B279" s="242"/>
      <c r="C279" s="262"/>
      <c r="D279" s="263"/>
      <c r="E279" s="264"/>
      <c r="F279" s="242"/>
      <c r="G279" s="265"/>
      <c r="H279" s="242"/>
      <c r="I279" s="266"/>
      <c r="J279" s="266"/>
      <c r="K279" s="266"/>
      <c r="L279" s="242"/>
      <c r="M279" s="267"/>
      <c r="N279" s="267"/>
      <c r="O279" s="268"/>
      <c r="P279" s="269"/>
      <c r="Q279" s="273"/>
      <c r="R279" s="271"/>
      <c r="S279" s="272"/>
      <c r="T279" s="272"/>
      <c r="U279" s="242"/>
    </row>
    <row r="280" ht="43.5" customHeight="1">
      <c r="A280" s="242"/>
      <c r="B280" s="242"/>
      <c r="C280" s="262"/>
      <c r="D280" s="263"/>
      <c r="E280" s="264"/>
      <c r="F280" s="242"/>
      <c r="G280" s="265"/>
      <c r="H280" s="242"/>
      <c r="I280" s="266"/>
      <c r="J280" s="266"/>
      <c r="K280" s="266"/>
      <c r="L280" s="242"/>
      <c r="M280" s="267"/>
      <c r="N280" s="267"/>
      <c r="O280" s="268"/>
      <c r="P280" s="269"/>
      <c r="Q280" s="273"/>
      <c r="R280" s="271"/>
      <c r="S280" s="272"/>
      <c r="T280" s="272"/>
      <c r="U280" s="242"/>
    </row>
    <row r="281" ht="43.5" customHeight="1">
      <c r="A281" s="242"/>
      <c r="B281" s="242"/>
      <c r="C281" s="262"/>
      <c r="D281" s="263"/>
      <c r="E281" s="264"/>
      <c r="F281" s="242"/>
      <c r="G281" s="265"/>
      <c r="H281" s="242"/>
      <c r="I281" s="266"/>
      <c r="J281" s="266"/>
      <c r="K281" s="266"/>
      <c r="L281" s="242"/>
      <c r="M281" s="267"/>
      <c r="N281" s="267"/>
      <c r="O281" s="268"/>
      <c r="P281" s="269"/>
      <c r="Q281" s="273"/>
      <c r="R281" s="271"/>
      <c r="S281" s="272"/>
      <c r="T281" s="272"/>
      <c r="U281" s="242"/>
    </row>
    <row r="282" ht="43.5" customHeight="1">
      <c r="A282" s="242"/>
      <c r="B282" s="242"/>
      <c r="C282" s="262"/>
      <c r="D282" s="263"/>
      <c r="E282" s="264"/>
      <c r="F282" s="242"/>
      <c r="G282" s="265"/>
      <c r="H282" s="242"/>
      <c r="I282" s="266"/>
      <c r="J282" s="266"/>
      <c r="K282" s="266"/>
      <c r="L282" s="242"/>
      <c r="M282" s="267"/>
      <c r="N282" s="267"/>
      <c r="O282" s="268"/>
      <c r="P282" s="269"/>
      <c r="Q282" s="273"/>
      <c r="R282" s="271"/>
      <c r="S282" s="272"/>
      <c r="T282" s="272"/>
      <c r="U282" s="242"/>
    </row>
    <row r="283" ht="43.5" customHeight="1">
      <c r="A283" s="242"/>
      <c r="B283" s="242"/>
      <c r="C283" s="262"/>
      <c r="D283" s="263"/>
      <c r="E283" s="264"/>
      <c r="F283" s="242"/>
      <c r="G283" s="265"/>
      <c r="H283" s="242"/>
      <c r="I283" s="266"/>
      <c r="J283" s="266"/>
      <c r="K283" s="266"/>
      <c r="L283" s="242"/>
      <c r="M283" s="267"/>
      <c r="N283" s="267"/>
      <c r="O283" s="268"/>
      <c r="P283" s="269"/>
      <c r="Q283" s="273"/>
      <c r="R283" s="271"/>
      <c r="S283" s="272"/>
      <c r="T283" s="272"/>
      <c r="U283" s="242"/>
    </row>
    <row r="284" ht="43.5" customHeight="1">
      <c r="A284" s="242"/>
      <c r="B284" s="242"/>
      <c r="C284" s="262"/>
      <c r="D284" s="263"/>
      <c r="E284" s="264"/>
      <c r="F284" s="242"/>
      <c r="G284" s="265"/>
      <c r="H284" s="242"/>
      <c r="I284" s="266"/>
      <c r="J284" s="266"/>
      <c r="K284" s="266"/>
      <c r="L284" s="242"/>
      <c r="M284" s="267"/>
      <c r="N284" s="267"/>
      <c r="O284" s="268"/>
      <c r="P284" s="269"/>
      <c r="Q284" s="273"/>
      <c r="R284" s="271"/>
      <c r="S284" s="272"/>
      <c r="T284" s="272"/>
      <c r="U284" s="242"/>
    </row>
    <row r="285" ht="43.5" customHeight="1">
      <c r="A285" s="242"/>
      <c r="B285" s="242"/>
      <c r="C285" s="262"/>
      <c r="D285" s="263"/>
      <c r="E285" s="264"/>
      <c r="F285" s="242"/>
      <c r="G285" s="265"/>
      <c r="H285" s="242"/>
      <c r="I285" s="266"/>
      <c r="J285" s="266"/>
      <c r="K285" s="266"/>
      <c r="L285" s="242"/>
      <c r="M285" s="267"/>
      <c r="N285" s="267"/>
      <c r="O285" s="268"/>
      <c r="P285" s="269"/>
      <c r="Q285" s="273"/>
      <c r="R285" s="271"/>
      <c r="S285" s="272"/>
      <c r="T285" s="272"/>
      <c r="U285" s="242"/>
    </row>
    <row r="286" ht="43.5" customHeight="1">
      <c r="A286" s="242"/>
      <c r="B286" s="242"/>
      <c r="C286" s="262"/>
      <c r="D286" s="263"/>
      <c r="E286" s="264"/>
      <c r="F286" s="242"/>
      <c r="G286" s="265"/>
      <c r="H286" s="242"/>
      <c r="I286" s="266"/>
      <c r="J286" s="266"/>
      <c r="K286" s="266"/>
      <c r="L286" s="242"/>
      <c r="M286" s="267"/>
      <c r="N286" s="267"/>
      <c r="O286" s="268"/>
      <c r="P286" s="269"/>
      <c r="Q286" s="273"/>
      <c r="R286" s="271"/>
      <c r="S286" s="272"/>
      <c r="T286" s="272"/>
      <c r="U286" s="242"/>
    </row>
    <row r="287" ht="43.5" customHeight="1">
      <c r="A287" s="242"/>
      <c r="B287" s="242"/>
      <c r="C287" s="262"/>
      <c r="D287" s="263"/>
      <c r="E287" s="264"/>
      <c r="F287" s="242"/>
      <c r="G287" s="265"/>
      <c r="H287" s="242"/>
      <c r="I287" s="266"/>
      <c r="J287" s="266"/>
      <c r="K287" s="266"/>
      <c r="L287" s="242"/>
      <c r="M287" s="267"/>
      <c r="N287" s="267"/>
      <c r="O287" s="268"/>
      <c r="P287" s="269"/>
      <c r="Q287" s="273"/>
      <c r="R287" s="271"/>
      <c r="S287" s="272"/>
      <c r="T287" s="272"/>
      <c r="U287" s="242"/>
    </row>
    <row r="288" ht="43.5" customHeight="1">
      <c r="A288" s="242"/>
      <c r="B288" s="242"/>
      <c r="C288" s="262"/>
      <c r="D288" s="263"/>
      <c r="E288" s="264"/>
      <c r="F288" s="242"/>
      <c r="G288" s="265"/>
      <c r="H288" s="242"/>
      <c r="I288" s="266"/>
      <c r="J288" s="266"/>
      <c r="K288" s="266"/>
      <c r="L288" s="242"/>
      <c r="M288" s="267"/>
      <c r="N288" s="267"/>
      <c r="O288" s="268"/>
      <c r="P288" s="269"/>
      <c r="Q288" s="273"/>
      <c r="R288" s="271"/>
      <c r="S288" s="272"/>
      <c r="T288" s="272"/>
      <c r="U288" s="242"/>
    </row>
    <row r="289" ht="43.5" customHeight="1">
      <c r="A289" s="242"/>
      <c r="B289" s="242"/>
      <c r="C289" s="262"/>
      <c r="D289" s="263"/>
      <c r="E289" s="264"/>
      <c r="F289" s="242"/>
      <c r="G289" s="265"/>
      <c r="H289" s="242"/>
      <c r="I289" s="266"/>
      <c r="J289" s="266"/>
      <c r="K289" s="266"/>
      <c r="L289" s="242"/>
      <c r="M289" s="267"/>
      <c r="N289" s="267"/>
      <c r="O289" s="268"/>
      <c r="P289" s="269"/>
      <c r="Q289" s="273"/>
      <c r="R289" s="271"/>
      <c r="S289" s="272"/>
      <c r="T289" s="272"/>
      <c r="U289" s="242"/>
    </row>
    <row r="290" ht="43.5" customHeight="1">
      <c r="A290" s="242"/>
      <c r="B290" s="242"/>
      <c r="C290" s="262"/>
      <c r="D290" s="263"/>
      <c r="E290" s="264"/>
      <c r="F290" s="242"/>
      <c r="G290" s="265"/>
      <c r="H290" s="242"/>
      <c r="I290" s="266"/>
      <c r="J290" s="266"/>
      <c r="K290" s="266"/>
      <c r="L290" s="242"/>
      <c r="M290" s="267"/>
      <c r="N290" s="267"/>
      <c r="O290" s="268"/>
      <c r="P290" s="269"/>
      <c r="Q290" s="273"/>
      <c r="R290" s="271"/>
      <c r="S290" s="272"/>
      <c r="T290" s="272"/>
      <c r="U290" s="242"/>
    </row>
    <row r="291" ht="43.5" customHeight="1">
      <c r="A291" s="242"/>
      <c r="B291" s="242"/>
      <c r="C291" s="262"/>
      <c r="D291" s="263"/>
      <c r="E291" s="264"/>
      <c r="F291" s="242"/>
      <c r="G291" s="265"/>
      <c r="H291" s="242"/>
      <c r="I291" s="266"/>
      <c r="J291" s="266"/>
      <c r="K291" s="266"/>
      <c r="L291" s="242"/>
      <c r="M291" s="267"/>
      <c r="N291" s="267"/>
      <c r="O291" s="268"/>
      <c r="P291" s="269"/>
      <c r="Q291" s="273"/>
      <c r="R291" s="271"/>
      <c r="S291" s="272"/>
      <c r="T291" s="272"/>
      <c r="U291" s="242"/>
    </row>
    <row r="292" ht="43.5" customHeight="1">
      <c r="A292" s="242"/>
      <c r="B292" s="242"/>
      <c r="C292" s="262"/>
      <c r="D292" s="263"/>
      <c r="E292" s="264"/>
      <c r="F292" s="242"/>
      <c r="G292" s="265"/>
      <c r="H292" s="242"/>
      <c r="I292" s="266"/>
      <c r="J292" s="266"/>
      <c r="K292" s="266"/>
      <c r="L292" s="242"/>
      <c r="M292" s="267"/>
      <c r="N292" s="267"/>
      <c r="O292" s="268"/>
      <c r="P292" s="269"/>
      <c r="Q292" s="273"/>
      <c r="R292" s="271"/>
      <c r="S292" s="272"/>
      <c r="T292" s="272"/>
      <c r="U292" s="242"/>
    </row>
    <row r="293" ht="43.5" customHeight="1">
      <c r="A293" s="242"/>
      <c r="B293" s="242"/>
      <c r="C293" s="262"/>
      <c r="D293" s="263"/>
      <c r="E293" s="264"/>
      <c r="F293" s="242"/>
      <c r="G293" s="265"/>
      <c r="H293" s="242"/>
      <c r="I293" s="266"/>
      <c r="J293" s="266"/>
      <c r="K293" s="266"/>
      <c r="L293" s="242"/>
      <c r="M293" s="267"/>
      <c r="N293" s="267"/>
      <c r="O293" s="268"/>
      <c r="P293" s="269"/>
      <c r="Q293" s="273"/>
      <c r="R293" s="271"/>
      <c r="S293" s="272"/>
      <c r="T293" s="272"/>
      <c r="U293" s="242"/>
    </row>
    <row r="294" ht="43.5" customHeight="1">
      <c r="A294" s="242"/>
      <c r="B294" s="242"/>
      <c r="C294" s="262"/>
      <c r="D294" s="263"/>
      <c r="E294" s="264"/>
      <c r="F294" s="242"/>
      <c r="G294" s="265"/>
      <c r="H294" s="242"/>
      <c r="I294" s="266"/>
      <c r="J294" s="266"/>
      <c r="K294" s="266"/>
      <c r="L294" s="242"/>
      <c r="M294" s="267"/>
      <c r="N294" s="267"/>
      <c r="O294" s="268"/>
      <c r="P294" s="269"/>
      <c r="Q294" s="273"/>
      <c r="R294" s="271"/>
      <c r="S294" s="272"/>
      <c r="T294" s="272"/>
      <c r="U294" s="242"/>
    </row>
    <row r="295" ht="43.5" customHeight="1">
      <c r="A295" s="242"/>
      <c r="B295" s="242"/>
      <c r="C295" s="262"/>
      <c r="D295" s="263"/>
      <c r="E295" s="264"/>
      <c r="F295" s="242"/>
      <c r="G295" s="265"/>
      <c r="H295" s="242"/>
      <c r="I295" s="266"/>
      <c r="J295" s="266"/>
      <c r="K295" s="266"/>
      <c r="L295" s="242"/>
      <c r="M295" s="267"/>
      <c r="N295" s="267"/>
      <c r="O295" s="268"/>
      <c r="P295" s="269"/>
      <c r="Q295" s="273"/>
      <c r="R295" s="271"/>
      <c r="S295" s="272"/>
      <c r="T295" s="272"/>
      <c r="U295" s="242"/>
    </row>
    <row r="296" ht="43.5" customHeight="1">
      <c r="A296" s="242"/>
      <c r="B296" s="242"/>
      <c r="C296" s="262"/>
      <c r="D296" s="263"/>
      <c r="E296" s="264"/>
      <c r="F296" s="242"/>
      <c r="G296" s="265"/>
      <c r="H296" s="242"/>
      <c r="I296" s="266"/>
      <c r="J296" s="266"/>
      <c r="K296" s="266"/>
      <c r="L296" s="242"/>
      <c r="M296" s="267"/>
      <c r="N296" s="267"/>
      <c r="O296" s="268"/>
      <c r="P296" s="269"/>
      <c r="Q296" s="273"/>
      <c r="R296" s="271"/>
      <c r="S296" s="272"/>
      <c r="T296" s="272"/>
      <c r="U296" s="242"/>
    </row>
    <row r="297" ht="43.5" customHeight="1">
      <c r="A297" s="242"/>
      <c r="B297" s="242"/>
      <c r="C297" s="262"/>
      <c r="D297" s="263"/>
      <c r="E297" s="264"/>
      <c r="F297" s="242"/>
      <c r="G297" s="265"/>
      <c r="H297" s="242"/>
      <c r="I297" s="266"/>
      <c r="J297" s="266"/>
      <c r="K297" s="266"/>
      <c r="L297" s="242"/>
      <c r="M297" s="267"/>
      <c r="N297" s="267"/>
      <c r="O297" s="268"/>
      <c r="P297" s="269"/>
      <c r="Q297" s="273"/>
      <c r="R297" s="271"/>
      <c r="S297" s="272"/>
      <c r="T297" s="272"/>
      <c r="U297" s="242"/>
    </row>
    <row r="298" ht="43.5" customHeight="1">
      <c r="A298" s="242"/>
      <c r="B298" s="242"/>
      <c r="C298" s="262"/>
      <c r="D298" s="263"/>
      <c r="E298" s="264"/>
      <c r="F298" s="242"/>
      <c r="G298" s="265"/>
      <c r="H298" s="242"/>
      <c r="I298" s="266"/>
      <c r="J298" s="266"/>
      <c r="K298" s="266"/>
      <c r="L298" s="242"/>
      <c r="M298" s="267"/>
      <c r="N298" s="267"/>
      <c r="O298" s="268"/>
      <c r="P298" s="269"/>
      <c r="Q298" s="273"/>
      <c r="R298" s="271"/>
      <c r="S298" s="272"/>
      <c r="T298" s="272"/>
      <c r="U298" s="242"/>
    </row>
    <row r="299" ht="43.5" customHeight="1">
      <c r="A299" s="242"/>
      <c r="B299" s="242"/>
      <c r="C299" s="262"/>
      <c r="D299" s="263"/>
      <c r="E299" s="264"/>
      <c r="F299" s="242"/>
      <c r="G299" s="265"/>
      <c r="H299" s="242"/>
      <c r="I299" s="266"/>
      <c r="J299" s="266"/>
      <c r="K299" s="266"/>
      <c r="L299" s="242"/>
      <c r="M299" s="267"/>
      <c r="N299" s="267"/>
      <c r="O299" s="268"/>
      <c r="P299" s="269"/>
      <c r="Q299" s="273"/>
      <c r="R299" s="271"/>
      <c r="S299" s="272"/>
      <c r="T299" s="272"/>
      <c r="U299" s="242"/>
    </row>
    <row r="300" ht="43.5" customHeight="1">
      <c r="A300" s="242"/>
      <c r="B300" s="242"/>
      <c r="C300" s="262"/>
      <c r="D300" s="263"/>
      <c r="E300" s="264"/>
      <c r="F300" s="242"/>
      <c r="G300" s="265"/>
      <c r="H300" s="242"/>
      <c r="I300" s="266"/>
      <c r="J300" s="266"/>
      <c r="K300" s="266"/>
      <c r="L300" s="242"/>
      <c r="M300" s="267"/>
      <c r="N300" s="267"/>
      <c r="O300" s="268"/>
      <c r="P300" s="269"/>
      <c r="Q300" s="273"/>
      <c r="R300" s="271"/>
      <c r="S300" s="272"/>
      <c r="T300" s="272"/>
      <c r="U300" s="242"/>
    </row>
    <row r="301" ht="43.5" customHeight="1">
      <c r="A301" s="242"/>
      <c r="B301" s="242"/>
      <c r="C301" s="262"/>
      <c r="D301" s="263"/>
      <c r="E301" s="264"/>
      <c r="F301" s="242"/>
      <c r="G301" s="265"/>
      <c r="H301" s="242"/>
      <c r="I301" s="266"/>
      <c r="J301" s="266"/>
      <c r="K301" s="266"/>
      <c r="L301" s="242"/>
      <c r="M301" s="267"/>
      <c r="N301" s="267"/>
      <c r="O301" s="268"/>
      <c r="P301" s="269"/>
      <c r="Q301" s="273"/>
      <c r="R301" s="271"/>
      <c r="S301" s="272"/>
      <c r="T301" s="272"/>
      <c r="U301" s="242"/>
    </row>
    <row r="302" ht="43.5" customHeight="1">
      <c r="A302" s="242"/>
      <c r="B302" s="242"/>
      <c r="C302" s="262"/>
      <c r="D302" s="263"/>
      <c r="E302" s="264"/>
      <c r="F302" s="242"/>
      <c r="G302" s="265"/>
      <c r="H302" s="242"/>
      <c r="I302" s="266"/>
      <c r="J302" s="266"/>
      <c r="K302" s="266"/>
      <c r="L302" s="242"/>
      <c r="M302" s="267"/>
      <c r="N302" s="267"/>
      <c r="O302" s="268"/>
      <c r="P302" s="269"/>
      <c r="Q302" s="273"/>
      <c r="R302" s="271"/>
      <c r="S302" s="272"/>
      <c r="T302" s="272"/>
      <c r="U302" s="242"/>
    </row>
    <row r="303" ht="43.5" customHeight="1">
      <c r="A303" s="242"/>
      <c r="B303" s="242"/>
      <c r="C303" s="262"/>
      <c r="D303" s="263"/>
      <c r="E303" s="264"/>
      <c r="F303" s="242"/>
      <c r="G303" s="265"/>
      <c r="H303" s="242"/>
      <c r="I303" s="266"/>
      <c r="J303" s="266"/>
      <c r="K303" s="266"/>
      <c r="L303" s="242"/>
      <c r="M303" s="267"/>
      <c r="N303" s="267"/>
      <c r="O303" s="268"/>
      <c r="P303" s="269"/>
      <c r="Q303" s="273"/>
      <c r="R303" s="271"/>
      <c r="S303" s="272"/>
      <c r="T303" s="272"/>
      <c r="U303" s="242"/>
    </row>
    <row r="304" ht="43.5" customHeight="1">
      <c r="A304" s="242"/>
      <c r="B304" s="242"/>
      <c r="C304" s="262"/>
      <c r="D304" s="263"/>
      <c r="E304" s="264"/>
      <c r="F304" s="242"/>
      <c r="G304" s="265"/>
      <c r="H304" s="242"/>
      <c r="I304" s="266"/>
      <c r="J304" s="266"/>
      <c r="K304" s="266"/>
      <c r="L304" s="242"/>
      <c r="M304" s="267"/>
      <c r="N304" s="267"/>
      <c r="O304" s="268"/>
      <c r="P304" s="269"/>
      <c r="Q304" s="273"/>
      <c r="R304" s="271"/>
      <c r="S304" s="272"/>
      <c r="T304" s="272"/>
      <c r="U304" s="242"/>
    </row>
    <row r="305" ht="43.5" customHeight="1">
      <c r="A305" s="242"/>
      <c r="B305" s="242"/>
      <c r="C305" s="262"/>
      <c r="D305" s="263"/>
      <c r="E305" s="264"/>
      <c r="F305" s="242"/>
      <c r="G305" s="265"/>
      <c r="H305" s="242"/>
      <c r="I305" s="266"/>
      <c r="J305" s="266"/>
      <c r="K305" s="266"/>
      <c r="L305" s="242"/>
      <c r="M305" s="267"/>
      <c r="N305" s="267"/>
      <c r="O305" s="268"/>
      <c r="P305" s="269"/>
      <c r="Q305" s="273"/>
      <c r="R305" s="271"/>
      <c r="S305" s="272"/>
      <c r="T305" s="272"/>
      <c r="U305" s="242"/>
    </row>
    <row r="306" ht="43.5" customHeight="1">
      <c r="A306" s="242"/>
      <c r="B306" s="242"/>
      <c r="C306" s="262"/>
      <c r="D306" s="263"/>
      <c r="E306" s="264"/>
      <c r="F306" s="242"/>
      <c r="G306" s="265"/>
      <c r="H306" s="242"/>
      <c r="I306" s="266"/>
      <c r="J306" s="266"/>
      <c r="K306" s="266"/>
      <c r="L306" s="242"/>
      <c r="M306" s="267"/>
      <c r="N306" s="267"/>
      <c r="O306" s="268"/>
      <c r="P306" s="269"/>
      <c r="Q306" s="273"/>
      <c r="R306" s="271"/>
      <c r="S306" s="272"/>
      <c r="T306" s="272"/>
      <c r="U306" s="242"/>
    </row>
    <row r="307" ht="43.5" customHeight="1">
      <c r="A307" s="242"/>
      <c r="B307" s="242"/>
      <c r="C307" s="262"/>
      <c r="D307" s="263"/>
      <c r="E307" s="264"/>
      <c r="F307" s="242"/>
      <c r="G307" s="265"/>
      <c r="H307" s="242"/>
      <c r="I307" s="266"/>
      <c r="J307" s="266"/>
      <c r="K307" s="266"/>
      <c r="L307" s="242"/>
      <c r="M307" s="267"/>
      <c r="N307" s="267"/>
      <c r="O307" s="268"/>
      <c r="P307" s="269"/>
      <c r="Q307" s="273"/>
      <c r="R307" s="271"/>
      <c r="S307" s="272"/>
      <c r="T307" s="272"/>
      <c r="U307" s="242"/>
    </row>
    <row r="308" ht="43.5" customHeight="1">
      <c r="A308" s="242"/>
      <c r="B308" s="242"/>
      <c r="C308" s="262"/>
      <c r="D308" s="263"/>
      <c r="E308" s="264"/>
      <c r="F308" s="242"/>
      <c r="G308" s="265"/>
      <c r="H308" s="242"/>
      <c r="I308" s="266"/>
      <c r="J308" s="266"/>
      <c r="K308" s="266"/>
      <c r="L308" s="242"/>
      <c r="M308" s="267"/>
      <c r="N308" s="267"/>
      <c r="O308" s="268"/>
      <c r="P308" s="269"/>
      <c r="Q308" s="273"/>
      <c r="R308" s="271"/>
      <c r="S308" s="272"/>
      <c r="T308" s="272"/>
      <c r="U308" s="242"/>
    </row>
    <row r="309" ht="43.5" customHeight="1">
      <c r="A309" s="242"/>
      <c r="B309" s="242"/>
      <c r="C309" s="262"/>
      <c r="D309" s="263"/>
      <c r="E309" s="264"/>
      <c r="F309" s="242"/>
      <c r="G309" s="265"/>
      <c r="H309" s="242"/>
      <c r="I309" s="266"/>
      <c r="J309" s="266"/>
      <c r="K309" s="266"/>
      <c r="L309" s="242"/>
      <c r="M309" s="267"/>
      <c r="N309" s="267"/>
      <c r="O309" s="268"/>
      <c r="P309" s="269"/>
      <c r="Q309" s="273"/>
      <c r="R309" s="271"/>
      <c r="S309" s="272"/>
      <c r="T309" s="272"/>
      <c r="U309" s="242"/>
    </row>
    <row r="310" ht="43.5" customHeight="1">
      <c r="A310" s="242"/>
      <c r="B310" s="242"/>
      <c r="C310" s="262"/>
      <c r="D310" s="263"/>
      <c r="E310" s="264"/>
      <c r="F310" s="242"/>
      <c r="G310" s="265"/>
      <c r="H310" s="242"/>
      <c r="I310" s="266"/>
      <c r="J310" s="266"/>
      <c r="K310" s="266"/>
      <c r="L310" s="242"/>
      <c r="M310" s="267"/>
      <c r="N310" s="267"/>
      <c r="O310" s="268"/>
      <c r="P310" s="269"/>
      <c r="Q310" s="273"/>
      <c r="R310" s="271"/>
      <c r="S310" s="272"/>
      <c r="T310" s="272"/>
      <c r="U310" s="242"/>
    </row>
    <row r="311" ht="43.5" customHeight="1">
      <c r="A311" s="242"/>
      <c r="B311" s="242"/>
      <c r="C311" s="262"/>
      <c r="D311" s="263"/>
      <c r="E311" s="264"/>
      <c r="F311" s="242"/>
      <c r="G311" s="265"/>
      <c r="H311" s="242"/>
      <c r="I311" s="266"/>
      <c r="J311" s="266"/>
      <c r="K311" s="266"/>
      <c r="L311" s="242"/>
      <c r="M311" s="267"/>
      <c r="N311" s="267"/>
      <c r="O311" s="268"/>
      <c r="P311" s="269"/>
      <c r="Q311" s="273"/>
      <c r="R311" s="271"/>
      <c r="S311" s="272"/>
      <c r="T311" s="272"/>
      <c r="U311" s="242"/>
    </row>
    <row r="312" ht="43.5" customHeight="1">
      <c r="A312" s="242"/>
      <c r="B312" s="242"/>
      <c r="C312" s="262"/>
      <c r="D312" s="263"/>
      <c r="E312" s="264"/>
      <c r="F312" s="242"/>
      <c r="G312" s="265"/>
      <c r="H312" s="242"/>
      <c r="I312" s="266"/>
      <c r="J312" s="266"/>
      <c r="K312" s="266"/>
      <c r="L312" s="242"/>
      <c r="M312" s="267"/>
      <c r="N312" s="267"/>
      <c r="O312" s="268"/>
      <c r="P312" s="269"/>
      <c r="Q312" s="273"/>
      <c r="R312" s="271"/>
      <c r="S312" s="272"/>
      <c r="T312" s="272"/>
      <c r="U312" s="242"/>
    </row>
    <row r="313" ht="43.5" customHeight="1">
      <c r="A313" s="242"/>
      <c r="B313" s="242"/>
      <c r="C313" s="262"/>
      <c r="D313" s="263"/>
      <c r="E313" s="264"/>
      <c r="F313" s="242"/>
      <c r="G313" s="265"/>
      <c r="H313" s="242"/>
      <c r="I313" s="266"/>
      <c r="J313" s="266"/>
      <c r="K313" s="266"/>
      <c r="L313" s="242"/>
      <c r="M313" s="267"/>
      <c r="N313" s="267"/>
      <c r="O313" s="268"/>
      <c r="P313" s="269"/>
      <c r="Q313" s="273"/>
      <c r="R313" s="271"/>
      <c r="S313" s="272"/>
      <c r="T313" s="272"/>
      <c r="U313" s="242"/>
    </row>
    <row r="314" ht="43.5" customHeight="1">
      <c r="A314" s="242"/>
      <c r="B314" s="242"/>
      <c r="C314" s="262"/>
      <c r="D314" s="263"/>
      <c r="E314" s="264"/>
      <c r="F314" s="242"/>
      <c r="G314" s="265"/>
      <c r="H314" s="242"/>
      <c r="I314" s="266"/>
      <c r="J314" s="266"/>
      <c r="K314" s="266"/>
      <c r="L314" s="242"/>
      <c r="M314" s="267"/>
      <c r="N314" s="267"/>
      <c r="O314" s="268"/>
      <c r="P314" s="269"/>
      <c r="Q314" s="273"/>
      <c r="R314" s="271"/>
      <c r="S314" s="272"/>
      <c r="T314" s="272"/>
      <c r="U314" s="242"/>
    </row>
    <row r="315" ht="43.5" customHeight="1">
      <c r="A315" s="242"/>
      <c r="B315" s="242"/>
      <c r="C315" s="262"/>
      <c r="D315" s="263"/>
      <c r="E315" s="264"/>
      <c r="F315" s="242"/>
      <c r="G315" s="265"/>
      <c r="H315" s="242"/>
      <c r="I315" s="266"/>
      <c r="J315" s="266"/>
      <c r="K315" s="266"/>
      <c r="L315" s="242"/>
      <c r="M315" s="267"/>
      <c r="N315" s="267"/>
      <c r="O315" s="268"/>
      <c r="P315" s="269"/>
      <c r="Q315" s="273"/>
      <c r="R315" s="271"/>
      <c r="S315" s="272"/>
      <c r="T315" s="272"/>
      <c r="U315" s="242"/>
    </row>
    <row r="316" ht="43.5" customHeight="1">
      <c r="A316" s="242"/>
      <c r="B316" s="242"/>
      <c r="C316" s="262"/>
      <c r="D316" s="263"/>
      <c r="E316" s="264"/>
      <c r="F316" s="242"/>
      <c r="G316" s="265"/>
      <c r="H316" s="242"/>
      <c r="I316" s="266"/>
      <c r="J316" s="266"/>
      <c r="K316" s="266"/>
      <c r="L316" s="242"/>
      <c r="M316" s="267"/>
      <c r="N316" s="267"/>
      <c r="O316" s="268"/>
      <c r="P316" s="269"/>
      <c r="Q316" s="273"/>
      <c r="R316" s="271"/>
      <c r="S316" s="272"/>
      <c r="T316" s="272"/>
      <c r="U316" s="242"/>
    </row>
    <row r="317" ht="43.5" customHeight="1">
      <c r="A317" s="242"/>
      <c r="B317" s="242"/>
      <c r="C317" s="262"/>
      <c r="D317" s="263"/>
      <c r="E317" s="264"/>
      <c r="F317" s="242"/>
      <c r="G317" s="265"/>
      <c r="H317" s="242"/>
      <c r="I317" s="266"/>
      <c r="J317" s="266"/>
      <c r="K317" s="266"/>
      <c r="L317" s="242"/>
      <c r="M317" s="267"/>
      <c r="N317" s="267"/>
      <c r="O317" s="268"/>
      <c r="P317" s="269"/>
      <c r="Q317" s="273"/>
      <c r="R317" s="271"/>
      <c r="S317" s="272"/>
      <c r="T317" s="272"/>
      <c r="U317" s="242"/>
    </row>
    <row r="318" ht="43.5" customHeight="1">
      <c r="A318" s="242"/>
      <c r="B318" s="242"/>
      <c r="C318" s="262"/>
      <c r="D318" s="263"/>
      <c r="E318" s="264"/>
      <c r="F318" s="242"/>
      <c r="G318" s="265"/>
      <c r="H318" s="242"/>
      <c r="I318" s="266"/>
      <c r="J318" s="266"/>
      <c r="K318" s="266"/>
      <c r="L318" s="242"/>
      <c r="M318" s="267"/>
      <c r="N318" s="267"/>
      <c r="O318" s="268"/>
      <c r="P318" s="269"/>
      <c r="Q318" s="273"/>
      <c r="R318" s="271"/>
      <c r="S318" s="272"/>
      <c r="T318" s="272"/>
      <c r="U318" s="242"/>
    </row>
    <row r="319" ht="43.5" customHeight="1">
      <c r="A319" s="242"/>
      <c r="B319" s="242"/>
      <c r="C319" s="262"/>
      <c r="D319" s="263"/>
      <c r="E319" s="264"/>
      <c r="F319" s="242"/>
      <c r="G319" s="265"/>
      <c r="H319" s="242"/>
      <c r="I319" s="266"/>
      <c r="J319" s="266"/>
      <c r="K319" s="266"/>
      <c r="L319" s="242"/>
      <c r="M319" s="267"/>
      <c r="N319" s="267"/>
      <c r="O319" s="268"/>
      <c r="P319" s="269"/>
      <c r="Q319" s="273"/>
      <c r="R319" s="271"/>
      <c r="S319" s="272"/>
      <c r="T319" s="272"/>
      <c r="U319" s="242"/>
    </row>
    <row r="320" ht="43.5" customHeight="1">
      <c r="A320" s="242"/>
      <c r="B320" s="242"/>
      <c r="C320" s="262"/>
      <c r="D320" s="263"/>
      <c r="E320" s="264"/>
      <c r="F320" s="242"/>
      <c r="G320" s="265"/>
      <c r="H320" s="242"/>
      <c r="I320" s="266"/>
      <c r="J320" s="266"/>
      <c r="K320" s="266"/>
      <c r="L320" s="242"/>
      <c r="M320" s="267"/>
      <c r="N320" s="267"/>
      <c r="O320" s="268"/>
      <c r="P320" s="269"/>
      <c r="Q320" s="273"/>
      <c r="R320" s="271"/>
      <c r="S320" s="272"/>
      <c r="T320" s="272"/>
      <c r="U320" s="242"/>
    </row>
    <row r="321" ht="43.5" customHeight="1">
      <c r="A321" s="242"/>
      <c r="B321" s="242"/>
      <c r="C321" s="262"/>
      <c r="D321" s="263"/>
      <c r="E321" s="264"/>
      <c r="F321" s="242"/>
      <c r="G321" s="265"/>
      <c r="H321" s="242"/>
      <c r="I321" s="266"/>
      <c r="J321" s="266"/>
      <c r="K321" s="266"/>
      <c r="L321" s="242"/>
      <c r="M321" s="267"/>
      <c r="N321" s="267"/>
      <c r="O321" s="268"/>
      <c r="P321" s="269"/>
      <c r="Q321" s="273"/>
      <c r="R321" s="271"/>
      <c r="S321" s="272"/>
      <c r="T321" s="272"/>
      <c r="U321" s="242"/>
    </row>
    <row r="322" ht="43.5" customHeight="1">
      <c r="A322" s="242"/>
      <c r="B322" s="242"/>
      <c r="C322" s="262"/>
      <c r="D322" s="263"/>
      <c r="E322" s="264"/>
      <c r="F322" s="242"/>
      <c r="G322" s="265"/>
      <c r="H322" s="242"/>
      <c r="I322" s="266"/>
      <c r="J322" s="266"/>
      <c r="K322" s="266"/>
      <c r="L322" s="242"/>
      <c r="M322" s="267"/>
      <c r="N322" s="267"/>
      <c r="O322" s="268"/>
      <c r="P322" s="269"/>
      <c r="Q322" s="273"/>
      <c r="R322" s="271"/>
      <c r="S322" s="272"/>
      <c r="T322" s="272"/>
      <c r="U322" s="242"/>
    </row>
    <row r="323" ht="43.5" customHeight="1">
      <c r="A323" s="242"/>
      <c r="B323" s="242"/>
      <c r="C323" s="262"/>
      <c r="D323" s="263"/>
      <c r="E323" s="264"/>
      <c r="F323" s="242"/>
      <c r="G323" s="265"/>
      <c r="H323" s="242"/>
      <c r="I323" s="266"/>
      <c r="J323" s="266"/>
      <c r="K323" s="266"/>
      <c r="L323" s="242"/>
      <c r="M323" s="267"/>
      <c r="N323" s="267"/>
      <c r="O323" s="268"/>
      <c r="P323" s="269"/>
      <c r="Q323" s="273"/>
      <c r="R323" s="271"/>
      <c r="S323" s="272"/>
      <c r="T323" s="272"/>
      <c r="U323" s="242"/>
    </row>
    <row r="324" ht="43.5" customHeight="1">
      <c r="A324" s="242"/>
      <c r="B324" s="242"/>
      <c r="C324" s="262"/>
      <c r="D324" s="263"/>
      <c r="E324" s="264"/>
      <c r="F324" s="242"/>
      <c r="G324" s="265"/>
      <c r="H324" s="242"/>
      <c r="I324" s="266"/>
      <c r="J324" s="266"/>
      <c r="K324" s="266"/>
      <c r="L324" s="242"/>
      <c r="M324" s="267"/>
      <c r="N324" s="267"/>
      <c r="O324" s="268"/>
      <c r="P324" s="269"/>
      <c r="Q324" s="273"/>
      <c r="R324" s="271"/>
      <c r="S324" s="272"/>
      <c r="T324" s="272"/>
      <c r="U324" s="242"/>
    </row>
    <row r="325" ht="43.5" customHeight="1">
      <c r="A325" s="242"/>
      <c r="B325" s="242"/>
      <c r="C325" s="262"/>
      <c r="D325" s="263"/>
      <c r="E325" s="264"/>
      <c r="F325" s="242"/>
      <c r="G325" s="265"/>
      <c r="H325" s="242"/>
      <c r="I325" s="266"/>
      <c r="J325" s="266"/>
      <c r="K325" s="266"/>
      <c r="L325" s="242"/>
      <c r="M325" s="267"/>
      <c r="N325" s="267"/>
      <c r="O325" s="268"/>
      <c r="P325" s="269"/>
      <c r="Q325" s="273"/>
      <c r="R325" s="271"/>
      <c r="S325" s="272"/>
      <c r="T325" s="272"/>
      <c r="U325" s="242"/>
    </row>
    <row r="326" ht="43.5" customHeight="1">
      <c r="A326" s="242"/>
      <c r="B326" s="242"/>
      <c r="C326" s="262"/>
      <c r="D326" s="263"/>
      <c r="E326" s="264"/>
      <c r="F326" s="242"/>
      <c r="G326" s="265"/>
      <c r="H326" s="242"/>
      <c r="I326" s="266"/>
      <c r="J326" s="266"/>
      <c r="K326" s="266"/>
      <c r="L326" s="242"/>
      <c r="M326" s="267"/>
      <c r="N326" s="267"/>
      <c r="O326" s="268"/>
      <c r="P326" s="269"/>
      <c r="Q326" s="273"/>
      <c r="R326" s="271"/>
      <c r="S326" s="272"/>
      <c r="T326" s="272"/>
      <c r="U326" s="242"/>
    </row>
    <row r="327" ht="43.5" customHeight="1">
      <c r="A327" s="242"/>
      <c r="B327" s="242"/>
      <c r="C327" s="262"/>
      <c r="D327" s="263"/>
      <c r="E327" s="264"/>
      <c r="F327" s="242"/>
      <c r="G327" s="265"/>
      <c r="H327" s="242"/>
      <c r="I327" s="266"/>
      <c r="J327" s="266"/>
      <c r="K327" s="266"/>
      <c r="L327" s="242"/>
      <c r="M327" s="267"/>
      <c r="N327" s="267"/>
      <c r="O327" s="268"/>
      <c r="P327" s="269"/>
      <c r="Q327" s="273"/>
      <c r="R327" s="271"/>
      <c r="S327" s="272"/>
      <c r="T327" s="272"/>
      <c r="U327" s="242"/>
    </row>
    <row r="328" ht="43.5" customHeight="1">
      <c r="A328" s="242"/>
      <c r="B328" s="242"/>
      <c r="C328" s="262"/>
      <c r="D328" s="263"/>
      <c r="E328" s="264"/>
      <c r="F328" s="242"/>
      <c r="G328" s="265"/>
      <c r="H328" s="242"/>
      <c r="I328" s="266"/>
      <c r="J328" s="266"/>
      <c r="K328" s="266"/>
      <c r="L328" s="242"/>
      <c r="M328" s="267"/>
      <c r="N328" s="267"/>
      <c r="O328" s="268"/>
      <c r="P328" s="269"/>
      <c r="Q328" s="273"/>
      <c r="R328" s="271"/>
      <c r="S328" s="272"/>
      <c r="T328" s="272"/>
      <c r="U328" s="242"/>
    </row>
    <row r="329" ht="43.5" customHeight="1">
      <c r="A329" s="242"/>
      <c r="B329" s="242"/>
      <c r="C329" s="262"/>
      <c r="D329" s="263"/>
      <c r="E329" s="264"/>
      <c r="F329" s="242"/>
      <c r="G329" s="265"/>
      <c r="H329" s="242"/>
      <c r="I329" s="266"/>
      <c r="J329" s="266"/>
      <c r="K329" s="266"/>
      <c r="L329" s="242"/>
      <c r="M329" s="267"/>
      <c r="N329" s="267"/>
      <c r="O329" s="268"/>
      <c r="P329" s="269"/>
      <c r="Q329" s="273"/>
      <c r="R329" s="271"/>
      <c r="S329" s="272"/>
      <c r="T329" s="272"/>
      <c r="U329" s="242"/>
    </row>
    <row r="330" ht="43.5" customHeight="1">
      <c r="A330" s="242"/>
      <c r="B330" s="242"/>
      <c r="C330" s="262"/>
      <c r="D330" s="263"/>
      <c r="E330" s="264"/>
      <c r="F330" s="242"/>
      <c r="G330" s="265"/>
      <c r="H330" s="242"/>
      <c r="I330" s="266"/>
      <c r="J330" s="266"/>
      <c r="K330" s="266"/>
      <c r="L330" s="242"/>
      <c r="M330" s="267"/>
      <c r="N330" s="267"/>
      <c r="O330" s="268"/>
      <c r="P330" s="269"/>
      <c r="Q330" s="273"/>
      <c r="R330" s="271"/>
      <c r="S330" s="272"/>
      <c r="T330" s="272"/>
      <c r="U330" s="242"/>
    </row>
    <row r="331" ht="43.5" customHeight="1">
      <c r="A331" s="242"/>
      <c r="B331" s="242"/>
      <c r="C331" s="262"/>
      <c r="D331" s="263"/>
      <c r="E331" s="264"/>
      <c r="F331" s="242"/>
      <c r="G331" s="265"/>
      <c r="H331" s="242"/>
      <c r="I331" s="266"/>
      <c r="J331" s="266"/>
      <c r="K331" s="266"/>
      <c r="L331" s="242"/>
      <c r="M331" s="267"/>
      <c r="N331" s="267"/>
      <c r="O331" s="268"/>
      <c r="P331" s="269"/>
      <c r="Q331" s="273"/>
      <c r="R331" s="271"/>
      <c r="S331" s="272"/>
      <c r="T331" s="272"/>
      <c r="U331" s="242"/>
    </row>
    <row r="332" ht="43.5" customHeight="1">
      <c r="A332" s="242"/>
      <c r="B332" s="242"/>
      <c r="C332" s="262"/>
      <c r="D332" s="263"/>
      <c r="E332" s="264"/>
      <c r="F332" s="242"/>
      <c r="G332" s="265"/>
      <c r="H332" s="242"/>
      <c r="I332" s="266"/>
      <c r="J332" s="266"/>
      <c r="K332" s="266"/>
      <c r="L332" s="242"/>
      <c r="M332" s="267"/>
      <c r="N332" s="267"/>
      <c r="O332" s="268"/>
      <c r="P332" s="269"/>
      <c r="Q332" s="273"/>
      <c r="R332" s="271"/>
      <c r="S332" s="272"/>
      <c r="T332" s="272"/>
      <c r="U332" s="242"/>
    </row>
    <row r="333" ht="43.5" customHeight="1">
      <c r="A333" s="242"/>
      <c r="B333" s="242"/>
      <c r="C333" s="262"/>
      <c r="D333" s="263"/>
      <c r="E333" s="264"/>
      <c r="F333" s="242"/>
      <c r="G333" s="265"/>
      <c r="H333" s="242"/>
      <c r="I333" s="266"/>
      <c r="J333" s="266"/>
      <c r="K333" s="266"/>
      <c r="L333" s="242"/>
      <c r="M333" s="267"/>
      <c r="N333" s="267"/>
      <c r="O333" s="268"/>
      <c r="P333" s="269"/>
      <c r="Q333" s="273"/>
      <c r="R333" s="271"/>
      <c r="S333" s="272"/>
      <c r="T333" s="272"/>
      <c r="U333" s="242"/>
    </row>
    <row r="334" ht="43.5" customHeight="1">
      <c r="A334" s="242"/>
      <c r="B334" s="242"/>
      <c r="C334" s="262"/>
      <c r="D334" s="263"/>
      <c r="E334" s="264"/>
      <c r="F334" s="242"/>
      <c r="G334" s="265"/>
      <c r="H334" s="242"/>
      <c r="I334" s="266"/>
      <c r="J334" s="266"/>
      <c r="K334" s="266"/>
      <c r="L334" s="242"/>
      <c r="M334" s="267"/>
      <c r="N334" s="267"/>
      <c r="O334" s="268"/>
      <c r="P334" s="269"/>
      <c r="Q334" s="273"/>
      <c r="R334" s="271"/>
      <c r="S334" s="272"/>
      <c r="T334" s="272"/>
      <c r="U334" s="242"/>
    </row>
    <row r="335" ht="43.5" customHeight="1">
      <c r="A335" s="242"/>
      <c r="B335" s="242"/>
      <c r="C335" s="262"/>
      <c r="D335" s="263"/>
      <c r="E335" s="264"/>
      <c r="F335" s="242"/>
      <c r="G335" s="265"/>
      <c r="H335" s="242"/>
      <c r="I335" s="266"/>
      <c r="J335" s="266"/>
      <c r="K335" s="266"/>
      <c r="L335" s="242"/>
      <c r="M335" s="267"/>
      <c r="N335" s="267"/>
      <c r="O335" s="268"/>
      <c r="P335" s="269"/>
      <c r="Q335" s="273"/>
      <c r="R335" s="271"/>
      <c r="S335" s="272"/>
      <c r="T335" s="272"/>
      <c r="U335" s="242"/>
    </row>
    <row r="336" ht="43.5" customHeight="1">
      <c r="A336" s="242"/>
      <c r="B336" s="242"/>
      <c r="C336" s="262"/>
      <c r="D336" s="263"/>
      <c r="E336" s="264"/>
      <c r="F336" s="242"/>
      <c r="G336" s="265"/>
      <c r="H336" s="242"/>
      <c r="I336" s="266"/>
      <c r="J336" s="266"/>
      <c r="K336" s="266"/>
      <c r="L336" s="242"/>
      <c r="M336" s="267"/>
      <c r="N336" s="267"/>
      <c r="O336" s="268"/>
      <c r="P336" s="269"/>
      <c r="Q336" s="273"/>
      <c r="R336" s="271"/>
      <c r="S336" s="272"/>
      <c r="T336" s="272"/>
      <c r="U336" s="242"/>
    </row>
    <row r="337" ht="43.5" customHeight="1">
      <c r="A337" s="242"/>
      <c r="B337" s="242"/>
      <c r="C337" s="262"/>
      <c r="D337" s="263"/>
      <c r="E337" s="264"/>
      <c r="F337" s="242"/>
      <c r="G337" s="265"/>
      <c r="H337" s="242"/>
      <c r="I337" s="266"/>
      <c r="J337" s="266"/>
      <c r="K337" s="266"/>
      <c r="L337" s="242"/>
      <c r="M337" s="267"/>
      <c r="N337" s="267"/>
      <c r="O337" s="268"/>
      <c r="P337" s="269"/>
      <c r="Q337" s="273"/>
      <c r="R337" s="271"/>
      <c r="S337" s="272"/>
      <c r="T337" s="272"/>
      <c r="U337" s="242"/>
    </row>
    <row r="338" ht="43.5" customHeight="1">
      <c r="A338" s="242"/>
      <c r="B338" s="242"/>
      <c r="C338" s="262"/>
      <c r="D338" s="263"/>
      <c r="E338" s="264"/>
      <c r="F338" s="242"/>
      <c r="G338" s="265"/>
      <c r="H338" s="242"/>
      <c r="I338" s="266"/>
      <c r="J338" s="266"/>
      <c r="K338" s="266"/>
      <c r="L338" s="242"/>
      <c r="M338" s="267"/>
      <c r="N338" s="267"/>
      <c r="O338" s="268"/>
      <c r="P338" s="269"/>
      <c r="Q338" s="273"/>
      <c r="R338" s="271"/>
      <c r="S338" s="272"/>
      <c r="T338" s="272"/>
      <c r="U338" s="242"/>
    </row>
    <row r="339" ht="43.5" customHeight="1">
      <c r="A339" s="242"/>
      <c r="B339" s="242"/>
      <c r="C339" s="262"/>
      <c r="D339" s="263"/>
      <c r="E339" s="264"/>
      <c r="F339" s="242"/>
      <c r="G339" s="265"/>
      <c r="H339" s="242"/>
      <c r="I339" s="266"/>
      <c r="J339" s="266"/>
      <c r="K339" s="266"/>
      <c r="L339" s="242"/>
      <c r="M339" s="267"/>
      <c r="N339" s="267"/>
      <c r="O339" s="268"/>
      <c r="P339" s="269"/>
      <c r="Q339" s="273"/>
      <c r="R339" s="271"/>
      <c r="S339" s="272"/>
      <c r="T339" s="272"/>
      <c r="U339" s="242"/>
    </row>
    <row r="340" ht="43.5" customHeight="1">
      <c r="A340" s="242"/>
      <c r="B340" s="242"/>
      <c r="C340" s="262"/>
      <c r="D340" s="263"/>
      <c r="E340" s="264"/>
      <c r="F340" s="242"/>
      <c r="G340" s="265"/>
      <c r="H340" s="242"/>
      <c r="I340" s="266"/>
      <c r="J340" s="266"/>
      <c r="K340" s="266"/>
      <c r="L340" s="242"/>
      <c r="M340" s="267"/>
      <c r="N340" s="267"/>
      <c r="O340" s="268"/>
      <c r="P340" s="269"/>
      <c r="Q340" s="273"/>
      <c r="R340" s="271"/>
      <c r="S340" s="272"/>
      <c r="T340" s="272"/>
      <c r="U340" s="242"/>
    </row>
    <row r="341" ht="43.5" customHeight="1">
      <c r="A341" s="242"/>
      <c r="B341" s="242"/>
      <c r="C341" s="262"/>
      <c r="D341" s="263"/>
      <c r="E341" s="264"/>
      <c r="F341" s="242"/>
      <c r="G341" s="265"/>
      <c r="H341" s="242"/>
      <c r="I341" s="266"/>
      <c r="J341" s="266"/>
      <c r="K341" s="266"/>
      <c r="L341" s="242"/>
      <c r="M341" s="267"/>
      <c r="N341" s="267"/>
      <c r="O341" s="268"/>
      <c r="P341" s="269"/>
      <c r="Q341" s="273"/>
      <c r="R341" s="271"/>
      <c r="S341" s="272"/>
      <c r="T341" s="272"/>
      <c r="U341" s="242"/>
    </row>
    <row r="342" ht="43.5" customHeight="1">
      <c r="A342" s="242"/>
      <c r="B342" s="242"/>
      <c r="C342" s="262"/>
      <c r="D342" s="263"/>
      <c r="E342" s="264"/>
      <c r="F342" s="242"/>
      <c r="G342" s="265"/>
      <c r="H342" s="242"/>
      <c r="I342" s="266"/>
      <c r="J342" s="266"/>
      <c r="K342" s="266"/>
      <c r="L342" s="242"/>
      <c r="M342" s="267"/>
      <c r="N342" s="267"/>
      <c r="O342" s="268"/>
      <c r="P342" s="269"/>
      <c r="Q342" s="273"/>
      <c r="R342" s="271"/>
      <c r="S342" s="272"/>
      <c r="T342" s="272"/>
      <c r="U342" s="242"/>
    </row>
    <row r="343" ht="43.5" customHeight="1">
      <c r="A343" s="242"/>
      <c r="B343" s="242"/>
      <c r="C343" s="262"/>
      <c r="D343" s="263"/>
      <c r="E343" s="264"/>
      <c r="F343" s="242"/>
      <c r="G343" s="265"/>
      <c r="H343" s="242"/>
      <c r="I343" s="266"/>
      <c r="J343" s="266"/>
      <c r="K343" s="266"/>
      <c r="L343" s="242"/>
      <c r="M343" s="267"/>
      <c r="N343" s="267"/>
      <c r="O343" s="268"/>
      <c r="P343" s="269"/>
      <c r="Q343" s="273"/>
      <c r="R343" s="271"/>
      <c r="S343" s="272"/>
      <c r="T343" s="272"/>
      <c r="U343" s="242"/>
    </row>
    <row r="344" ht="43.5" customHeight="1">
      <c r="A344" s="242"/>
      <c r="B344" s="242"/>
      <c r="C344" s="262"/>
      <c r="D344" s="263"/>
      <c r="E344" s="264"/>
      <c r="F344" s="242"/>
      <c r="G344" s="265"/>
      <c r="H344" s="242"/>
      <c r="I344" s="266"/>
      <c r="J344" s="266"/>
      <c r="K344" s="266"/>
      <c r="L344" s="242"/>
      <c r="M344" s="267"/>
      <c r="N344" s="267"/>
      <c r="O344" s="268"/>
      <c r="P344" s="269"/>
      <c r="Q344" s="273"/>
      <c r="R344" s="271"/>
      <c r="S344" s="272"/>
      <c r="T344" s="272"/>
      <c r="U344" s="242"/>
    </row>
    <row r="345" ht="43.5" customHeight="1">
      <c r="A345" s="242"/>
      <c r="B345" s="242"/>
      <c r="C345" s="262"/>
      <c r="D345" s="263"/>
      <c r="E345" s="264"/>
      <c r="F345" s="242"/>
      <c r="G345" s="265"/>
      <c r="H345" s="242"/>
      <c r="I345" s="266"/>
      <c r="J345" s="266"/>
      <c r="K345" s="266"/>
      <c r="L345" s="242"/>
      <c r="M345" s="267"/>
      <c r="N345" s="267"/>
      <c r="O345" s="268"/>
      <c r="P345" s="269"/>
      <c r="Q345" s="273"/>
      <c r="R345" s="271"/>
      <c r="S345" s="272"/>
      <c r="T345" s="272"/>
      <c r="U345" s="242"/>
    </row>
    <row r="346" ht="43.5" customHeight="1">
      <c r="A346" s="242"/>
      <c r="B346" s="242"/>
      <c r="C346" s="262"/>
      <c r="D346" s="263"/>
      <c r="E346" s="264"/>
      <c r="F346" s="242"/>
      <c r="G346" s="265"/>
      <c r="H346" s="242"/>
      <c r="I346" s="266"/>
      <c r="J346" s="266"/>
      <c r="K346" s="266"/>
      <c r="L346" s="242"/>
      <c r="M346" s="267"/>
      <c r="N346" s="267"/>
      <c r="O346" s="268"/>
      <c r="P346" s="269"/>
      <c r="Q346" s="273"/>
      <c r="R346" s="271"/>
      <c r="S346" s="272"/>
      <c r="T346" s="272"/>
      <c r="U346" s="242"/>
    </row>
    <row r="347" ht="43.5" customHeight="1">
      <c r="A347" s="242"/>
      <c r="B347" s="242"/>
      <c r="C347" s="262"/>
      <c r="D347" s="263"/>
      <c r="E347" s="264"/>
      <c r="F347" s="242"/>
      <c r="G347" s="265"/>
      <c r="H347" s="242"/>
      <c r="I347" s="266"/>
      <c r="J347" s="266"/>
      <c r="K347" s="266"/>
      <c r="L347" s="242"/>
      <c r="M347" s="267"/>
      <c r="N347" s="267"/>
      <c r="O347" s="268"/>
      <c r="P347" s="269"/>
      <c r="Q347" s="273"/>
      <c r="R347" s="271"/>
      <c r="S347" s="272"/>
      <c r="T347" s="272"/>
      <c r="U347" s="242"/>
    </row>
    <row r="348" ht="43.5" customHeight="1">
      <c r="A348" s="242"/>
      <c r="B348" s="242"/>
      <c r="C348" s="262"/>
      <c r="D348" s="263"/>
      <c r="E348" s="264"/>
      <c r="F348" s="242"/>
      <c r="G348" s="265"/>
      <c r="H348" s="242"/>
      <c r="I348" s="266"/>
      <c r="J348" s="266"/>
      <c r="K348" s="266"/>
      <c r="L348" s="242"/>
      <c r="M348" s="267"/>
      <c r="N348" s="267"/>
      <c r="O348" s="268"/>
      <c r="P348" s="269"/>
      <c r="Q348" s="273"/>
      <c r="R348" s="271"/>
      <c r="S348" s="272"/>
      <c r="T348" s="272"/>
      <c r="U348" s="242"/>
    </row>
    <row r="349" ht="43.5" customHeight="1">
      <c r="A349" s="242"/>
      <c r="B349" s="242"/>
      <c r="C349" s="262"/>
      <c r="D349" s="263"/>
      <c r="E349" s="264"/>
      <c r="F349" s="242"/>
      <c r="G349" s="265"/>
      <c r="H349" s="242"/>
      <c r="I349" s="266"/>
      <c r="J349" s="266"/>
      <c r="K349" s="266"/>
      <c r="L349" s="242"/>
      <c r="M349" s="267"/>
      <c r="N349" s="267"/>
      <c r="O349" s="268"/>
      <c r="P349" s="269"/>
      <c r="Q349" s="273"/>
      <c r="R349" s="271"/>
      <c r="S349" s="272"/>
      <c r="T349" s="272"/>
      <c r="U349" s="242"/>
    </row>
    <row r="350" ht="43.5" customHeight="1">
      <c r="A350" s="242"/>
      <c r="B350" s="242"/>
      <c r="C350" s="262"/>
      <c r="D350" s="263"/>
      <c r="E350" s="264"/>
      <c r="F350" s="242"/>
      <c r="G350" s="265"/>
      <c r="H350" s="242"/>
      <c r="I350" s="266"/>
      <c r="J350" s="266"/>
      <c r="K350" s="266"/>
      <c r="L350" s="242"/>
      <c r="M350" s="267"/>
      <c r="N350" s="267"/>
      <c r="O350" s="268"/>
      <c r="P350" s="269"/>
      <c r="Q350" s="273"/>
      <c r="R350" s="271"/>
      <c r="S350" s="272"/>
      <c r="T350" s="272"/>
      <c r="U350" s="242"/>
    </row>
    <row r="351" ht="43.5" customHeight="1">
      <c r="A351" s="242"/>
      <c r="B351" s="242"/>
      <c r="C351" s="262"/>
      <c r="D351" s="263"/>
      <c r="E351" s="264"/>
      <c r="F351" s="242"/>
      <c r="G351" s="265"/>
      <c r="H351" s="242"/>
      <c r="I351" s="266"/>
      <c r="J351" s="266"/>
      <c r="K351" s="266"/>
      <c r="L351" s="242"/>
      <c r="M351" s="267"/>
      <c r="N351" s="267"/>
      <c r="O351" s="268"/>
      <c r="P351" s="269"/>
      <c r="Q351" s="273"/>
      <c r="R351" s="271"/>
      <c r="S351" s="272"/>
      <c r="T351" s="272"/>
      <c r="U351" s="242"/>
    </row>
    <row r="352" ht="43.5" customHeight="1">
      <c r="A352" s="242"/>
      <c r="B352" s="242"/>
      <c r="C352" s="262"/>
      <c r="D352" s="263"/>
      <c r="E352" s="264"/>
      <c r="F352" s="242"/>
      <c r="G352" s="265"/>
      <c r="H352" s="242"/>
      <c r="I352" s="266"/>
      <c r="J352" s="266"/>
      <c r="K352" s="266"/>
      <c r="L352" s="242"/>
      <c r="M352" s="267"/>
      <c r="N352" s="267"/>
      <c r="O352" s="268"/>
      <c r="P352" s="269"/>
      <c r="Q352" s="273"/>
      <c r="R352" s="271"/>
      <c r="S352" s="272"/>
      <c r="T352" s="272"/>
      <c r="U352" s="242"/>
    </row>
    <row r="353" ht="43.5" customHeight="1">
      <c r="A353" s="242"/>
      <c r="B353" s="242"/>
      <c r="C353" s="262"/>
      <c r="D353" s="263"/>
      <c r="E353" s="264"/>
      <c r="F353" s="242"/>
      <c r="G353" s="265"/>
      <c r="H353" s="242"/>
      <c r="I353" s="266"/>
      <c r="J353" s="266"/>
      <c r="K353" s="266"/>
      <c r="L353" s="242"/>
      <c r="M353" s="267"/>
      <c r="N353" s="267"/>
      <c r="O353" s="268"/>
      <c r="P353" s="269"/>
      <c r="Q353" s="273"/>
      <c r="R353" s="271"/>
      <c r="S353" s="272"/>
      <c r="T353" s="272"/>
      <c r="U353" s="242"/>
    </row>
    <row r="354" ht="43.5" customHeight="1">
      <c r="A354" s="242"/>
      <c r="B354" s="242"/>
      <c r="C354" s="262"/>
      <c r="D354" s="263"/>
      <c r="E354" s="264"/>
      <c r="F354" s="242"/>
      <c r="G354" s="265"/>
      <c r="H354" s="242"/>
      <c r="I354" s="266"/>
      <c r="J354" s="266"/>
      <c r="K354" s="266"/>
      <c r="L354" s="242"/>
      <c r="M354" s="267"/>
      <c r="N354" s="267"/>
      <c r="O354" s="268"/>
      <c r="P354" s="269"/>
      <c r="Q354" s="273"/>
      <c r="R354" s="271"/>
      <c r="S354" s="272"/>
      <c r="T354" s="272"/>
      <c r="U354" s="242"/>
    </row>
    <row r="355" ht="43.5" customHeight="1">
      <c r="A355" s="242"/>
      <c r="B355" s="242"/>
      <c r="C355" s="262"/>
      <c r="D355" s="263"/>
      <c r="E355" s="264"/>
      <c r="F355" s="242"/>
      <c r="G355" s="265"/>
      <c r="H355" s="242"/>
      <c r="I355" s="266"/>
      <c r="J355" s="266"/>
      <c r="K355" s="266"/>
      <c r="L355" s="242"/>
      <c r="M355" s="267"/>
      <c r="N355" s="267"/>
      <c r="O355" s="268"/>
      <c r="P355" s="269"/>
      <c r="Q355" s="273"/>
      <c r="R355" s="271"/>
      <c r="S355" s="272"/>
      <c r="T355" s="272"/>
      <c r="U355" s="242"/>
    </row>
    <row r="356" ht="43.5" customHeight="1">
      <c r="A356" s="242"/>
      <c r="B356" s="242"/>
      <c r="C356" s="262"/>
      <c r="D356" s="263"/>
      <c r="E356" s="264"/>
      <c r="F356" s="242"/>
      <c r="G356" s="265"/>
      <c r="H356" s="242"/>
      <c r="I356" s="266"/>
      <c r="J356" s="266"/>
      <c r="K356" s="266"/>
      <c r="L356" s="242"/>
      <c r="M356" s="267"/>
      <c r="N356" s="267"/>
      <c r="O356" s="268"/>
      <c r="P356" s="269"/>
      <c r="Q356" s="273"/>
      <c r="R356" s="271"/>
      <c r="S356" s="272"/>
      <c r="T356" s="272"/>
      <c r="U356" s="242"/>
    </row>
    <row r="357" ht="43.5" customHeight="1">
      <c r="A357" s="242"/>
      <c r="B357" s="242"/>
      <c r="C357" s="262"/>
      <c r="D357" s="263"/>
      <c r="E357" s="264"/>
      <c r="F357" s="242"/>
      <c r="G357" s="265"/>
      <c r="H357" s="242"/>
      <c r="I357" s="266"/>
      <c r="J357" s="266"/>
      <c r="K357" s="266"/>
      <c r="L357" s="242"/>
      <c r="M357" s="267"/>
      <c r="N357" s="267"/>
      <c r="O357" s="268"/>
      <c r="P357" s="269"/>
      <c r="Q357" s="273"/>
      <c r="R357" s="271"/>
      <c r="S357" s="272"/>
      <c r="T357" s="272"/>
      <c r="U357" s="242"/>
    </row>
    <row r="358" ht="43.5" customHeight="1">
      <c r="A358" s="242"/>
      <c r="B358" s="242"/>
      <c r="C358" s="262"/>
      <c r="D358" s="263"/>
      <c r="E358" s="264"/>
      <c r="F358" s="242"/>
      <c r="G358" s="265"/>
      <c r="H358" s="242"/>
      <c r="I358" s="266"/>
      <c r="J358" s="266"/>
      <c r="K358" s="266"/>
      <c r="L358" s="242"/>
      <c r="M358" s="267"/>
      <c r="N358" s="267"/>
      <c r="O358" s="268"/>
      <c r="P358" s="269"/>
      <c r="Q358" s="273"/>
      <c r="R358" s="271"/>
      <c r="S358" s="272"/>
      <c r="T358" s="272"/>
      <c r="U358" s="242"/>
    </row>
    <row r="359" ht="43.5" customHeight="1">
      <c r="A359" s="242"/>
      <c r="B359" s="242"/>
      <c r="C359" s="262"/>
      <c r="D359" s="263"/>
      <c r="E359" s="264"/>
      <c r="F359" s="242"/>
      <c r="G359" s="265"/>
      <c r="H359" s="242"/>
      <c r="I359" s="266"/>
      <c r="J359" s="266"/>
      <c r="K359" s="266"/>
      <c r="L359" s="242"/>
      <c r="M359" s="267"/>
      <c r="N359" s="267"/>
      <c r="O359" s="268"/>
      <c r="P359" s="269"/>
      <c r="Q359" s="273"/>
      <c r="R359" s="271"/>
      <c r="S359" s="272"/>
      <c r="T359" s="272"/>
      <c r="U359" s="242"/>
    </row>
    <row r="360" ht="43.5" customHeight="1">
      <c r="A360" s="242"/>
      <c r="B360" s="242"/>
      <c r="C360" s="262"/>
      <c r="D360" s="263"/>
      <c r="E360" s="264"/>
      <c r="F360" s="242"/>
      <c r="G360" s="265"/>
      <c r="H360" s="242"/>
      <c r="I360" s="266"/>
      <c r="J360" s="266"/>
      <c r="K360" s="266"/>
      <c r="L360" s="242"/>
      <c r="M360" s="267"/>
      <c r="N360" s="267"/>
      <c r="O360" s="268"/>
      <c r="P360" s="269"/>
      <c r="Q360" s="273"/>
      <c r="R360" s="271"/>
      <c r="S360" s="272"/>
      <c r="T360" s="272"/>
      <c r="U360" s="242"/>
    </row>
    <row r="361" ht="43.5" customHeight="1">
      <c r="A361" s="242"/>
      <c r="B361" s="242"/>
      <c r="C361" s="262"/>
      <c r="D361" s="263"/>
      <c r="E361" s="264"/>
      <c r="F361" s="242"/>
      <c r="G361" s="265"/>
      <c r="H361" s="242"/>
      <c r="I361" s="266"/>
      <c r="J361" s="266"/>
      <c r="K361" s="266"/>
      <c r="L361" s="242"/>
      <c r="M361" s="267"/>
      <c r="N361" s="267"/>
      <c r="O361" s="268"/>
      <c r="P361" s="269"/>
      <c r="Q361" s="273"/>
      <c r="R361" s="271"/>
      <c r="S361" s="272"/>
      <c r="T361" s="272"/>
      <c r="U361" s="242"/>
    </row>
    <row r="362" ht="43.5" customHeight="1">
      <c r="A362" s="242"/>
      <c r="B362" s="242"/>
      <c r="C362" s="262"/>
      <c r="D362" s="263"/>
      <c r="E362" s="264"/>
      <c r="F362" s="242"/>
      <c r="G362" s="265"/>
      <c r="H362" s="242"/>
      <c r="I362" s="266"/>
      <c r="J362" s="266"/>
      <c r="K362" s="266"/>
      <c r="L362" s="242"/>
      <c r="M362" s="267"/>
      <c r="N362" s="267"/>
      <c r="O362" s="268"/>
      <c r="P362" s="269"/>
      <c r="Q362" s="273"/>
      <c r="R362" s="271"/>
      <c r="S362" s="272"/>
      <c r="T362" s="272"/>
      <c r="U362" s="242"/>
    </row>
    <row r="363" ht="43.5" customHeight="1">
      <c r="A363" s="242"/>
      <c r="B363" s="242"/>
      <c r="C363" s="262"/>
      <c r="D363" s="263"/>
      <c r="E363" s="264"/>
      <c r="F363" s="242"/>
      <c r="G363" s="265"/>
      <c r="H363" s="242"/>
      <c r="I363" s="266"/>
      <c r="J363" s="266"/>
      <c r="K363" s="266"/>
      <c r="L363" s="242"/>
      <c r="M363" s="267"/>
      <c r="N363" s="267"/>
      <c r="O363" s="268"/>
      <c r="P363" s="269"/>
      <c r="Q363" s="273"/>
      <c r="R363" s="271"/>
      <c r="S363" s="272"/>
      <c r="T363" s="272"/>
      <c r="U363" s="242"/>
    </row>
    <row r="364" ht="43.5" customHeight="1">
      <c r="A364" s="242"/>
      <c r="B364" s="242"/>
      <c r="C364" s="262"/>
      <c r="D364" s="263"/>
      <c r="E364" s="264"/>
      <c r="F364" s="242"/>
      <c r="G364" s="265"/>
      <c r="H364" s="242"/>
      <c r="I364" s="266"/>
      <c r="J364" s="266"/>
      <c r="K364" s="266"/>
      <c r="L364" s="242"/>
      <c r="M364" s="267"/>
      <c r="N364" s="267"/>
      <c r="O364" s="268"/>
      <c r="P364" s="269"/>
      <c r="Q364" s="273"/>
      <c r="R364" s="271"/>
      <c r="S364" s="272"/>
      <c r="T364" s="272"/>
      <c r="U364" s="242"/>
    </row>
    <row r="365" ht="43.5" customHeight="1">
      <c r="A365" s="242"/>
      <c r="B365" s="242"/>
      <c r="C365" s="262"/>
      <c r="D365" s="263"/>
      <c r="E365" s="264"/>
      <c r="F365" s="242"/>
      <c r="G365" s="265"/>
      <c r="H365" s="242"/>
      <c r="I365" s="266"/>
      <c r="J365" s="266"/>
      <c r="K365" s="266"/>
      <c r="L365" s="242"/>
      <c r="M365" s="267"/>
      <c r="N365" s="267"/>
      <c r="O365" s="268"/>
      <c r="P365" s="269"/>
      <c r="Q365" s="273"/>
      <c r="R365" s="271"/>
      <c r="S365" s="272"/>
      <c r="T365" s="272"/>
      <c r="U365" s="242"/>
    </row>
    <row r="366" ht="43.5" customHeight="1">
      <c r="A366" s="242"/>
      <c r="B366" s="242"/>
      <c r="C366" s="262"/>
      <c r="D366" s="263"/>
      <c r="E366" s="264"/>
      <c r="F366" s="242"/>
      <c r="G366" s="265"/>
      <c r="H366" s="242"/>
      <c r="I366" s="266"/>
      <c r="J366" s="266"/>
      <c r="K366" s="266"/>
      <c r="L366" s="242"/>
      <c r="M366" s="267"/>
      <c r="N366" s="267"/>
      <c r="O366" s="268"/>
      <c r="P366" s="269"/>
      <c r="Q366" s="273"/>
      <c r="R366" s="271"/>
      <c r="S366" s="272"/>
      <c r="T366" s="272"/>
      <c r="U366" s="242"/>
    </row>
    <row r="367" ht="43.5" customHeight="1">
      <c r="A367" s="242"/>
      <c r="B367" s="242"/>
      <c r="C367" s="262"/>
      <c r="D367" s="263"/>
      <c r="E367" s="264"/>
      <c r="F367" s="242"/>
      <c r="G367" s="265"/>
      <c r="H367" s="242"/>
      <c r="I367" s="266"/>
      <c r="J367" s="266"/>
      <c r="K367" s="266"/>
      <c r="L367" s="242"/>
      <c r="M367" s="267"/>
      <c r="N367" s="267"/>
      <c r="O367" s="268"/>
      <c r="P367" s="269"/>
      <c r="Q367" s="273"/>
      <c r="R367" s="271"/>
      <c r="S367" s="272"/>
      <c r="T367" s="272"/>
      <c r="U367" s="242"/>
    </row>
    <row r="368" ht="43.5" customHeight="1">
      <c r="A368" s="242"/>
      <c r="B368" s="242"/>
      <c r="C368" s="262"/>
      <c r="D368" s="263"/>
      <c r="E368" s="264"/>
      <c r="F368" s="242"/>
      <c r="G368" s="265"/>
      <c r="H368" s="242"/>
      <c r="I368" s="266"/>
      <c r="J368" s="266"/>
      <c r="K368" s="266"/>
      <c r="L368" s="242"/>
      <c r="M368" s="267"/>
      <c r="N368" s="267"/>
      <c r="O368" s="268"/>
      <c r="P368" s="269"/>
      <c r="Q368" s="273"/>
      <c r="R368" s="271"/>
      <c r="S368" s="272"/>
      <c r="T368" s="272"/>
      <c r="U368" s="242"/>
    </row>
    <row r="369" ht="43.5" customHeight="1">
      <c r="A369" s="242"/>
      <c r="B369" s="242"/>
      <c r="C369" s="262"/>
      <c r="D369" s="263"/>
      <c r="E369" s="264"/>
      <c r="F369" s="242"/>
      <c r="G369" s="265"/>
      <c r="H369" s="242"/>
      <c r="I369" s="266"/>
      <c r="J369" s="266"/>
      <c r="K369" s="266"/>
      <c r="L369" s="242"/>
      <c r="M369" s="267"/>
      <c r="N369" s="267"/>
      <c r="O369" s="268"/>
      <c r="P369" s="269"/>
      <c r="Q369" s="273"/>
      <c r="R369" s="271"/>
      <c r="S369" s="272"/>
      <c r="T369" s="272"/>
      <c r="U369" s="242"/>
    </row>
    <row r="370" ht="43.5" customHeight="1">
      <c r="A370" s="242"/>
      <c r="B370" s="242"/>
      <c r="C370" s="262"/>
      <c r="D370" s="263"/>
      <c r="E370" s="264"/>
      <c r="F370" s="242"/>
      <c r="G370" s="265"/>
      <c r="H370" s="242"/>
      <c r="I370" s="266"/>
      <c r="J370" s="266"/>
      <c r="K370" s="266"/>
      <c r="L370" s="242"/>
      <c r="M370" s="267"/>
      <c r="N370" s="267"/>
      <c r="O370" s="268"/>
      <c r="P370" s="269"/>
      <c r="Q370" s="273"/>
      <c r="R370" s="271"/>
      <c r="S370" s="272"/>
      <c r="T370" s="272"/>
      <c r="U370" s="242"/>
    </row>
    <row r="371" ht="43.5" customHeight="1">
      <c r="A371" s="242"/>
      <c r="B371" s="242"/>
      <c r="C371" s="262"/>
      <c r="D371" s="263"/>
      <c r="E371" s="264"/>
      <c r="F371" s="242"/>
      <c r="G371" s="265"/>
      <c r="H371" s="242"/>
      <c r="I371" s="266"/>
      <c r="J371" s="266"/>
      <c r="K371" s="266"/>
      <c r="L371" s="242"/>
      <c r="M371" s="267"/>
      <c r="N371" s="267"/>
      <c r="O371" s="268"/>
      <c r="P371" s="269"/>
      <c r="Q371" s="273"/>
      <c r="R371" s="271"/>
      <c r="S371" s="272"/>
      <c r="T371" s="272"/>
      <c r="U371" s="242"/>
    </row>
    <row r="372" ht="43.5" customHeight="1">
      <c r="A372" s="242"/>
      <c r="B372" s="242"/>
      <c r="C372" s="262"/>
      <c r="D372" s="263"/>
      <c r="E372" s="264"/>
      <c r="F372" s="242"/>
      <c r="G372" s="265"/>
      <c r="H372" s="242"/>
      <c r="I372" s="266"/>
      <c r="J372" s="266"/>
      <c r="K372" s="266"/>
      <c r="L372" s="242"/>
      <c r="M372" s="267"/>
      <c r="N372" s="267"/>
      <c r="O372" s="268"/>
      <c r="P372" s="269"/>
      <c r="Q372" s="273"/>
      <c r="R372" s="271"/>
      <c r="S372" s="272"/>
      <c r="T372" s="272"/>
      <c r="U372" s="242"/>
    </row>
    <row r="373" ht="43.5" customHeight="1">
      <c r="A373" s="242"/>
      <c r="B373" s="242"/>
      <c r="C373" s="262"/>
      <c r="D373" s="263"/>
      <c r="E373" s="264"/>
      <c r="F373" s="242"/>
      <c r="G373" s="265"/>
      <c r="H373" s="242"/>
      <c r="I373" s="266"/>
      <c r="J373" s="266"/>
      <c r="K373" s="266"/>
      <c r="L373" s="242"/>
      <c r="M373" s="267"/>
      <c r="N373" s="267"/>
      <c r="O373" s="268"/>
      <c r="P373" s="269"/>
      <c r="Q373" s="273"/>
      <c r="R373" s="271"/>
      <c r="S373" s="272"/>
      <c r="T373" s="272"/>
      <c r="U373" s="242"/>
    </row>
    <row r="374" ht="43.5" customHeight="1">
      <c r="A374" s="242"/>
      <c r="B374" s="242"/>
      <c r="C374" s="262"/>
      <c r="D374" s="263"/>
      <c r="E374" s="264"/>
      <c r="F374" s="242"/>
      <c r="G374" s="265"/>
      <c r="H374" s="242"/>
      <c r="I374" s="266"/>
      <c r="J374" s="266"/>
      <c r="K374" s="266"/>
      <c r="L374" s="242"/>
      <c r="M374" s="267"/>
      <c r="N374" s="267"/>
      <c r="O374" s="268"/>
      <c r="P374" s="269"/>
      <c r="Q374" s="273"/>
      <c r="R374" s="271"/>
      <c r="S374" s="272"/>
      <c r="T374" s="272"/>
      <c r="U374" s="242"/>
    </row>
    <row r="375" ht="43.5" customHeight="1">
      <c r="A375" s="242"/>
      <c r="B375" s="242"/>
      <c r="C375" s="262"/>
      <c r="D375" s="263"/>
      <c r="E375" s="264"/>
      <c r="F375" s="242"/>
      <c r="G375" s="265"/>
      <c r="H375" s="242"/>
      <c r="I375" s="266"/>
      <c r="J375" s="266"/>
      <c r="K375" s="266"/>
      <c r="L375" s="242"/>
      <c r="M375" s="267"/>
      <c r="N375" s="267"/>
      <c r="O375" s="268"/>
      <c r="P375" s="269"/>
      <c r="Q375" s="273"/>
      <c r="R375" s="271"/>
      <c r="S375" s="272"/>
      <c r="T375" s="272"/>
      <c r="U375" s="242"/>
    </row>
    <row r="376" ht="43.5" customHeight="1">
      <c r="A376" s="242"/>
      <c r="B376" s="242"/>
      <c r="C376" s="262"/>
      <c r="D376" s="263"/>
      <c r="E376" s="264"/>
      <c r="F376" s="242"/>
      <c r="G376" s="265"/>
      <c r="H376" s="242"/>
      <c r="I376" s="266"/>
      <c r="J376" s="266"/>
      <c r="K376" s="266"/>
      <c r="L376" s="242"/>
      <c r="M376" s="267"/>
      <c r="N376" s="267"/>
      <c r="O376" s="268"/>
      <c r="P376" s="269"/>
      <c r="Q376" s="273"/>
      <c r="R376" s="271"/>
      <c r="S376" s="272"/>
      <c r="T376" s="272"/>
      <c r="U376" s="242"/>
    </row>
    <row r="377" ht="43.5" customHeight="1">
      <c r="A377" s="242"/>
      <c r="B377" s="242"/>
      <c r="C377" s="262"/>
      <c r="D377" s="263"/>
      <c r="E377" s="264"/>
      <c r="F377" s="242"/>
      <c r="G377" s="265"/>
      <c r="H377" s="242"/>
      <c r="I377" s="266"/>
      <c r="J377" s="266"/>
      <c r="K377" s="266"/>
      <c r="L377" s="242"/>
      <c r="M377" s="267"/>
      <c r="N377" s="267"/>
      <c r="O377" s="268"/>
      <c r="P377" s="269"/>
      <c r="Q377" s="273"/>
      <c r="R377" s="271"/>
      <c r="S377" s="272"/>
      <c r="T377" s="272"/>
      <c r="U377" s="242"/>
    </row>
    <row r="378" ht="43.5" customHeight="1">
      <c r="A378" s="242"/>
      <c r="B378" s="242"/>
      <c r="C378" s="262"/>
      <c r="D378" s="263"/>
      <c r="E378" s="264"/>
      <c r="F378" s="242"/>
      <c r="G378" s="265"/>
      <c r="H378" s="242"/>
      <c r="I378" s="266"/>
      <c r="J378" s="266"/>
      <c r="K378" s="266"/>
      <c r="L378" s="242"/>
      <c r="M378" s="267"/>
      <c r="N378" s="267"/>
      <c r="O378" s="268"/>
      <c r="P378" s="269"/>
      <c r="Q378" s="273"/>
      <c r="R378" s="271"/>
      <c r="S378" s="272"/>
      <c r="T378" s="272"/>
      <c r="U378" s="242"/>
    </row>
    <row r="379" ht="43.5" customHeight="1">
      <c r="A379" s="242"/>
      <c r="B379" s="242"/>
      <c r="C379" s="262"/>
      <c r="D379" s="263"/>
      <c r="E379" s="264"/>
      <c r="F379" s="242"/>
      <c r="G379" s="265"/>
      <c r="H379" s="242"/>
      <c r="I379" s="266"/>
      <c r="J379" s="266"/>
      <c r="K379" s="266"/>
      <c r="L379" s="242"/>
      <c r="M379" s="267"/>
      <c r="N379" s="267"/>
      <c r="O379" s="268"/>
      <c r="P379" s="269"/>
      <c r="Q379" s="273"/>
      <c r="R379" s="271"/>
      <c r="S379" s="272"/>
      <c r="T379" s="272"/>
      <c r="U379" s="242"/>
    </row>
    <row r="380" ht="43.5" customHeight="1">
      <c r="A380" s="242"/>
      <c r="B380" s="242"/>
      <c r="C380" s="262"/>
      <c r="D380" s="263"/>
      <c r="E380" s="264"/>
      <c r="F380" s="242"/>
      <c r="G380" s="265"/>
      <c r="H380" s="242"/>
      <c r="I380" s="266"/>
      <c r="J380" s="266"/>
      <c r="K380" s="266"/>
      <c r="L380" s="242"/>
      <c r="M380" s="267"/>
      <c r="N380" s="267"/>
      <c r="O380" s="268"/>
      <c r="P380" s="269"/>
      <c r="Q380" s="273"/>
      <c r="R380" s="271"/>
      <c r="S380" s="272"/>
      <c r="T380" s="272"/>
      <c r="U380" s="242"/>
    </row>
    <row r="381" ht="43.5" customHeight="1">
      <c r="A381" s="242"/>
      <c r="B381" s="242"/>
      <c r="C381" s="262"/>
      <c r="D381" s="263"/>
      <c r="E381" s="264"/>
      <c r="F381" s="242"/>
      <c r="G381" s="265"/>
      <c r="H381" s="242"/>
      <c r="I381" s="266"/>
      <c r="J381" s="266"/>
      <c r="K381" s="266"/>
      <c r="L381" s="242"/>
      <c r="M381" s="267"/>
      <c r="N381" s="267"/>
      <c r="O381" s="268"/>
      <c r="P381" s="269"/>
      <c r="Q381" s="273"/>
      <c r="R381" s="271"/>
      <c r="S381" s="272"/>
      <c r="T381" s="272"/>
      <c r="U381" s="242"/>
    </row>
    <row r="382" ht="43.5" customHeight="1">
      <c r="A382" s="242"/>
      <c r="B382" s="242"/>
      <c r="C382" s="262"/>
      <c r="D382" s="263"/>
      <c r="E382" s="264"/>
      <c r="F382" s="242"/>
      <c r="G382" s="265"/>
      <c r="H382" s="242"/>
      <c r="I382" s="266"/>
      <c r="J382" s="266"/>
      <c r="K382" s="266"/>
      <c r="L382" s="242"/>
      <c r="M382" s="267"/>
      <c r="N382" s="267"/>
      <c r="O382" s="268"/>
      <c r="P382" s="269"/>
      <c r="Q382" s="273"/>
      <c r="R382" s="271"/>
      <c r="S382" s="272"/>
      <c r="T382" s="272"/>
      <c r="U382" s="242"/>
    </row>
    <row r="383" ht="43.5" customHeight="1">
      <c r="A383" s="242"/>
      <c r="B383" s="242"/>
      <c r="C383" s="262"/>
      <c r="D383" s="263"/>
      <c r="E383" s="264"/>
      <c r="F383" s="242"/>
      <c r="G383" s="265"/>
      <c r="H383" s="242"/>
      <c r="I383" s="266"/>
      <c r="J383" s="266"/>
      <c r="K383" s="266"/>
      <c r="L383" s="242"/>
      <c r="M383" s="267"/>
      <c r="N383" s="267"/>
      <c r="O383" s="268"/>
      <c r="P383" s="269"/>
      <c r="Q383" s="273"/>
      <c r="R383" s="271"/>
      <c r="S383" s="272"/>
      <c r="T383" s="272"/>
      <c r="U383" s="242"/>
    </row>
    <row r="384" ht="43.5" customHeight="1">
      <c r="A384" s="242"/>
      <c r="B384" s="242"/>
      <c r="C384" s="262"/>
      <c r="D384" s="263"/>
      <c r="E384" s="264"/>
      <c r="F384" s="242"/>
      <c r="G384" s="265"/>
      <c r="H384" s="242"/>
      <c r="I384" s="266"/>
      <c r="J384" s="266"/>
      <c r="K384" s="266"/>
      <c r="L384" s="242"/>
      <c r="M384" s="267"/>
      <c r="N384" s="267"/>
      <c r="O384" s="268"/>
      <c r="P384" s="269"/>
      <c r="Q384" s="273"/>
      <c r="R384" s="271"/>
      <c r="S384" s="272"/>
      <c r="T384" s="272"/>
      <c r="U384" s="242"/>
    </row>
    <row r="385" ht="43.5" customHeight="1">
      <c r="A385" s="242"/>
      <c r="B385" s="242"/>
      <c r="C385" s="262"/>
      <c r="D385" s="263"/>
      <c r="E385" s="264"/>
      <c r="F385" s="242"/>
      <c r="G385" s="265"/>
      <c r="H385" s="242"/>
      <c r="I385" s="266"/>
      <c r="J385" s="266"/>
      <c r="K385" s="266"/>
      <c r="L385" s="242"/>
      <c r="M385" s="267"/>
      <c r="N385" s="267"/>
      <c r="O385" s="268"/>
      <c r="P385" s="269"/>
      <c r="Q385" s="273"/>
      <c r="R385" s="271"/>
      <c r="S385" s="272"/>
      <c r="T385" s="272"/>
      <c r="U385" s="242"/>
    </row>
    <row r="386" ht="43.5" customHeight="1">
      <c r="A386" s="242"/>
      <c r="B386" s="242"/>
      <c r="C386" s="262"/>
      <c r="D386" s="263"/>
      <c r="E386" s="264"/>
      <c r="F386" s="242"/>
      <c r="G386" s="265"/>
      <c r="H386" s="242"/>
      <c r="I386" s="266"/>
      <c r="J386" s="266"/>
      <c r="K386" s="266"/>
      <c r="L386" s="242"/>
      <c r="M386" s="267"/>
      <c r="N386" s="267"/>
      <c r="O386" s="268"/>
      <c r="P386" s="269"/>
      <c r="Q386" s="273"/>
      <c r="R386" s="271"/>
      <c r="S386" s="272"/>
      <c r="T386" s="272"/>
      <c r="U386" s="242"/>
    </row>
    <row r="387" ht="43.5" customHeight="1">
      <c r="A387" s="242"/>
      <c r="B387" s="242"/>
      <c r="C387" s="262"/>
      <c r="D387" s="263"/>
      <c r="E387" s="264"/>
      <c r="F387" s="242"/>
      <c r="G387" s="265"/>
      <c r="H387" s="242"/>
      <c r="I387" s="266"/>
      <c r="J387" s="266"/>
      <c r="K387" s="266"/>
      <c r="L387" s="242"/>
      <c r="M387" s="267"/>
      <c r="N387" s="267"/>
      <c r="O387" s="268"/>
      <c r="P387" s="269"/>
      <c r="Q387" s="273"/>
      <c r="R387" s="271"/>
      <c r="S387" s="272"/>
      <c r="T387" s="272"/>
      <c r="U387" s="242"/>
    </row>
    <row r="388" ht="43.5" customHeight="1">
      <c r="A388" s="242"/>
      <c r="B388" s="242"/>
      <c r="C388" s="262"/>
      <c r="D388" s="263"/>
      <c r="E388" s="264"/>
      <c r="F388" s="242"/>
      <c r="G388" s="265"/>
      <c r="H388" s="242"/>
      <c r="I388" s="266"/>
      <c r="J388" s="266"/>
      <c r="K388" s="266"/>
      <c r="L388" s="242"/>
      <c r="M388" s="267"/>
      <c r="N388" s="267"/>
      <c r="O388" s="268"/>
      <c r="P388" s="269"/>
      <c r="Q388" s="273"/>
      <c r="R388" s="271"/>
      <c r="S388" s="272"/>
      <c r="T388" s="272"/>
      <c r="U388" s="242"/>
    </row>
    <row r="389" ht="43.5" customHeight="1">
      <c r="A389" s="242"/>
      <c r="B389" s="242"/>
      <c r="C389" s="262"/>
      <c r="D389" s="263"/>
      <c r="E389" s="264"/>
      <c r="F389" s="242"/>
      <c r="G389" s="265"/>
      <c r="H389" s="242"/>
      <c r="I389" s="266"/>
      <c r="J389" s="266"/>
      <c r="K389" s="266"/>
      <c r="L389" s="242"/>
      <c r="M389" s="267"/>
      <c r="N389" s="267"/>
      <c r="O389" s="268"/>
      <c r="P389" s="269"/>
      <c r="Q389" s="273"/>
      <c r="R389" s="271"/>
      <c r="S389" s="272"/>
      <c r="T389" s="272"/>
      <c r="U389" s="242"/>
    </row>
    <row r="390" ht="43.5" customHeight="1">
      <c r="A390" s="242"/>
      <c r="B390" s="242"/>
      <c r="C390" s="262"/>
      <c r="D390" s="263"/>
      <c r="E390" s="264"/>
      <c r="F390" s="242"/>
      <c r="G390" s="265"/>
      <c r="H390" s="242"/>
      <c r="I390" s="266"/>
      <c r="J390" s="266"/>
      <c r="K390" s="266"/>
      <c r="L390" s="242"/>
      <c r="M390" s="267"/>
      <c r="N390" s="267"/>
      <c r="O390" s="268"/>
      <c r="P390" s="269"/>
      <c r="Q390" s="273"/>
      <c r="R390" s="271"/>
      <c r="S390" s="272"/>
      <c r="T390" s="272"/>
      <c r="U390" s="242"/>
    </row>
    <row r="391" ht="43.5" customHeight="1">
      <c r="A391" s="242"/>
      <c r="B391" s="242"/>
      <c r="C391" s="262"/>
      <c r="D391" s="263"/>
      <c r="E391" s="264"/>
      <c r="F391" s="242"/>
      <c r="G391" s="265"/>
      <c r="H391" s="242"/>
      <c r="I391" s="266"/>
      <c r="J391" s="266"/>
      <c r="K391" s="266"/>
      <c r="L391" s="242"/>
      <c r="M391" s="267"/>
      <c r="N391" s="267"/>
      <c r="O391" s="268"/>
      <c r="P391" s="269"/>
      <c r="Q391" s="273"/>
      <c r="R391" s="271"/>
      <c r="S391" s="272"/>
      <c r="T391" s="272"/>
      <c r="U391" s="242"/>
    </row>
    <row r="392" ht="43.5" customHeight="1">
      <c r="A392" s="242"/>
      <c r="B392" s="242"/>
      <c r="C392" s="262"/>
      <c r="D392" s="263"/>
      <c r="E392" s="264"/>
      <c r="F392" s="242"/>
      <c r="G392" s="265"/>
      <c r="H392" s="242"/>
      <c r="I392" s="266"/>
      <c r="J392" s="266"/>
      <c r="K392" s="266"/>
      <c r="L392" s="242"/>
      <c r="M392" s="267"/>
      <c r="N392" s="267"/>
      <c r="O392" s="268"/>
      <c r="P392" s="269"/>
      <c r="Q392" s="273"/>
      <c r="R392" s="271"/>
      <c r="S392" s="272"/>
      <c r="T392" s="272"/>
      <c r="U392" s="242"/>
    </row>
    <row r="393" ht="43.5" customHeight="1">
      <c r="A393" s="242"/>
      <c r="B393" s="242"/>
      <c r="C393" s="262"/>
      <c r="D393" s="263"/>
      <c r="E393" s="264"/>
      <c r="F393" s="242"/>
      <c r="G393" s="265"/>
      <c r="H393" s="242"/>
      <c r="I393" s="266"/>
      <c r="J393" s="266"/>
      <c r="K393" s="266"/>
      <c r="L393" s="242"/>
      <c r="M393" s="267"/>
      <c r="N393" s="267"/>
      <c r="O393" s="268"/>
      <c r="P393" s="269"/>
      <c r="Q393" s="273"/>
      <c r="R393" s="271"/>
      <c r="S393" s="272"/>
      <c r="T393" s="272"/>
      <c r="U393" s="242"/>
    </row>
    <row r="394" ht="43.5" customHeight="1">
      <c r="A394" s="242"/>
      <c r="B394" s="242"/>
      <c r="C394" s="262"/>
      <c r="D394" s="263"/>
      <c r="E394" s="264"/>
      <c r="F394" s="242"/>
      <c r="G394" s="265"/>
      <c r="H394" s="242"/>
      <c r="I394" s="266"/>
      <c r="J394" s="266"/>
      <c r="K394" s="266"/>
      <c r="L394" s="242"/>
      <c r="M394" s="267"/>
      <c r="N394" s="267"/>
      <c r="O394" s="268"/>
      <c r="P394" s="269"/>
      <c r="Q394" s="273"/>
      <c r="R394" s="271"/>
      <c r="S394" s="272"/>
      <c r="T394" s="272"/>
      <c r="U394" s="242"/>
    </row>
    <row r="395" ht="43.5" customHeight="1">
      <c r="A395" s="242"/>
      <c r="B395" s="242"/>
      <c r="C395" s="262"/>
      <c r="D395" s="263"/>
      <c r="E395" s="264"/>
      <c r="F395" s="242"/>
      <c r="G395" s="265"/>
      <c r="H395" s="242"/>
      <c r="I395" s="266"/>
      <c r="J395" s="266"/>
      <c r="K395" s="266"/>
      <c r="L395" s="242"/>
      <c r="M395" s="267"/>
      <c r="N395" s="267"/>
      <c r="O395" s="268"/>
      <c r="P395" s="269"/>
      <c r="Q395" s="273"/>
      <c r="R395" s="271"/>
      <c r="S395" s="272"/>
      <c r="T395" s="272"/>
      <c r="U395" s="242"/>
    </row>
    <row r="396" ht="43.5" customHeight="1">
      <c r="A396" s="242"/>
      <c r="B396" s="242"/>
      <c r="C396" s="262"/>
      <c r="D396" s="263"/>
      <c r="E396" s="264"/>
      <c r="F396" s="242"/>
      <c r="G396" s="265"/>
      <c r="H396" s="242"/>
      <c r="I396" s="266"/>
      <c r="J396" s="266"/>
      <c r="K396" s="266"/>
      <c r="L396" s="242"/>
      <c r="M396" s="267"/>
      <c r="N396" s="267"/>
      <c r="O396" s="268"/>
      <c r="P396" s="269"/>
      <c r="Q396" s="273"/>
      <c r="R396" s="271"/>
      <c r="S396" s="272"/>
      <c r="T396" s="272"/>
      <c r="U396" s="242"/>
    </row>
    <row r="397" ht="43.5" customHeight="1">
      <c r="A397" s="242"/>
      <c r="B397" s="242"/>
      <c r="C397" s="262"/>
      <c r="D397" s="263"/>
      <c r="E397" s="264"/>
      <c r="F397" s="242"/>
      <c r="G397" s="265"/>
      <c r="H397" s="242"/>
      <c r="I397" s="266"/>
      <c r="J397" s="266"/>
      <c r="K397" s="266"/>
      <c r="L397" s="242"/>
      <c r="M397" s="267"/>
      <c r="N397" s="267"/>
      <c r="O397" s="268"/>
      <c r="P397" s="269"/>
      <c r="Q397" s="273"/>
      <c r="R397" s="271"/>
      <c r="S397" s="272"/>
      <c r="T397" s="272"/>
      <c r="U397" s="242"/>
    </row>
    <row r="398" ht="43.5" customHeight="1">
      <c r="A398" s="242"/>
      <c r="B398" s="242"/>
      <c r="C398" s="262"/>
      <c r="D398" s="263"/>
      <c r="E398" s="264"/>
      <c r="F398" s="242"/>
      <c r="G398" s="265"/>
      <c r="H398" s="242"/>
      <c r="I398" s="266"/>
      <c r="J398" s="266"/>
      <c r="K398" s="266"/>
      <c r="L398" s="242"/>
      <c r="M398" s="267"/>
      <c r="N398" s="267"/>
      <c r="O398" s="268"/>
      <c r="P398" s="269"/>
      <c r="Q398" s="273"/>
      <c r="R398" s="271"/>
      <c r="S398" s="272"/>
      <c r="T398" s="272"/>
      <c r="U398" s="242"/>
    </row>
    <row r="399" ht="43.5" customHeight="1">
      <c r="A399" s="242"/>
      <c r="B399" s="242"/>
      <c r="C399" s="262"/>
      <c r="D399" s="263"/>
      <c r="E399" s="264"/>
      <c r="F399" s="242"/>
      <c r="G399" s="265"/>
      <c r="H399" s="242"/>
      <c r="I399" s="266"/>
      <c r="J399" s="266"/>
      <c r="K399" s="266"/>
      <c r="L399" s="242"/>
      <c r="M399" s="267"/>
      <c r="N399" s="267"/>
      <c r="O399" s="268"/>
      <c r="P399" s="269"/>
      <c r="Q399" s="273"/>
      <c r="R399" s="271"/>
      <c r="S399" s="272"/>
      <c r="T399" s="272"/>
      <c r="U399" s="242"/>
    </row>
    <row r="400" ht="43.5" customHeight="1">
      <c r="A400" s="242"/>
      <c r="B400" s="242"/>
      <c r="C400" s="262"/>
      <c r="D400" s="263"/>
      <c r="E400" s="264"/>
      <c r="F400" s="242"/>
      <c r="G400" s="265"/>
      <c r="H400" s="242"/>
      <c r="I400" s="266"/>
      <c r="J400" s="266"/>
      <c r="K400" s="266"/>
      <c r="L400" s="242"/>
      <c r="M400" s="267"/>
      <c r="N400" s="267"/>
      <c r="O400" s="268"/>
      <c r="P400" s="269"/>
      <c r="Q400" s="273"/>
      <c r="R400" s="271"/>
      <c r="S400" s="272"/>
      <c r="T400" s="272"/>
      <c r="U400" s="242"/>
    </row>
    <row r="401" ht="43.5" customHeight="1">
      <c r="A401" s="242"/>
      <c r="B401" s="242"/>
      <c r="C401" s="262"/>
      <c r="D401" s="263"/>
      <c r="E401" s="264"/>
      <c r="F401" s="242"/>
      <c r="G401" s="265"/>
      <c r="H401" s="242"/>
      <c r="I401" s="266"/>
      <c r="J401" s="266"/>
      <c r="K401" s="266"/>
      <c r="L401" s="242"/>
      <c r="M401" s="267"/>
      <c r="N401" s="267"/>
      <c r="O401" s="268"/>
      <c r="P401" s="269"/>
      <c r="Q401" s="273"/>
      <c r="R401" s="271"/>
      <c r="S401" s="272"/>
      <c r="T401" s="272"/>
      <c r="U401" s="242"/>
    </row>
    <row r="402" ht="43.5" customHeight="1">
      <c r="A402" s="242"/>
      <c r="B402" s="242"/>
      <c r="C402" s="262"/>
      <c r="D402" s="263"/>
      <c r="E402" s="264"/>
      <c r="F402" s="242"/>
      <c r="G402" s="265"/>
      <c r="H402" s="242"/>
      <c r="I402" s="266"/>
      <c r="J402" s="266"/>
      <c r="K402" s="266"/>
      <c r="L402" s="242"/>
      <c r="M402" s="267"/>
      <c r="N402" s="267"/>
      <c r="O402" s="268"/>
      <c r="P402" s="269"/>
      <c r="Q402" s="273"/>
      <c r="R402" s="271"/>
      <c r="S402" s="272"/>
      <c r="T402" s="272"/>
      <c r="U402" s="242"/>
    </row>
    <row r="403" ht="43.5" customHeight="1">
      <c r="A403" s="242"/>
      <c r="B403" s="242"/>
      <c r="C403" s="262"/>
      <c r="D403" s="263"/>
      <c r="E403" s="264"/>
      <c r="F403" s="242"/>
      <c r="G403" s="265"/>
      <c r="H403" s="242"/>
      <c r="I403" s="266"/>
      <c r="J403" s="266"/>
      <c r="K403" s="266"/>
      <c r="L403" s="242"/>
      <c r="M403" s="267"/>
      <c r="N403" s="267"/>
      <c r="O403" s="268"/>
      <c r="P403" s="269"/>
      <c r="Q403" s="273"/>
      <c r="R403" s="271"/>
      <c r="S403" s="272"/>
      <c r="T403" s="272"/>
      <c r="U403" s="242"/>
    </row>
    <row r="404" ht="43.5" customHeight="1">
      <c r="A404" s="242"/>
      <c r="B404" s="242"/>
      <c r="C404" s="262"/>
      <c r="D404" s="263"/>
      <c r="E404" s="264"/>
      <c r="F404" s="242"/>
      <c r="G404" s="265"/>
      <c r="H404" s="242"/>
      <c r="I404" s="266"/>
      <c r="J404" s="266"/>
      <c r="K404" s="266"/>
      <c r="L404" s="242"/>
      <c r="M404" s="267"/>
      <c r="N404" s="267"/>
      <c r="O404" s="268"/>
      <c r="P404" s="269"/>
      <c r="Q404" s="273"/>
      <c r="R404" s="271"/>
      <c r="S404" s="272"/>
      <c r="T404" s="272"/>
      <c r="U404" s="242"/>
    </row>
    <row r="405" ht="43.5" customHeight="1">
      <c r="A405" s="242"/>
      <c r="B405" s="242"/>
      <c r="C405" s="262"/>
      <c r="D405" s="263"/>
      <c r="E405" s="264"/>
      <c r="F405" s="242"/>
      <c r="G405" s="265"/>
      <c r="H405" s="242"/>
      <c r="I405" s="266"/>
      <c r="J405" s="266"/>
      <c r="K405" s="266"/>
      <c r="L405" s="242"/>
      <c r="M405" s="267"/>
      <c r="N405" s="267"/>
      <c r="O405" s="268"/>
      <c r="P405" s="269"/>
      <c r="Q405" s="273"/>
      <c r="R405" s="271"/>
      <c r="S405" s="272"/>
      <c r="T405" s="272"/>
      <c r="U405" s="242"/>
    </row>
    <row r="406" ht="43.5" customHeight="1">
      <c r="A406" s="242"/>
      <c r="B406" s="242"/>
      <c r="C406" s="262"/>
      <c r="D406" s="263"/>
      <c r="E406" s="264"/>
      <c r="F406" s="242"/>
      <c r="G406" s="265"/>
      <c r="H406" s="242"/>
      <c r="I406" s="266"/>
      <c r="J406" s="266"/>
      <c r="K406" s="266"/>
      <c r="L406" s="242"/>
      <c r="M406" s="267"/>
      <c r="N406" s="267"/>
      <c r="O406" s="268"/>
      <c r="P406" s="269"/>
      <c r="Q406" s="273"/>
      <c r="R406" s="271"/>
      <c r="S406" s="272"/>
      <c r="T406" s="272"/>
      <c r="U406" s="242"/>
    </row>
    <row r="407" ht="43.5" customHeight="1">
      <c r="A407" s="242"/>
      <c r="B407" s="242"/>
      <c r="C407" s="262"/>
      <c r="D407" s="263"/>
      <c r="E407" s="264"/>
      <c r="F407" s="242"/>
      <c r="G407" s="265"/>
      <c r="H407" s="242"/>
      <c r="I407" s="266"/>
      <c r="J407" s="266"/>
      <c r="K407" s="266"/>
      <c r="L407" s="242"/>
      <c r="M407" s="267"/>
      <c r="N407" s="267"/>
      <c r="O407" s="268"/>
      <c r="P407" s="269"/>
      <c r="Q407" s="273"/>
      <c r="R407" s="271"/>
      <c r="S407" s="272"/>
      <c r="T407" s="272"/>
      <c r="U407" s="242"/>
    </row>
    <row r="408" ht="43.5" customHeight="1">
      <c r="A408" s="242"/>
      <c r="B408" s="242"/>
      <c r="C408" s="262"/>
      <c r="D408" s="263"/>
      <c r="E408" s="264"/>
      <c r="F408" s="242"/>
      <c r="G408" s="265"/>
      <c r="H408" s="242"/>
      <c r="I408" s="266"/>
      <c r="J408" s="266"/>
      <c r="K408" s="266"/>
      <c r="L408" s="242"/>
      <c r="M408" s="267"/>
      <c r="N408" s="267"/>
      <c r="O408" s="268"/>
      <c r="P408" s="269"/>
      <c r="Q408" s="273"/>
      <c r="R408" s="271"/>
      <c r="S408" s="272"/>
      <c r="T408" s="272"/>
      <c r="U408" s="242"/>
    </row>
    <row r="409" ht="43.5" customHeight="1">
      <c r="A409" s="242"/>
      <c r="B409" s="242"/>
      <c r="C409" s="262"/>
      <c r="D409" s="263"/>
      <c r="E409" s="264"/>
      <c r="F409" s="242"/>
      <c r="G409" s="265"/>
      <c r="H409" s="242"/>
      <c r="I409" s="266"/>
      <c r="J409" s="266"/>
      <c r="K409" s="266"/>
      <c r="L409" s="242"/>
      <c r="M409" s="267"/>
      <c r="N409" s="267"/>
      <c r="O409" s="268"/>
      <c r="P409" s="269"/>
      <c r="Q409" s="273"/>
      <c r="R409" s="271"/>
      <c r="S409" s="272"/>
      <c r="T409" s="272"/>
      <c r="U409" s="242"/>
    </row>
    <row r="410" ht="43.5" customHeight="1">
      <c r="A410" s="242"/>
      <c r="B410" s="242"/>
      <c r="C410" s="262"/>
      <c r="D410" s="263"/>
      <c r="E410" s="264"/>
      <c r="F410" s="242"/>
      <c r="G410" s="265"/>
      <c r="H410" s="242"/>
      <c r="I410" s="266"/>
      <c r="J410" s="266"/>
      <c r="K410" s="266"/>
      <c r="L410" s="242"/>
      <c r="M410" s="267"/>
      <c r="N410" s="267"/>
      <c r="O410" s="268"/>
      <c r="P410" s="269"/>
      <c r="Q410" s="273"/>
      <c r="R410" s="271"/>
      <c r="S410" s="272"/>
      <c r="T410" s="272"/>
      <c r="U410" s="242"/>
    </row>
    <row r="411" ht="43.5" customHeight="1">
      <c r="A411" s="242"/>
      <c r="B411" s="242"/>
      <c r="C411" s="262"/>
      <c r="D411" s="263"/>
      <c r="E411" s="264"/>
      <c r="F411" s="242"/>
      <c r="G411" s="265"/>
      <c r="H411" s="242"/>
      <c r="I411" s="266"/>
      <c r="J411" s="266"/>
      <c r="K411" s="266"/>
      <c r="L411" s="242"/>
      <c r="M411" s="267"/>
      <c r="N411" s="267"/>
      <c r="O411" s="268"/>
      <c r="P411" s="269"/>
      <c r="Q411" s="273"/>
      <c r="R411" s="271"/>
      <c r="S411" s="272"/>
      <c r="T411" s="272"/>
      <c r="U411" s="242"/>
    </row>
    <row r="412" ht="43.5" customHeight="1">
      <c r="A412" s="242"/>
      <c r="B412" s="242"/>
      <c r="C412" s="262"/>
      <c r="D412" s="263"/>
      <c r="E412" s="264"/>
      <c r="F412" s="242"/>
      <c r="G412" s="265"/>
      <c r="H412" s="242"/>
      <c r="I412" s="266"/>
      <c r="J412" s="266"/>
      <c r="K412" s="266"/>
      <c r="L412" s="242"/>
      <c r="M412" s="267"/>
      <c r="N412" s="267"/>
      <c r="O412" s="268"/>
      <c r="P412" s="269"/>
      <c r="Q412" s="273"/>
      <c r="R412" s="271"/>
      <c r="S412" s="272"/>
      <c r="T412" s="272"/>
      <c r="U412" s="242"/>
    </row>
    <row r="413" ht="43.5" customHeight="1">
      <c r="A413" s="242"/>
      <c r="B413" s="242"/>
      <c r="C413" s="262"/>
      <c r="D413" s="263"/>
      <c r="E413" s="264"/>
      <c r="F413" s="242"/>
      <c r="G413" s="265"/>
      <c r="H413" s="242"/>
      <c r="I413" s="266"/>
      <c r="J413" s="266"/>
      <c r="K413" s="266"/>
      <c r="L413" s="242"/>
      <c r="M413" s="267"/>
      <c r="N413" s="267"/>
      <c r="O413" s="268"/>
      <c r="P413" s="269"/>
      <c r="Q413" s="273"/>
      <c r="R413" s="271"/>
      <c r="S413" s="272"/>
      <c r="T413" s="272"/>
      <c r="U413" s="242"/>
    </row>
    <row r="414" ht="43.5" customHeight="1">
      <c r="A414" s="242"/>
      <c r="B414" s="242"/>
      <c r="C414" s="262"/>
      <c r="D414" s="263"/>
      <c r="E414" s="264"/>
      <c r="F414" s="242"/>
      <c r="G414" s="265"/>
      <c r="H414" s="242"/>
      <c r="I414" s="266"/>
      <c r="J414" s="266"/>
      <c r="K414" s="266"/>
      <c r="L414" s="242"/>
      <c r="M414" s="267"/>
      <c r="N414" s="267"/>
      <c r="O414" s="268"/>
      <c r="P414" s="269"/>
      <c r="Q414" s="273"/>
      <c r="R414" s="271"/>
      <c r="S414" s="272"/>
      <c r="T414" s="272"/>
      <c r="U414" s="242"/>
    </row>
    <row r="415" ht="43.5" customHeight="1">
      <c r="A415" s="242"/>
      <c r="B415" s="242"/>
      <c r="C415" s="262"/>
      <c r="D415" s="263"/>
      <c r="E415" s="264"/>
      <c r="F415" s="242"/>
      <c r="G415" s="265"/>
      <c r="H415" s="242"/>
      <c r="I415" s="266"/>
      <c r="J415" s="266"/>
      <c r="K415" s="266"/>
      <c r="L415" s="242"/>
      <c r="M415" s="267"/>
      <c r="N415" s="267"/>
      <c r="O415" s="268"/>
      <c r="P415" s="269"/>
      <c r="Q415" s="273"/>
      <c r="R415" s="271"/>
      <c r="S415" s="272"/>
      <c r="T415" s="272"/>
      <c r="U415" s="242"/>
    </row>
    <row r="416" ht="43.5" customHeight="1">
      <c r="A416" s="242"/>
      <c r="B416" s="242"/>
      <c r="C416" s="262"/>
      <c r="D416" s="263"/>
      <c r="E416" s="264"/>
      <c r="F416" s="242"/>
      <c r="G416" s="265"/>
      <c r="H416" s="242"/>
      <c r="I416" s="266"/>
      <c r="J416" s="266"/>
      <c r="K416" s="266"/>
      <c r="L416" s="242"/>
      <c r="M416" s="267"/>
      <c r="N416" s="267"/>
      <c r="O416" s="268"/>
      <c r="P416" s="269"/>
      <c r="Q416" s="273"/>
      <c r="R416" s="271"/>
      <c r="S416" s="272"/>
      <c r="T416" s="272"/>
      <c r="U416" s="242"/>
    </row>
    <row r="417" ht="43.5" customHeight="1">
      <c r="A417" s="242"/>
      <c r="B417" s="242"/>
      <c r="C417" s="262"/>
      <c r="D417" s="263"/>
      <c r="E417" s="264"/>
      <c r="F417" s="242"/>
      <c r="G417" s="265"/>
      <c r="H417" s="242"/>
      <c r="I417" s="266"/>
      <c r="J417" s="266"/>
      <c r="K417" s="266"/>
      <c r="L417" s="242"/>
      <c r="M417" s="267"/>
      <c r="N417" s="267"/>
      <c r="O417" s="268"/>
      <c r="P417" s="269"/>
      <c r="Q417" s="273"/>
      <c r="R417" s="271"/>
      <c r="S417" s="272"/>
      <c r="T417" s="272"/>
      <c r="U417" s="242"/>
    </row>
    <row r="418" ht="43.5" customHeight="1">
      <c r="A418" s="242"/>
      <c r="B418" s="242"/>
      <c r="C418" s="262"/>
      <c r="D418" s="263"/>
      <c r="E418" s="264"/>
      <c r="F418" s="242"/>
      <c r="G418" s="265"/>
      <c r="H418" s="242"/>
      <c r="I418" s="266"/>
      <c r="J418" s="266"/>
      <c r="K418" s="266"/>
      <c r="L418" s="242"/>
      <c r="M418" s="267"/>
      <c r="N418" s="267"/>
      <c r="O418" s="268"/>
      <c r="P418" s="269"/>
      <c r="Q418" s="273"/>
      <c r="R418" s="271"/>
      <c r="S418" s="272"/>
      <c r="T418" s="272"/>
      <c r="U418" s="242"/>
    </row>
    <row r="419" ht="43.5" customHeight="1">
      <c r="A419" s="242"/>
      <c r="B419" s="242"/>
      <c r="C419" s="262"/>
      <c r="D419" s="263"/>
      <c r="E419" s="264"/>
      <c r="F419" s="242"/>
      <c r="G419" s="265"/>
      <c r="H419" s="242"/>
      <c r="I419" s="266"/>
      <c r="J419" s="266"/>
      <c r="K419" s="266"/>
      <c r="L419" s="242"/>
      <c r="M419" s="267"/>
      <c r="N419" s="267"/>
      <c r="O419" s="268"/>
      <c r="P419" s="269"/>
      <c r="Q419" s="273"/>
      <c r="R419" s="271"/>
      <c r="S419" s="272"/>
      <c r="T419" s="272"/>
      <c r="U419" s="242"/>
    </row>
    <row r="420" ht="43.5" customHeight="1">
      <c r="A420" s="242"/>
      <c r="B420" s="242"/>
      <c r="C420" s="262"/>
      <c r="D420" s="263"/>
      <c r="E420" s="264"/>
      <c r="F420" s="242"/>
      <c r="G420" s="265"/>
      <c r="H420" s="242"/>
      <c r="I420" s="266"/>
      <c r="J420" s="266"/>
      <c r="K420" s="266"/>
      <c r="L420" s="242"/>
      <c r="M420" s="267"/>
      <c r="N420" s="267"/>
      <c r="O420" s="268"/>
      <c r="P420" s="269"/>
      <c r="Q420" s="273"/>
      <c r="R420" s="271"/>
      <c r="S420" s="272"/>
      <c r="T420" s="272"/>
      <c r="U420" s="242"/>
    </row>
    <row r="421" ht="43.5" customHeight="1">
      <c r="A421" s="242"/>
      <c r="B421" s="242"/>
      <c r="C421" s="262"/>
      <c r="D421" s="263"/>
      <c r="E421" s="264"/>
      <c r="F421" s="242"/>
      <c r="G421" s="265"/>
      <c r="H421" s="242"/>
      <c r="I421" s="266"/>
      <c r="J421" s="266"/>
      <c r="K421" s="266"/>
      <c r="L421" s="242"/>
      <c r="M421" s="267"/>
      <c r="N421" s="267"/>
      <c r="O421" s="268"/>
      <c r="P421" s="269"/>
      <c r="Q421" s="273"/>
      <c r="R421" s="271"/>
      <c r="S421" s="272"/>
      <c r="T421" s="272"/>
      <c r="U421" s="242"/>
    </row>
    <row r="422" ht="43.5" customHeight="1">
      <c r="A422" s="242"/>
      <c r="B422" s="242"/>
      <c r="C422" s="262"/>
      <c r="D422" s="263"/>
      <c r="E422" s="264"/>
      <c r="F422" s="242"/>
      <c r="G422" s="265"/>
      <c r="H422" s="242"/>
      <c r="I422" s="266"/>
      <c r="J422" s="266"/>
      <c r="K422" s="266"/>
      <c r="L422" s="242"/>
      <c r="M422" s="267"/>
      <c r="N422" s="267"/>
      <c r="O422" s="268"/>
      <c r="P422" s="269"/>
      <c r="Q422" s="273"/>
      <c r="R422" s="271"/>
      <c r="S422" s="272"/>
      <c r="T422" s="272"/>
      <c r="U422" s="242"/>
    </row>
    <row r="423" ht="43.5" customHeight="1">
      <c r="A423" s="242"/>
      <c r="B423" s="242"/>
      <c r="C423" s="262"/>
      <c r="D423" s="263"/>
      <c r="E423" s="264"/>
      <c r="F423" s="242"/>
      <c r="G423" s="265"/>
      <c r="H423" s="242"/>
      <c r="I423" s="266"/>
      <c r="J423" s="266"/>
      <c r="K423" s="266"/>
      <c r="L423" s="242"/>
      <c r="M423" s="267"/>
      <c r="N423" s="267"/>
      <c r="O423" s="268"/>
      <c r="P423" s="269"/>
      <c r="Q423" s="273"/>
      <c r="R423" s="271"/>
      <c r="S423" s="272"/>
      <c r="T423" s="272"/>
      <c r="U423" s="242"/>
    </row>
    <row r="424" ht="43.5" customHeight="1">
      <c r="A424" s="242"/>
      <c r="B424" s="242"/>
      <c r="C424" s="262"/>
      <c r="D424" s="263"/>
      <c r="E424" s="264"/>
      <c r="F424" s="242"/>
      <c r="G424" s="265"/>
      <c r="H424" s="242"/>
      <c r="I424" s="266"/>
      <c r="J424" s="266"/>
      <c r="K424" s="266"/>
      <c r="L424" s="242"/>
      <c r="M424" s="267"/>
      <c r="N424" s="267"/>
      <c r="O424" s="268"/>
      <c r="P424" s="269"/>
      <c r="Q424" s="273"/>
      <c r="R424" s="271"/>
      <c r="S424" s="272"/>
      <c r="T424" s="272"/>
      <c r="U424" s="242"/>
    </row>
    <row r="425" ht="43.5" customHeight="1">
      <c r="A425" s="242"/>
      <c r="B425" s="242"/>
      <c r="C425" s="262"/>
      <c r="D425" s="263"/>
      <c r="E425" s="264"/>
      <c r="F425" s="242"/>
      <c r="G425" s="265"/>
      <c r="H425" s="242"/>
      <c r="I425" s="266"/>
      <c r="J425" s="266"/>
      <c r="K425" s="266"/>
      <c r="L425" s="242"/>
      <c r="M425" s="267"/>
      <c r="N425" s="267"/>
      <c r="O425" s="268"/>
      <c r="P425" s="269"/>
      <c r="Q425" s="273"/>
      <c r="R425" s="271"/>
      <c r="S425" s="272"/>
      <c r="T425" s="272"/>
      <c r="U425" s="242"/>
    </row>
    <row r="426" ht="43.5" customHeight="1">
      <c r="A426" s="242"/>
      <c r="B426" s="242"/>
      <c r="C426" s="262"/>
      <c r="D426" s="263"/>
      <c r="E426" s="264"/>
      <c r="F426" s="242"/>
      <c r="G426" s="265"/>
      <c r="H426" s="242"/>
      <c r="I426" s="266"/>
      <c r="J426" s="266"/>
      <c r="K426" s="266"/>
      <c r="L426" s="242"/>
      <c r="M426" s="267"/>
      <c r="N426" s="267"/>
      <c r="O426" s="268"/>
      <c r="P426" s="269"/>
      <c r="Q426" s="273"/>
      <c r="R426" s="271"/>
      <c r="S426" s="272"/>
      <c r="T426" s="272"/>
      <c r="U426" s="242"/>
    </row>
    <row r="427" ht="43.5" customHeight="1">
      <c r="A427" s="242"/>
      <c r="B427" s="242"/>
      <c r="C427" s="262"/>
      <c r="D427" s="263"/>
      <c r="E427" s="264"/>
      <c r="F427" s="242"/>
      <c r="G427" s="265"/>
      <c r="H427" s="242"/>
      <c r="I427" s="266"/>
      <c r="J427" s="266"/>
      <c r="K427" s="266"/>
      <c r="L427" s="242"/>
      <c r="M427" s="267"/>
      <c r="N427" s="267"/>
      <c r="O427" s="268"/>
      <c r="P427" s="269"/>
      <c r="Q427" s="273"/>
      <c r="R427" s="271"/>
      <c r="S427" s="272"/>
      <c r="T427" s="272"/>
      <c r="U427" s="242"/>
    </row>
    <row r="428" ht="43.5" customHeight="1">
      <c r="A428" s="242"/>
      <c r="B428" s="242"/>
      <c r="C428" s="262"/>
      <c r="D428" s="263"/>
      <c r="E428" s="264"/>
      <c r="F428" s="242"/>
      <c r="G428" s="265"/>
      <c r="H428" s="242"/>
      <c r="I428" s="266"/>
      <c r="J428" s="266"/>
      <c r="K428" s="266"/>
      <c r="L428" s="242"/>
      <c r="M428" s="267"/>
      <c r="N428" s="267"/>
      <c r="O428" s="268"/>
      <c r="P428" s="269"/>
      <c r="Q428" s="273"/>
      <c r="R428" s="271"/>
      <c r="S428" s="272"/>
      <c r="T428" s="272"/>
      <c r="U428" s="242"/>
    </row>
    <row r="429" ht="43.5" customHeight="1">
      <c r="A429" s="242"/>
      <c r="B429" s="242"/>
      <c r="C429" s="262"/>
      <c r="D429" s="263"/>
      <c r="E429" s="264"/>
      <c r="F429" s="242"/>
      <c r="G429" s="265"/>
      <c r="H429" s="242"/>
      <c r="I429" s="266"/>
      <c r="J429" s="266"/>
      <c r="K429" s="266"/>
      <c r="L429" s="242"/>
      <c r="M429" s="267"/>
      <c r="N429" s="267"/>
      <c r="O429" s="268"/>
      <c r="P429" s="269"/>
      <c r="Q429" s="273"/>
      <c r="R429" s="271"/>
      <c r="S429" s="272"/>
      <c r="T429" s="272"/>
      <c r="U429" s="242"/>
    </row>
    <row r="430" ht="43.5" customHeight="1">
      <c r="A430" s="242"/>
      <c r="B430" s="242"/>
      <c r="C430" s="262"/>
      <c r="D430" s="263"/>
      <c r="E430" s="264"/>
      <c r="F430" s="242"/>
      <c r="G430" s="265"/>
      <c r="H430" s="242"/>
      <c r="I430" s="266"/>
      <c r="J430" s="266"/>
      <c r="K430" s="266"/>
      <c r="L430" s="242"/>
      <c r="M430" s="267"/>
      <c r="N430" s="267"/>
      <c r="O430" s="268"/>
      <c r="P430" s="269"/>
      <c r="Q430" s="273"/>
      <c r="R430" s="271"/>
      <c r="S430" s="272"/>
      <c r="T430" s="272"/>
      <c r="U430" s="242"/>
    </row>
    <row r="431" ht="43.5" customHeight="1">
      <c r="A431" s="242"/>
      <c r="B431" s="242"/>
      <c r="C431" s="262"/>
      <c r="D431" s="263"/>
      <c r="E431" s="264"/>
      <c r="F431" s="242"/>
      <c r="G431" s="265"/>
      <c r="H431" s="242"/>
      <c r="I431" s="266"/>
      <c r="J431" s="266"/>
      <c r="K431" s="266"/>
      <c r="L431" s="242"/>
      <c r="M431" s="267"/>
      <c r="N431" s="267"/>
      <c r="O431" s="268"/>
      <c r="P431" s="269"/>
      <c r="Q431" s="273"/>
      <c r="R431" s="271"/>
      <c r="S431" s="272"/>
      <c r="T431" s="272"/>
      <c r="U431" s="242"/>
    </row>
    <row r="432" ht="43.5" customHeight="1">
      <c r="A432" s="242"/>
      <c r="B432" s="242"/>
      <c r="C432" s="262"/>
      <c r="D432" s="263"/>
      <c r="E432" s="264"/>
      <c r="F432" s="242"/>
      <c r="G432" s="265"/>
      <c r="H432" s="242"/>
      <c r="I432" s="266"/>
      <c r="J432" s="266"/>
      <c r="K432" s="266"/>
      <c r="L432" s="242"/>
      <c r="M432" s="267"/>
      <c r="N432" s="267"/>
      <c r="O432" s="268"/>
      <c r="P432" s="269"/>
      <c r="Q432" s="273"/>
      <c r="R432" s="271"/>
      <c r="S432" s="272"/>
      <c r="T432" s="272"/>
      <c r="U432" s="242"/>
    </row>
    <row r="433" ht="43.5" customHeight="1">
      <c r="A433" s="242"/>
      <c r="B433" s="242"/>
      <c r="C433" s="262"/>
      <c r="D433" s="263"/>
      <c r="E433" s="264"/>
      <c r="F433" s="242"/>
      <c r="G433" s="265"/>
      <c r="H433" s="242"/>
      <c r="I433" s="266"/>
      <c r="J433" s="266"/>
      <c r="K433" s="266"/>
      <c r="L433" s="242"/>
      <c r="M433" s="267"/>
      <c r="N433" s="267"/>
      <c r="O433" s="268"/>
      <c r="P433" s="269"/>
      <c r="Q433" s="273"/>
      <c r="R433" s="271"/>
      <c r="S433" s="272"/>
      <c r="T433" s="272"/>
      <c r="U433" s="242"/>
    </row>
    <row r="434" ht="43.5" customHeight="1">
      <c r="A434" s="242"/>
      <c r="B434" s="242"/>
      <c r="C434" s="262"/>
      <c r="D434" s="263"/>
      <c r="E434" s="264"/>
      <c r="F434" s="242"/>
      <c r="G434" s="265"/>
      <c r="H434" s="242"/>
      <c r="I434" s="266"/>
      <c r="J434" s="266"/>
      <c r="K434" s="266"/>
      <c r="L434" s="242"/>
      <c r="M434" s="267"/>
      <c r="N434" s="267"/>
      <c r="O434" s="268"/>
      <c r="P434" s="269"/>
      <c r="Q434" s="273"/>
      <c r="R434" s="271"/>
      <c r="S434" s="272"/>
      <c r="T434" s="272"/>
      <c r="U434" s="242"/>
    </row>
    <row r="435" ht="43.5" customHeight="1">
      <c r="A435" s="242"/>
      <c r="B435" s="242"/>
      <c r="C435" s="262"/>
      <c r="D435" s="263"/>
      <c r="E435" s="264"/>
      <c r="F435" s="242"/>
      <c r="G435" s="265"/>
      <c r="H435" s="242"/>
      <c r="I435" s="266"/>
      <c r="J435" s="266"/>
      <c r="K435" s="266"/>
      <c r="L435" s="242"/>
      <c r="M435" s="267"/>
      <c r="N435" s="267"/>
      <c r="O435" s="268"/>
      <c r="P435" s="269"/>
      <c r="Q435" s="273"/>
      <c r="R435" s="271"/>
      <c r="S435" s="272"/>
      <c r="T435" s="272"/>
      <c r="U435" s="242"/>
    </row>
    <row r="436" ht="43.5" customHeight="1">
      <c r="A436" s="242"/>
      <c r="B436" s="242"/>
      <c r="C436" s="262"/>
      <c r="D436" s="263"/>
      <c r="E436" s="264"/>
      <c r="F436" s="242"/>
      <c r="G436" s="265"/>
      <c r="H436" s="242"/>
      <c r="I436" s="266"/>
      <c r="J436" s="266"/>
      <c r="K436" s="266"/>
      <c r="L436" s="242"/>
      <c r="M436" s="267"/>
      <c r="N436" s="267"/>
      <c r="O436" s="268"/>
      <c r="P436" s="269"/>
      <c r="Q436" s="273"/>
      <c r="R436" s="271"/>
      <c r="S436" s="272"/>
      <c r="T436" s="272"/>
      <c r="U436" s="242"/>
    </row>
    <row r="437" ht="43.5" customHeight="1">
      <c r="A437" s="242"/>
      <c r="B437" s="242"/>
      <c r="C437" s="262"/>
      <c r="D437" s="263"/>
      <c r="E437" s="264"/>
      <c r="F437" s="242"/>
      <c r="G437" s="265"/>
      <c r="H437" s="242"/>
      <c r="I437" s="266"/>
      <c r="J437" s="266"/>
      <c r="K437" s="266"/>
      <c r="L437" s="242"/>
      <c r="M437" s="267"/>
      <c r="N437" s="267"/>
      <c r="O437" s="268"/>
      <c r="P437" s="269"/>
      <c r="Q437" s="273"/>
      <c r="R437" s="271"/>
      <c r="S437" s="272"/>
      <c r="T437" s="272"/>
      <c r="U437" s="242"/>
    </row>
    <row r="438" ht="43.5" customHeight="1">
      <c r="A438" s="242"/>
      <c r="B438" s="242"/>
      <c r="C438" s="262"/>
      <c r="D438" s="263"/>
      <c r="E438" s="264"/>
      <c r="F438" s="242"/>
      <c r="G438" s="265"/>
      <c r="H438" s="242"/>
      <c r="I438" s="266"/>
      <c r="J438" s="266"/>
      <c r="K438" s="266"/>
      <c r="L438" s="242"/>
      <c r="M438" s="267"/>
      <c r="N438" s="267"/>
      <c r="O438" s="268"/>
      <c r="P438" s="269"/>
      <c r="Q438" s="273"/>
      <c r="R438" s="271"/>
      <c r="S438" s="272"/>
      <c r="T438" s="272"/>
      <c r="U438" s="242"/>
    </row>
    <row r="439" ht="43.5" customHeight="1">
      <c r="A439" s="242"/>
      <c r="B439" s="242"/>
      <c r="C439" s="262"/>
      <c r="D439" s="263"/>
      <c r="E439" s="264"/>
      <c r="F439" s="242"/>
      <c r="G439" s="265"/>
      <c r="H439" s="242"/>
      <c r="I439" s="266"/>
      <c r="J439" s="266"/>
      <c r="K439" s="266"/>
      <c r="L439" s="242"/>
      <c r="M439" s="267"/>
      <c r="N439" s="267"/>
      <c r="O439" s="268"/>
      <c r="P439" s="269"/>
      <c r="Q439" s="273"/>
      <c r="R439" s="271"/>
      <c r="S439" s="272"/>
      <c r="T439" s="272"/>
      <c r="U439" s="242"/>
    </row>
    <row r="440" ht="43.5" customHeight="1">
      <c r="A440" s="242"/>
      <c r="B440" s="242"/>
      <c r="C440" s="262"/>
      <c r="D440" s="263"/>
      <c r="E440" s="264"/>
      <c r="F440" s="242"/>
      <c r="G440" s="265"/>
      <c r="H440" s="242"/>
      <c r="I440" s="266"/>
      <c r="J440" s="266"/>
      <c r="K440" s="266"/>
      <c r="L440" s="242"/>
      <c r="M440" s="267"/>
      <c r="N440" s="267"/>
      <c r="O440" s="268"/>
      <c r="P440" s="269"/>
      <c r="Q440" s="273"/>
      <c r="R440" s="271"/>
      <c r="S440" s="272"/>
      <c r="T440" s="272"/>
      <c r="U440" s="242"/>
    </row>
    <row r="441" ht="43.5" customHeight="1">
      <c r="A441" s="242"/>
      <c r="B441" s="242"/>
      <c r="C441" s="262"/>
      <c r="D441" s="263"/>
      <c r="E441" s="264"/>
      <c r="F441" s="242"/>
      <c r="G441" s="265"/>
      <c r="H441" s="242"/>
      <c r="I441" s="266"/>
      <c r="J441" s="266"/>
      <c r="K441" s="266"/>
      <c r="L441" s="242"/>
      <c r="M441" s="267"/>
      <c r="N441" s="267"/>
      <c r="O441" s="268"/>
      <c r="P441" s="269"/>
      <c r="Q441" s="273"/>
      <c r="R441" s="271"/>
      <c r="S441" s="272"/>
      <c r="T441" s="272"/>
      <c r="U441" s="242"/>
    </row>
    <row r="442" ht="43.5" customHeight="1">
      <c r="A442" s="242"/>
      <c r="B442" s="242"/>
      <c r="C442" s="262"/>
      <c r="D442" s="263"/>
      <c r="E442" s="264"/>
      <c r="F442" s="242"/>
      <c r="G442" s="265"/>
      <c r="H442" s="242"/>
      <c r="I442" s="266"/>
      <c r="J442" s="266"/>
      <c r="K442" s="266"/>
      <c r="L442" s="242"/>
      <c r="M442" s="267"/>
      <c r="N442" s="267"/>
      <c r="O442" s="268"/>
      <c r="P442" s="269"/>
      <c r="Q442" s="273"/>
      <c r="R442" s="271"/>
      <c r="S442" s="272"/>
      <c r="T442" s="272"/>
      <c r="U442" s="242"/>
    </row>
    <row r="443" ht="43.5" customHeight="1">
      <c r="A443" s="242"/>
      <c r="B443" s="242"/>
      <c r="C443" s="262"/>
      <c r="D443" s="263"/>
      <c r="E443" s="264"/>
      <c r="F443" s="242"/>
      <c r="G443" s="265"/>
      <c r="H443" s="242"/>
      <c r="I443" s="266"/>
      <c r="J443" s="266"/>
      <c r="K443" s="266"/>
      <c r="L443" s="242"/>
      <c r="M443" s="267"/>
      <c r="N443" s="267"/>
      <c r="O443" s="268"/>
      <c r="P443" s="269"/>
      <c r="Q443" s="273"/>
      <c r="R443" s="271"/>
      <c r="S443" s="272"/>
      <c r="T443" s="272"/>
      <c r="U443" s="242"/>
    </row>
    <row r="444" ht="43.5" customHeight="1">
      <c r="A444" s="242"/>
      <c r="B444" s="242"/>
      <c r="C444" s="262"/>
      <c r="D444" s="263"/>
      <c r="E444" s="264"/>
      <c r="F444" s="242"/>
      <c r="G444" s="265"/>
      <c r="H444" s="242"/>
      <c r="I444" s="266"/>
      <c r="J444" s="266"/>
      <c r="K444" s="266"/>
      <c r="L444" s="242"/>
      <c r="M444" s="267"/>
      <c r="N444" s="267"/>
      <c r="O444" s="268"/>
      <c r="P444" s="269"/>
      <c r="Q444" s="273"/>
      <c r="R444" s="271"/>
      <c r="S444" s="272"/>
      <c r="T444" s="272"/>
      <c r="U444" s="242"/>
    </row>
    <row r="445" ht="43.5" customHeight="1">
      <c r="A445" s="242"/>
      <c r="B445" s="242"/>
      <c r="C445" s="262"/>
      <c r="D445" s="263"/>
      <c r="E445" s="264"/>
      <c r="F445" s="242"/>
      <c r="G445" s="265"/>
      <c r="H445" s="242"/>
      <c r="I445" s="266"/>
      <c r="J445" s="266"/>
      <c r="K445" s="266"/>
      <c r="L445" s="242"/>
      <c r="M445" s="267"/>
      <c r="N445" s="267"/>
      <c r="O445" s="268"/>
      <c r="P445" s="269"/>
      <c r="Q445" s="273"/>
      <c r="R445" s="271"/>
      <c r="S445" s="272"/>
      <c r="T445" s="272"/>
      <c r="U445" s="242"/>
    </row>
    <row r="446" ht="43.5" customHeight="1">
      <c r="A446" s="242"/>
      <c r="B446" s="242"/>
      <c r="C446" s="262"/>
      <c r="D446" s="263"/>
      <c r="E446" s="264"/>
      <c r="F446" s="242"/>
      <c r="G446" s="265"/>
      <c r="H446" s="242"/>
      <c r="I446" s="266"/>
      <c r="J446" s="266"/>
      <c r="K446" s="266"/>
      <c r="L446" s="242"/>
      <c r="M446" s="267"/>
      <c r="N446" s="267"/>
      <c r="O446" s="268"/>
      <c r="P446" s="269"/>
      <c r="Q446" s="273"/>
      <c r="R446" s="271"/>
      <c r="S446" s="272"/>
      <c r="T446" s="272"/>
      <c r="U446" s="242"/>
    </row>
    <row r="447" ht="43.5" customHeight="1">
      <c r="A447" s="242"/>
      <c r="B447" s="242"/>
      <c r="C447" s="262"/>
      <c r="D447" s="263"/>
      <c r="E447" s="264"/>
      <c r="F447" s="242"/>
      <c r="G447" s="265"/>
      <c r="H447" s="242"/>
      <c r="I447" s="266"/>
      <c r="J447" s="266"/>
      <c r="K447" s="266"/>
      <c r="L447" s="242"/>
      <c r="M447" s="267"/>
      <c r="N447" s="267"/>
      <c r="O447" s="268"/>
      <c r="P447" s="269"/>
      <c r="Q447" s="273"/>
      <c r="R447" s="271"/>
      <c r="S447" s="272"/>
      <c r="T447" s="272"/>
      <c r="U447" s="242"/>
    </row>
    <row r="448" ht="43.5" customHeight="1">
      <c r="A448" s="242"/>
      <c r="B448" s="242"/>
      <c r="C448" s="262"/>
      <c r="D448" s="263"/>
      <c r="E448" s="264"/>
      <c r="F448" s="242"/>
      <c r="G448" s="265"/>
      <c r="H448" s="242"/>
      <c r="I448" s="266"/>
      <c r="J448" s="266"/>
      <c r="K448" s="266"/>
      <c r="L448" s="242"/>
      <c r="M448" s="267"/>
      <c r="N448" s="267"/>
      <c r="O448" s="268"/>
      <c r="P448" s="269"/>
      <c r="Q448" s="273"/>
      <c r="R448" s="271"/>
      <c r="S448" s="272"/>
      <c r="T448" s="272"/>
      <c r="U448" s="242"/>
    </row>
    <row r="449" ht="43.5" customHeight="1">
      <c r="A449" s="242"/>
      <c r="B449" s="242"/>
      <c r="C449" s="262"/>
      <c r="D449" s="263"/>
      <c r="E449" s="264"/>
      <c r="F449" s="242"/>
      <c r="G449" s="265"/>
      <c r="H449" s="242"/>
      <c r="I449" s="266"/>
      <c r="J449" s="266"/>
      <c r="K449" s="266"/>
      <c r="L449" s="242"/>
      <c r="M449" s="267"/>
      <c r="N449" s="267"/>
      <c r="O449" s="268"/>
      <c r="P449" s="269"/>
      <c r="Q449" s="273"/>
      <c r="R449" s="271"/>
      <c r="S449" s="272"/>
      <c r="T449" s="272"/>
      <c r="U449" s="242"/>
    </row>
    <row r="450" ht="43.5" customHeight="1">
      <c r="A450" s="242"/>
      <c r="B450" s="242"/>
      <c r="C450" s="262"/>
      <c r="D450" s="263"/>
      <c r="E450" s="264"/>
      <c r="F450" s="242"/>
      <c r="G450" s="265"/>
      <c r="H450" s="242"/>
      <c r="I450" s="266"/>
      <c r="J450" s="266"/>
      <c r="K450" s="266"/>
      <c r="L450" s="242"/>
      <c r="M450" s="267"/>
      <c r="N450" s="267"/>
      <c r="O450" s="268"/>
      <c r="P450" s="269"/>
      <c r="Q450" s="273"/>
      <c r="R450" s="271"/>
      <c r="S450" s="272"/>
      <c r="T450" s="272"/>
      <c r="U450" s="242"/>
    </row>
    <row r="451" ht="43.5" customHeight="1">
      <c r="A451" s="242"/>
      <c r="B451" s="242"/>
      <c r="C451" s="262"/>
      <c r="D451" s="263"/>
      <c r="E451" s="264"/>
      <c r="F451" s="242"/>
      <c r="G451" s="265"/>
      <c r="H451" s="242"/>
      <c r="I451" s="266"/>
      <c r="J451" s="266"/>
      <c r="K451" s="266"/>
      <c r="L451" s="242"/>
      <c r="M451" s="267"/>
      <c r="N451" s="267"/>
      <c r="O451" s="268"/>
      <c r="P451" s="269"/>
      <c r="Q451" s="273"/>
      <c r="R451" s="271"/>
      <c r="S451" s="272"/>
      <c r="T451" s="272"/>
      <c r="U451" s="242"/>
    </row>
    <row r="452" ht="43.5" customHeight="1">
      <c r="A452" s="242"/>
      <c r="B452" s="242"/>
      <c r="C452" s="262"/>
      <c r="D452" s="263"/>
      <c r="E452" s="264"/>
      <c r="F452" s="242"/>
      <c r="G452" s="265"/>
      <c r="H452" s="242"/>
      <c r="I452" s="266"/>
      <c r="J452" s="266"/>
      <c r="K452" s="266"/>
      <c r="L452" s="242"/>
      <c r="M452" s="267"/>
      <c r="N452" s="267"/>
      <c r="O452" s="268"/>
      <c r="P452" s="269"/>
      <c r="Q452" s="273"/>
      <c r="R452" s="271"/>
      <c r="S452" s="272"/>
      <c r="T452" s="272"/>
      <c r="U452" s="242"/>
    </row>
    <row r="453" ht="43.5" customHeight="1">
      <c r="A453" s="242"/>
      <c r="B453" s="242"/>
      <c r="C453" s="262"/>
      <c r="D453" s="263"/>
      <c r="E453" s="264"/>
      <c r="F453" s="242"/>
      <c r="G453" s="265"/>
      <c r="H453" s="242"/>
      <c r="I453" s="266"/>
      <c r="J453" s="266"/>
      <c r="K453" s="266"/>
      <c r="L453" s="242"/>
      <c r="M453" s="267"/>
      <c r="N453" s="267"/>
      <c r="O453" s="268"/>
      <c r="P453" s="269"/>
      <c r="Q453" s="273"/>
      <c r="R453" s="271"/>
      <c r="S453" s="272"/>
      <c r="T453" s="272"/>
      <c r="U453" s="242"/>
    </row>
    <row r="454" ht="43.5" customHeight="1">
      <c r="A454" s="242"/>
      <c r="B454" s="242"/>
      <c r="C454" s="262"/>
      <c r="D454" s="263"/>
      <c r="E454" s="264"/>
      <c r="F454" s="242"/>
      <c r="G454" s="265"/>
      <c r="H454" s="242"/>
      <c r="I454" s="266"/>
      <c r="J454" s="266"/>
      <c r="K454" s="266"/>
      <c r="L454" s="242"/>
      <c r="M454" s="267"/>
      <c r="N454" s="267"/>
      <c r="O454" s="268"/>
      <c r="P454" s="269"/>
      <c r="Q454" s="273"/>
      <c r="R454" s="271"/>
      <c r="S454" s="272"/>
      <c r="T454" s="272"/>
      <c r="U454" s="242"/>
    </row>
    <row r="455" ht="43.5" customHeight="1">
      <c r="A455" s="242"/>
      <c r="B455" s="242"/>
      <c r="C455" s="262"/>
      <c r="D455" s="263"/>
      <c r="E455" s="264"/>
      <c r="F455" s="242"/>
      <c r="G455" s="265"/>
      <c r="H455" s="242"/>
      <c r="I455" s="266"/>
      <c r="J455" s="266"/>
      <c r="K455" s="266"/>
      <c r="L455" s="242"/>
      <c r="M455" s="267"/>
      <c r="N455" s="267"/>
      <c r="O455" s="268"/>
      <c r="P455" s="269"/>
      <c r="Q455" s="273"/>
      <c r="R455" s="271"/>
      <c r="S455" s="272"/>
      <c r="T455" s="272"/>
      <c r="U455" s="242"/>
    </row>
    <row r="456" ht="43.5" customHeight="1">
      <c r="A456" s="242"/>
      <c r="B456" s="242"/>
      <c r="C456" s="262"/>
      <c r="D456" s="263"/>
      <c r="E456" s="264"/>
      <c r="F456" s="242"/>
      <c r="G456" s="265"/>
      <c r="H456" s="242"/>
      <c r="I456" s="266"/>
      <c r="J456" s="266"/>
      <c r="K456" s="266"/>
      <c r="L456" s="242"/>
      <c r="M456" s="267"/>
      <c r="N456" s="267"/>
      <c r="O456" s="268"/>
      <c r="P456" s="269"/>
      <c r="Q456" s="273"/>
      <c r="R456" s="271"/>
      <c r="S456" s="272"/>
      <c r="T456" s="272"/>
      <c r="U456" s="242"/>
    </row>
    <row r="457" ht="43.5" customHeight="1">
      <c r="A457" s="242"/>
      <c r="B457" s="242"/>
      <c r="C457" s="262"/>
      <c r="D457" s="263"/>
      <c r="E457" s="264"/>
      <c r="F457" s="242"/>
      <c r="G457" s="265"/>
      <c r="H457" s="242"/>
      <c r="I457" s="266"/>
      <c r="J457" s="266"/>
      <c r="K457" s="266"/>
      <c r="L457" s="242"/>
      <c r="M457" s="267"/>
      <c r="N457" s="267"/>
      <c r="O457" s="268"/>
      <c r="P457" s="269"/>
      <c r="Q457" s="273"/>
      <c r="R457" s="271"/>
      <c r="S457" s="272"/>
      <c r="T457" s="272"/>
      <c r="U457" s="242"/>
    </row>
    <row r="458" ht="43.5" customHeight="1">
      <c r="A458" s="242"/>
      <c r="B458" s="242"/>
      <c r="C458" s="262"/>
      <c r="D458" s="263"/>
      <c r="E458" s="264"/>
      <c r="F458" s="242"/>
      <c r="G458" s="265"/>
      <c r="H458" s="242"/>
      <c r="I458" s="266"/>
      <c r="J458" s="266"/>
      <c r="K458" s="266"/>
      <c r="L458" s="242"/>
      <c r="M458" s="267"/>
      <c r="N458" s="267"/>
      <c r="O458" s="268"/>
      <c r="P458" s="269"/>
      <c r="Q458" s="273"/>
      <c r="R458" s="271"/>
      <c r="S458" s="272"/>
      <c r="T458" s="272"/>
      <c r="U458" s="242"/>
    </row>
    <row r="459" ht="43.5" customHeight="1">
      <c r="A459" s="242"/>
      <c r="B459" s="242"/>
      <c r="C459" s="262"/>
      <c r="D459" s="263"/>
      <c r="E459" s="264"/>
      <c r="F459" s="242"/>
      <c r="G459" s="265"/>
      <c r="H459" s="242"/>
      <c r="I459" s="266"/>
      <c r="J459" s="266"/>
      <c r="K459" s="266"/>
      <c r="L459" s="242"/>
      <c r="M459" s="267"/>
      <c r="N459" s="267"/>
      <c r="O459" s="268"/>
      <c r="P459" s="269"/>
      <c r="Q459" s="273"/>
      <c r="R459" s="271"/>
      <c r="S459" s="272"/>
      <c r="T459" s="272"/>
      <c r="U459" s="242"/>
    </row>
    <row r="460" ht="43.5" customHeight="1">
      <c r="A460" s="242"/>
      <c r="B460" s="242"/>
      <c r="C460" s="262"/>
      <c r="D460" s="263"/>
      <c r="E460" s="264"/>
      <c r="F460" s="242"/>
      <c r="G460" s="265"/>
      <c r="H460" s="242"/>
      <c r="I460" s="266"/>
      <c r="J460" s="266"/>
      <c r="K460" s="266"/>
      <c r="L460" s="242"/>
      <c r="M460" s="267"/>
      <c r="N460" s="267"/>
      <c r="O460" s="268"/>
      <c r="P460" s="269"/>
      <c r="Q460" s="273"/>
      <c r="R460" s="271"/>
      <c r="S460" s="272"/>
      <c r="T460" s="272"/>
      <c r="U460" s="242"/>
    </row>
    <row r="461" ht="43.5" customHeight="1">
      <c r="A461" s="242"/>
      <c r="B461" s="242"/>
      <c r="C461" s="262"/>
      <c r="D461" s="263"/>
      <c r="E461" s="264"/>
      <c r="F461" s="242"/>
      <c r="G461" s="265"/>
      <c r="H461" s="242"/>
      <c r="I461" s="266"/>
      <c r="J461" s="266"/>
      <c r="K461" s="266"/>
      <c r="L461" s="242"/>
      <c r="M461" s="267"/>
      <c r="N461" s="267"/>
      <c r="O461" s="268"/>
      <c r="P461" s="269"/>
      <c r="Q461" s="273"/>
      <c r="R461" s="271"/>
      <c r="S461" s="272"/>
      <c r="T461" s="272"/>
      <c r="U461" s="242"/>
    </row>
    <row r="462" ht="43.5" customHeight="1">
      <c r="A462" s="242"/>
      <c r="B462" s="242"/>
      <c r="C462" s="262"/>
      <c r="D462" s="263"/>
      <c r="E462" s="264"/>
      <c r="F462" s="242"/>
      <c r="G462" s="265"/>
      <c r="H462" s="242"/>
      <c r="I462" s="266"/>
      <c r="J462" s="266"/>
      <c r="K462" s="266"/>
      <c r="L462" s="242"/>
      <c r="M462" s="267"/>
      <c r="N462" s="267"/>
      <c r="O462" s="268"/>
      <c r="P462" s="269"/>
      <c r="Q462" s="273"/>
      <c r="R462" s="271"/>
      <c r="S462" s="272"/>
      <c r="T462" s="272"/>
      <c r="U462" s="242"/>
    </row>
    <row r="463" ht="43.5" customHeight="1">
      <c r="A463" s="242"/>
      <c r="B463" s="242"/>
      <c r="C463" s="262"/>
      <c r="D463" s="263"/>
      <c r="E463" s="264"/>
      <c r="F463" s="242"/>
      <c r="G463" s="265"/>
      <c r="H463" s="242"/>
      <c r="I463" s="266"/>
      <c r="J463" s="266"/>
      <c r="K463" s="266"/>
      <c r="L463" s="242"/>
      <c r="M463" s="267"/>
      <c r="N463" s="267"/>
      <c r="O463" s="268"/>
      <c r="P463" s="269"/>
      <c r="Q463" s="273"/>
      <c r="R463" s="271"/>
      <c r="S463" s="272"/>
      <c r="T463" s="272"/>
      <c r="U463" s="242"/>
    </row>
    <row r="464" ht="43.5" customHeight="1">
      <c r="A464" s="242"/>
      <c r="B464" s="242"/>
      <c r="C464" s="262"/>
      <c r="D464" s="263"/>
      <c r="E464" s="264"/>
      <c r="F464" s="242"/>
      <c r="G464" s="265"/>
      <c r="H464" s="242"/>
      <c r="I464" s="266"/>
      <c r="J464" s="266"/>
      <c r="K464" s="266"/>
      <c r="L464" s="242"/>
      <c r="M464" s="267"/>
      <c r="N464" s="267"/>
      <c r="O464" s="268"/>
      <c r="P464" s="269"/>
      <c r="Q464" s="273"/>
      <c r="R464" s="271"/>
      <c r="S464" s="272"/>
      <c r="T464" s="272"/>
      <c r="U464" s="242"/>
    </row>
    <row r="465" ht="43.5" customHeight="1">
      <c r="A465" s="242"/>
      <c r="B465" s="242"/>
      <c r="C465" s="262"/>
      <c r="D465" s="263"/>
      <c r="E465" s="264"/>
      <c r="F465" s="242"/>
      <c r="G465" s="265"/>
      <c r="H465" s="242"/>
      <c r="I465" s="266"/>
      <c r="J465" s="266"/>
      <c r="K465" s="266"/>
      <c r="L465" s="242"/>
      <c r="M465" s="267"/>
      <c r="N465" s="267"/>
      <c r="O465" s="268"/>
      <c r="P465" s="269"/>
      <c r="Q465" s="273"/>
      <c r="R465" s="271"/>
      <c r="S465" s="272"/>
      <c r="T465" s="272"/>
      <c r="U465" s="242"/>
    </row>
    <row r="466" ht="43.5" customHeight="1">
      <c r="A466" s="242"/>
      <c r="B466" s="242"/>
      <c r="C466" s="262"/>
      <c r="D466" s="263"/>
      <c r="E466" s="264"/>
      <c r="F466" s="242"/>
      <c r="G466" s="265"/>
      <c r="H466" s="242"/>
      <c r="I466" s="266"/>
      <c r="J466" s="266"/>
      <c r="K466" s="266"/>
      <c r="L466" s="242"/>
      <c r="M466" s="267"/>
      <c r="N466" s="267"/>
      <c r="O466" s="268"/>
      <c r="P466" s="269"/>
      <c r="Q466" s="273"/>
      <c r="R466" s="271"/>
      <c r="S466" s="272"/>
      <c r="T466" s="272"/>
      <c r="U466" s="242"/>
    </row>
    <row r="467" ht="43.5" customHeight="1">
      <c r="A467" s="242"/>
      <c r="B467" s="242"/>
      <c r="C467" s="262"/>
      <c r="D467" s="263"/>
      <c r="E467" s="264"/>
      <c r="F467" s="242"/>
      <c r="G467" s="265"/>
      <c r="H467" s="242"/>
      <c r="I467" s="266"/>
      <c r="J467" s="266"/>
      <c r="K467" s="266"/>
      <c r="L467" s="242"/>
      <c r="M467" s="267"/>
      <c r="N467" s="267"/>
      <c r="O467" s="268"/>
      <c r="P467" s="269"/>
      <c r="Q467" s="273"/>
      <c r="R467" s="271"/>
      <c r="S467" s="272"/>
      <c r="T467" s="272"/>
      <c r="U467" s="242"/>
    </row>
    <row r="468" ht="43.5" customHeight="1">
      <c r="A468" s="242"/>
      <c r="B468" s="242"/>
      <c r="C468" s="262"/>
      <c r="D468" s="263"/>
      <c r="E468" s="264"/>
      <c r="F468" s="242"/>
      <c r="G468" s="265"/>
      <c r="H468" s="242"/>
      <c r="I468" s="266"/>
      <c r="J468" s="266"/>
      <c r="K468" s="266"/>
      <c r="L468" s="242"/>
      <c r="M468" s="267"/>
      <c r="N468" s="267"/>
      <c r="O468" s="268"/>
      <c r="P468" s="269"/>
      <c r="Q468" s="273"/>
      <c r="R468" s="271"/>
      <c r="S468" s="272"/>
      <c r="T468" s="272"/>
      <c r="U468" s="242"/>
    </row>
    <row r="469" ht="43.5" customHeight="1">
      <c r="A469" s="242"/>
      <c r="B469" s="242"/>
      <c r="C469" s="262"/>
      <c r="D469" s="263"/>
      <c r="E469" s="264"/>
      <c r="F469" s="242"/>
      <c r="G469" s="265"/>
      <c r="H469" s="242"/>
      <c r="I469" s="266"/>
      <c r="J469" s="266"/>
      <c r="K469" s="266"/>
      <c r="L469" s="242"/>
      <c r="M469" s="267"/>
      <c r="N469" s="267"/>
      <c r="O469" s="268"/>
      <c r="P469" s="269"/>
      <c r="Q469" s="273"/>
      <c r="R469" s="271"/>
      <c r="S469" s="272"/>
      <c r="T469" s="272"/>
      <c r="U469" s="242"/>
    </row>
    <row r="470" ht="43.5" customHeight="1">
      <c r="A470" s="242"/>
      <c r="B470" s="242"/>
      <c r="C470" s="262"/>
      <c r="D470" s="263"/>
      <c r="E470" s="264"/>
      <c r="F470" s="242"/>
      <c r="G470" s="265"/>
      <c r="H470" s="242"/>
      <c r="I470" s="266"/>
      <c r="J470" s="266"/>
      <c r="K470" s="266"/>
      <c r="L470" s="242"/>
      <c r="M470" s="267"/>
      <c r="N470" s="267"/>
      <c r="O470" s="268"/>
      <c r="P470" s="269"/>
      <c r="Q470" s="273"/>
      <c r="R470" s="271"/>
      <c r="S470" s="272"/>
      <c r="T470" s="272"/>
      <c r="U470" s="242"/>
    </row>
    <row r="471" ht="43.5" customHeight="1">
      <c r="A471" s="242"/>
      <c r="B471" s="242"/>
      <c r="C471" s="262"/>
      <c r="D471" s="263"/>
      <c r="E471" s="264"/>
      <c r="F471" s="242"/>
      <c r="G471" s="265"/>
      <c r="H471" s="242"/>
      <c r="I471" s="266"/>
      <c r="J471" s="266"/>
      <c r="K471" s="266"/>
      <c r="L471" s="242"/>
      <c r="M471" s="267"/>
      <c r="N471" s="267"/>
      <c r="O471" s="268"/>
      <c r="P471" s="269"/>
      <c r="Q471" s="273"/>
      <c r="R471" s="271"/>
      <c r="S471" s="272"/>
      <c r="T471" s="272"/>
      <c r="U471" s="242"/>
    </row>
    <row r="472" ht="43.5" customHeight="1">
      <c r="A472" s="242"/>
      <c r="B472" s="242"/>
      <c r="C472" s="262"/>
      <c r="D472" s="263"/>
      <c r="E472" s="264"/>
      <c r="F472" s="242"/>
      <c r="G472" s="265"/>
      <c r="H472" s="242"/>
      <c r="I472" s="266"/>
      <c r="J472" s="266"/>
      <c r="K472" s="266"/>
      <c r="L472" s="242"/>
      <c r="M472" s="267"/>
      <c r="N472" s="267"/>
      <c r="O472" s="268"/>
      <c r="P472" s="269"/>
      <c r="Q472" s="273"/>
      <c r="R472" s="271"/>
      <c r="S472" s="272"/>
      <c r="T472" s="272"/>
      <c r="U472" s="242"/>
    </row>
    <row r="473" ht="43.5" customHeight="1">
      <c r="A473" s="242"/>
      <c r="B473" s="242"/>
      <c r="C473" s="262"/>
      <c r="D473" s="263"/>
      <c r="E473" s="264"/>
      <c r="F473" s="242"/>
      <c r="G473" s="265"/>
      <c r="H473" s="242"/>
      <c r="I473" s="266"/>
      <c r="J473" s="266"/>
      <c r="K473" s="266"/>
      <c r="L473" s="242"/>
      <c r="M473" s="267"/>
      <c r="N473" s="267"/>
      <c r="O473" s="268"/>
      <c r="P473" s="269"/>
      <c r="Q473" s="273"/>
      <c r="R473" s="271"/>
      <c r="S473" s="272"/>
      <c r="T473" s="272"/>
      <c r="U473" s="242"/>
    </row>
    <row r="474" ht="43.5" customHeight="1">
      <c r="A474" s="242"/>
      <c r="B474" s="242"/>
      <c r="C474" s="262"/>
      <c r="D474" s="263"/>
      <c r="E474" s="264"/>
      <c r="F474" s="242"/>
      <c r="G474" s="265"/>
      <c r="H474" s="242"/>
      <c r="I474" s="266"/>
      <c r="J474" s="266"/>
      <c r="K474" s="266"/>
      <c r="L474" s="242"/>
      <c r="M474" s="267"/>
      <c r="N474" s="267"/>
      <c r="O474" s="268"/>
      <c r="P474" s="269"/>
      <c r="Q474" s="273"/>
      <c r="R474" s="271"/>
      <c r="S474" s="272"/>
      <c r="T474" s="272"/>
      <c r="U474" s="242"/>
    </row>
    <row r="475" ht="43.5" customHeight="1">
      <c r="A475" s="242"/>
      <c r="B475" s="242"/>
      <c r="C475" s="262"/>
      <c r="D475" s="263"/>
      <c r="E475" s="264"/>
      <c r="F475" s="242"/>
      <c r="G475" s="265"/>
      <c r="H475" s="242"/>
      <c r="I475" s="266"/>
      <c r="J475" s="266"/>
      <c r="K475" s="266"/>
      <c r="L475" s="242"/>
      <c r="M475" s="267"/>
      <c r="N475" s="267"/>
      <c r="O475" s="268"/>
      <c r="P475" s="269"/>
      <c r="Q475" s="273"/>
      <c r="R475" s="271"/>
      <c r="S475" s="272"/>
      <c r="T475" s="272"/>
      <c r="U475" s="242"/>
    </row>
    <row r="476" ht="43.5" customHeight="1">
      <c r="A476" s="242"/>
      <c r="B476" s="242"/>
      <c r="C476" s="262"/>
      <c r="D476" s="263"/>
      <c r="E476" s="264"/>
      <c r="F476" s="242"/>
      <c r="G476" s="265"/>
      <c r="H476" s="242"/>
      <c r="I476" s="266"/>
      <c r="J476" s="266"/>
      <c r="K476" s="266"/>
      <c r="L476" s="242"/>
      <c r="M476" s="267"/>
      <c r="N476" s="267"/>
      <c r="O476" s="268"/>
      <c r="P476" s="269"/>
      <c r="Q476" s="273"/>
      <c r="R476" s="271"/>
      <c r="S476" s="272"/>
      <c r="T476" s="272"/>
      <c r="U476" s="242"/>
    </row>
    <row r="477" ht="43.5" customHeight="1">
      <c r="A477" s="242"/>
      <c r="B477" s="242"/>
      <c r="C477" s="262"/>
      <c r="D477" s="263"/>
      <c r="E477" s="264"/>
      <c r="F477" s="242"/>
      <c r="G477" s="265"/>
      <c r="H477" s="242"/>
      <c r="I477" s="266"/>
      <c r="J477" s="266"/>
      <c r="K477" s="266"/>
      <c r="L477" s="242"/>
      <c r="M477" s="267"/>
      <c r="N477" s="267"/>
      <c r="O477" s="268"/>
      <c r="P477" s="269"/>
      <c r="Q477" s="273"/>
      <c r="R477" s="271"/>
      <c r="S477" s="272"/>
      <c r="T477" s="272"/>
      <c r="U477" s="242"/>
    </row>
    <row r="478" ht="43.5" customHeight="1">
      <c r="A478" s="242"/>
      <c r="B478" s="242"/>
      <c r="C478" s="262"/>
      <c r="D478" s="263"/>
      <c r="E478" s="264"/>
      <c r="F478" s="242"/>
      <c r="G478" s="265"/>
      <c r="H478" s="242"/>
      <c r="I478" s="266"/>
      <c r="J478" s="266"/>
      <c r="K478" s="266"/>
      <c r="L478" s="242"/>
      <c r="M478" s="267"/>
      <c r="N478" s="267"/>
      <c r="O478" s="268"/>
      <c r="P478" s="269"/>
      <c r="Q478" s="273"/>
      <c r="R478" s="271"/>
      <c r="S478" s="272"/>
      <c r="T478" s="272"/>
      <c r="U478" s="242"/>
    </row>
    <row r="479" ht="43.5" customHeight="1">
      <c r="A479" s="242"/>
      <c r="B479" s="242"/>
      <c r="C479" s="262"/>
      <c r="D479" s="263"/>
      <c r="E479" s="264"/>
      <c r="F479" s="242"/>
      <c r="G479" s="265"/>
      <c r="H479" s="242"/>
      <c r="I479" s="266"/>
      <c r="J479" s="266"/>
      <c r="K479" s="266"/>
      <c r="L479" s="242"/>
      <c r="M479" s="267"/>
      <c r="N479" s="267"/>
      <c r="O479" s="268"/>
      <c r="P479" s="269"/>
      <c r="Q479" s="273"/>
      <c r="R479" s="271"/>
      <c r="S479" s="272"/>
      <c r="T479" s="272"/>
      <c r="U479" s="242"/>
    </row>
    <row r="480" ht="43.5" customHeight="1">
      <c r="A480" s="242"/>
      <c r="B480" s="242"/>
      <c r="C480" s="262"/>
      <c r="D480" s="263"/>
      <c r="E480" s="264"/>
      <c r="F480" s="242"/>
      <c r="G480" s="265"/>
      <c r="H480" s="242"/>
      <c r="I480" s="266"/>
      <c r="J480" s="266"/>
      <c r="K480" s="266"/>
      <c r="L480" s="242"/>
      <c r="M480" s="267"/>
      <c r="N480" s="267"/>
      <c r="O480" s="268"/>
      <c r="P480" s="269"/>
      <c r="Q480" s="273"/>
      <c r="R480" s="271"/>
      <c r="S480" s="272"/>
      <c r="T480" s="272"/>
      <c r="U480" s="242"/>
    </row>
    <row r="481" ht="43.5" customHeight="1">
      <c r="A481" s="242"/>
      <c r="B481" s="242"/>
      <c r="C481" s="262"/>
      <c r="D481" s="263"/>
      <c r="E481" s="264"/>
      <c r="F481" s="242"/>
      <c r="G481" s="265"/>
      <c r="H481" s="242"/>
      <c r="I481" s="266"/>
      <c r="J481" s="266"/>
      <c r="K481" s="266"/>
      <c r="L481" s="242"/>
      <c r="M481" s="267"/>
      <c r="N481" s="267"/>
      <c r="O481" s="268"/>
      <c r="P481" s="269"/>
      <c r="Q481" s="273"/>
      <c r="R481" s="271"/>
      <c r="S481" s="272"/>
      <c r="T481" s="272"/>
      <c r="U481" s="242"/>
    </row>
    <row r="482" ht="43.5" customHeight="1">
      <c r="A482" s="242"/>
      <c r="B482" s="242"/>
      <c r="C482" s="262"/>
      <c r="D482" s="263"/>
      <c r="E482" s="264"/>
      <c r="F482" s="242"/>
      <c r="G482" s="265"/>
      <c r="H482" s="242"/>
      <c r="I482" s="266"/>
      <c r="J482" s="266"/>
      <c r="K482" s="266"/>
      <c r="L482" s="242"/>
      <c r="M482" s="267"/>
      <c r="N482" s="267"/>
      <c r="O482" s="268"/>
      <c r="P482" s="269"/>
      <c r="Q482" s="273"/>
      <c r="R482" s="271"/>
      <c r="S482" s="272"/>
      <c r="T482" s="272"/>
      <c r="U482" s="242"/>
    </row>
    <row r="483" ht="43.5" customHeight="1">
      <c r="A483" s="242"/>
      <c r="B483" s="242"/>
      <c r="C483" s="262"/>
      <c r="D483" s="263"/>
      <c r="E483" s="264"/>
      <c r="F483" s="242"/>
      <c r="G483" s="265"/>
      <c r="H483" s="242"/>
      <c r="I483" s="266"/>
      <c r="J483" s="266"/>
      <c r="K483" s="266"/>
      <c r="L483" s="242"/>
      <c r="M483" s="267"/>
      <c r="N483" s="267"/>
      <c r="O483" s="268"/>
      <c r="P483" s="269"/>
      <c r="Q483" s="273"/>
      <c r="R483" s="271"/>
      <c r="S483" s="272"/>
      <c r="T483" s="272"/>
      <c r="U483" s="242"/>
    </row>
    <row r="484" ht="43.5" customHeight="1">
      <c r="A484" s="242"/>
      <c r="B484" s="242"/>
      <c r="C484" s="262"/>
      <c r="D484" s="263"/>
      <c r="E484" s="264"/>
      <c r="F484" s="242"/>
      <c r="G484" s="265"/>
      <c r="H484" s="242"/>
      <c r="I484" s="266"/>
      <c r="J484" s="266"/>
      <c r="K484" s="266"/>
      <c r="L484" s="242"/>
      <c r="M484" s="267"/>
      <c r="N484" s="267"/>
      <c r="O484" s="268"/>
      <c r="P484" s="269"/>
      <c r="Q484" s="273"/>
      <c r="R484" s="271"/>
      <c r="S484" s="272"/>
      <c r="T484" s="272"/>
      <c r="U484" s="242"/>
    </row>
    <row r="485" ht="43.5" customHeight="1">
      <c r="A485" s="242"/>
      <c r="B485" s="242"/>
      <c r="C485" s="262"/>
      <c r="D485" s="263"/>
      <c r="E485" s="264"/>
      <c r="F485" s="242"/>
      <c r="G485" s="265"/>
      <c r="H485" s="242"/>
      <c r="I485" s="266"/>
      <c r="J485" s="266"/>
      <c r="K485" s="266"/>
      <c r="L485" s="242"/>
      <c r="M485" s="267"/>
      <c r="N485" s="267"/>
      <c r="O485" s="268"/>
      <c r="P485" s="269"/>
      <c r="Q485" s="273"/>
      <c r="R485" s="271"/>
      <c r="S485" s="272"/>
      <c r="T485" s="272"/>
      <c r="U485" s="242"/>
    </row>
    <row r="486" ht="43.5" customHeight="1">
      <c r="A486" s="242"/>
      <c r="B486" s="242"/>
      <c r="C486" s="262"/>
      <c r="D486" s="263"/>
      <c r="E486" s="264"/>
      <c r="F486" s="242"/>
      <c r="G486" s="265"/>
      <c r="H486" s="242"/>
      <c r="I486" s="266"/>
      <c r="J486" s="266"/>
      <c r="K486" s="266"/>
      <c r="L486" s="242"/>
      <c r="M486" s="267"/>
      <c r="N486" s="267"/>
      <c r="O486" s="268"/>
      <c r="P486" s="269"/>
      <c r="Q486" s="273"/>
      <c r="R486" s="271"/>
      <c r="S486" s="272"/>
      <c r="T486" s="272"/>
      <c r="U486" s="242"/>
    </row>
    <row r="487" ht="43.5" customHeight="1">
      <c r="A487" s="242"/>
      <c r="B487" s="242"/>
      <c r="C487" s="262"/>
      <c r="D487" s="263"/>
      <c r="E487" s="264"/>
      <c r="F487" s="242"/>
      <c r="G487" s="265"/>
      <c r="H487" s="242"/>
      <c r="I487" s="266"/>
      <c r="J487" s="266"/>
      <c r="K487" s="266"/>
      <c r="L487" s="242"/>
      <c r="M487" s="267"/>
      <c r="N487" s="267"/>
      <c r="O487" s="268"/>
      <c r="P487" s="269"/>
      <c r="Q487" s="273"/>
      <c r="R487" s="271"/>
      <c r="S487" s="272"/>
      <c r="T487" s="272"/>
      <c r="U487" s="242"/>
    </row>
    <row r="488" ht="43.5" customHeight="1">
      <c r="A488" s="242"/>
      <c r="B488" s="242"/>
      <c r="C488" s="262"/>
      <c r="D488" s="263"/>
      <c r="E488" s="264"/>
      <c r="F488" s="242"/>
      <c r="G488" s="265"/>
      <c r="H488" s="242"/>
      <c r="I488" s="266"/>
      <c r="J488" s="266"/>
      <c r="K488" s="266"/>
      <c r="L488" s="242"/>
      <c r="M488" s="267"/>
      <c r="N488" s="267"/>
      <c r="O488" s="268"/>
      <c r="P488" s="269"/>
      <c r="Q488" s="273"/>
      <c r="R488" s="271"/>
      <c r="S488" s="272"/>
      <c r="T488" s="272"/>
      <c r="U488" s="242"/>
    </row>
    <row r="489" ht="43.5" customHeight="1">
      <c r="A489" s="242"/>
      <c r="B489" s="242"/>
      <c r="C489" s="262"/>
      <c r="D489" s="263"/>
      <c r="E489" s="264"/>
      <c r="F489" s="242"/>
      <c r="G489" s="265"/>
      <c r="H489" s="242"/>
      <c r="I489" s="266"/>
      <c r="J489" s="266"/>
      <c r="K489" s="266"/>
      <c r="L489" s="242"/>
      <c r="M489" s="267"/>
      <c r="N489" s="267"/>
      <c r="O489" s="268"/>
      <c r="P489" s="269"/>
      <c r="Q489" s="273"/>
      <c r="R489" s="271"/>
      <c r="S489" s="272"/>
      <c r="T489" s="272"/>
      <c r="U489" s="242"/>
    </row>
    <row r="490" ht="43.5" customHeight="1">
      <c r="A490" s="242"/>
      <c r="B490" s="242"/>
      <c r="C490" s="262"/>
      <c r="D490" s="263"/>
      <c r="E490" s="264"/>
      <c r="F490" s="242"/>
      <c r="G490" s="265"/>
      <c r="H490" s="242"/>
      <c r="I490" s="266"/>
      <c r="J490" s="266"/>
      <c r="K490" s="266"/>
      <c r="L490" s="242"/>
      <c r="M490" s="267"/>
      <c r="N490" s="267"/>
      <c r="O490" s="268"/>
      <c r="P490" s="269"/>
      <c r="Q490" s="273"/>
      <c r="R490" s="271"/>
      <c r="S490" s="272"/>
      <c r="T490" s="272"/>
      <c r="U490" s="242"/>
    </row>
    <row r="491" ht="43.5" customHeight="1">
      <c r="A491" s="242"/>
      <c r="B491" s="242"/>
      <c r="C491" s="262"/>
      <c r="D491" s="263"/>
      <c r="E491" s="264"/>
      <c r="F491" s="242"/>
      <c r="G491" s="265"/>
      <c r="H491" s="242"/>
      <c r="I491" s="266"/>
      <c r="J491" s="266"/>
      <c r="K491" s="266"/>
      <c r="L491" s="242"/>
      <c r="M491" s="267"/>
      <c r="N491" s="267"/>
      <c r="O491" s="268"/>
      <c r="P491" s="269"/>
      <c r="Q491" s="273"/>
      <c r="R491" s="271"/>
      <c r="S491" s="272"/>
      <c r="T491" s="272"/>
      <c r="U491" s="242"/>
    </row>
    <row r="492" ht="43.5" customHeight="1">
      <c r="A492" s="242"/>
      <c r="B492" s="242"/>
      <c r="C492" s="262"/>
      <c r="D492" s="263"/>
      <c r="E492" s="264"/>
      <c r="F492" s="242"/>
      <c r="G492" s="265"/>
      <c r="H492" s="242"/>
      <c r="I492" s="266"/>
      <c r="J492" s="266"/>
      <c r="K492" s="266"/>
      <c r="L492" s="242"/>
      <c r="M492" s="267"/>
      <c r="N492" s="267"/>
      <c r="O492" s="268"/>
      <c r="P492" s="269"/>
      <c r="Q492" s="273"/>
      <c r="R492" s="271"/>
      <c r="S492" s="272"/>
      <c r="T492" s="272"/>
      <c r="U492" s="242"/>
    </row>
    <row r="493" ht="43.5" customHeight="1">
      <c r="A493" s="242"/>
      <c r="B493" s="242"/>
      <c r="C493" s="262"/>
      <c r="D493" s="263"/>
      <c r="E493" s="264"/>
      <c r="F493" s="242"/>
      <c r="G493" s="265"/>
      <c r="H493" s="242"/>
      <c r="I493" s="266"/>
      <c r="J493" s="266"/>
      <c r="K493" s="266"/>
      <c r="L493" s="242"/>
      <c r="M493" s="267"/>
      <c r="N493" s="267"/>
      <c r="O493" s="268"/>
      <c r="P493" s="269"/>
      <c r="Q493" s="273"/>
      <c r="R493" s="271"/>
      <c r="S493" s="272"/>
      <c r="T493" s="272"/>
      <c r="U493" s="242"/>
    </row>
    <row r="494" ht="43.5" customHeight="1">
      <c r="A494" s="242"/>
      <c r="B494" s="242"/>
      <c r="C494" s="262"/>
      <c r="D494" s="263"/>
      <c r="E494" s="264"/>
      <c r="F494" s="242"/>
      <c r="G494" s="265"/>
      <c r="H494" s="242"/>
      <c r="I494" s="266"/>
      <c r="J494" s="266"/>
      <c r="K494" s="266"/>
      <c r="L494" s="242"/>
      <c r="M494" s="267"/>
      <c r="N494" s="267"/>
      <c r="O494" s="268"/>
      <c r="P494" s="269"/>
      <c r="Q494" s="273"/>
      <c r="R494" s="271"/>
      <c r="S494" s="272"/>
      <c r="T494" s="272"/>
      <c r="U494" s="242"/>
    </row>
    <row r="495" ht="43.5" customHeight="1">
      <c r="A495" s="242"/>
      <c r="B495" s="242"/>
      <c r="C495" s="262"/>
      <c r="D495" s="263"/>
      <c r="E495" s="264"/>
      <c r="F495" s="242"/>
      <c r="G495" s="265"/>
      <c r="H495" s="242"/>
      <c r="I495" s="266"/>
      <c r="J495" s="266"/>
      <c r="K495" s="266"/>
      <c r="L495" s="242"/>
      <c r="M495" s="267"/>
      <c r="N495" s="267"/>
      <c r="O495" s="268"/>
      <c r="P495" s="269"/>
      <c r="Q495" s="273"/>
      <c r="R495" s="271"/>
      <c r="S495" s="272"/>
      <c r="T495" s="272"/>
      <c r="U495" s="242"/>
    </row>
    <row r="496" ht="43.5" customHeight="1">
      <c r="A496" s="242"/>
      <c r="B496" s="242"/>
      <c r="C496" s="262"/>
      <c r="D496" s="263"/>
      <c r="E496" s="264"/>
      <c r="F496" s="242"/>
      <c r="G496" s="265"/>
      <c r="H496" s="242"/>
      <c r="I496" s="266"/>
      <c r="J496" s="266"/>
      <c r="K496" s="266"/>
      <c r="L496" s="242"/>
      <c r="M496" s="267"/>
      <c r="N496" s="267"/>
      <c r="O496" s="268"/>
      <c r="P496" s="269"/>
      <c r="Q496" s="273"/>
      <c r="R496" s="271"/>
      <c r="S496" s="272"/>
      <c r="T496" s="272"/>
      <c r="U496" s="242"/>
    </row>
    <row r="497" ht="43.5" customHeight="1">
      <c r="A497" s="242"/>
      <c r="B497" s="242"/>
      <c r="C497" s="262"/>
      <c r="D497" s="263"/>
      <c r="E497" s="264"/>
      <c r="F497" s="242"/>
      <c r="G497" s="265"/>
      <c r="H497" s="242"/>
      <c r="I497" s="266"/>
      <c r="J497" s="266"/>
      <c r="K497" s="266"/>
      <c r="L497" s="242"/>
      <c r="M497" s="267"/>
      <c r="N497" s="267"/>
      <c r="O497" s="268"/>
      <c r="P497" s="269"/>
      <c r="Q497" s="273"/>
      <c r="R497" s="271"/>
      <c r="S497" s="272"/>
      <c r="T497" s="272"/>
      <c r="U497" s="242"/>
    </row>
    <row r="498" ht="43.5" customHeight="1">
      <c r="A498" s="242"/>
      <c r="B498" s="242"/>
      <c r="C498" s="262"/>
      <c r="D498" s="263"/>
      <c r="E498" s="264"/>
      <c r="F498" s="242"/>
      <c r="G498" s="265"/>
      <c r="H498" s="242"/>
      <c r="I498" s="266"/>
      <c r="J498" s="266"/>
      <c r="K498" s="266"/>
      <c r="L498" s="242"/>
      <c r="M498" s="267"/>
      <c r="N498" s="267"/>
      <c r="O498" s="268"/>
      <c r="P498" s="269"/>
      <c r="Q498" s="273"/>
      <c r="R498" s="271"/>
      <c r="S498" s="272"/>
      <c r="T498" s="272"/>
      <c r="U498" s="242"/>
    </row>
    <row r="499" ht="43.5" customHeight="1">
      <c r="A499" s="242"/>
      <c r="B499" s="242"/>
      <c r="C499" s="262"/>
      <c r="D499" s="263"/>
      <c r="E499" s="264"/>
      <c r="F499" s="242"/>
      <c r="G499" s="265"/>
      <c r="H499" s="242"/>
      <c r="I499" s="266"/>
      <c r="J499" s="266"/>
      <c r="K499" s="266"/>
      <c r="L499" s="242"/>
      <c r="M499" s="267"/>
      <c r="N499" s="267"/>
      <c r="O499" s="268"/>
      <c r="P499" s="269"/>
      <c r="Q499" s="273"/>
      <c r="R499" s="271"/>
      <c r="S499" s="272"/>
      <c r="T499" s="272"/>
      <c r="U499" s="242"/>
    </row>
    <row r="500" ht="43.5" customHeight="1">
      <c r="A500" s="242"/>
      <c r="B500" s="242"/>
      <c r="C500" s="262"/>
      <c r="D500" s="263"/>
      <c r="E500" s="264"/>
      <c r="F500" s="242"/>
      <c r="G500" s="265"/>
      <c r="H500" s="242"/>
      <c r="I500" s="266"/>
      <c r="J500" s="266"/>
      <c r="K500" s="266"/>
      <c r="L500" s="242"/>
      <c r="M500" s="267"/>
      <c r="N500" s="267"/>
      <c r="O500" s="268"/>
      <c r="P500" s="269"/>
      <c r="Q500" s="273"/>
      <c r="R500" s="271"/>
      <c r="S500" s="272"/>
      <c r="T500" s="272"/>
      <c r="U500" s="242"/>
    </row>
    <row r="501" ht="43.5" customHeight="1">
      <c r="A501" s="242"/>
      <c r="B501" s="242"/>
      <c r="C501" s="262"/>
      <c r="D501" s="263"/>
      <c r="E501" s="264"/>
      <c r="F501" s="242"/>
      <c r="G501" s="265"/>
      <c r="H501" s="242"/>
      <c r="I501" s="266"/>
      <c r="J501" s="266"/>
      <c r="K501" s="266"/>
      <c r="L501" s="242"/>
      <c r="M501" s="267"/>
      <c r="N501" s="267"/>
      <c r="O501" s="268"/>
      <c r="P501" s="269"/>
      <c r="Q501" s="273"/>
      <c r="R501" s="271"/>
      <c r="S501" s="272"/>
      <c r="T501" s="272"/>
      <c r="U501" s="242"/>
    </row>
    <row r="502" ht="43.5" customHeight="1">
      <c r="A502" s="242"/>
      <c r="B502" s="242"/>
      <c r="C502" s="262"/>
      <c r="D502" s="263"/>
      <c r="E502" s="264"/>
      <c r="F502" s="242"/>
      <c r="G502" s="265"/>
      <c r="H502" s="242"/>
      <c r="I502" s="266"/>
      <c r="J502" s="266"/>
      <c r="K502" s="266"/>
      <c r="L502" s="242"/>
      <c r="M502" s="267"/>
      <c r="N502" s="267"/>
      <c r="O502" s="268"/>
      <c r="P502" s="269"/>
      <c r="Q502" s="273"/>
      <c r="R502" s="271"/>
      <c r="S502" s="272"/>
      <c r="T502" s="272"/>
      <c r="U502" s="242"/>
    </row>
    <row r="503" ht="43.5" customHeight="1">
      <c r="A503" s="242"/>
      <c r="B503" s="242"/>
      <c r="C503" s="262"/>
      <c r="D503" s="263"/>
      <c r="E503" s="264"/>
      <c r="F503" s="242"/>
      <c r="G503" s="265"/>
      <c r="H503" s="242"/>
      <c r="I503" s="266"/>
      <c r="J503" s="266"/>
      <c r="K503" s="266"/>
      <c r="L503" s="242"/>
      <c r="M503" s="267"/>
      <c r="N503" s="267"/>
      <c r="O503" s="268"/>
      <c r="P503" s="269"/>
      <c r="Q503" s="273"/>
      <c r="R503" s="271"/>
      <c r="S503" s="272"/>
      <c r="T503" s="272"/>
      <c r="U503" s="242"/>
    </row>
    <row r="504" ht="43.5" customHeight="1">
      <c r="A504" s="242"/>
      <c r="B504" s="242"/>
      <c r="C504" s="262"/>
      <c r="D504" s="263"/>
      <c r="E504" s="264"/>
      <c r="F504" s="242"/>
      <c r="G504" s="265"/>
      <c r="H504" s="242"/>
      <c r="I504" s="266"/>
      <c r="J504" s="266"/>
      <c r="K504" s="266"/>
      <c r="L504" s="242"/>
      <c r="M504" s="267"/>
      <c r="N504" s="267"/>
      <c r="O504" s="268"/>
      <c r="P504" s="269"/>
      <c r="Q504" s="273"/>
      <c r="R504" s="271"/>
      <c r="S504" s="272"/>
      <c r="T504" s="272"/>
      <c r="U504" s="242"/>
    </row>
    <row r="505" ht="43.5" customHeight="1">
      <c r="A505" s="242"/>
      <c r="B505" s="242"/>
      <c r="C505" s="262"/>
      <c r="D505" s="263"/>
      <c r="E505" s="264"/>
      <c r="F505" s="242"/>
      <c r="G505" s="265"/>
      <c r="H505" s="242"/>
      <c r="I505" s="266"/>
      <c r="J505" s="266"/>
      <c r="K505" s="266"/>
      <c r="L505" s="242"/>
      <c r="M505" s="267"/>
      <c r="N505" s="267"/>
      <c r="O505" s="268"/>
      <c r="P505" s="269"/>
      <c r="Q505" s="273"/>
      <c r="R505" s="271"/>
      <c r="S505" s="272"/>
      <c r="T505" s="272"/>
      <c r="U505" s="242"/>
    </row>
    <row r="506" ht="43.5" customHeight="1">
      <c r="A506" s="242"/>
      <c r="B506" s="242"/>
      <c r="C506" s="262"/>
      <c r="D506" s="263"/>
      <c r="E506" s="264"/>
      <c r="F506" s="242"/>
      <c r="G506" s="265"/>
      <c r="H506" s="242"/>
      <c r="I506" s="266"/>
      <c r="J506" s="266"/>
      <c r="K506" s="266"/>
      <c r="L506" s="242"/>
      <c r="M506" s="267"/>
      <c r="N506" s="267"/>
      <c r="O506" s="268"/>
      <c r="P506" s="269"/>
      <c r="Q506" s="273"/>
      <c r="R506" s="271"/>
      <c r="S506" s="272"/>
      <c r="T506" s="272"/>
      <c r="U506" s="242"/>
    </row>
    <row r="507" ht="43.5" customHeight="1">
      <c r="A507" s="242"/>
      <c r="B507" s="242"/>
      <c r="C507" s="262"/>
      <c r="D507" s="263"/>
      <c r="E507" s="264"/>
      <c r="F507" s="242"/>
      <c r="G507" s="265"/>
      <c r="H507" s="242"/>
      <c r="I507" s="266"/>
      <c r="J507" s="266"/>
      <c r="K507" s="266"/>
      <c r="L507" s="242"/>
      <c r="M507" s="267"/>
      <c r="N507" s="267"/>
      <c r="O507" s="268"/>
      <c r="P507" s="269"/>
      <c r="Q507" s="273"/>
      <c r="R507" s="271"/>
      <c r="S507" s="272"/>
      <c r="T507" s="272"/>
      <c r="U507" s="242"/>
    </row>
    <row r="508" ht="43.5" customHeight="1">
      <c r="A508" s="242"/>
      <c r="B508" s="242"/>
      <c r="C508" s="262"/>
      <c r="D508" s="263"/>
      <c r="E508" s="264"/>
      <c r="F508" s="242"/>
      <c r="G508" s="265"/>
      <c r="H508" s="242"/>
      <c r="I508" s="266"/>
      <c r="J508" s="266"/>
      <c r="K508" s="266"/>
      <c r="L508" s="242"/>
      <c r="M508" s="267"/>
      <c r="N508" s="267"/>
      <c r="O508" s="268"/>
      <c r="P508" s="269"/>
      <c r="Q508" s="273"/>
      <c r="R508" s="271"/>
      <c r="S508" s="272"/>
      <c r="T508" s="272"/>
      <c r="U508" s="242"/>
    </row>
    <row r="509" ht="43.5" customHeight="1">
      <c r="A509" s="242"/>
      <c r="B509" s="242"/>
      <c r="C509" s="262"/>
      <c r="D509" s="263"/>
      <c r="E509" s="264"/>
      <c r="F509" s="242"/>
      <c r="G509" s="265"/>
      <c r="H509" s="242"/>
      <c r="I509" s="266"/>
      <c r="J509" s="266"/>
      <c r="K509" s="266"/>
      <c r="L509" s="242"/>
      <c r="M509" s="267"/>
      <c r="N509" s="267"/>
      <c r="O509" s="268"/>
      <c r="P509" s="269"/>
      <c r="Q509" s="273"/>
      <c r="R509" s="271"/>
      <c r="S509" s="272"/>
      <c r="T509" s="272"/>
      <c r="U509" s="242"/>
    </row>
    <row r="510" ht="43.5" customHeight="1">
      <c r="A510" s="242"/>
      <c r="B510" s="242"/>
      <c r="C510" s="262"/>
      <c r="D510" s="263"/>
      <c r="E510" s="264"/>
      <c r="F510" s="242"/>
      <c r="G510" s="265"/>
      <c r="H510" s="242"/>
      <c r="I510" s="266"/>
      <c r="J510" s="266"/>
      <c r="K510" s="266"/>
      <c r="L510" s="242"/>
      <c r="M510" s="267"/>
      <c r="N510" s="267"/>
      <c r="O510" s="268"/>
      <c r="P510" s="269"/>
      <c r="Q510" s="273"/>
      <c r="R510" s="271"/>
      <c r="S510" s="272"/>
      <c r="T510" s="272"/>
      <c r="U510" s="242"/>
    </row>
    <row r="511" ht="43.5" customHeight="1">
      <c r="A511" s="242"/>
      <c r="B511" s="242"/>
      <c r="C511" s="262"/>
      <c r="D511" s="263"/>
      <c r="E511" s="264"/>
      <c r="F511" s="242"/>
      <c r="G511" s="265"/>
      <c r="H511" s="242"/>
      <c r="I511" s="266"/>
      <c r="J511" s="266"/>
      <c r="K511" s="266"/>
      <c r="L511" s="242"/>
      <c r="M511" s="267"/>
      <c r="N511" s="267"/>
      <c r="O511" s="268"/>
      <c r="P511" s="269"/>
      <c r="Q511" s="273"/>
      <c r="R511" s="271"/>
      <c r="S511" s="272"/>
      <c r="T511" s="272"/>
      <c r="U511" s="242"/>
    </row>
    <row r="512" ht="43.5" customHeight="1">
      <c r="A512" s="242"/>
      <c r="B512" s="242"/>
      <c r="C512" s="262"/>
      <c r="D512" s="263"/>
      <c r="E512" s="264"/>
      <c r="F512" s="242"/>
      <c r="G512" s="265"/>
      <c r="H512" s="242"/>
      <c r="I512" s="266"/>
      <c r="J512" s="266"/>
      <c r="K512" s="266"/>
      <c r="L512" s="242"/>
      <c r="M512" s="267"/>
      <c r="N512" s="267"/>
      <c r="O512" s="268"/>
      <c r="P512" s="269"/>
      <c r="Q512" s="273"/>
      <c r="R512" s="271"/>
      <c r="S512" s="272"/>
      <c r="T512" s="272"/>
      <c r="U512" s="242"/>
    </row>
    <row r="513" ht="43.5" customHeight="1">
      <c r="A513" s="242"/>
      <c r="B513" s="242"/>
      <c r="C513" s="262"/>
      <c r="D513" s="263"/>
      <c r="E513" s="264"/>
      <c r="F513" s="242"/>
      <c r="G513" s="265"/>
      <c r="H513" s="242"/>
      <c r="I513" s="266"/>
      <c r="J513" s="266"/>
      <c r="K513" s="266"/>
      <c r="L513" s="242"/>
      <c r="M513" s="267"/>
      <c r="N513" s="267"/>
      <c r="O513" s="268"/>
      <c r="P513" s="269"/>
      <c r="Q513" s="273"/>
      <c r="R513" s="271"/>
      <c r="S513" s="272"/>
      <c r="T513" s="272"/>
      <c r="U513" s="242"/>
    </row>
    <row r="514" ht="43.5" customHeight="1">
      <c r="A514" s="242"/>
      <c r="B514" s="242"/>
      <c r="C514" s="262"/>
      <c r="D514" s="263"/>
      <c r="E514" s="264"/>
      <c r="F514" s="242"/>
      <c r="G514" s="265"/>
      <c r="H514" s="242"/>
      <c r="I514" s="266"/>
      <c r="J514" s="266"/>
      <c r="K514" s="266"/>
      <c r="L514" s="242"/>
      <c r="M514" s="267"/>
      <c r="N514" s="267"/>
      <c r="O514" s="268"/>
      <c r="P514" s="269"/>
      <c r="Q514" s="273"/>
      <c r="R514" s="271"/>
      <c r="S514" s="272"/>
      <c r="T514" s="272"/>
      <c r="U514" s="242"/>
    </row>
    <row r="515" ht="43.5" customHeight="1">
      <c r="A515" s="242"/>
      <c r="B515" s="242"/>
      <c r="C515" s="262"/>
      <c r="D515" s="263"/>
      <c r="E515" s="264"/>
      <c r="F515" s="242"/>
      <c r="G515" s="265"/>
      <c r="H515" s="242"/>
      <c r="I515" s="266"/>
      <c r="J515" s="266"/>
      <c r="K515" s="266"/>
      <c r="L515" s="242"/>
      <c r="M515" s="267"/>
      <c r="N515" s="267"/>
      <c r="O515" s="268"/>
      <c r="P515" s="269"/>
      <c r="Q515" s="273"/>
      <c r="R515" s="271"/>
      <c r="S515" s="272"/>
      <c r="T515" s="272"/>
      <c r="U515" s="242"/>
    </row>
    <row r="516" ht="43.5" customHeight="1">
      <c r="A516" s="242"/>
      <c r="B516" s="242"/>
      <c r="C516" s="262"/>
      <c r="D516" s="263"/>
      <c r="E516" s="264"/>
      <c r="F516" s="242"/>
      <c r="G516" s="265"/>
      <c r="H516" s="242"/>
      <c r="I516" s="266"/>
      <c r="J516" s="266"/>
      <c r="K516" s="266"/>
      <c r="L516" s="242"/>
      <c r="M516" s="267"/>
      <c r="N516" s="267"/>
      <c r="O516" s="268"/>
      <c r="P516" s="269"/>
      <c r="Q516" s="273"/>
      <c r="R516" s="271"/>
      <c r="S516" s="272"/>
      <c r="T516" s="272"/>
      <c r="U516" s="242"/>
    </row>
    <row r="517" ht="43.5" customHeight="1">
      <c r="A517" s="242"/>
      <c r="B517" s="242"/>
      <c r="C517" s="262"/>
      <c r="D517" s="263"/>
      <c r="E517" s="264"/>
      <c r="F517" s="242"/>
      <c r="G517" s="265"/>
      <c r="H517" s="242"/>
      <c r="I517" s="266"/>
      <c r="J517" s="266"/>
      <c r="K517" s="266"/>
      <c r="L517" s="242"/>
      <c r="M517" s="267"/>
      <c r="N517" s="267"/>
      <c r="O517" s="268"/>
      <c r="P517" s="269"/>
      <c r="Q517" s="273"/>
      <c r="R517" s="271"/>
      <c r="S517" s="272"/>
      <c r="T517" s="272"/>
      <c r="U517" s="242"/>
    </row>
    <row r="518" ht="43.5" customHeight="1">
      <c r="A518" s="242"/>
      <c r="B518" s="242"/>
      <c r="C518" s="262"/>
      <c r="D518" s="263"/>
      <c r="E518" s="264"/>
      <c r="F518" s="242"/>
      <c r="G518" s="265"/>
      <c r="H518" s="242"/>
      <c r="I518" s="266"/>
      <c r="J518" s="266"/>
      <c r="K518" s="266"/>
      <c r="L518" s="242"/>
      <c r="M518" s="267"/>
      <c r="N518" s="267"/>
      <c r="O518" s="268"/>
      <c r="P518" s="269"/>
      <c r="Q518" s="273"/>
      <c r="R518" s="271"/>
      <c r="S518" s="272"/>
      <c r="T518" s="272"/>
      <c r="U518" s="242"/>
    </row>
    <row r="519" ht="43.5" customHeight="1">
      <c r="A519" s="242"/>
      <c r="B519" s="242"/>
      <c r="C519" s="262"/>
      <c r="D519" s="263"/>
      <c r="E519" s="264"/>
      <c r="F519" s="242"/>
      <c r="G519" s="265"/>
      <c r="H519" s="242"/>
      <c r="I519" s="266"/>
      <c r="J519" s="266"/>
      <c r="K519" s="266"/>
      <c r="L519" s="242"/>
      <c r="M519" s="267"/>
      <c r="N519" s="267"/>
      <c r="O519" s="268"/>
      <c r="P519" s="269"/>
      <c r="Q519" s="273"/>
      <c r="R519" s="271"/>
      <c r="S519" s="272"/>
      <c r="T519" s="272"/>
      <c r="U519" s="242"/>
    </row>
    <row r="520" ht="43.5" customHeight="1">
      <c r="A520" s="242"/>
      <c r="B520" s="242"/>
      <c r="C520" s="262"/>
      <c r="D520" s="263"/>
      <c r="E520" s="264"/>
      <c r="F520" s="242"/>
      <c r="G520" s="265"/>
      <c r="H520" s="242"/>
      <c r="I520" s="266"/>
      <c r="J520" s="266"/>
      <c r="K520" s="266"/>
      <c r="L520" s="242"/>
      <c r="M520" s="267"/>
      <c r="N520" s="267"/>
      <c r="O520" s="268"/>
      <c r="P520" s="269"/>
      <c r="Q520" s="273"/>
      <c r="R520" s="271"/>
      <c r="S520" s="272"/>
      <c r="T520" s="272"/>
      <c r="U520" s="242"/>
    </row>
    <row r="521" ht="43.5" customHeight="1">
      <c r="A521" s="242"/>
      <c r="B521" s="242"/>
      <c r="C521" s="262"/>
      <c r="D521" s="263"/>
      <c r="E521" s="264"/>
      <c r="F521" s="242"/>
      <c r="G521" s="265"/>
      <c r="H521" s="242"/>
      <c r="I521" s="266"/>
      <c r="J521" s="266"/>
      <c r="K521" s="266"/>
      <c r="L521" s="242"/>
      <c r="M521" s="267"/>
      <c r="N521" s="267"/>
      <c r="O521" s="268"/>
      <c r="P521" s="269"/>
      <c r="Q521" s="273"/>
      <c r="R521" s="271"/>
      <c r="S521" s="272"/>
      <c r="T521" s="272"/>
      <c r="U521" s="242"/>
    </row>
    <row r="522" ht="43.5" customHeight="1">
      <c r="A522" s="242"/>
      <c r="B522" s="242"/>
      <c r="C522" s="262"/>
      <c r="D522" s="263"/>
      <c r="E522" s="264"/>
      <c r="F522" s="242"/>
      <c r="G522" s="265"/>
      <c r="H522" s="242"/>
      <c r="I522" s="266"/>
      <c r="J522" s="266"/>
      <c r="K522" s="266"/>
      <c r="L522" s="242"/>
      <c r="M522" s="267"/>
      <c r="N522" s="267"/>
      <c r="O522" s="268"/>
      <c r="P522" s="269"/>
      <c r="Q522" s="273"/>
      <c r="R522" s="271"/>
      <c r="S522" s="272"/>
      <c r="T522" s="272"/>
      <c r="U522" s="242"/>
    </row>
    <row r="523" ht="43.5" customHeight="1">
      <c r="A523" s="242"/>
      <c r="B523" s="242"/>
      <c r="C523" s="262"/>
      <c r="D523" s="263"/>
      <c r="E523" s="264"/>
      <c r="F523" s="242"/>
      <c r="G523" s="265"/>
      <c r="H523" s="242"/>
      <c r="I523" s="266"/>
      <c r="J523" s="266"/>
      <c r="K523" s="266"/>
      <c r="L523" s="242"/>
      <c r="M523" s="267"/>
      <c r="N523" s="267"/>
      <c r="O523" s="268"/>
      <c r="P523" s="269"/>
      <c r="Q523" s="273"/>
      <c r="R523" s="271"/>
      <c r="S523" s="272"/>
      <c r="T523" s="272"/>
      <c r="U523" s="242"/>
    </row>
    <row r="524" ht="43.5" customHeight="1">
      <c r="A524" s="242"/>
      <c r="B524" s="242"/>
      <c r="C524" s="262"/>
      <c r="D524" s="263"/>
      <c r="E524" s="264"/>
      <c r="F524" s="242"/>
      <c r="G524" s="265"/>
      <c r="H524" s="242"/>
      <c r="I524" s="266"/>
      <c r="J524" s="266"/>
      <c r="K524" s="266"/>
      <c r="L524" s="242"/>
      <c r="M524" s="267"/>
      <c r="N524" s="267"/>
      <c r="O524" s="268"/>
      <c r="P524" s="269"/>
      <c r="Q524" s="273"/>
      <c r="R524" s="271"/>
      <c r="S524" s="272"/>
      <c r="T524" s="272"/>
      <c r="U524" s="242"/>
    </row>
    <row r="525" ht="43.5" customHeight="1">
      <c r="A525" s="242"/>
      <c r="B525" s="242"/>
      <c r="C525" s="262"/>
      <c r="D525" s="263"/>
      <c r="E525" s="264"/>
      <c r="F525" s="242"/>
      <c r="G525" s="265"/>
      <c r="H525" s="242"/>
      <c r="I525" s="266"/>
      <c r="J525" s="266"/>
      <c r="K525" s="266"/>
      <c r="L525" s="242"/>
      <c r="M525" s="267"/>
      <c r="N525" s="267"/>
      <c r="O525" s="268"/>
      <c r="P525" s="269"/>
      <c r="Q525" s="273"/>
      <c r="R525" s="271"/>
      <c r="S525" s="272"/>
      <c r="T525" s="272"/>
      <c r="U525" s="242"/>
    </row>
    <row r="526" ht="43.5" customHeight="1">
      <c r="A526" s="242"/>
      <c r="B526" s="242"/>
      <c r="C526" s="262"/>
      <c r="D526" s="263"/>
      <c r="E526" s="264"/>
      <c r="F526" s="242"/>
      <c r="G526" s="265"/>
      <c r="H526" s="242"/>
      <c r="I526" s="266"/>
      <c r="J526" s="266"/>
      <c r="K526" s="266"/>
      <c r="L526" s="242"/>
      <c r="M526" s="267"/>
      <c r="N526" s="267"/>
      <c r="O526" s="268"/>
      <c r="P526" s="269"/>
      <c r="Q526" s="273"/>
      <c r="R526" s="271"/>
      <c r="S526" s="272"/>
      <c r="T526" s="272"/>
      <c r="U526" s="242"/>
    </row>
    <row r="527" ht="43.5" customHeight="1">
      <c r="A527" s="242"/>
      <c r="B527" s="242"/>
      <c r="C527" s="262"/>
      <c r="D527" s="263"/>
      <c r="E527" s="264"/>
      <c r="F527" s="242"/>
      <c r="G527" s="265"/>
      <c r="H527" s="242"/>
      <c r="I527" s="266"/>
      <c r="J527" s="266"/>
      <c r="K527" s="266"/>
      <c r="L527" s="242"/>
      <c r="M527" s="267"/>
      <c r="N527" s="267"/>
      <c r="O527" s="268"/>
      <c r="P527" s="269"/>
      <c r="Q527" s="273"/>
      <c r="R527" s="271"/>
      <c r="S527" s="272"/>
      <c r="T527" s="272"/>
      <c r="U527" s="242"/>
    </row>
    <row r="528" ht="43.5" customHeight="1">
      <c r="A528" s="242"/>
      <c r="B528" s="242"/>
      <c r="C528" s="262"/>
      <c r="D528" s="263"/>
      <c r="E528" s="264"/>
      <c r="F528" s="242"/>
      <c r="G528" s="265"/>
      <c r="H528" s="242"/>
      <c r="I528" s="266"/>
      <c r="J528" s="266"/>
      <c r="K528" s="266"/>
      <c r="L528" s="242"/>
      <c r="M528" s="267"/>
      <c r="N528" s="267"/>
      <c r="O528" s="268"/>
      <c r="P528" s="269"/>
      <c r="Q528" s="273"/>
      <c r="R528" s="271"/>
      <c r="S528" s="272"/>
      <c r="T528" s="272"/>
      <c r="U528" s="242"/>
    </row>
    <row r="529" ht="43.5" customHeight="1">
      <c r="A529" s="242"/>
      <c r="B529" s="242"/>
      <c r="C529" s="262"/>
      <c r="D529" s="263"/>
      <c r="E529" s="264"/>
      <c r="F529" s="242"/>
      <c r="G529" s="265"/>
      <c r="H529" s="242"/>
      <c r="I529" s="266"/>
      <c r="J529" s="266"/>
      <c r="K529" s="266"/>
      <c r="L529" s="242"/>
      <c r="M529" s="267"/>
      <c r="N529" s="267"/>
      <c r="O529" s="268"/>
      <c r="P529" s="269"/>
      <c r="Q529" s="273"/>
      <c r="R529" s="271"/>
      <c r="S529" s="272"/>
      <c r="T529" s="272"/>
      <c r="U529" s="242"/>
    </row>
    <row r="530" ht="43.5" customHeight="1">
      <c r="A530" s="242"/>
      <c r="B530" s="242"/>
      <c r="C530" s="262"/>
      <c r="D530" s="263"/>
      <c r="E530" s="264"/>
      <c r="F530" s="242"/>
      <c r="G530" s="265"/>
      <c r="H530" s="242"/>
      <c r="I530" s="266"/>
      <c r="J530" s="266"/>
      <c r="K530" s="266"/>
      <c r="L530" s="242"/>
      <c r="M530" s="267"/>
      <c r="N530" s="267"/>
      <c r="O530" s="268"/>
      <c r="P530" s="269"/>
      <c r="Q530" s="273"/>
      <c r="R530" s="271"/>
      <c r="S530" s="272"/>
      <c r="T530" s="272"/>
      <c r="U530" s="242"/>
    </row>
    <row r="531" ht="43.5" customHeight="1">
      <c r="A531" s="242"/>
      <c r="B531" s="242"/>
      <c r="C531" s="262"/>
      <c r="D531" s="263"/>
      <c r="E531" s="264"/>
      <c r="F531" s="242"/>
      <c r="G531" s="265"/>
      <c r="H531" s="242"/>
      <c r="I531" s="266"/>
      <c r="J531" s="266"/>
      <c r="K531" s="266"/>
      <c r="L531" s="242"/>
      <c r="M531" s="267"/>
      <c r="N531" s="267"/>
      <c r="O531" s="268"/>
      <c r="P531" s="269"/>
      <c r="Q531" s="273"/>
      <c r="R531" s="271"/>
      <c r="S531" s="272"/>
      <c r="T531" s="272"/>
      <c r="U531" s="242"/>
    </row>
    <row r="532" ht="43.5" customHeight="1">
      <c r="A532" s="242"/>
      <c r="B532" s="242"/>
      <c r="C532" s="262"/>
      <c r="D532" s="263"/>
      <c r="E532" s="264"/>
      <c r="F532" s="242"/>
      <c r="G532" s="265"/>
      <c r="H532" s="242"/>
      <c r="I532" s="266"/>
      <c r="J532" s="266"/>
      <c r="K532" s="266"/>
      <c r="L532" s="242"/>
      <c r="M532" s="267"/>
      <c r="N532" s="267"/>
      <c r="O532" s="268"/>
      <c r="P532" s="269"/>
      <c r="Q532" s="273"/>
      <c r="R532" s="271"/>
      <c r="S532" s="272"/>
      <c r="T532" s="272"/>
      <c r="U532" s="242"/>
    </row>
    <row r="533" ht="43.5" customHeight="1">
      <c r="A533" s="242"/>
      <c r="B533" s="242"/>
      <c r="C533" s="262"/>
      <c r="D533" s="263"/>
      <c r="E533" s="264"/>
      <c r="F533" s="242"/>
      <c r="G533" s="265"/>
      <c r="H533" s="242"/>
      <c r="I533" s="266"/>
      <c r="J533" s="266"/>
      <c r="K533" s="266"/>
      <c r="L533" s="242"/>
      <c r="M533" s="267"/>
      <c r="N533" s="267"/>
      <c r="O533" s="268"/>
      <c r="P533" s="269"/>
      <c r="Q533" s="273"/>
      <c r="R533" s="271"/>
      <c r="S533" s="272"/>
      <c r="T533" s="272"/>
      <c r="U533" s="242"/>
    </row>
    <row r="534" ht="43.5" customHeight="1">
      <c r="A534" s="242"/>
      <c r="B534" s="242"/>
      <c r="C534" s="262"/>
      <c r="D534" s="263"/>
      <c r="E534" s="264"/>
      <c r="F534" s="242"/>
      <c r="G534" s="265"/>
      <c r="H534" s="242"/>
      <c r="I534" s="266"/>
      <c r="J534" s="266"/>
      <c r="K534" s="266"/>
      <c r="L534" s="242"/>
      <c r="M534" s="267"/>
      <c r="N534" s="267"/>
      <c r="O534" s="268"/>
      <c r="P534" s="269"/>
      <c r="Q534" s="273"/>
      <c r="R534" s="271"/>
      <c r="S534" s="272"/>
      <c r="T534" s="272"/>
      <c r="U534" s="242"/>
    </row>
    <row r="535" ht="43.5" customHeight="1">
      <c r="A535" s="242"/>
      <c r="B535" s="242"/>
      <c r="C535" s="262"/>
      <c r="D535" s="263"/>
      <c r="E535" s="264"/>
      <c r="F535" s="242"/>
      <c r="G535" s="265"/>
      <c r="H535" s="242"/>
      <c r="I535" s="266"/>
      <c r="J535" s="266"/>
      <c r="K535" s="266"/>
      <c r="L535" s="242"/>
      <c r="M535" s="267"/>
      <c r="N535" s="267"/>
      <c r="O535" s="268"/>
      <c r="P535" s="269"/>
      <c r="Q535" s="273"/>
      <c r="R535" s="271"/>
      <c r="S535" s="272"/>
      <c r="T535" s="272"/>
      <c r="U535" s="242"/>
    </row>
    <row r="536" ht="43.5" customHeight="1">
      <c r="A536" s="242"/>
      <c r="B536" s="242"/>
      <c r="C536" s="262"/>
      <c r="D536" s="263"/>
      <c r="E536" s="264"/>
      <c r="F536" s="242"/>
      <c r="G536" s="265"/>
      <c r="H536" s="242"/>
      <c r="I536" s="266"/>
      <c r="J536" s="266"/>
      <c r="K536" s="266"/>
      <c r="L536" s="242"/>
      <c r="M536" s="267"/>
      <c r="N536" s="267"/>
      <c r="O536" s="268"/>
      <c r="P536" s="269"/>
      <c r="Q536" s="273"/>
      <c r="R536" s="271"/>
      <c r="S536" s="272"/>
      <c r="T536" s="272"/>
      <c r="U536" s="242"/>
    </row>
    <row r="537" ht="43.5" customHeight="1">
      <c r="A537" s="242"/>
      <c r="B537" s="242"/>
      <c r="C537" s="262"/>
      <c r="D537" s="263"/>
      <c r="E537" s="264"/>
      <c r="F537" s="242"/>
      <c r="G537" s="265"/>
      <c r="H537" s="242"/>
      <c r="I537" s="266"/>
      <c r="J537" s="266"/>
      <c r="K537" s="266"/>
      <c r="L537" s="242"/>
      <c r="M537" s="267"/>
      <c r="N537" s="267"/>
      <c r="O537" s="268"/>
      <c r="P537" s="269"/>
      <c r="Q537" s="273"/>
      <c r="R537" s="271"/>
      <c r="S537" s="272"/>
      <c r="T537" s="272"/>
      <c r="U537" s="242"/>
    </row>
    <row r="538" ht="43.5" customHeight="1">
      <c r="A538" s="242"/>
      <c r="B538" s="242"/>
      <c r="C538" s="262"/>
      <c r="D538" s="263"/>
      <c r="E538" s="264"/>
      <c r="F538" s="242"/>
      <c r="G538" s="265"/>
      <c r="H538" s="242"/>
      <c r="I538" s="266"/>
      <c r="J538" s="266"/>
      <c r="K538" s="266"/>
      <c r="L538" s="242"/>
      <c r="M538" s="267"/>
      <c r="N538" s="267"/>
      <c r="O538" s="268"/>
      <c r="P538" s="269"/>
      <c r="Q538" s="273"/>
      <c r="R538" s="271"/>
      <c r="S538" s="272"/>
      <c r="T538" s="272"/>
      <c r="U538" s="242"/>
    </row>
    <row r="539" ht="43.5" customHeight="1">
      <c r="A539" s="242"/>
      <c r="B539" s="242"/>
      <c r="C539" s="262"/>
      <c r="D539" s="263"/>
      <c r="E539" s="264"/>
      <c r="F539" s="242"/>
      <c r="G539" s="265"/>
      <c r="H539" s="242"/>
      <c r="I539" s="266"/>
      <c r="J539" s="266"/>
      <c r="K539" s="266"/>
      <c r="L539" s="242"/>
      <c r="M539" s="267"/>
      <c r="N539" s="267"/>
      <c r="O539" s="268"/>
      <c r="P539" s="269"/>
      <c r="Q539" s="273"/>
      <c r="R539" s="271"/>
      <c r="S539" s="272"/>
      <c r="T539" s="272"/>
      <c r="U539" s="242"/>
    </row>
    <row r="540" ht="43.5" customHeight="1">
      <c r="A540" s="242"/>
      <c r="B540" s="242"/>
      <c r="C540" s="262"/>
      <c r="D540" s="263"/>
      <c r="E540" s="264"/>
      <c r="F540" s="242"/>
      <c r="G540" s="265"/>
      <c r="H540" s="242"/>
      <c r="I540" s="266"/>
      <c r="J540" s="266"/>
      <c r="K540" s="266"/>
      <c r="L540" s="242"/>
      <c r="M540" s="267"/>
      <c r="N540" s="267"/>
      <c r="O540" s="268"/>
      <c r="P540" s="269"/>
      <c r="Q540" s="273"/>
      <c r="R540" s="271"/>
      <c r="S540" s="272"/>
      <c r="T540" s="272"/>
      <c r="U540" s="242"/>
    </row>
    <row r="541" ht="43.5" customHeight="1">
      <c r="A541" s="242"/>
      <c r="B541" s="242"/>
      <c r="C541" s="262"/>
      <c r="D541" s="263"/>
      <c r="E541" s="264"/>
      <c r="F541" s="242"/>
      <c r="G541" s="265"/>
      <c r="H541" s="242"/>
      <c r="I541" s="266"/>
      <c r="J541" s="266"/>
      <c r="K541" s="266"/>
      <c r="L541" s="242"/>
      <c r="M541" s="267"/>
      <c r="N541" s="267"/>
      <c r="O541" s="268"/>
      <c r="P541" s="269"/>
      <c r="Q541" s="273"/>
      <c r="R541" s="271"/>
      <c r="S541" s="272"/>
      <c r="T541" s="272"/>
      <c r="U541" s="242"/>
    </row>
    <row r="542" ht="43.5" customHeight="1">
      <c r="A542" s="242"/>
      <c r="B542" s="242"/>
      <c r="C542" s="262"/>
      <c r="D542" s="263"/>
      <c r="E542" s="264"/>
      <c r="F542" s="242"/>
      <c r="G542" s="265"/>
      <c r="H542" s="242"/>
      <c r="I542" s="266"/>
      <c r="J542" s="266"/>
      <c r="K542" s="266"/>
      <c r="L542" s="242"/>
      <c r="M542" s="267"/>
      <c r="N542" s="267"/>
      <c r="O542" s="268"/>
      <c r="P542" s="269"/>
      <c r="Q542" s="273"/>
      <c r="R542" s="271"/>
      <c r="S542" s="272"/>
      <c r="T542" s="272"/>
      <c r="U542" s="242"/>
    </row>
    <row r="543" ht="43.5" customHeight="1">
      <c r="A543" s="242"/>
      <c r="B543" s="242"/>
      <c r="C543" s="262"/>
      <c r="D543" s="263"/>
      <c r="E543" s="264"/>
      <c r="F543" s="242"/>
      <c r="G543" s="265"/>
      <c r="H543" s="242"/>
      <c r="I543" s="266"/>
      <c r="J543" s="266"/>
      <c r="K543" s="266"/>
      <c r="L543" s="242"/>
      <c r="M543" s="267"/>
      <c r="N543" s="267"/>
      <c r="O543" s="268"/>
      <c r="P543" s="269"/>
      <c r="Q543" s="273"/>
      <c r="R543" s="271"/>
      <c r="S543" s="272"/>
      <c r="T543" s="272"/>
      <c r="U543" s="242"/>
    </row>
    <row r="544" ht="43.5" customHeight="1">
      <c r="A544" s="242"/>
      <c r="B544" s="242"/>
      <c r="C544" s="262"/>
      <c r="D544" s="263"/>
      <c r="E544" s="264"/>
      <c r="F544" s="242"/>
      <c r="G544" s="265"/>
      <c r="H544" s="242"/>
      <c r="I544" s="266"/>
      <c r="J544" s="266"/>
      <c r="K544" s="266"/>
      <c r="L544" s="242"/>
      <c r="M544" s="267"/>
      <c r="N544" s="267"/>
      <c r="O544" s="268"/>
      <c r="P544" s="269"/>
      <c r="Q544" s="273"/>
      <c r="R544" s="271"/>
      <c r="S544" s="272"/>
      <c r="T544" s="272"/>
      <c r="U544" s="242"/>
    </row>
    <row r="545" ht="43.5" customHeight="1">
      <c r="A545" s="242"/>
      <c r="B545" s="242"/>
      <c r="C545" s="262"/>
      <c r="D545" s="263"/>
      <c r="E545" s="264"/>
      <c r="F545" s="242"/>
      <c r="G545" s="265"/>
      <c r="H545" s="242"/>
      <c r="I545" s="266"/>
      <c r="J545" s="266"/>
      <c r="K545" s="266"/>
      <c r="L545" s="242"/>
      <c r="M545" s="267"/>
      <c r="N545" s="267"/>
      <c r="O545" s="268"/>
      <c r="P545" s="269"/>
      <c r="Q545" s="273"/>
      <c r="R545" s="271"/>
      <c r="S545" s="272"/>
      <c r="T545" s="272"/>
      <c r="U545" s="242"/>
    </row>
    <row r="546" ht="43.5" customHeight="1">
      <c r="A546" s="242"/>
      <c r="B546" s="242"/>
      <c r="C546" s="262"/>
      <c r="D546" s="263"/>
      <c r="E546" s="264"/>
      <c r="F546" s="242"/>
      <c r="G546" s="265"/>
      <c r="H546" s="242"/>
      <c r="I546" s="266"/>
      <c r="J546" s="266"/>
      <c r="K546" s="266"/>
      <c r="L546" s="242"/>
      <c r="M546" s="267"/>
      <c r="N546" s="267"/>
      <c r="O546" s="268"/>
      <c r="P546" s="269"/>
      <c r="Q546" s="273"/>
      <c r="R546" s="271"/>
      <c r="S546" s="272"/>
      <c r="T546" s="272"/>
      <c r="U546" s="242"/>
    </row>
    <row r="547" ht="43.5" customHeight="1">
      <c r="A547" s="242"/>
      <c r="B547" s="242"/>
      <c r="C547" s="262"/>
      <c r="D547" s="263"/>
      <c r="E547" s="264"/>
      <c r="F547" s="242"/>
      <c r="G547" s="265"/>
      <c r="H547" s="242"/>
      <c r="I547" s="266"/>
      <c r="J547" s="266"/>
      <c r="K547" s="266"/>
      <c r="L547" s="242"/>
      <c r="M547" s="267"/>
      <c r="N547" s="267"/>
      <c r="O547" s="268"/>
      <c r="P547" s="269"/>
      <c r="Q547" s="273"/>
      <c r="R547" s="271"/>
      <c r="S547" s="272"/>
      <c r="T547" s="272"/>
      <c r="U547" s="242"/>
    </row>
    <row r="548" ht="43.5" customHeight="1">
      <c r="A548" s="242"/>
      <c r="B548" s="242"/>
      <c r="C548" s="262"/>
      <c r="D548" s="263"/>
      <c r="E548" s="264"/>
      <c r="F548" s="242"/>
      <c r="G548" s="265"/>
      <c r="H548" s="242"/>
      <c r="I548" s="266"/>
      <c r="J548" s="266"/>
      <c r="K548" s="266"/>
      <c r="L548" s="242"/>
      <c r="M548" s="267"/>
      <c r="N548" s="267"/>
      <c r="O548" s="268"/>
      <c r="P548" s="269"/>
      <c r="Q548" s="273"/>
      <c r="R548" s="271"/>
      <c r="S548" s="272"/>
      <c r="T548" s="272"/>
      <c r="U548" s="242"/>
    </row>
    <row r="549" ht="43.5" customHeight="1">
      <c r="A549" s="242"/>
      <c r="B549" s="242"/>
      <c r="C549" s="262"/>
      <c r="D549" s="263"/>
      <c r="E549" s="264"/>
      <c r="F549" s="242"/>
      <c r="G549" s="265"/>
      <c r="H549" s="242"/>
      <c r="I549" s="266"/>
      <c r="J549" s="266"/>
      <c r="K549" s="266"/>
      <c r="L549" s="242"/>
      <c r="M549" s="267"/>
      <c r="N549" s="267"/>
      <c r="O549" s="268"/>
      <c r="P549" s="269"/>
      <c r="Q549" s="273"/>
      <c r="R549" s="271"/>
      <c r="S549" s="272"/>
      <c r="T549" s="272"/>
      <c r="U549" s="242"/>
    </row>
    <row r="550" ht="43.5" customHeight="1">
      <c r="A550" s="242"/>
      <c r="B550" s="242"/>
      <c r="C550" s="262"/>
      <c r="D550" s="263"/>
      <c r="E550" s="264"/>
      <c r="F550" s="242"/>
      <c r="G550" s="265"/>
      <c r="H550" s="242"/>
      <c r="I550" s="266"/>
      <c r="J550" s="266"/>
      <c r="K550" s="266"/>
      <c r="L550" s="242"/>
      <c r="M550" s="267"/>
      <c r="N550" s="267"/>
      <c r="O550" s="268"/>
      <c r="P550" s="269"/>
      <c r="Q550" s="273"/>
      <c r="R550" s="271"/>
      <c r="S550" s="272"/>
      <c r="T550" s="272"/>
      <c r="U550" s="242"/>
    </row>
    <row r="551" ht="43.5" customHeight="1">
      <c r="A551" s="242"/>
      <c r="B551" s="242"/>
      <c r="C551" s="262"/>
      <c r="D551" s="263"/>
      <c r="E551" s="264"/>
      <c r="F551" s="242"/>
      <c r="G551" s="265"/>
      <c r="H551" s="242"/>
      <c r="I551" s="266"/>
      <c r="J551" s="266"/>
      <c r="K551" s="266"/>
      <c r="L551" s="242"/>
      <c r="M551" s="267"/>
      <c r="N551" s="267"/>
      <c r="O551" s="268"/>
      <c r="P551" s="269"/>
      <c r="Q551" s="273"/>
      <c r="R551" s="271"/>
      <c r="S551" s="272"/>
      <c r="T551" s="272"/>
      <c r="U551" s="242"/>
    </row>
    <row r="552" ht="43.5" customHeight="1">
      <c r="A552" s="242"/>
      <c r="B552" s="242"/>
      <c r="C552" s="262"/>
      <c r="D552" s="263"/>
      <c r="E552" s="264"/>
      <c r="F552" s="242"/>
      <c r="G552" s="265"/>
      <c r="H552" s="242"/>
      <c r="I552" s="266"/>
      <c r="J552" s="266"/>
      <c r="K552" s="266"/>
      <c r="L552" s="242"/>
      <c r="M552" s="267"/>
      <c r="N552" s="267"/>
      <c r="O552" s="268"/>
      <c r="P552" s="269"/>
      <c r="Q552" s="273"/>
      <c r="R552" s="271"/>
      <c r="S552" s="272"/>
      <c r="T552" s="272"/>
      <c r="U552" s="242"/>
    </row>
    <row r="553" ht="43.5" customHeight="1">
      <c r="A553" s="242"/>
      <c r="B553" s="242"/>
      <c r="C553" s="262"/>
      <c r="D553" s="263"/>
      <c r="E553" s="264"/>
      <c r="F553" s="242"/>
      <c r="G553" s="265"/>
      <c r="H553" s="242"/>
      <c r="I553" s="266"/>
      <c r="J553" s="266"/>
      <c r="K553" s="266"/>
      <c r="L553" s="242"/>
      <c r="M553" s="267"/>
      <c r="N553" s="267"/>
      <c r="O553" s="268"/>
      <c r="P553" s="269"/>
      <c r="Q553" s="273"/>
      <c r="R553" s="271"/>
      <c r="S553" s="272"/>
      <c r="T553" s="272"/>
      <c r="U553" s="242"/>
    </row>
    <row r="554" ht="43.5" customHeight="1">
      <c r="A554" s="242"/>
      <c r="B554" s="242"/>
      <c r="C554" s="262"/>
      <c r="D554" s="263"/>
      <c r="E554" s="264"/>
      <c r="F554" s="242"/>
      <c r="G554" s="265"/>
      <c r="H554" s="242"/>
      <c r="I554" s="266"/>
      <c r="J554" s="266"/>
      <c r="K554" s="266"/>
      <c r="L554" s="242"/>
      <c r="M554" s="267"/>
      <c r="N554" s="267"/>
      <c r="O554" s="268"/>
      <c r="P554" s="269"/>
      <c r="Q554" s="273"/>
      <c r="R554" s="271"/>
      <c r="S554" s="272"/>
      <c r="T554" s="272"/>
      <c r="U554" s="242"/>
    </row>
    <row r="555" ht="43.5" customHeight="1">
      <c r="A555" s="242"/>
      <c r="B555" s="242"/>
      <c r="C555" s="262"/>
      <c r="D555" s="263"/>
      <c r="E555" s="264"/>
      <c r="F555" s="242"/>
      <c r="G555" s="265"/>
      <c r="H555" s="242"/>
      <c r="I555" s="266"/>
      <c r="J555" s="266"/>
      <c r="K555" s="266"/>
      <c r="L555" s="242"/>
      <c r="M555" s="267"/>
      <c r="N555" s="267"/>
      <c r="O555" s="268"/>
      <c r="P555" s="269"/>
      <c r="Q555" s="273"/>
      <c r="R555" s="271"/>
      <c r="S555" s="272"/>
      <c r="T555" s="272"/>
      <c r="U555" s="242"/>
    </row>
    <row r="556" ht="43.5" customHeight="1">
      <c r="A556" s="242"/>
      <c r="B556" s="242"/>
      <c r="C556" s="262"/>
      <c r="D556" s="263"/>
      <c r="E556" s="264"/>
      <c r="F556" s="242"/>
      <c r="G556" s="265"/>
      <c r="H556" s="242"/>
      <c r="I556" s="266"/>
      <c r="J556" s="266"/>
      <c r="K556" s="266"/>
      <c r="L556" s="242"/>
      <c r="M556" s="267"/>
      <c r="N556" s="267"/>
      <c r="O556" s="268"/>
      <c r="P556" s="269"/>
      <c r="Q556" s="273"/>
      <c r="R556" s="271"/>
      <c r="S556" s="272"/>
      <c r="T556" s="272"/>
      <c r="U556" s="242"/>
    </row>
    <row r="557" ht="43.5" customHeight="1">
      <c r="A557" s="242"/>
      <c r="B557" s="242"/>
      <c r="C557" s="262"/>
      <c r="D557" s="263"/>
      <c r="E557" s="264"/>
      <c r="F557" s="242"/>
      <c r="G557" s="265"/>
      <c r="H557" s="242"/>
      <c r="I557" s="266"/>
      <c r="J557" s="266"/>
      <c r="K557" s="266"/>
      <c r="L557" s="242"/>
      <c r="M557" s="267"/>
      <c r="N557" s="267"/>
      <c r="O557" s="268"/>
      <c r="P557" s="269"/>
      <c r="Q557" s="273"/>
      <c r="R557" s="271"/>
      <c r="S557" s="272"/>
      <c r="T557" s="272"/>
      <c r="U557" s="242"/>
    </row>
    <row r="558" ht="43.5" customHeight="1">
      <c r="A558" s="242"/>
      <c r="B558" s="242"/>
      <c r="C558" s="262"/>
      <c r="D558" s="263"/>
      <c r="E558" s="264"/>
      <c r="F558" s="242"/>
      <c r="G558" s="265"/>
      <c r="H558" s="242"/>
      <c r="I558" s="266"/>
      <c r="J558" s="266"/>
      <c r="K558" s="266"/>
      <c r="L558" s="242"/>
      <c r="M558" s="267"/>
      <c r="N558" s="267"/>
      <c r="O558" s="268"/>
      <c r="P558" s="269"/>
      <c r="Q558" s="273"/>
      <c r="R558" s="271"/>
      <c r="S558" s="272"/>
      <c r="T558" s="272"/>
      <c r="U558" s="242"/>
    </row>
    <row r="559" ht="43.5" customHeight="1">
      <c r="A559" s="242"/>
      <c r="B559" s="242"/>
      <c r="C559" s="262"/>
      <c r="D559" s="263"/>
      <c r="E559" s="264"/>
      <c r="F559" s="242"/>
      <c r="G559" s="265"/>
      <c r="H559" s="242"/>
      <c r="I559" s="266"/>
      <c r="J559" s="266"/>
      <c r="K559" s="266"/>
      <c r="L559" s="242"/>
      <c r="M559" s="267"/>
      <c r="N559" s="267"/>
      <c r="O559" s="268"/>
      <c r="P559" s="269"/>
      <c r="Q559" s="273"/>
      <c r="R559" s="271"/>
      <c r="S559" s="272"/>
      <c r="T559" s="272"/>
      <c r="U559" s="242"/>
    </row>
    <row r="560" ht="43.5" customHeight="1">
      <c r="A560" s="242"/>
      <c r="B560" s="242"/>
      <c r="C560" s="262"/>
      <c r="D560" s="263"/>
      <c r="E560" s="264"/>
      <c r="F560" s="242"/>
      <c r="G560" s="265"/>
      <c r="H560" s="242"/>
      <c r="I560" s="266"/>
      <c r="J560" s="266"/>
      <c r="K560" s="266"/>
      <c r="L560" s="242"/>
      <c r="M560" s="267"/>
      <c r="N560" s="267"/>
      <c r="O560" s="268"/>
      <c r="P560" s="269"/>
      <c r="Q560" s="273"/>
      <c r="R560" s="271"/>
      <c r="S560" s="272"/>
      <c r="T560" s="272"/>
      <c r="U560" s="242"/>
    </row>
    <row r="561" ht="43.5" customHeight="1">
      <c r="A561" s="242"/>
      <c r="B561" s="242"/>
      <c r="C561" s="262"/>
      <c r="D561" s="263"/>
      <c r="E561" s="264"/>
      <c r="F561" s="242"/>
      <c r="G561" s="265"/>
      <c r="H561" s="242"/>
      <c r="I561" s="266"/>
      <c r="J561" s="266"/>
      <c r="K561" s="266"/>
      <c r="L561" s="242"/>
      <c r="M561" s="267"/>
      <c r="N561" s="267"/>
      <c r="O561" s="268"/>
      <c r="P561" s="269"/>
      <c r="Q561" s="273"/>
      <c r="R561" s="271"/>
      <c r="S561" s="272"/>
      <c r="T561" s="272"/>
      <c r="U561" s="242"/>
    </row>
    <row r="562" ht="43.5" customHeight="1">
      <c r="A562" s="242"/>
      <c r="B562" s="242"/>
      <c r="C562" s="262"/>
      <c r="D562" s="263"/>
      <c r="E562" s="264"/>
      <c r="F562" s="242"/>
      <c r="G562" s="265"/>
      <c r="H562" s="242"/>
      <c r="I562" s="266"/>
      <c r="J562" s="266"/>
      <c r="K562" s="266"/>
      <c r="L562" s="242"/>
      <c r="M562" s="267"/>
      <c r="N562" s="267"/>
      <c r="O562" s="268"/>
      <c r="P562" s="269"/>
      <c r="Q562" s="273"/>
      <c r="R562" s="271"/>
      <c r="S562" s="272"/>
      <c r="T562" s="272"/>
      <c r="U562" s="242"/>
    </row>
    <row r="563" ht="43.5" customHeight="1">
      <c r="A563" s="242"/>
      <c r="B563" s="242"/>
      <c r="C563" s="262"/>
      <c r="D563" s="263"/>
      <c r="E563" s="264"/>
      <c r="F563" s="242"/>
      <c r="G563" s="265"/>
      <c r="H563" s="242"/>
      <c r="I563" s="266"/>
      <c r="J563" s="266"/>
      <c r="K563" s="266"/>
      <c r="L563" s="242"/>
      <c r="M563" s="267"/>
      <c r="N563" s="267"/>
      <c r="O563" s="268"/>
      <c r="P563" s="269"/>
      <c r="Q563" s="273"/>
      <c r="R563" s="271"/>
      <c r="S563" s="272"/>
      <c r="T563" s="272"/>
      <c r="U563" s="242"/>
    </row>
    <row r="564" ht="43.5" customHeight="1">
      <c r="A564" s="242"/>
      <c r="B564" s="242"/>
      <c r="C564" s="262"/>
      <c r="D564" s="263"/>
      <c r="E564" s="264"/>
      <c r="F564" s="242"/>
      <c r="G564" s="265"/>
      <c r="H564" s="242"/>
      <c r="I564" s="266"/>
      <c r="J564" s="266"/>
      <c r="K564" s="266"/>
      <c r="L564" s="242"/>
      <c r="M564" s="267"/>
      <c r="N564" s="267"/>
      <c r="O564" s="268"/>
      <c r="P564" s="269"/>
      <c r="Q564" s="273"/>
      <c r="R564" s="271"/>
      <c r="S564" s="272"/>
      <c r="T564" s="272"/>
      <c r="U564" s="242"/>
    </row>
    <row r="565" ht="43.5" customHeight="1">
      <c r="A565" s="242"/>
      <c r="B565" s="242"/>
      <c r="C565" s="262"/>
      <c r="D565" s="263"/>
      <c r="E565" s="264"/>
      <c r="F565" s="242"/>
      <c r="G565" s="265"/>
      <c r="H565" s="242"/>
      <c r="I565" s="266"/>
      <c r="J565" s="266"/>
      <c r="K565" s="266"/>
      <c r="L565" s="242"/>
      <c r="M565" s="267"/>
      <c r="N565" s="267"/>
      <c r="O565" s="268"/>
      <c r="P565" s="269"/>
      <c r="Q565" s="273"/>
      <c r="R565" s="271"/>
      <c r="S565" s="272"/>
      <c r="T565" s="272"/>
      <c r="U565" s="242"/>
    </row>
    <row r="566" ht="43.5" customHeight="1">
      <c r="A566" s="242"/>
      <c r="B566" s="242"/>
      <c r="C566" s="262"/>
      <c r="D566" s="263"/>
      <c r="E566" s="264"/>
      <c r="F566" s="242"/>
      <c r="G566" s="265"/>
      <c r="H566" s="242"/>
      <c r="I566" s="266"/>
      <c r="J566" s="266"/>
      <c r="K566" s="266"/>
      <c r="L566" s="242"/>
      <c r="M566" s="267"/>
      <c r="N566" s="267"/>
      <c r="O566" s="268"/>
      <c r="P566" s="269"/>
      <c r="Q566" s="273"/>
      <c r="R566" s="271"/>
      <c r="S566" s="272"/>
      <c r="T566" s="272"/>
      <c r="U566" s="242"/>
    </row>
    <row r="567" ht="43.5" customHeight="1">
      <c r="A567" s="242"/>
      <c r="B567" s="242"/>
      <c r="C567" s="262"/>
      <c r="D567" s="263"/>
      <c r="E567" s="264"/>
      <c r="F567" s="242"/>
      <c r="G567" s="265"/>
      <c r="H567" s="242"/>
      <c r="I567" s="266"/>
      <c r="J567" s="266"/>
      <c r="K567" s="266"/>
      <c r="L567" s="242"/>
      <c r="M567" s="267"/>
      <c r="N567" s="267"/>
      <c r="O567" s="268"/>
      <c r="P567" s="269"/>
      <c r="Q567" s="273"/>
      <c r="R567" s="271"/>
      <c r="S567" s="272"/>
      <c r="T567" s="272"/>
      <c r="U567" s="242"/>
    </row>
    <row r="568" ht="43.5" customHeight="1">
      <c r="A568" s="242"/>
      <c r="B568" s="242"/>
      <c r="C568" s="262"/>
      <c r="D568" s="263"/>
      <c r="E568" s="264"/>
      <c r="F568" s="242"/>
      <c r="G568" s="265"/>
      <c r="H568" s="242"/>
      <c r="I568" s="266"/>
      <c r="J568" s="266"/>
      <c r="K568" s="266"/>
      <c r="L568" s="242"/>
      <c r="M568" s="267"/>
      <c r="N568" s="267"/>
      <c r="O568" s="268"/>
      <c r="P568" s="269"/>
      <c r="Q568" s="273"/>
      <c r="R568" s="271"/>
      <c r="S568" s="272"/>
      <c r="T568" s="272"/>
      <c r="U568" s="242"/>
    </row>
    <row r="569" ht="43.5" customHeight="1">
      <c r="A569" s="242"/>
      <c r="B569" s="242"/>
      <c r="C569" s="262"/>
      <c r="D569" s="263"/>
      <c r="E569" s="264"/>
      <c r="F569" s="242"/>
      <c r="G569" s="265"/>
      <c r="H569" s="242"/>
      <c r="I569" s="266"/>
      <c r="J569" s="266"/>
      <c r="K569" s="266"/>
      <c r="L569" s="242"/>
      <c r="M569" s="267"/>
      <c r="N569" s="267"/>
      <c r="O569" s="268"/>
      <c r="P569" s="269"/>
      <c r="Q569" s="273"/>
      <c r="R569" s="271"/>
      <c r="S569" s="272"/>
      <c r="T569" s="272"/>
      <c r="U569" s="242"/>
    </row>
    <row r="570" ht="43.5" customHeight="1">
      <c r="A570" s="242"/>
      <c r="B570" s="242"/>
      <c r="C570" s="262"/>
      <c r="D570" s="263"/>
      <c r="E570" s="264"/>
      <c r="F570" s="242"/>
      <c r="G570" s="265"/>
      <c r="H570" s="242"/>
      <c r="I570" s="266"/>
      <c r="J570" s="266"/>
      <c r="K570" s="266"/>
      <c r="L570" s="242"/>
      <c r="M570" s="267"/>
      <c r="N570" s="267"/>
      <c r="O570" s="268"/>
      <c r="P570" s="269"/>
      <c r="Q570" s="273"/>
      <c r="R570" s="271"/>
      <c r="S570" s="272"/>
      <c r="T570" s="272"/>
      <c r="U570" s="242"/>
    </row>
    <row r="571" ht="43.5" customHeight="1">
      <c r="A571" s="242"/>
      <c r="B571" s="242"/>
      <c r="C571" s="262"/>
      <c r="D571" s="263"/>
      <c r="E571" s="264"/>
      <c r="F571" s="242"/>
      <c r="G571" s="265"/>
      <c r="H571" s="242"/>
      <c r="I571" s="266"/>
      <c r="J571" s="266"/>
      <c r="K571" s="266"/>
      <c r="L571" s="242"/>
      <c r="M571" s="267"/>
      <c r="N571" s="267"/>
      <c r="O571" s="268"/>
      <c r="P571" s="269"/>
      <c r="Q571" s="273"/>
      <c r="R571" s="271"/>
      <c r="S571" s="272"/>
      <c r="T571" s="272"/>
      <c r="U571" s="242"/>
    </row>
    <row r="572" ht="43.5" customHeight="1">
      <c r="A572" s="242"/>
      <c r="B572" s="242"/>
      <c r="C572" s="262"/>
      <c r="D572" s="263"/>
      <c r="E572" s="264"/>
      <c r="F572" s="242"/>
      <c r="G572" s="265"/>
      <c r="H572" s="242"/>
      <c r="I572" s="266"/>
      <c r="J572" s="266"/>
      <c r="K572" s="266"/>
      <c r="L572" s="242"/>
      <c r="M572" s="267"/>
      <c r="N572" s="267"/>
      <c r="O572" s="268"/>
      <c r="P572" s="269"/>
      <c r="Q572" s="273"/>
      <c r="R572" s="271"/>
      <c r="S572" s="272"/>
      <c r="T572" s="272"/>
      <c r="U572" s="242"/>
    </row>
    <row r="573" ht="43.5" customHeight="1">
      <c r="A573" s="242"/>
      <c r="B573" s="242"/>
      <c r="C573" s="262"/>
      <c r="D573" s="263"/>
      <c r="E573" s="264"/>
      <c r="F573" s="242"/>
      <c r="G573" s="265"/>
      <c r="H573" s="242"/>
      <c r="I573" s="266"/>
      <c r="J573" s="266"/>
      <c r="K573" s="266"/>
      <c r="L573" s="242"/>
      <c r="M573" s="267"/>
      <c r="N573" s="267"/>
      <c r="O573" s="268"/>
      <c r="P573" s="269"/>
      <c r="Q573" s="273"/>
      <c r="R573" s="271"/>
      <c r="S573" s="272"/>
      <c r="T573" s="272"/>
      <c r="U573" s="242"/>
    </row>
    <row r="574" ht="43.5" customHeight="1">
      <c r="A574" s="242"/>
      <c r="B574" s="242"/>
      <c r="C574" s="262"/>
      <c r="D574" s="263"/>
      <c r="E574" s="264"/>
      <c r="F574" s="242"/>
      <c r="G574" s="265"/>
      <c r="H574" s="242"/>
      <c r="I574" s="266"/>
      <c r="J574" s="266"/>
      <c r="K574" s="266"/>
      <c r="L574" s="242"/>
      <c r="M574" s="267"/>
      <c r="N574" s="267"/>
      <c r="O574" s="268"/>
      <c r="P574" s="269"/>
      <c r="Q574" s="273"/>
      <c r="R574" s="271"/>
      <c r="S574" s="272"/>
      <c r="T574" s="272"/>
      <c r="U574" s="242"/>
    </row>
    <row r="575" ht="43.5" customHeight="1">
      <c r="A575" s="242"/>
      <c r="B575" s="242"/>
      <c r="C575" s="262"/>
      <c r="D575" s="263"/>
      <c r="E575" s="264"/>
      <c r="F575" s="242"/>
      <c r="G575" s="265"/>
      <c r="H575" s="242"/>
      <c r="I575" s="266"/>
      <c r="J575" s="266"/>
      <c r="K575" s="266"/>
      <c r="L575" s="242"/>
      <c r="M575" s="267"/>
      <c r="N575" s="267"/>
      <c r="O575" s="268"/>
      <c r="P575" s="269"/>
      <c r="Q575" s="273"/>
      <c r="R575" s="271"/>
      <c r="S575" s="272"/>
      <c r="T575" s="272"/>
      <c r="U575" s="242"/>
    </row>
    <row r="576" ht="43.5" customHeight="1">
      <c r="A576" s="242"/>
      <c r="B576" s="242"/>
      <c r="C576" s="262"/>
      <c r="D576" s="263"/>
      <c r="E576" s="264"/>
      <c r="F576" s="242"/>
      <c r="G576" s="265"/>
      <c r="H576" s="242"/>
      <c r="I576" s="266"/>
      <c r="J576" s="266"/>
      <c r="K576" s="266"/>
      <c r="L576" s="242"/>
      <c r="M576" s="267"/>
      <c r="N576" s="267"/>
      <c r="O576" s="268"/>
      <c r="P576" s="269"/>
      <c r="Q576" s="273"/>
      <c r="R576" s="271"/>
      <c r="S576" s="272"/>
      <c r="T576" s="272"/>
      <c r="U576" s="242"/>
    </row>
    <row r="577" ht="43.5" customHeight="1">
      <c r="A577" s="242"/>
      <c r="B577" s="242"/>
      <c r="C577" s="262"/>
      <c r="D577" s="263"/>
      <c r="E577" s="264"/>
      <c r="F577" s="242"/>
      <c r="G577" s="265"/>
      <c r="H577" s="242"/>
      <c r="I577" s="266"/>
      <c r="J577" s="266"/>
      <c r="K577" s="266"/>
      <c r="L577" s="242"/>
      <c r="M577" s="267"/>
      <c r="N577" s="267"/>
      <c r="O577" s="268"/>
      <c r="P577" s="269"/>
      <c r="Q577" s="273"/>
      <c r="R577" s="271"/>
      <c r="S577" s="272"/>
      <c r="T577" s="272"/>
      <c r="U577" s="242"/>
    </row>
    <row r="578" ht="43.5" customHeight="1">
      <c r="A578" s="242"/>
      <c r="B578" s="242"/>
      <c r="C578" s="262"/>
      <c r="D578" s="263"/>
      <c r="E578" s="264"/>
      <c r="F578" s="242"/>
      <c r="G578" s="265"/>
      <c r="H578" s="242"/>
      <c r="I578" s="266"/>
      <c r="J578" s="266"/>
      <c r="K578" s="266"/>
      <c r="L578" s="242"/>
      <c r="M578" s="267"/>
      <c r="N578" s="267"/>
      <c r="O578" s="268"/>
      <c r="P578" s="269"/>
      <c r="Q578" s="273"/>
      <c r="R578" s="271"/>
      <c r="S578" s="272"/>
      <c r="T578" s="272"/>
      <c r="U578" s="242"/>
    </row>
    <row r="579" ht="43.5" customHeight="1">
      <c r="A579" s="242"/>
      <c r="B579" s="242"/>
      <c r="C579" s="262"/>
      <c r="D579" s="263"/>
      <c r="E579" s="264"/>
      <c r="F579" s="242"/>
      <c r="G579" s="265"/>
      <c r="H579" s="242"/>
      <c r="I579" s="266"/>
      <c r="J579" s="266"/>
      <c r="K579" s="266"/>
      <c r="L579" s="242"/>
      <c r="M579" s="267"/>
      <c r="N579" s="267"/>
      <c r="O579" s="268"/>
      <c r="P579" s="269"/>
      <c r="Q579" s="273"/>
      <c r="R579" s="271"/>
      <c r="S579" s="272"/>
      <c r="T579" s="272"/>
      <c r="U579" s="242"/>
    </row>
    <row r="580" ht="43.5" customHeight="1">
      <c r="A580" s="242"/>
      <c r="B580" s="242"/>
      <c r="C580" s="262"/>
      <c r="D580" s="263"/>
      <c r="E580" s="264"/>
      <c r="F580" s="242"/>
      <c r="G580" s="265"/>
      <c r="H580" s="242"/>
      <c r="I580" s="266"/>
      <c r="J580" s="266"/>
      <c r="K580" s="266"/>
      <c r="L580" s="242"/>
      <c r="M580" s="267"/>
      <c r="N580" s="267"/>
      <c r="O580" s="268"/>
      <c r="P580" s="269"/>
      <c r="Q580" s="273"/>
      <c r="R580" s="271"/>
      <c r="S580" s="272"/>
      <c r="T580" s="272"/>
      <c r="U580" s="242"/>
    </row>
    <row r="581" ht="43.5" customHeight="1">
      <c r="A581" s="242"/>
      <c r="B581" s="242"/>
      <c r="C581" s="262"/>
      <c r="D581" s="263"/>
      <c r="E581" s="264"/>
      <c r="F581" s="242"/>
      <c r="G581" s="265"/>
      <c r="H581" s="242"/>
      <c r="I581" s="266"/>
      <c r="J581" s="266"/>
      <c r="K581" s="266"/>
      <c r="L581" s="242"/>
      <c r="M581" s="267"/>
      <c r="N581" s="267"/>
      <c r="O581" s="268"/>
      <c r="P581" s="269"/>
      <c r="Q581" s="273"/>
      <c r="R581" s="271"/>
      <c r="S581" s="272"/>
      <c r="T581" s="272"/>
      <c r="U581" s="242"/>
    </row>
    <row r="582" ht="43.5" customHeight="1">
      <c r="A582" s="242"/>
      <c r="B582" s="242"/>
      <c r="C582" s="262"/>
      <c r="D582" s="263"/>
      <c r="E582" s="264"/>
      <c r="F582" s="242"/>
      <c r="G582" s="265"/>
      <c r="H582" s="242"/>
      <c r="I582" s="266"/>
      <c r="J582" s="266"/>
      <c r="K582" s="266"/>
      <c r="L582" s="242"/>
      <c r="M582" s="267"/>
      <c r="N582" s="267"/>
      <c r="O582" s="268"/>
      <c r="P582" s="269"/>
      <c r="Q582" s="273"/>
      <c r="R582" s="271"/>
      <c r="S582" s="272"/>
      <c r="T582" s="272"/>
      <c r="U582" s="242"/>
    </row>
    <row r="583" ht="43.5" customHeight="1">
      <c r="A583" s="242"/>
      <c r="B583" s="242"/>
      <c r="C583" s="262"/>
      <c r="D583" s="263"/>
      <c r="E583" s="264"/>
      <c r="F583" s="242"/>
      <c r="G583" s="265"/>
      <c r="H583" s="242"/>
      <c r="I583" s="266"/>
      <c r="J583" s="266"/>
      <c r="K583" s="266"/>
      <c r="L583" s="242"/>
      <c r="M583" s="267"/>
      <c r="N583" s="267"/>
      <c r="O583" s="268"/>
      <c r="P583" s="269"/>
      <c r="Q583" s="273"/>
      <c r="R583" s="271"/>
      <c r="S583" s="272"/>
      <c r="T583" s="272"/>
      <c r="U583" s="242"/>
    </row>
    <row r="584" ht="43.5" customHeight="1">
      <c r="A584" s="242"/>
      <c r="B584" s="242"/>
      <c r="C584" s="262"/>
      <c r="D584" s="263"/>
      <c r="E584" s="264"/>
      <c r="F584" s="242"/>
      <c r="G584" s="265"/>
      <c r="H584" s="242"/>
      <c r="I584" s="266"/>
      <c r="J584" s="266"/>
      <c r="K584" s="266"/>
      <c r="L584" s="242"/>
      <c r="M584" s="267"/>
      <c r="N584" s="267"/>
      <c r="O584" s="268"/>
      <c r="P584" s="269"/>
      <c r="Q584" s="273"/>
      <c r="R584" s="271"/>
      <c r="S584" s="272"/>
      <c r="T584" s="272"/>
      <c r="U584" s="242"/>
    </row>
    <row r="585" ht="43.5" customHeight="1">
      <c r="A585" s="242"/>
      <c r="B585" s="242"/>
      <c r="C585" s="262"/>
      <c r="D585" s="263"/>
      <c r="E585" s="264"/>
      <c r="F585" s="242"/>
      <c r="G585" s="265"/>
      <c r="H585" s="242"/>
      <c r="I585" s="266"/>
      <c r="J585" s="266"/>
      <c r="K585" s="266"/>
      <c r="L585" s="242"/>
      <c r="M585" s="267"/>
      <c r="N585" s="267"/>
      <c r="O585" s="268"/>
      <c r="P585" s="269"/>
      <c r="Q585" s="273"/>
      <c r="R585" s="271"/>
      <c r="S585" s="272"/>
      <c r="T585" s="272"/>
      <c r="U585" s="242"/>
    </row>
    <row r="586" ht="43.5" customHeight="1">
      <c r="A586" s="242"/>
      <c r="B586" s="242"/>
      <c r="C586" s="262"/>
      <c r="D586" s="263"/>
      <c r="E586" s="264"/>
      <c r="F586" s="242"/>
      <c r="G586" s="265"/>
      <c r="H586" s="242"/>
      <c r="I586" s="266"/>
      <c r="J586" s="266"/>
      <c r="K586" s="266"/>
      <c r="L586" s="242"/>
      <c r="M586" s="267"/>
      <c r="N586" s="267"/>
      <c r="O586" s="268"/>
      <c r="P586" s="269"/>
      <c r="Q586" s="273"/>
      <c r="R586" s="271"/>
      <c r="S586" s="272"/>
      <c r="T586" s="272"/>
      <c r="U586" s="242"/>
    </row>
    <row r="587" ht="43.5" customHeight="1">
      <c r="A587" s="242"/>
      <c r="B587" s="242"/>
      <c r="C587" s="262"/>
      <c r="D587" s="263"/>
      <c r="E587" s="264"/>
      <c r="F587" s="242"/>
      <c r="G587" s="265"/>
      <c r="H587" s="242"/>
      <c r="I587" s="266"/>
      <c r="J587" s="266"/>
      <c r="K587" s="266"/>
      <c r="L587" s="242"/>
      <c r="M587" s="267"/>
      <c r="N587" s="267"/>
      <c r="O587" s="268"/>
      <c r="P587" s="269"/>
      <c r="Q587" s="273"/>
      <c r="R587" s="271"/>
      <c r="S587" s="272"/>
      <c r="T587" s="272"/>
      <c r="U587" s="242"/>
    </row>
    <row r="588" ht="43.5" customHeight="1">
      <c r="A588" s="242"/>
      <c r="B588" s="242"/>
      <c r="C588" s="262"/>
      <c r="D588" s="263"/>
      <c r="E588" s="264"/>
      <c r="F588" s="242"/>
      <c r="G588" s="265"/>
      <c r="H588" s="242"/>
      <c r="I588" s="266"/>
      <c r="J588" s="266"/>
      <c r="K588" s="266"/>
      <c r="L588" s="242"/>
      <c r="M588" s="267"/>
      <c r="N588" s="267"/>
      <c r="O588" s="268"/>
      <c r="P588" s="269"/>
      <c r="Q588" s="273"/>
      <c r="R588" s="271"/>
      <c r="S588" s="272"/>
      <c r="T588" s="272"/>
      <c r="U588" s="242"/>
    </row>
    <row r="589" ht="43.5" customHeight="1">
      <c r="A589" s="242"/>
      <c r="B589" s="242"/>
      <c r="C589" s="262"/>
      <c r="D589" s="263"/>
      <c r="E589" s="264"/>
      <c r="F589" s="242"/>
      <c r="G589" s="265"/>
      <c r="H589" s="242"/>
      <c r="I589" s="266"/>
      <c r="J589" s="266"/>
      <c r="K589" s="266"/>
      <c r="L589" s="242"/>
      <c r="M589" s="267"/>
      <c r="N589" s="267"/>
      <c r="O589" s="268"/>
      <c r="P589" s="269"/>
      <c r="Q589" s="273"/>
      <c r="R589" s="271"/>
      <c r="S589" s="272"/>
      <c r="T589" s="272"/>
      <c r="U589" s="242"/>
    </row>
    <row r="590" ht="43.5" customHeight="1">
      <c r="A590" s="242"/>
      <c r="B590" s="242"/>
      <c r="C590" s="262"/>
      <c r="D590" s="263"/>
      <c r="E590" s="264"/>
      <c r="F590" s="242"/>
      <c r="G590" s="265"/>
      <c r="H590" s="242"/>
      <c r="I590" s="266"/>
      <c r="J590" s="266"/>
      <c r="K590" s="266"/>
      <c r="L590" s="242"/>
      <c r="M590" s="267"/>
      <c r="N590" s="267"/>
      <c r="O590" s="268"/>
      <c r="P590" s="269"/>
      <c r="Q590" s="273"/>
      <c r="R590" s="271"/>
      <c r="S590" s="272"/>
      <c r="T590" s="272"/>
      <c r="U590" s="242"/>
    </row>
    <row r="591" ht="43.5" customHeight="1">
      <c r="A591" s="242"/>
      <c r="B591" s="242"/>
      <c r="C591" s="262"/>
      <c r="D591" s="263"/>
      <c r="E591" s="264"/>
      <c r="F591" s="242"/>
      <c r="G591" s="265"/>
      <c r="H591" s="242"/>
      <c r="I591" s="266"/>
      <c r="J591" s="266"/>
      <c r="K591" s="266"/>
      <c r="L591" s="242"/>
      <c r="M591" s="267"/>
      <c r="N591" s="267"/>
      <c r="O591" s="268"/>
      <c r="P591" s="269"/>
      <c r="Q591" s="273"/>
      <c r="R591" s="271"/>
      <c r="S591" s="272"/>
      <c r="T591" s="272"/>
      <c r="U591" s="242"/>
    </row>
    <row r="592" ht="43.5" customHeight="1">
      <c r="A592" s="242"/>
      <c r="B592" s="242"/>
      <c r="C592" s="262"/>
      <c r="D592" s="263"/>
      <c r="E592" s="264"/>
      <c r="F592" s="242"/>
      <c r="G592" s="265"/>
      <c r="H592" s="242"/>
      <c r="I592" s="266"/>
      <c r="J592" s="266"/>
      <c r="K592" s="266"/>
      <c r="L592" s="242"/>
      <c r="M592" s="267"/>
      <c r="N592" s="267"/>
      <c r="O592" s="268"/>
      <c r="P592" s="269"/>
      <c r="Q592" s="273"/>
      <c r="R592" s="271"/>
      <c r="S592" s="272"/>
      <c r="T592" s="272"/>
      <c r="U592" s="242"/>
    </row>
    <row r="593" ht="43.5" customHeight="1">
      <c r="A593" s="242"/>
      <c r="B593" s="242"/>
      <c r="C593" s="262"/>
      <c r="D593" s="263"/>
      <c r="E593" s="264"/>
      <c r="F593" s="242"/>
      <c r="G593" s="265"/>
      <c r="H593" s="242"/>
      <c r="I593" s="266"/>
      <c r="J593" s="266"/>
      <c r="K593" s="266"/>
      <c r="L593" s="242"/>
      <c r="M593" s="267"/>
      <c r="N593" s="267"/>
      <c r="O593" s="268"/>
      <c r="P593" s="269"/>
      <c r="Q593" s="273"/>
      <c r="R593" s="271"/>
      <c r="S593" s="272"/>
      <c r="T593" s="272"/>
      <c r="U593" s="242"/>
    </row>
    <row r="594" ht="43.5" customHeight="1">
      <c r="A594" s="242"/>
      <c r="B594" s="242"/>
      <c r="C594" s="262"/>
      <c r="D594" s="263"/>
      <c r="E594" s="264"/>
      <c r="F594" s="242"/>
      <c r="G594" s="265"/>
      <c r="H594" s="242"/>
      <c r="I594" s="266"/>
      <c r="J594" s="266"/>
      <c r="K594" s="266"/>
      <c r="L594" s="242"/>
      <c r="M594" s="267"/>
      <c r="N594" s="267"/>
      <c r="O594" s="268"/>
      <c r="P594" s="269"/>
      <c r="Q594" s="273"/>
      <c r="R594" s="271"/>
      <c r="S594" s="272"/>
      <c r="T594" s="272"/>
      <c r="U594" s="242"/>
    </row>
    <row r="595" ht="43.5" customHeight="1">
      <c r="A595" s="242"/>
      <c r="B595" s="242"/>
      <c r="C595" s="262"/>
      <c r="D595" s="263"/>
      <c r="E595" s="264"/>
      <c r="F595" s="242"/>
      <c r="G595" s="265"/>
      <c r="H595" s="242"/>
      <c r="I595" s="266"/>
      <c r="J595" s="266"/>
      <c r="K595" s="266"/>
      <c r="L595" s="242"/>
      <c r="M595" s="267"/>
      <c r="N595" s="267"/>
      <c r="O595" s="268"/>
      <c r="P595" s="269"/>
      <c r="Q595" s="273"/>
      <c r="R595" s="271"/>
      <c r="S595" s="272"/>
      <c r="T595" s="272"/>
      <c r="U595" s="242"/>
    </row>
    <row r="596" ht="43.5" customHeight="1">
      <c r="A596" s="242"/>
      <c r="B596" s="242"/>
      <c r="C596" s="262"/>
      <c r="D596" s="263"/>
      <c r="E596" s="264"/>
      <c r="F596" s="242"/>
      <c r="G596" s="265"/>
      <c r="H596" s="242"/>
      <c r="I596" s="266"/>
      <c r="J596" s="266"/>
      <c r="K596" s="266"/>
      <c r="L596" s="242"/>
      <c r="M596" s="267"/>
      <c r="N596" s="267"/>
      <c r="O596" s="268"/>
      <c r="P596" s="269"/>
      <c r="Q596" s="273"/>
      <c r="R596" s="271"/>
      <c r="S596" s="272"/>
      <c r="T596" s="272"/>
      <c r="U596" s="242"/>
    </row>
    <row r="597" ht="43.5" customHeight="1">
      <c r="A597" s="242"/>
      <c r="B597" s="242"/>
      <c r="C597" s="262"/>
      <c r="D597" s="263"/>
      <c r="E597" s="264"/>
      <c r="F597" s="242"/>
      <c r="G597" s="265"/>
      <c r="H597" s="242"/>
      <c r="I597" s="266"/>
      <c r="J597" s="266"/>
      <c r="K597" s="266"/>
      <c r="L597" s="242"/>
      <c r="M597" s="267"/>
      <c r="N597" s="267"/>
      <c r="O597" s="268"/>
      <c r="P597" s="269"/>
      <c r="Q597" s="273"/>
      <c r="R597" s="271"/>
      <c r="S597" s="272"/>
      <c r="T597" s="272"/>
      <c r="U597" s="242"/>
    </row>
    <row r="598" ht="43.5" customHeight="1">
      <c r="A598" s="242"/>
      <c r="B598" s="242"/>
      <c r="C598" s="262"/>
      <c r="D598" s="263"/>
      <c r="E598" s="264"/>
      <c r="F598" s="242"/>
      <c r="G598" s="265"/>
      <c r="H598" s="242"/>
      <c r="I598" s="266"/>
      <c r="J598" s="266"/>
      <c r="K598" s="266"/>
      <c r="L598" s="242"/>
      <c r="M598" s="267"/>
      <c r="N598" s="267"/>
      <c r="O598" s="268"/>
      <c r="P598" s="269"/>
      <c r="Q598" s="273"/>
      <c r="R598" s="271"/>
      <c r="S598" s="272"/>
      <c r="T598" s="272"/>
      <c r="U598" s="242"/>
    </row>
    <row r="599" ht="43.5" customHeight="1">
      <c r="A599" s="242"/>
      <c r="B599" s="242"/>
      <c r="C599" s="262"/>
      <c r="D599" s="263"/>
      <c r="E599" s="264"/>
      <c r="F599" s="242"/>
      <c r="G599" s="265"/>
      <c r="H599" s="242"/>
      <c r="I599" s="266"/>
      <c r="J599" s="266"/>
      <c r="K599" s="266"/>
      <c r="L599" s="242"/>
      <c r="M599" s="267"/>
      <c r="N599" s="267"/>
      <c r="O599" s="268"/>
      <c r="P599" s="269"/>
      <c r="Q599" s="273"/>
      <c r="R599" s="271"/>
      <c r="S599" s="272"/>
      <c r="T599" s="272"/>
      <c r="U599" s="242"/>
    </row>
    <row r="600" ht="43.5" customHeight="1">
      <c r="A600" s="242"/>
      <c r="B600" s="242"/>
      <c r="C600" s="262"/>
      <c r="D600" s="263"/>
      <c r="E600" s="264"/>
      <c r="F600" s="242"/>
      <c r="G600" s="265"/>
      <c r="H600" s="242"/>
      <c r="I600" s="266"/>
      <c r="J600" s="266"/>
      <c r="K600" s="266"/>
      <c r="L600" s="242"/>
      <c r="M600" s="267"/>
      <c r="N600" s="267"/>
      <c r="O600" s="268"/>
      <c r="P600" s="269"/>
      <c r="Q600" s="273"/>
      <c r="R600" s="271"/>
      <c r="S600" s="272"/>
      <c r="T600" s="272"/>
      <c r="U600" s="242"/>
    </row>
    <row r="601" ht="43.5" customHeight="1">
      <c r="A601" s="242"/>
      <c r="B601" s="242"/>
      <c r="C601" s="262"/>
      <c r="D601" s="263"/>
      <c r="E601" s="264"/>
      <c r="F601" s="242"/>
      <c r="G601" s="265"/>
      <c r="H601" s="242"/>
      <c r="I601" s="266"/>
      <c r="J601" s="266"/>
      <c r="K601" s="266"/>
      <c r="L601" s="242"/>
      <c r="M601" s="267"/>
      <c r="N601" s="267"/>
      <c r="O601" s="268"/>
      <c r="P601" s="269"/>
      <c r="Q601" s="273"/>
      <c r="R601" s="271"/>
      <c r="S601" s="272"/>
      <c r="T601" s="272"/>
      <c r="U601" s="242"/>
    </row>
    <row r="602" ht="43.5" customHeight="1">
      <c r="A602" s="242"/>
      <c r="B602" s="242"/>
      <c r="C602" s="262"/>
      <c r="D602" s="263"/>
      <c r="E602" s="264"/>
      <c r="F602" s="242"/>
      <c r="G602" s="265"/>
      <c r="H602" s="242"/>
      <c r="I602" s="266"/>
      <c r="J602" s="266"/>
      <c r="K602" s="266"/>
      <c r="L602" s="242"/>
      <c r="M602" s="267"/>
      <c r="N602" s="267"/>
      <c r="O602" s="268"/>
      <c r="P602" s="269"/>
      <c r="Q602" s="273"/>
      <c r="R602" s="271"/>
      <c r="S602" s="272"/>
      <c r="T602" s="272"/>
      <c r="U602" s="242"/>
    </row>
    <row r="603" ht="43.5" customHeight="1">
      <c r="A603" s="242"/>
      <c r="B603" s="242"/>
      <c r="C603" s="262"/>
      <c r="D603" s="263"/>
      <c r="E603" s="264"/>
      <c r="F603" s="242"/>
      <c r="G603" s="265"/>
      <c r="H603" s="242"/>
      <c r="I603" s="266"/>
      <c r="J603" s="266"/>
      <c r="K603" s="266"/>
      <c r="L603" s="242"/>
      <c r="M603" s="267"/>
      <c r="N603" s="267"/>
      <c r="O603" s="268"/>
      <c r="P603" s="269"/>
      <c r="Q603" s="273"/>
      <c r="R603" s="271"/>
      <c r="S603" s="272"/>
      <c r="T603" s="272"/>
      <c r="U603" s="242"/>
    </row>
    <row r="604" ht="43.5" customHeight="1">
      <c r="A604" s="242"/>
      <c r="B604" s="242"/>
      <c r="C604" s="262"/>
      <c r="D604" s="263"/>
      <c r="E604" s="264"/>
      <c r="F604" s="242"/>
      <c r="G604" s="265"/>
      <c r="H604" s="242"/>
      <c r="I604" s="266"/>
      <c r="J604" s="266"/>
      <c r="K604" s="266"/>
      <c r="L604" s="242"/>
      <c r="M604" s="267"/>
      <c r="N604" s="267"/>
      <c r="O604" s="268"/>
      <c r="P604" s="269"/>
      <c r="Q604" s="273"/>
      <c r="R604" s="271"/>
      <c r="S604" s="272"/>
      <c r="T604" s="272"/>
      <c r="U604" s="242"/>
    </row>
    <row r="605" ht="43.5" customHeight="1">
      <c r="A605" s="242"/>
      <c r="B605" s="242"/>
      <c r="C605" s="262"/>
      <c r="D605" s="263"/>
      <c r="E605" s="264"/>
      <c r="F605" s="242"/>
      <c r="G605" s="265"/>
      <c r="H605" s="242"/>
      <c r="I605" s="266"/>
      <c r="J605" s="266"/>
      <c r="K605" s="266"/>
      <c r="L605" s="242"/>
      <c r="M605" s="267"/>
      <c r="N605" s="267"/>
      <c r="O605" s="268"/>
      <c r="P605" s="269"/>
      <c r="Q605" s="273"/>
      <c r="R605" s="271"/>
      <c r="S605" s="272"/>
      <c r="T605" s="272"/>
      <c r="U605" s="242"/>
    </row>
    <row r="606" ht="43.5" customHeight="1">
      <c r="A606" s="242"/>
      <c r="B606" s="242"/>
      <c r="C606" s="262"/>
      <c r="D606" s="263"/>
      <c r="E606" s="264"/>
      <c r="F606" s="242"/>
      <c r="G606" s="265"/>
      <c r="H606" s="242"/>
      <c r="I606" s="266"/>
      <c r="J606" s="266"/>
      <c r="K606" s="266"/>
      <c r="L606" s="242"/>
      <c r="M606" s="267"/>
      <c r="N606" s="267"/>
      <c r="O606" s="268"/>
      <c r="P606" s="269"/>
      <c r="Q606" s="273"/>
      <c r="R606" s="271"/>
      <c r="S606" s="272"/>
      <c r="T606" s="272"/>
      <c r="U606" s="242"/>
    </row>
    <row r="607" ht="43.5" customHeight="1">
      <c r="A607" s="242"/>
      <c r="B607" s="242"/>
      <c r="C607" s="262"/>
      <c r="D607" s="263"/>
      <c r="E607" s="264"/>
      <c r="F607" s="242"/>
      <c r="G607" s="265"/>
      <c r="H607" s="242"/>
      <c r="I607" s="266"/>
      <c r="J607" s="266"/>
      <c r="K607" s="266"/>
      <c r="L607" s="242"/>
      <c r="M607" s="267"/>
      <c r="N607" s="267"/>
      <c r="O607" s="268"/>
      <c r="P607" s="269"/>
      <c r="Q607" s="273"/>
      <c r="R607" s="271"/>
      <c r="S607" s="272"/>
      <c r="T607" s="272"/>
      <c r="U607" s="242"/>
    </row>
    <row r="608" ht="43.5" customHeight="1">
      <c r="A608" s="242"/>
      <c r="B608" s="242"/>
      <c r="C608" s="262"/>
      <c r="D608" s="263"/>
      <c r="E608" s="264"/>
      <c r="F608" s="242"/>
      <c r="G608" s="265"/>
      <c r="H608" s="242"/>
      <c r="I608" s="266"/>
      <c r="J608" s="266"/>
      <c r="K608" s="266"/>
      <c r="L608" s="242"/>
      <c r="M608" s="267"/>
      <c r="N608" s="267"/>
      <c r="O608" s="268"/>
      <c r="P608" s="269"/>
      <c r="Q608" s="273"/>
      <c r="R608" s="271"/>
      <c r="S608" s="272"/>
      <c r="T608" s="272"/>
      <c r="U608" s="242"/>
    </row>
    <row r="609" ht="43.5" customHeight="1">
      <c r="A609" s="242"/>
      <c r="B609" s="242"/>
      <c r="C609" s="262"/>
      <c r="D609" s="263"/>
      <c r="E609" s="264"/>
      <c r="F609" s="242"/>
      <c r="G609" s="265"/>
      <c r="H609" s="242"/>
      <c r="I609" s="266"/>
      <c r="J609" s="266"/>
      <c r="K609" s="266"/>
      <c r="L609" s="242"/>
      <c r="M609" s="267"/>
      <c r="N609" s="267"/>
      <c r="O609" s="268"/>
      <c r="P609" s="269"/>
      <c r="Q609" s="273"/>
      <c r="R609" s="271"/>
      <c r="S609" s="272"/>
      <c r="T609" s="272"/>
      <c r="U609" s="242"/>
    </row>
    <row r="610" ht="43.5" customHeight="1">
      <c r="A610" s="242"/>
      <c r="B610" s="242"/>
      <c r="C610" s="262"/>
      <c r="D610" s="263"/>
      <c r="E610" s="264"/>
      <c r="F610" s="242"/>
      <c r="G610" s="265"/>
      <c r="H610" s="242"/>
      <c r="I610" s="266"/>
      <c r="J610" s="266"/>
      <c r="K610" s="266"/>
      <c r="L610" s="242"/>
      <c r="M610" s="267"/>
      <c r="N610" s="267"/>
      <c r="O610" s="268"/>
      <c r="P610" s="269"/>
      <c r="Q610" s="273"/>
      <c r="R610" s="271"/>
      <c r="S610" s="272"/>
      <c r="T610" s="272"/>
      <c r="U610" s="242"/>
    </row>
    <row r="611" ht="43.5" customHeight="1">
      <c r="A611" s="242"/>
      <c r="B611" s="242"/>
      <c r="C611" s="262"/>
      <c r="D611" s="263"/>
      <c r="E611" s="264"/>
      <c r="F611" s="242"/>
      <c r="G611" s="265"/>
      <c r="H611" s="242"/>
      <c r="I611" s="266"/>
      <c r="J611" s="266"/>
      <c r="K611" s="266"/>
      <c r="L611" s="242"/>
      <c r="M611" s="267"/>
      <c r="N611" s="267"/>
      <c r="O611" s="268"/>
      <c r="P611" s="269"/>
      <c r="Q611" s="273"/>
      <c r="R611" s="271"/>
      <c r="S611" s="272"/>
      <c r="T611" s="272"/>
      <c r="U611" s="242"/>
    </row>
    <row r="612" ht="43.5" customHeight="1">
      <c r="A612" s="242"/>
      <c r="B612" s="242"/>
      <c r="C612" s="262"/>
      <c r="D612" s="263"/>
      <c r="E612" s="264"/>
      <c r="F612" s="242"/>
      <c r="G612" s="265"/>
      <c r="H612" s="242"/>
      <c r="I612" s="266"/>
      <c r="J612" s="266"/>
      <c r="K612" s="266"/>
      <c r="L612" s="242"/>
      <c r="M612" s="267"/>
      <c r="N612" s="267"/>
      <c r="O612" s="268"/>
      <c r="P612" s="269"/>
      <c r="Q612" s="273"/>
      <c r="R612" s="271"/>
      <c r="S612" s="272"/>
      <c r="T612" s="272"/>
      <c r="U612" s="242"/>
    </row>
    <row r="613" ht="43.5" customHeight="1">
      <c r="A613" s="242"/>
      <c r="B613" s="242"/>
      <c r="C613" s="262"/>
      <c r="D613" s="263"/>
      <c r="E613" s="264"/>
      <c r="F613" s="242"/>
      <c r="G613" s="265"/>
      <c r="H613" s="242"/>
      <c r="I613" s="266"/>
      <c r="J613" s="266"/>
      <c r="K613" s="266"/>
      <c r="L613" s="242"/>
      <c r="M613" s="267"/>
      <c r="N613" s="267"/>
      <c r="O613" s="268"/>
      <c r="P613" s="269"/>
      <c r="Q613" s="273"/>
      <c r="R613" s="271"/>
      <c r="S613" s="272"/>
      <c r="T613" s="272"/>
      <c r="U613" s="242"/>
    </row>
    <row r="614" ht="43.5" customHeight="1">
      <c r="A614" s="242"/>
      <c r="B614" s="242"/>
      <c r="C614" s="262"/>
      <c r="D614" s="263"/>
      <c r="E614" s="264"/>
      <c r="F614" s="242"/>
      <c r="G614" s="265"/>
      <c r="H614" s="242"/>
      <c r="I614" s="266"/>
      <c r="J614" s="266"/>
      <c r="K614" s="266"/>
      <c r="L614" s="242"/>
      <c r="M614" s="267"/>
      <c r="N614" s="267"/>
      <c r="O614" s="268"/>
      <c r="P614" s="269"/>
      <c r="Q614" s="273"/>
      <c r="R614" s="271"/>
      <c r="S614" s="272"/>
      <c r="T614" s="272"/>
      <c r="U614" s="242"/>
    </row>
    <row r="615" ht="43.5" customHeight="1">
      <c r="A615" s="242"/>
      <c r="B615" s="242"/>
      <c r="C615" s="262"/>
      <c r="D615" s="263"/>
      <c r="E615" s="264"/>
      <c r="F615" s="242"/>
      <c r="G615" s="265"/>
      <c r="H615" s="242"/>
      <c r="I615" s="266"/>
      <c r="J615" s="266"/>
      <c r="K615" s="266"/>
      <c r="L615" s="242"/>
      <c r="M615" s="267"/>
      <c r="N615" s="267"/>
      <c r="O615" s="268"/>
      <c r="P615" s="269"/>
      <c r="Q615" s="273"/>
      <c r="R615" s="271"/>
      <c r="S615" s="272"/>
      <c r="T615" s="272"/>
      <c r="U615" s="242"/>
    </row>
    <row r="616" ht="43.5" customHeight="1">
      <c r="A616" s="242"/>
      <c r="B616" s="242"/>
      <c r="C616" s="262"/>
      <c r="D616" s="263"/>
      <c r="E616" s="264"/>
      <c r="F616" s="242"/>
      <c r="G616" s="265"/>
      <c r="H616" s="242"/>
      <c r="I616" s="266"/>
      <c r="J616" s="266"/>
      <c r="K616" s="266"/>
      <c r="L616" s="242"/>
      <c r="M616" s="267"/>
      <c r="N616" s="267"/>
      <c r="O616" s="268"/>
      <c r="P616" s="269"/>
      <c r="Q616" s="273"/>
      <c r="R616" s="271"/>
      <c r="S616" s="272"/>
      <c r="T616" s="272"/>
      <c r="U616" s="242"/>
    </row>
    <row r="617" ht="43.5" customHeight="1">
      <c r="A617" s="242"/>
      <c r="B617" s="242"/>
      <c r="C617" s="262"/>
      <c r="D617" s="263"/>
      <c r="E617" s="264"/>
      <c r="F617" s="242"/>
      <c r="G617" s="265"/>
      <c r="H617" s="242"/>
      <c r="I617" s="266"/>
      <c r="J617" s="266"/>
      <c r="K617" s="266"/>
      <c r="L617" s="242"/>
      <c r="M617" s="267"/>
      <c r="N617" s="267"/>
      <c r="O617" s="268"/>
      <c r="P617" s="269"/>
      <c r="Q617" s="273"/>
      <c r="R617" s="271"/>
      <c r="S617" s="272"/>
      <c r="T617" s="272"/>
      <c r="U617" s="242"/>
    </row>
    <row r="618" ht="43.5" customHeight="1">
      <c r="A618" s="242"/>
      <c r="B618" s="242"/>
      <c r="C618" s="262"/>
      <c r="D618" s="263"/>
      <c r="E618" s="264"/>
      <c r="F618" s="242"/>
      <c r="G618" s="265"/>
      <c r="H618" s="242"/>
      <c r="I618" s="266"/>
      <c r="J618" s="266"/>
      <c r="K618" s="266"/>
      <c r="L618" s="242"/>
      <c r="M618" s="267"/>
      <c r="N618" s="267"/>
      <c r="O618" s="268"/>
      <c r="P618" s="269"/>
      <c r="Q618" s="273"/>
      <c r="R618" s="271"/>
      <c r="S618" s="272"/>
      <c r="T618" s="272"/>
      <c r="U618" s="242"/>
    </row>
    <row r="619" ht="43.5" customHeight="1">
      <c r="A619" s="242"/>
      <c r="B619" s="242"/>
      <c r="C619" s="262"/>
      <c r="D619" s="263"/>
      <c r="E619" s="264"/>
      <c r="F619" s="242"/>
      <c r="G619" s="265"/>
      <c r="H619" s="242"/>
      <c r="I619" s="266"/>
      <c r="J619" s="266"/>
      <c r="K619" s="266"/>
      <c r="L619" s="242"/>
      <c r="M619" s="267"/>
      <c r="N619" s="267"/>
      <c r="O619" s="268"/>
      <c r="P619" s="269"/>
      <c r="Q619" s="273"/>
      <c r="R619" s="271"/>
      <c r="S619" s="272"/>
      <c r="T619" s="272"/>
      <c r="U619" s="242"/>
    </row>
    <row r="620" ht="43.5" customHeight="1">
      <c r="A620" s="242"/>
      <c r="B620" s="242"/>
      <c r="C620" s="262"/>
      <c r="D620" s="263"/>
      <c r="E620" s="264"/>
      <c r="F620" s="242"/>
      <c r="G620" s="265"/>
      <c r="H620" s="242"/>
      <c r="I620" s="266"/>
      <c r="J620" s="266"/>
      <c r="K620" s="266"/>
      <c r="L620" s="242"/>
      <c r="M620" s="267"/>
      <c r="N620" s="267"/>
      <c r="O620" s="268"/>
      <c r="P620" s="269"/>
      <c r="Q620" s="273"/>
      <c r="R620" s="271"/>
      <c r="S620" s="272"/>
      <c r="T620" s="272"/>
      <c r="U620" s="242"/>
    </row>
    <row r="621" ht="43.5" customHeight="1">
      <c r="A621" s="242"/>
      <c r="B621" s="242"/>
      <c r="C621" s="262"/>
      <c r="D621" s="263"/>
      <c r="E621" s="264"/>
      <c r="F621" s="242"/>
      <c r="G621" s="265"/>
      <c r="H621" s="242"/>
      <c r="I621" s="266"/>
      <c r="J621" s="266"/>
      <c r="K621" s="266"/>
      <c r="L621" s="242"/>
      <c r="M621" s="267"/>
      <c r="N621" s="267"/>
      <c r="O621" s="268"/>
      <c r="P621" s="269"/>
      <c r="Q621" s="273"/>
      <c r="R621" s="271"/>
      <c r="S621" s="272"/>
      <c r="T621" s="272"/>
      <c r="U621" s="242"/>
    </row>
    <row r="622" ht="43.5" customHeight="1">
      <c r="A622" s="242"/>
      <c r="B622" s="242"/>
      <c r="C622" s="262"/>
      <c r="D622" s="263"/>
      <c r="E622" s="264"/>
      <c r="F622" s="242"/>
      <c r="G622" s="265"/>
      <c r="H622" s="242"/>
      <c r="I622" s="266"/>
      <c r="J622" s="266"/>
      <c r="K622" s="266"/>
      <c r="L622" s="242"/>
      <c r="M622" s="267"/>
      <c r="N622" s="267"/>
      <c r="O622" s="268"/>
      <c r="P622" s="269"/>
      <c r="Q622" s="273"/>
      <c r="R622" s="271"/>
      <c r="S622" s="272"/>
      <c r="T622" s="272"/>
      <c r="U622" s="242"/>
    </row>
    <row r="623" ht="43.5" customHeight="1">
      <c r="A623" s="242"/>
      <c r="B623" s="242"/>
      <c r="C623" s="262"/>
      <c r="D623" s="263"/>
      <c r="E623" s="264"/>
      <c r="F623" s="242"/>
      <c r="G623" s="265"/>
      <c r="H623" s="242"/>
      <c r="I623" s="266"/>
      <c r="J623" s="266"/>
      <c r="K623" s="266"/>
      <c r="L623" s="242"/>
      <c r="M623" s="267"/>
      <c r="N623" s="267"/>
      <c r="O623" s="268"/>
      <c r="P623" s="269"/>
      <c r="Q623" s="273"/>
      <c r="R623" s="271"/>
      <c r="S623" s="272"/>
      <c r="T623" s="272"/>
      <c r="U623" s="242"/>
    </row>
    <row r="624" ht="43.5" customHeight="1">
      <c r="A624" s="242"/>
      <c r="B624" s="242"/>
      <c r="C624" s="262"/>
      <c r="D624" s="263"/>
      <c r="E624" s="264"/>
      <c r="F624" s="242"/>
      <c r="G624" s="265"/>
      <c r="H624" s="242"/>
      <c r="I624" s="266"/>
      <c r="J624" s="266"/>
      <c r="K624" s="266"/>
      <c r="L624" s="242"/>
      <c r="M624" s="267"/>
      <c r="N624" s="267"/>
      <c r="O624" s="268"/>
      <c r="P624" s="269"/>
      <c r="Q624" s="273"/>
      <c r="R624" s="271"/>
      <c r="S624" s="272"/>
      <c r="T624" s="272"/>
      <c r="U624" s="242"/>
    </row>
    <row r="625" ht="43.5" customHeight="1">
      <c r="A625" s="242"/>
      <c r="B625" s="242"/>
      <c r="C625" s="262"/>
      <c r="D625" s="263"/>
      <c r="E625" s="264"/>
      <c r="F625" s="242"/>
      <c r="G625" s="265"/>
      <c r="H625" s="242"/>
      <c r="I625" s="266"/>
      <c r="J625" s="266"/>
      <c r="K625" s="266"/>
      <c r="L625" s="242"/>
      <c r="M625" s="267"/>
      <c r="N625" s="267"/>
      <c r="O625" s="268"/>
      <c r="P625" s="269"/>
      <c r="Q625" s="273"/>
      <c r="R625" s="271"/>
      <c r="S625" s="272"/>
      <c r="T625" s="272"/>
      <c r="U625" s="242"/>
    </row>
    <row r="626" ht="43.5" customHeight="1">
      <c r="A626" s="242"/>
      <c r="B626" s="242"/>
      <c r="C626" s="262"/>
      <c r="D626" s="263"/>
      <c r="E626" s="264"/>
      <c r="F626" s="242"/>
      <c r="G626" s="265"/>
      <c r="H626" s="242"/>
      <c r="I626" s="266"/>
      <c r="J626" s="266"/>
      <c r="K626" s="266"/>
      <c r="L626" s="242"/>
      <c r="M626" s="267"/>
      <c r="N626" s="267"/>
      <c r="O626" s="268"/>
      <c r="P626" s="269"/>
      <c r="Q626" s="273"/>
      <c r="R626" s="271"/>
      <c r="S626" s="272"/>
      <c r="T626" s="272"/>
      <c r="U626" s="242"/>
    </row>
    <row r="627" ht="43.5" customHeight="1">
      <c r="A627" s="242"/>
      <c r="B627" s="242"/>
      <c r="C627" s="262"/>
      <c r="D627" s="263"/>
      <c r="E627" s="264"/>
      <c r="F627" s="242"/>
      <c r="G627" s="265"/>
      <c r="H627" s="242"/>
      <c r="I627" s="266"/>
      <c r="J627" s="266"/>
      <c r="K627" s="266"/>
      <c r="L627" s="242"/>
      <c r="M627" s="267"/>
      <c r="N627" s="267"/>
      <c r="O627" s="268"/>
      <c r="P627" s="269"/>
      <c r="Q627" s="273"/>
      <c r="R627" s="271"/>
      <c r="S627" s="272"/>
      <c r="T627" s="272"/>
      <c r="U627" s="242"/>
    </row>
    <row r="628" ht="43.5" customHeight="1">
      <c r="A628" s="242"/>
      <c r="B628" s="242"/>
      <c r="C628" s="262"/>
      <c r="D628" s="263"/>
      <c r="E628" s="264"/>
      <c r="F628" s="242"/>
      <c r="G628" s="265"/>
      <c r="H628" s="242"/>
      <c r="I628" s="266"/>
      <c r="J628" s="266"/>
      <c r="K628" s="266"/>
      <c r="L628" s="242"/>
      <c r="M628" s="267"/>
      <c r="N628" s="267"/>
      <c r="O628" s="268"/>
      <c r="P628" s="269"/>
      <c r="Q628" s="273"/>
      <c r="R628" s="271"/>
      <c r="S628" s="272"/>
      <c r="T628" s="272"/>
      <c r="U628" s="242"/>
    </row>
    <row r="629" ht="43.5" customHeight="1">
      <c r="A629" s="242"/>
      <c r="B629" s="242"/>
      <c r="C629" s="262"/>
      <c r="D629" s="263"/>
      <c r="E629" s="264"/>
      <c r="F629" s="242"/>
      <c r="G629" s="265"/>
      <c r="H629" s="242"/>
      <c r="I629" s="266"/>
      <c r="J629" s="266"/>
      <c r="K629" s="266"/>
      <c r="L629" s="242"/>
      <c r="M629" s="267"/>
      <c r="N629" s="267"/>
      <c r="O629" s="268"/>
      <c r="P629" s="269"/>
      <c r="Q629" s="273"/>
      <c r="R629" s="271"/>
      <c r="S629" s="272"/>
      <c r="T629" s="272"/>
      <c r="U629" s="242"/>
    </row>
    <row r="630" ht="43.5" customHeight="1">
      <c r="A630" s="242"/>
      <c r="B630" s="242"/>
      <c r="C630" s="262"/>
      <c r="D630" s="263"/>
      <c r="E630" s="264"/>
      <c r="F630" s="242"/>
      <c r="G630" s="265"/>
      <c r="H630" s="242"/>
      <c r="I630" s="266"/>
      <c r="J630" s="266"/>
      <c r="K630" s="266"/>
      <c r="L630" s="242"/>
      <c r="M630" s="267"/>
      <c r="N630" s="267"/>
      <c r="O630" s="268"/>
      <c r="P630" s="269"/>
      <c r="Q630" s="273"/>
      <c r="R630" s="271"/>
      <c r="S630" s="272"/>
      <c r="T630" s="272"/>
      <c r="U630" s="242"/>
    </row>
    <row r="631" ht="43.5" customHeight="1">
      <c r="A631" s="242"/>
      <c r="B631" s="242"/>
      <c r="C631" s="262"/>
      <c r="D631" s="263"/>
      <c r="E631" s="264"/>
      <c r="F631" s="242"/>
      <c r="G631" s="265"/>
      <c r="H631" s="242"/>
      <c r="I631" s="266"/>
      <c r="J631" s="266"/>
      <c r="K631" s="266"/>
      <c r="L631" s="242"/>
      <c r="M631" s="267"/>
      <c r="N631" s="267"/>
      <c r="O631" s="268"/>
      <c r="P631" s="269"/>
      <c r="Q631" s="273"/>
      <c r="R631" s="271"/>
      <c r="S631" s="272"/>
      <c r="T631" s="272"/>
      <c r="U631" s="242"/>
    </row>
    <row r="632" ht="43.5" customHeight="1">
      <c r="A632" s="242"/>
      <c r="B632" s="242"/>
      <c r="C632" s="262"/>
      <c r="D632" s="263"/>
      <c r="E632" s="264"/>
      <c r="F632" s="242"/>
      <c r="G632" s="265"/>
      <c r="H632" s="242"/>
      <c r="I632" s="266"/>
      <c r="J632" s="266"/>
      <c r="K632" s="266"/>
      <c r="L632" s="242"/>
      <c r="M632" s="267"/>
      <c r="N632" s="267"/>
      <c r="O632" s="268"/>
      <c r="P632" s="269"/>
      <c r="Q632" s="273"/>
      <c r="R632" s="271"/>
      <c r="S632" s="272"/>
      <c r="T632" s="272"/>
      <c r="U632" s="242"/>
    </row>
    <row r="633" ht="43.5" customHeight="1">
      <c r="A633" s="242"/>
      <c r="B633" s="242"/>
      <c r="C633" s="262"/>
      <c r="D633" s="263"/>
      <c r="E633" s="264"/>
      <c r="F633" s="242"/>
      <c r="G633" s="265"/>
      <c r="H633" s="242"/>
      <c r="I633" s="266"/>
      <c r="J633" s="266"/>
      <c r="K633" s="266"/>
      <c r="L633" s="242"/>
      <c r="M633" s="267"/>
      <c r="N633" s="267"/>
      <c r="O633" s="268"/>
      <c r="P633" s="269"/>
      <c r="Q633" s="273"/>
      <c r="R633" s="271"/>
      <c r="S633" s="272"/>
      <c r="T633" s="272"/>
      <c r="U633" s="242"/>
    </row>
    <row r="634" ht="43.5" customHeight="1">
      <c r="A634" s="242"/>
      <c r="B634" s="242"/>
      <c r="C634" s="262"/>
      <c r="D634" s="263"/>
      <c r="E634" s="264"/>
      <c r="F634" s="242"/>
      <c r="G634" s="265"/>
      <c r="H634" s="242"/>
      <c r="I634" s="266"/>
      <c r="J634" s="266"/>
      <c r="K634" s="266"/>
      <c r="L634" s="242"/>
      <c r="M634" s="267"/>
      <c r="N634" s="267"/>
      <c r="O634" s="268"/>
      <c r="P634" s="269"/>
      <c r="Q634" s="273"/>
      <c r="R634" s="271"/>
      <c r="S634" s="272"/>
      <c r="T634" s="272"/>
      <c r="U634" s="242"/>
    </row>
    <row r="635" ht="43.5" customHeight="1">
      <c r="A635" s="242"/>
      <c r="B635" s="242"/>
      <c r="C635" s="262"/>
      <c r="D635" s="263"/>
      <c r="E635" s="264"/>
      <c r="F635" s="242"/>
      <c r="G635" s="265"/>
      <c r="H635" s="242"/>
      <c r="I635" s="266"/>
      <c r="J635" s="266"/>
      <c r="K635" s="266"/>
      <c r="L635" s="242"/>
      <c r="M635" s="267"/>
      <c r="N635" s="267"/>
      <c r="O635" s="268"/>
      <c r="P635" s="269"/>
      <c r="Q635" s="273"/>
      <c r="R635" s="271"/>
      <c r="S635" s="272"/>
      <c r="T635" s="272"/>
      <c r="U635" s="242"/>
    </row>
    <row r="636" ht="43.5" customHeight="1">
      <c r="A636" s="242"/>
      <c r="B636" s="242"/>
      <c r="C636" s="262"/>
      <c r="D636" s="263"/>
      <c r="E636" s="264"/>
      <c r="F636" s="242"/>
      <c r="G636" s="265"/>
      <c r="H636" s="242"/>
      <c r="I636" s="266"/>
      <c r="J636" s="266"/>
      <c r="K636" s="266"/>
      <c r="L636" s="242"/>
      <c r="M636" s="267"/>
      <c r="N636" s="267"/>
      <c r="O636" s="268"/>
      <c r="P636" s="269"/>
      <c r="Q636" s="273"/>
      <c r="R636" s="271"/>
      <c r="S636" s="272"/>
      <c r="T636" s="272"/>
      <c r="U636" s="242"/>
    </row>
    <row r="637" ht="43.5" customHeight="1">
      <c r="A637" s="242"/>
      <c r="B637" s="242"/>
      <c r="C637" s="262"/>
      <c r="D637" s="263"/>
      <c r="E637" s="264"/>
      <c r="F637" s="242"/>
      <c r="G637" s="265"/>
      <c r="H637" s="242"/>
      <c r="I637" s="266"/>
      <c r="J637" s="266"/>
      <c r="K637" s="266"/>
      <c r="L637" s="242"/>
      <c r="M637" s="267"/>
      <c r="N637" s="267"/>
      <c r="O637" s="268"/>
      <c r="P637" s="269"/>
      <c r="Q637" s="273"/>
      <c r="R637" s="271"/>
      <c r="S637" s="272"/>
      <c r="T637" s="272"/>
      <c r="U637" s="242"/>
    </row>
    <row r="638" ht="43.5" customHeight="1">
      <c r="A638" s="242"/>
      <c r="B638" s="242"/>
      <c r="C638" s="262"/>
      <c r="D638" s="263"/>
      <c r="E638" s="264"/>
      <c r="F638" s="242"/>
      <c r="G638" s="265"/>
      <c r="H638" s="242"/>
      <c r="I638" s="266"/>
      <c r="J638" s="266"/>
      <c r="K638" s="266"/>
      <c r="L638" s="242"/>
      <c r="M638" s="267"/>
      <c r="N638" s="267"/>
      <c r="O638" s="268"/>
      <c r="P638" s="269"/>
      <c r="Q638" s="273"/>
      <c r="R638" s="271"/>
      <c r="S638" s="272"/>
      <c r="T638" s="272"/>
      <c r="U638" s="242"/>
    </row>
    <row r="639" ht="43.5" customHeight="1">
      <c r="A639" s="242"/>
      <c r="B639" s="242"/>
      <c r="C639" s="262"/>
      <c r="D639" s="263"/>
      <c r="E639" s="264"/>
      <c r="F639" s="242"/>
      <c r="G639" s="265"/>
      <c r="H639" s="242"/>
      <c r="I639" s="266"/>
      <c r="J639" s="266"/>
      <c r="K639" s="266"/>
      <c r="L639" s="242"/>
      <c r="M639" s="267"/>
      <c r="N639" s="267"/>
      <c r="O639" s="268"/>
      <c r="P639" s="269"/>
      <c r="Q639" s="273"/>
      <c r="R639" s="271"/>
      <c r="S639" s="272"/>
      <c r="T639" s="272"/>
      <c r="U639" s="242"/>
    </row>
    <row r="640" ht="43.5" customHeight="1">
      <c r="A640" s="242"/>
      <c r="B640" s="242"/>
      <c r="C640" s="262"/>
      <c r="D640" s="263"/>
      <c r="E640" s="264"/>
      <c r="F640" s="242"/>
      <c r="G640" s="265"/>
      <c r="H640" s="242"/>
      <c r="I640" s="266"/>
      <c r="J640" s="266"/>
      <c r="K640" s="266"/>
      <c r="L640" s="242"/>
      <c r="M640" s="267"/>
      <c r="N640" s="267"/>
      <c r="O640" s="268"/>
      <c r="P640" s="269"/>
      <c r="Q640" s="273"/>
      <c r="R640" s="271"/>
      <c r="S640" s="272"/>
      <c r="T640" s="272"/>
      <c r="U640" s="242"/>
    </row>
    <row r="641" ht="43.5" customHeight="1">
      <c r="A641" s="242"/>
      <c r="B641" s="242"/>
      <c r="C641" s="262"/>
      <c r="D641" s="263"/>
      <c r="E641" s="264"/>
      <c r="F641" s="242"/>
      <c r="G641" s="265"/>
      <c r="H641" s="242"/>
      <c r="I641" s="266"/>
      <c r="J641" s="266"/>
      <c r="K641" s="266"/>
      <c r="L641" s="242"/>
      <c r="M641" s="267"/>
      <c r="N641" s="267"/>
      <c r="O641" s="268"/>
      <c r="P641" s="269"/>
      <c r="Q641" s="273"/>
      <c r="R641" s="271"/>
      <c r="S641" s="272"/>
      <c r="T641" s="272"/>
      <c r="U641" s="242"/>
    </row>
    <row r="642" ht="43.5" customHeight="1">
      <c r="A642" s="242"/>
      <c r="B642" s="242"/>
      <c r="C642" s="262"/>
      <c r="D642" s="263"/>
      <c r="E642" s="264"/>
      <c r="F642" s="242"/>
      <c r="G642" s="265"/>
      <c r="H642" s="242"/>
      <c r="I642" s="266"/>
      <c r="J642" s="266"/>
      <c r="K642" s="266"/>
      <c r="L642" s="242"/>
      <c r="M642" s="267"/>
      <c r="N642" s="267"/>
      <c r="O642" s="268"/>
      <c r="P642" s="269"/>
      <c r="Q642" s="273"/>
      <c r="R642" s="271"/>
      <c r="S642" s="272"/>
      <c r="T642" s="272"/>
      <c r="U642" s="242"/>
    </row>
    <row r="643" ht="43.5" customHeight="1">
      <c r="A643" s="242"/>
      <c r="B643" s="242"/>
      <c r="C643" s="262"/>
      <c r="D643" s="263"/>
      <c r="E643" s="264"/>
      <c r="F643" s="242"/>
      <c r="G643" s="265"/>
      <c r="H643" s="242"/>
      <c r="I643" s="266"/>
      <c r="J643" s="266"/>
      <c r="K643" s="266"/>
      <c r="L643" s="242"/>
      <c r="M643" s="267"/>
      <c r="N643" s="267"/>
      <c r="O643" s="268"/>
      <c r="P643" s="269"/>
      <c r="Q643" s="273"/>
      <c r="R643" s="271"/>
      <c r="S643" s="272"/>
      <c r="T643" s="272"/>
      <c r="U643" s="242"/>
    </row>
    <row r="644" ht="43.5" customHeight="1">
      <c r="A644" s="242"/>
      <c r="B644" s="242"/>
      <c r="C644" s="262"/>
      <c r="D644" s="263"/>
      <c r="E644" s="264"/>
      <c r="F644" s="242"/>
      <c r="G644" s="265"/>
      <c r="H644" s="242"/>
      <c r="I644" s="266"/>
      <c r="J644" s="266"/>
      <c r="K644" s="266"/>
      <c r="L644" s="242"/>
      <c r="M644" s="267"/>
      <c r="N644" s="267"/>
      <c r="O644" s="268"/>
      <c r="P644" s="269"/>
      <c r="Q644" s="273"/>
      <c r="R644" s="271"/>
      <c r="S644" s="272"/>
      <c r="T644" s="272"/>
      <c r="U644" s="242"/>
    </row>
    <row r="645" ht="43.5" customHeight="1">
      <c r="A645" s="242"/>
      <c r="B645" s="242"/>
      <c r="C645" s="262"/>
      <c r="D645" s="263"/>
      <c r="E645" s="264"/>
      <c r="F645" s="242"/>
      <c r="G645" s="265"/>
      <c r="H645" s="242"/>
      <c r="I645" s="266"/>
      <c r="J645" s="266"/>
      <c r="K645" s="266"/>
      <c r="L645" s="242"/>
      <c r="M645" s="267"/>
      <c r="N645" s="267"/>
      <c r="O645" s="268"/>
      <c r="P645" s="269"/>
      <c r="Q645" s="273"/>
      <c r="R645" s="271"/>
      <c r="S645" s="272"/>
      <c r="T645" s="272"/>
      <c r="U645" s="242"/>
    </row>
    <row r="646" ht="43.5" customHeight="1">
      <c r="A646" s="242"/>
      <c r="B646" s="242"/>
      <c r="C646" s="262"/>
      <c r="D646" s="263"/>
      <c r="E646" s="264"/>
      <c r="F646" s="242"/>
      <c r="G646" s="265"/>
      <c r="H646" s="242"/>
      <c r="I646" s="266"/>
      <c r="J646" s="266"/>
      <c r="K646" s="266"/>
      <c r="L646" s="242"/>
      <c r="M646" s="267"/>
      <c r="N646" s="267"/>
      <c r="O646" s="268"/>
      <c r="P646" s="269"/>
      <c r="Q646" s="273"/>
      <c r="R646" s="271"/>
      <c r="S646" s="272"/>
      <c r="T646" s="272"/>
      <c r="U646" s="242"/>
    </row>
    <row r="647" ht="43.5" customHeight="1">
      <c r="A647" s="242"/>
      <c r="B647" s="242"/>
      <c r="C647" s="262"/>
      <c r="D647" s="263"/>
      <c r="E647" s="264"/>
      <c r="F647" s="242"/>
      <c r="G647" s="265"/>
      <c r="H647" s="242"/>
      <c r="I647" s="266"/>
      <c r="J647" s="266"/>
      <c r="K647" s="266"/>
      <c r="L647" s="242"/>
      <c r="M647" s="267"/>
      <c r="N647" s="267"/>
      <c r="O647" s="268"/>
      <c r="P647" s="269"/>
      <c r="Q647" s="273"/>
      <c r="R647" s="271"/>
      <c r="S647" s="272"/>
      <c r="T647" s="272"/>
      <c r="U647" s="242"/>
    </row>
    <row r="648" ht="43.5" customHeight="1">
      <c r="A648" s="242"/>
      <c r="B648" s="242"/>
      <c r="C648" s="262"/>
      <c r="D648" s="263"/>
      <c r="E648" s="264"/>
      <c r="F648" s="242"/>
      <c r="G648" s="265"/>
      <c r="H648" s="242"/>
      <c r="I648" s="266"/>
      <c r="J648" s="266"/>
      <c r="K648" s="266"/>
      <c r="L648" s="242"/>
      <c r="M648" s="267"/>
      <c r="N648" s="267"/>
      <c r="O648" s="268"/>
      <c r="P648" s="269"/>
      <c r="Q648" s="273"/>
      <c r="R648" s="271"/>
      <c r="S648" s="272"/>
      <c r="T648" s="272"/>
      <c r="U648" s="242"/>
    </row>
    <row r="649" ht="43.5" customHeight="1">
      <c r="A649" s="242"/>
      <c r="B649" s="242"/>
      <c r="C649" s="262"/>
      <c r="D649" s="263"/>
      <c r="E649" s="264"/>
      <c r="F649" s="242"/>
      <c r="G649" s="265"/>
      <c r="H649" s="242"/>
      <c r="I649" s="266"/>
      <c r="J649" s="266"/>
      <c r="K649" s="266"/>
      <c r="L649" s="242"/>
      <c r="M649" s="267"/>
      <c r="N649" s="267"/>
      <c r="O649" s="268"/>
      <c r="P649" s="269"/>
      <c r="Q649" s="273"/>
      <c r="R649" s="271"/>
      <c r="S649" s="272"/>
      <c r="T649" s="272"/>
      <c r="U649" s="242"/>
    </row>
    <row r="650" ht="43.5" customHeight="1">
      <c r="A650" s="242"/>
      <c r="B650" s="242"/>
      <c r="C650" s="262"/>
      <c r="D650" s="263"/>
      <c r="E650" s="264"/>
      <c r="F650" s="242"/>
      <c r="G650" s="265"/>
      <c r="H650" s="242"/>
      <c r="I650" s="266"/>
      <c r="J650" s="266"/>
      <c r="K650" s="266"/>
      <c r="L650" s="242"/>
      <c r="M650" s="267"/>
      <c r="N650" s="267"/>
      <c r="O650" s="268"/>
      <c r="P650" s="269"/>
      <c r="Q650" s="273"/>
      <c r="R650" s="271"/>
      <c r="S650" s="272"/>
      <c r="T650" s="272"/>
      <c r="U650" s="242"/>
    </row>
    <row r="651" ht="43.5" customHeight="1">
      <c r="A651" s="242"/>
      <c r="B651" s="242"/>
      <c r="C651" s="262"/>
      <c r="D651" s="263"/>
      <c r="E651" s="264"/>
      <c r="F651" s="242"/>
      <c r="G651" s="265"/>
      <c r="H651" s="242"/>
      <c r="I651" s="266"/>
      <c r="J651" s="266"/>
      <c r="K651" s="266"/>
      <c r="L651" s="242"/>
      <c r="M651" s="267"/>
      <c r="N651" s="267"/>
      <c r="O651" s="268"/>
      <c r="P651" s="269"/>
      <c r="Q651" s="273"/>
      <c r="R651" s="271"/>
      <c r="S651" s="272"/>
      <c r="T651" s="272"/>
      <c r="U651" s="242"/>
    </row>
    <row r="652" ht="43.5" customHeight="1">
      <c r="A652" s="242"/>
      <c r="B652" s="242"/>
      <c r="C652" s="262"/>
      <c r="D652" s="263"/>
      <c r="E652" s="264"/>
      <c r="F652" s="242"/>
      <c r="G652" s="265"/>
      <c r="H652" s="242"/>
      <c r="I652" s="266"/>
      <c r="J652" s="266"/>
      <c r="K652" s="266"/>
      <c r="L652" s="242"/>
      <c r="M652" s="267"/>
      <c r="N652" s="267"/>
      <c r="O652" s="268"/>
      <c r="P652" s="269"/>
      <c r="Q652" s="273"/>
      <c r="R652" s="271"/>
      <c r="S652" s="272"/>
      <c r="T652" s="272"/>
      <c r="U652" s="242"/>
    </row>
    <row r="653" ht="43.5" customHeight="1">
      <c r="A653" s="242"/>
      <c r="B653" s="242"/>
      <c r="C653" s="262"/>
      <c r="D653" s="263"/>
      <c r="E653" s="264"/>
      <c r="F653" s="242"/>
      <c r="G653" s="265"/>
      <c r="H653" s="242"/>
      <c r="I653" s="266"/>
      <c r="J653" s="266"/>
      <c r="K653" s="266"/>
      <c r="L653" s="242"/>
      <c r="M653" s="267"/>
      <c r="N653" s="267"/>
      <c r="O653" s="268"/>
      <c r="P653" s="269"/>
      <c r="Q653" s="273"/>
      <c r="R653" s="271"/>
      <c r="S653" s="272"/>
      <c r="T653" s="272"/>
      <c r="U653" s="242"/>
    </row>
    <row r="654" ht="43.5" customHeight="1">
      <c r="A654" s="242"/>
      <c r="B654" s="242"/>
      <c r="C654" s="262"/>
      <c r="D654" s="263"/>
      <c r="E654" s="264"/>
      <c r="F654" s="242"/>
      <c r="G654" s="265"/>
      <c r="H654" s="242"/>
      <c r="I654" s="266"/>
      <c r="J654" s="266"/>
      <c r="K654" s="266"/>
      <c r="L654" s="242"/>
      <c r="M654" s="267"/>
      <c r="N654" s="267"/>
      <c r="O654" s="268"/>
      <c r="P654" s="269"/>
      <c r="Q654" s="273"/>
      <c r="R654" s="271"/>
      <c r="S654" s="272"/>
      <c r="T654" s="272"/>
      <c r="U654" s="242"/>
    </row>
    <row r="655" ht="43.5" customHeight="1">
      <c r="A655" s="242"/>
      <c r="B655" s="242"/>
      <c r="C655" s="262"/>
      <c r="D655" s="263"/>
      <c r="E655" s="264"/>
      <c r="F655" s="242"/>
      <c r="G655" s="265"/>
      <c r="H655" s="242"/>
      <c r="I655" s="266"/>
      <c r="J655" s="266"/>
      <c r="K655" s="266"/>
      <c r="L655" s="242"/>
      <c r="M655" s="267"/>
      <c r="N655" s="267"/>
      <c r="O655" s="268"/>
      <c r="P655" s="269"/>
      <c r="Q655" s="273"/>
      <c r="R655" s="271"/>
      <c r="S655" s="272"/>
      <c r="T655" s="272"/>
      <c r="U655" s="242"/>
    </row>
    <row r="656" ht="43.5" customHeight="1">
      <c r="A656" s="242"/>
      <c r="B656" s="242"/>
      <c r="C656" s="262"/>
      <c r="D656" s="263"/>
      <c r="E656" s="264"/>
      <c r="F656" s="242"/>
      <c r="G656" s="265"/>
      <c r="H656" s="242"/>
      <c r="I656" s="266"/>
      <c r="J656" s="266"/>
      <c r="K656" s="266"/>
      <c r="L656" s="242"/>
      <c r="M656" s="267"/>
      <c r="N656" s="267"/>
      <c r="O656" s="268"/>
      <c r="P656" s="269"/>
      <c r="Q656" s="273"/>
      <c r="R656" s="271"/>
      <c r="S656" s="272"/>
      <c r="T656" s="272"/>
      <c r="U656" s="242"/>
    </row>
    <row r="657" ht="43.5" customHeight="1">
      <c r="A657" s="242"/>
      <c r="B657" s="242"/>
      <c r="C657" s="262"/>
      <c r="D657" s="263"/>
      <c r="E657" s="264"/>
      <c r="F657" s="242"/>
      <c r="G657" s="265"/>
      <c r="H657" s="242"/>
      <c r="I657" s="266"/>
      <c r="J657" s="266"/>
      <c r="K657" s="266"/>
      <c r="L657" s="242"/>
      <c r="M657" s="267"/>
      <c r="N657" s="267"/>
      <c r="O657" s="268"/>
      <c r="P657" s="269"/>
      <c r="Q657" s="273"/>
      <c r="R657" s="271"/>
      <c r="S657" s="272"/>
      <c r="T657" s="272"/>
      <c r="U657" s="242"/>
    </row>
    <row r="658" ht="43.5" customHeight="1">
      <c r="A658" s="242"/>
      <c r="B658" s="242"/>
      <c r="C658" s="262"/>
      <c r="D658" s="263"/>
      <c r="E658" s="264"/>
      <c r="F658" s="242"/>
      <c r="G658" s="265"/>
      <c r="H658" s="242"/>
      <c r="I658" s="266"/>
      <c r="J658" s="266"/>
      <c r="K658" s="266"/>
      <c r="L658" s="242"/>
      <c r="M658" s="267"/>
      <c r="N658" s="267"/>
      <c r="O658" s="268"/>
      <c r="P658" s="269"/>
      <c r="Q658" s="273"/>
      <c r="R658" s="271"/>
      <c r="S658" s="272"/>
      <c r="T658" s="272"/>
      <c r="U658" s="242"/>
    </row>
    <row r="659" ht="43.5" customHeight="1">
      <c r="A659" s="242"/>
      <c r="B659" s="242"/>
      <c r="C659" s="262"/>
      <c r="D659" s="263"/>
      <c r="E659" s="264"/>
      <c r="F659" s="242"/>
      <c r="G659" s="265"/>
      <c r="H659" s="242"/>
      <c r="I659" s="266"/>
      <c r="J659" s="266"/>
      <c r="K659" s="266"/>
      <c r="L659" s="242"/>
      <c r="M659" s="267"/>
      <c r="N659" s="267"/>
      <c r="O659" s="268"/>
      <c r="P659" s="269"/>
      <c r="Q659" s="273"/>
      <c r="R659" s="271"/>
      <c r="S659" s="272"/>
      <c r="T659" s="272"/>
      <c r="U659" s="242"/>
    </row>
    <row r="660" ht="43.5" customHeight="1">
      <c r="A660" s="242"/>
      <c r="B660" s="242"/>
      <c r="C660" s="262"/>
      <c r="D660" s="263"/>
      <c r="E660" s="264"/>
      <c r="F660" s="242"/>
      <c r="G660" s="265"/>
      <c r="H660" s="242"/>
      <c r="I660" s="266"/>
      <c r="J660" s="266"/>
      <c r="K660" s="266"/>
      <c r="L660" s="242"/>
      <c r="M660" s="267"/>
      <c r="N660" s="267"/>
      <c r="O660" s="268"/>
      <c r="P660" s="269"/>
      <c r="Q660" s="273"/>
      <c r="R660" s="271"/>
      <c r="S660" s="272"/>
      <c r="T660" s="272"/>
      <c r="U660" s="242"/>
    </row>
    <row r="661" ht="43.5" customHeight="1">
      <c r="A661" s="242"/>
      <c r="B661" s="242"/>
      <c r="C661" s="262"/>
      <c r="D661" s="263"/>
      <c r="E661" s="264"/>
      <c r="F661" s="242"/>
      <c r="G661" s="265"/>
      <c r="H661" s="242"/>
      <c r="I661" s="266"/>
      <c r="J661" s="266"/>
      <c r="K661" s="266"/>
      <c r="L661" s="242"/>
      <c r="M661" s="267"/>
      <c r="N661" s="267"/>
      <c r="O661" s="268"/>
      <c r="P661" s="269"/>
      <c r="Q661" s="273"/>
      <c r="R661" s="271"/>
      <c r="S661" s="272"/>
      <c r="T661" s="272"/>
      <c r="U661" s="242"/>
    </row>
    <row r="662" ht="43.5" customHeight="1">
      <c r="A662" s="242"/>
      <c r="B662" s="242"/>
      <c r="C662" s="262"/>
      <c r="D662" s="263"/>
      <c r="E662" s="264"/>
      <c r="F662" s="242"/>
      <c r="G662" s="265"/>
      <c r="H662" s="242"/>
      <c r="I662" s="266"/>
      <c r="J662" s="266"/>
      <c r="K662" s="266"/>
      <c r="L662" s="242"/>
      <c r="M662" s="267"/>
      <c r="N662" s="267"/>
      <c r="O662" s="268"/>
      <c r="P662" s="269"/>
      <c r="Q662" s="273"/>
      <c r="R662" s="271"/>
      <c r="S662" s="272"/>
      <c r="T662" s="272"/>
      <c r="U662" s="242"/>
    </row>
    <row r="663" ht="43.5" customHeight="1">
      <c r="A663" s="242"/>
      <c r="B663" s="242"/>
      <c r="C663" s="262"/>
      <c r="D663" s="263"/>
      <c r="E663" s="264"/>
      <c r="F663" s="242"/>
      <c r="G663" s="265"/>
      <c r="H663" s="242"/>
      <c r="I663" s="266"/>
      <c r="J663" s="266"/>
      <c r="K663" s="266"/>
      <c r="L663" s="242"/>
      <c r="M663" s="267"/>
      <c r="N663" s="267"/>
      <c r="O663" s="268"/>
      <c r="P663" s="269"/>
      <c r="Q663" s="273"/>
      <c r="R663" s="271"/>
      <c r="S663" s="272"/>
      <c r="T663" s="272"/>
      <c r="U663" s="242"/>
    </row>
    <row r="664" ht="43.5" customHeight="1">
      <c r="A664" s="242"/>
      <c r="B664" s="242"/>
      <c r="C664" s="262"/>
      <c r="D664" s="263"/>
      <c r="E664" s="264"/>
      <c r="F664" s="242"/>
      <c r="G664" s="265"/>
      <c r="H664" s="242"/>
      <c r="I664" s="266"/>
      <c r="J664" s="266"/>
      <c r="K664" s="266"/>
      <c r="L664" s="242"/>
      <c r="M664" s="267"/>
      <c r="N664" s="267"/>
      <c r="O664" s="268"/>
      <c r="P664" s="269"/>
      <c r="Q664" s="273"/>
      <c r="R664" s="271"/>
      <c r="S664" s="272"/>
      <c r="T664" s="272"/>
      <c r="U664" s="242"/>
    </row>
    <row r="665" ht="43.5" customHeight="1">
      <c r="A665" s="242"/>
      <c r="B665" s="242"/>
      <c r="C665" s="262"/>
      <c r="D665" s="263"/>
      <c r="E665" s="264"/>
      <c r="F665" s="242"/>
      <c r="G665" s="265"/>
      <c r="H665" s="242"/>
      <c r="I665" s="266"/>
      <c r="J665" s="266"/>
      <c r="K665" s="266"/>
      <c r="L665" s="242"/>
      <c r="M665" s="267"/>
      <c r="N665" s="267"/>
      <c r="O665" s="268"/>
      <c r="P665" s="269"/>
      <c r="Q665" s="273"/>
      <c r="R665" s="271"/>
      <c r="S665" s="272"/>
      <c r="T665" s="272"/>
      <c r="U665" s="242"/>
    </row>
    <row r="666" ht="43.5" customHeight="1">
      <c r="A666" s="242"/>
      <c r="B666" s="242"/>
      <c r="C666" s="262"/>
      <c r="D666" s="263"/>
      <c r="E666" s="264"/>
      <c r="F666" s="242"/>
      <c r="G666" s="265"/>
      <c r="H666" s="242"/>
      <c r="I666" s="266"/>
      <c r="J666" s="266"/>
      <c r="K666" s="266"/>
      <c r="L666" s="242"/>
      <c r="M666" s="267"/>
      <c r="N666" s="267"/>
      <c r="O666" s="268"/>
      <c r="P666" s="269"/>
      <c r="Q666" s="273"/>
      <c r="R666" s="271"/>
      <c r="S666" s="272"/>
      <c r="T666" s="272"/>
      <c r="U666" s="242"/>
    </row>
    <row r="667" ht="43.5" customHeight="1">
      <c r="A667" s="242"/>
      <c r="B667" s="242"/>
      <c r="C667" s="262"/>
      <c r="D667" s="263"/>
      <c r="E667" s="264"/>
      <c r="F667" s="242"/>
      <c r="G667" s="265"/>
      <c r="H667" s="242"/>
      <c r="I667" s="266"/>
      <c r="J667" s="266"/>
      <c r="K667" s="266"/>
      <c r="L667" s="242"/>
      <c r="M667" s="267"/>
      <c r="N667" s="267"/>
      <c r="O667" s="268"/>
      <c r="P667" s="269"/>
      <c r="Q667" s="273"/>
      <c r="R667" s="271"/>
      <c r="S667" s="272"/>
      <c r="T667" s="272"/>
      <c r="U667" s="242"/>
    </row>
    <row r="668" ht="43.5" customHeight="1">
      <c r="A668" s="242"/>
      <c r="B668" s="242"/>
      <c r="C668" s="262"/>
      <c r="D668" s="263"/>
      <c r="E668" s="264"/>
      <c r="F668" s="242"/>
      <c r="G668" s="265"/>
      <c r="H668" s="242"/>
      <c r="I668" s="266"/>
      <c r="J668" s="266"/>
      <c r="K668" s="266"/>
      <c r="L668" s="242"/>
      <c r="M668" s="267"/>
      <c r="N668" s="267"/>
      <c r="O668" s="268"/>
      <c r="P668" s="269"/>
      <c r="Q668" s="273"/>
      <c r="R668" s="271"/>
      <c r="S668" s="272"/>
      <c r="T668" s="272"/>
      <c r="U668" s="242"/>
    </row>
    <row r="669" ht="43.5" customHeight="1">
      <c r="A669" s="242"/>
      <c r="B669" s="242"/>
      <c r="C669" s="262"/>
      <c r="D669" s="263"/>
      <c r="E669" s="264"/>
      <c r="F669" s="242"/>
      <c r="G669" s="265"/>
      <c r="H669" s="242"/>
      <c r="I669" s="266"/>
      <c r="J669" s="266"/>
      <c r="K669" s="266"/>
      <c r="L669" s="242"/>
      <c r="M669" s="267"/>
      <c r="N669" s="267"/>
      <c r="O669" s="268"/>
      <c r="P669" s="269"/>
      <c r="Q669" s="273"/>
      <c r="R669" s="271"/>
      <c r="S669" s="272"/>
      <c r="T669" s="272"/>
      <c r="U669" s="242"/>
    </row>
    <row r="670" ht="43.5" customHeight="1">
      <c r="A670" s="242"/>
      <c r="B670" s="242"/>
      <c r="C670" s="262"/>
      <c r="D670" s="263"/>
      <c r="E670" s="264"/>
      <c r="F670" s="242"/>
      <c r="G670" s="265"/>
      <c r="H670" s="242"/>
      <c r="I670" s="266"/>
      <c r="J670" s="266"/>
      <c r="K670" s="266"/>
      <c r="L670" s="242"/>
      <c r="M670" s="267"/>
      <c r="N670" s="267"/>
      <c r="O670" s="268"/>
      <c r="P670" s="269"/>
      <c r="Q670" s="273"/>
      <c r="R670" s="271"/>
      <c r="S670" s="272"/>
      <c r="T670" s="272"/>
      <c r="U670" s="242"/>
    </row>
    <row r="671" ht="43.5" customHeight="1">
      <c r="A671" s="242"/>
      <c r="B671" s="242"/>
      <c r="C671" s="262"/>
      <c r="D671" s="263"/>
      <c r="E671" s="264"/>
      <c r="F671" s="242"/>
      <c r="G671" s="265"/>
      <c r="H671" s="242"/>
      <c r="I671" s="266"/>
      <c r="J671" s="266"/>
      <c r="K671" s="266"/>
      <c r="L671" s="242"/>
      <c r="M671" s="267"/>
      <c r="N671" s="267"/>
      <c r="O671" s="268"/>
      <c r="P671" s="269"/>
      <c r="Q671" s="273"/>
      <c r="R671" s="271"/>
      <c r="S671" s="272"/>
      <c r="T671" s="272"/>
      <c r="U671" s="242"/>
    </row>
    <row r="672" ht="43.5" customHeight="1">
      <c r="A672" s="242"/>
      <c r="B672" s="242"/>
      <c r="C672" s="262"/>
      <c r="D672" s="263"/>
      <c r="E672" s="264"/>
      <c r="F672" s="242"/>
      <c r="G672" s="265"/>
      <c r="H672" s="242"/>
      <c r="I672" s="266"/>
      <c r="J672" s="266"/>
      <c r="K672" s="266"/>
      <c r="L672" s="242"/>
      <c r="M672" s="267"/>
      <c r="N672" s="267"/>
      <c r="O672" s="268"/>
      <c r="P672" s="269"/>
      <c r="Q672" s="273"/>
      <c r="R672" s="271"/>
      <c r="S672" s="272"/>
      <c r="T672" s="272"/>
      <c r="U672" s="242"/>
    </row>
    <row r="673" ht="43.5" customHeight="1">
      <c r="A673" s="242"/>
      <c r="B673" s="242"/>
      <c r="C673" s="262"/>
      <c r="D673" s="263"/>
      <c r="E673" s="264"/>
      <c r="F673" s="242"/>
      <c r="G673" s="265"/>
      <c r="H673" s="242"/>
      <c r="I673" s="266"/>
      <c r="J673" s="266"/>
      <c r="K673" s="266"/>
      <c r="L673" s="242"/>
      <c r="M673" s="267"/>
      <c r="N673" s="267"/>
      <c r="O673" s="268"/>
      <c r="P673" s="269"/>
      <c r="Q673" s="273"/>
      <c r="R673" s="271"/>
      <c r="S673" s="272"/>
      <c r="T673" s="272"/>
      <c r="U673" s="242"/>
    </row>
    <row r="674" ht="43.5" customHeight="1">
      <c r="A674" s="242"/>
      <c r="B674" s="242"/>
      <c r="C674" s="262"/>
      <c r="D674" s="263"/>
      <c r="E674" s="264"/>
      <c r="F674" s="242"/>
      <c r="G674" s="265"/>
      <c r="H674" s="242"/>
      <c r="I674" s="266"/>
      <c r="J674" s="266"/>
      <c r="K674" s="266"/>
      <c r="L674" s="242"/>
      <c r="M674" s="267"/>
      <c r="N674" s="267"/>
      <c r="O674" s="268"/>
      <c r="P674" s="269"/>
      <c r="Q674" s="273"/>
      <c r="R674" s="271"/>
      <c r="S674" s="272"/>
      <c r="T674" s="272"/>
      <c r="U674" s="242"/>
    </row>
    <row r="675" ht="43.5" customHeight="1">
      <c r="A675" s="242"/>
      <c r="B675" s="242"/>
      <c r="C675" s="262"/>
      <c r="D675" s="263"/>
      <c r="E675" s="264"/>
      <c r="F675" s="242"/>
      <c r="G675" s="265"/>
      <c r="H675" s="242"/>
      <c r="I675" s="266"/>
      <c r="J675" s="266"/>
      <c r="K675" s="266"/>
      <c r="L675" s="242"/>
      <c r="M675" s="267"/>
      <c r="N675" s="267"/>
      <c r="O675" s="268"/>
      <c r="P675" s="269"/>
      <c r="Q675" s="273"/>
      <c r="R675" s="271"/>
      <c r="S675" s="272"/>
      <c r="T675" s="272"/>
      <c r="U675" s="242"/>
    </row>
    <row r="676" ht="43.5" customHeight="1">
      <c r="A676" s="242"/>
      <c r="B676" s="242"/>
      <c r="C676" s="262"/>
      <c r="D676" s="263"/>
      <c r="E676" s="264"/>
      <c r="F676" s="242"/>
      <c r="G676" s="265"/>
      <c r="H676" s="242"/>
      <c r="I676" s="266"/>
      <c r="J676" s="266"/>
      <c r="K676" s="266"/>
      <c r="L676" s="242"/>
      <c r="M676" s="267"/>
      <c r="N676" s="267"/>
      <c r="O676" s="268"/>
      <c r="P676" s="269"/>
      <c r="Q676" s="273"/>
      <c r="R676" s="271"/>
      <c r="S676" s="272"/>
      <c r="T676" s="272"/>
      <c r="U676" s="242"/>
    </row>
    <row r="677" ht="43.5" customHeight="1">
      <c r="A677" s="242"/>
      <c r="B677" s="242"/>
      <c r="C677" s="262"/>
      <c r="D677" s="263"/>
      <c r="E677" s="264"/>
      <c r="F677" s="242"/>
      <c r="G677" s="265"/>
      <c r="H677" s="242"/>
      <c r="I677" s="266"/>
      <c r="J677" s="266"/>
      <c r="K677" s="266"/>
      <c r="L677" s="242"/>
      <c r="M677" s="267"/>
      <c r="N677" s="267"/>
      <c r="O677" s="268"/>
      <c r="P677" s="269"/>
      <c r="Q677" s="273"/>
      <c r="R677" s="271"/>
      <c r="S677" s="272"/>
      <c r="T677" s="272"/>
      <c r="U677" s="242"/>
    </row>
    <row r="678" ht="43.5" customHeight="1">
      <c r="A678" s="242"/>
      <c r="B678" s="242"/>
      <c r="C678" s="262"/>
      <c r="D678" s="263"/>
      <c r="E678" s="264"/>
      <c r="F678" s="242"/>
      <c r="G678" s="265"/>
      <c r="H678" s="242"/>
      <c r="I678" s="266"/>
      <c r="J678" s="266"/>
      <c r="K678" s="266"/>
      <c r="L678" s="242"/>
      <c r="M678" s="267"/>
      <c r="N678" s="267"/>
      <c r="O678" s="268"/>
      <c r="P678" s="269"/>
      <c r="Q678" s="273"/>
      <c r="R678" s="271"/>
      <c r="S678" s="272"/>
      <c r="T678" s="272"/>
      <c r="U678" s="242"/>
    </row>
    <row r="679" ht="43.5" customHeight="1">
      <c r="A679" s="242"/>
      <c r="B679" s="242"/>
      <c r="C679" s="262"/>
      <c r="D679" s="263"/>
      <c r="E679" s="264"/>
      <c r="F679" s="242"/>
      <c r="G679" s="265"/>
      <c r="H679" s="242"/>
      <c r="I679" s="266"/>
      <c r="J679" s="266"/>
      <c r="K679" s="266"/>
      <c r="L679" s="242"/>
      <c r="M679" s="267"/>
      <c r="N679" s="267"/>
      <c r="O679" s="268"/>
      <c r="P679" s="269"/>
      <c r="Q679" s="273"/>
      <c r="R679" s="271"/>
      <c r="S679" s="272"/>
      <c r="T679" s="272"/>
      <c r="U679" s="242"/>
    </row>
    <row r="680" ht="43.5" customHeight="1">
      <c r="A680" s="242"/>
      <c r="B680" s="242"/>
      <c r="C680" s="262"/>
      <c r="D680" s="263"/>
      <c r="E680" s="264"/>
      <c r="F680" s="242"/>
      <c r="G680" s="265"/>
      <c r="H680" s="242"/>
      <c r="I680" s="266"/>
      <c r="J680" s="266"/>
      <c r="K680" s="266"/>
      <c r="L680" s="242"/>
      <c r="M680" s="267"/>
      <c r="N680" s="267"/>
      <c r="O680" s="268"/>
      <c r="P680" s="269"/>
      <c r="Q680" s="273"/>
      <c r="R680" s="271"/>
      <c r="S680" s="272"/>
      <c r="T680" s="272"/>
      <c r="U680" s="242"/>
    </row>
    <row r="681" ht="43.5" customHeight="1">
      <c r="A681" s="242"/>
      <c r="B681" s="242"/>
      <c r="C681" s="262"/>
      <c r="D681" s="263"/>
      <c r="E681" s="264"/>
      <c r="F681" s="242"/>
      <c r="G681" s="265"/>
      <c r="H681" s="242"/>
      <c r="I681" s="266"/>
      <c r="J681" s="266"/>
      <c r="K681" s="266"/>
      <c r="L681" s="242"/>
      <c r="M681" s="267"/>
      <c r="N681" s="267"/>
      <c r="O681" s="268"/>
      <c r="P681" s="269"/>
      <c r="Q681" s="273"/>
      <c r="R681" s="271"/>
      <c r="S681" s="272"/>
      <c r="T681" s="272"/>
      <c r="U681" s="242"/>
    </row>
    <row r="682" ht="43.5" customHeight="1">
      <c r="A682" s="242"/>
      <c r="B682" s="242"/>
      <c r="C682" s="262"/>
      <c r="D682" s="263"/>
      <c r="E682" s="264"/>
      <c r="F682" s="242"/>
      <c r="G682" s="265"/>
      <c r="H682" s="242"/>
      <c r="I682" s="266"/>
      <c r="J682" s="266"/>
      <c r="K682" s="266"/>
      <c r="L682" s="242"/>
      <c r="M682" s="267"/>
      <c r="N682" s="267"/>
      <c r="O682" s="268"/>
      <c r="P682" s="269"/>
      <c r="Q682" s="273"/>
      <c r="R682" s="271"/>
      <c r="S682" s="272"/>
      <c r="T682" s="272"/>
      <c r="U682" s="242"/>
    </row>
    <row r="683" ht="43.5" customHeight="1">
      <c r="A683" s="242"/>
      <c r="B683" s="242"/>
      <c r="C683" s="262"/>
      <c r="D683" s="263"/>
      <c r="E683" s="264"/>
      <c r="F683" s="242"/>
      <c r="G683" s="265"/>
      <c r="H683" s="242"/>
      <c r="I683" s="266"/>
      <c r="J683" s="266"/>
      <c r="K683" s="266"/>
      <c r="L683" s="242"/>
      <c r="M683" s="267"/>
      <c r="N683" s="267"/>
      <c r="O683" s="268"/>
      <c r="P683" s="269"/>
      <c r="Q683" s="273"/>
      <c r="R683" s="271"/>
      <c r="S683" s="272"/>
      <c r="T683" s="272"/>
      <c r="U683" s="242"/>
    </row>
    <row r="684" ht="43.5" customHeight="1">
      <c r="A684" s="242"/>
      <c r="B684" s="242"/>
      <c r="C684" s="262"/>
      <c r="D684" s="263"/>
      <c r="E684" s="264"/>
      <c r="F684" s="242"/>
      <c r="G684" s="265"/>
      <c r="H684" s="242"/>
      <c r="I684" s="266"/>
      <c r="J684" s="266"/>
      <c r="K684" s="266"/>
      <c r="L684" s="242"/>
      <c r="M684" s="267"/>
      <c r="N684" s="267"/>
      <c r="O684" s="268"/>
      <c r="P684" s="269"/>
      <c r="Q684" s="273"/>
      <c r="R684" s="271"/>
      <c r="S684" s="272"/>
      <c r="T684" s="272"/>
      <c r="U684" s="242"/>
    </row>
    <row r="685" ht="43.5" customHeight="1">
      <c r="A685" s="242"/>
      <c r="B685" s="242"/>
      <c r="C685" s="262"/>
      <c r="D685" s="263"/>
      <c r="E685" s="264"/>
      <c r="F685" s="242"/>
      <c r="G685" s="265"/>
      <c r="H685" s="242"/>
      <c r="I685" s="266"/>
      <c r="J685" s="266"/>
      <c r="K685" s="266"/>
      <c r="L685" s="242"/>
      <c r="M685" s="267"/>
      <c r="N685" s="267"/>
      <c r="O685" s="268"/>
      <c r="P685" s="269"/>
      <c r="Q685" s="273"/>
      <c r="R685" s="271"/>
      <c r="S685" s="272"/>
      <c r="T685" s="272"/>
      <c r="U685" s="242"/>
    </row>
    <row r="686" ht="43.5" customHeight="1">
      <c r="A686" s="242"/>
      <c r="B686" s="242"/>
      <c r="C686" s="262"/>
      <c r="D686" s="263"/>
      <c r="E686" s="264"/>
      <c r="F686" s="242"/>
      <c r="G686" s="265"/>
      <c r="H686" s="242"/>
      <c r="I686" s="266"/>
      <c r="J686" s="266"/>
      <c r="K686" s="266"/>
      <c r="L686" s="242"/>
      <c r="M686" s="267"/>
      <c r="N686" s="267"/>
      <c r="O686" s="268"/>
      <c r="P686" s="269"/>
      <c r="Q686" s="273"/>
      <c r="R686" s="271"/>
      <c r="S686" s="272"/>
      <c r="T686" s="272"/>
      <c r="U686" s="242"/>
    </row>
    <row r="687" ht="43.5" customHeight="1">
      <c r="A687" s="242"/>
      <c r="B687" s="242"/>
      <c r="C687" s="262"/>
      <c r="D687" s="263"/>
      <c r="E687" s="264"/>
      <c r="F687" s="242"/>
      <c r="G687" s="265"/>
      <c r="H687" s="242"/>
      <c r="I687" s="266"/>
      <c r="J687" s="266"/>
      <c r="K687" s="266"/>
      <c r="L687" s="242"/>
      <c r="M687" s="267"/>
      <c r="N687" s="267"/>
      <c r="O687" s="268"/>
      <c r="P687" s="269"/>
      <c r="Q687" s="273"/>
      <c r="R687" s="271"/>
      <c r="S687" s="272"/>
      <c r="T687" s="272"/>
      <c r="U687" s="242"/>
    </row>
    <row r="688" ht="43.5" customHeight="1">
      <c r="A688" s="242"/>
      <c r="B688" s="242"/>
      <c r="C688" s="262"/>
      <c r="D688" s="263"/>
      <c r="E688" s="264"/>
      <c r="F688" s="242"/>
      <c r="G688" s="265"/>
      <c r="H688" s="242"/>
      <c r="I688" s="266"/>
      <c r="J688" s="266"/>
      <c r="K688" s="266"/>
      <c r="L688" s="242"/>
      <c r="M688" s="267"/>
      <c r="N688" s="267"/>
      <c r="O688" s="268"/>
      <c r="P688" s="269"/>
      <c r="Q688" s="273"/>
      <c r="R688" s="271"/>
      <c r="S688" s="272"/>
      <c r="T688" s="272"/>
      <c r="U688" s="242"/>
    </row>
    <row r="689" ht="43.5" customHeight="1">
      <c r="A689" s="242"/>
      <c r="B689" s="242"/>
      <c r="C689" s="262"/>
      <c r="D689" s="263"/>
      <c r="E689" s="264"/>
      <c r="F689" s="242"/>
      <c r="G689" s="265"/>
      <c r="H689" s="242"/>
      <c r="I689" s="266"/>
      <c r="J689" s="266"/>
      <c r="K689" s="266"/>
      <c r="L689" s="242"/>
      <c r="M689" s="267"/>
      <c r="N689" s="267"/>
      <c r="O689" s="268"/>
      <c r="P689" s="269"/>
      <c r="Q689" s="273"/>
      <c r="R689" s="271"/>
      <c r="S689" s="272"/>
      <c r="T689" s="272"/>
      <c r="U689" s="242"/>
    </row>
    <row r="690" ht="43.5" customHeight="1">
      <c r="A690" s="242"/>
      <c r="B690" s="242"/>
      <c r="C690" s="262"/>
      <c r="D690" s="263"/>
      <c r="E690" s="264"/>
      <c r="F690" s="242"/>
      <c r="G690" s="265"/>
      <c r="H690" s="242"/>
      <c r="I690" s="266"/>
      <c r="J690" s="266"/>
      <c r="K690" s="266"/>
      <c r="L690" s="242"/>
      <c r="M690" s="267"/>
      <c r="N690" s="267"/>
      <c r="O690" s="268"/>
      <c r="P690" s="269"/>
      <c r="Q690" s="273"/>
      <c r="R690" s="271"/>
      <c r="S690" s="272"/>
      <c r="T690" s="272"/>
      <c r="U690" s="242"/>
    </row>
    <row r="691" ht="43.5" customHeight="1">
      <c r="A691" s="242"/>
      <c r="B691" s="242"/>
      <c r="C691" s="262"/>
      <c r="D691" s="263"/>
      <c r="E691" s="264"/>
      <c r="F691" s="242"/>
      <c r="G691" s="265"/>
      <c r="H691" s="242"/>
      <c r="I691" s="266"/>
      <c r="J691" s="266"/>
      <c r="K691" s="266"/>
      <c r="L691" s="242"/>
      <c r="M691" s="267"/>
      <c r="N691" s="267"/>
      <c r="O691" s="268"/>
      <c r="P691" s="269"/>
      <c r="Q691" s="273"/>
      <c r="R691" s="271"/>
      <c r="S691" s="272"/>
      <c r="T691" s="272"/>
      <c r="U691" s="242"/>
    </row>
    <row r="692" ht="43.5" customHeight="1">
      <c r="A692" s="242"/>
      <c r="B692" s="242"/>
      <c r="C692" s="262"/>
      <c r="D692" s="263"/>
      <c r="E692" s="264"/>
      <c r="F692" s="242"/>
      <c r="G692" s="265"/>
      <c r="H692" s="242"/>
      <c r="I692" s="266"/>
      <c r="J692" s="266"/>
      <c r="K692" s="266"/>
      <c r="L692" s="242"/>
      <c r="M692" s="267"/>
      <c r="N692" s="267"/>
      <c r="O692" s="268"/>
      <c r="P692" s="269"/>
      <c r="Q692" s="273"/>
      <c r="R692" s="271"/>
      <c r="S692" s="272"/>
      <c r="T692" s="272"/>
      <c r="U692" s="242"/>
    </row>
    <row r="693" ht="43.5" customHeight="1">
      <c r="A693" s="242"/>
      <c r="B693" s="242"/>
      <c r="C693" s="262"/>
      <c r="D693" s="263"/>
      <c r="E693" s="264"/>
      <c r="F693" s="242"/>
      <c r="G693" s="265"/>
      <c r="H693" s="242"/>
      <c r="I693" s="266"/>
      <c r="J693" s="266"/>
      <c r="K693" s="266"/>
      <c r="L693" s="242"/>
      <c r="M693" s="267"/>
      <c r="N693" s="267"/>
      <c r="O693" s="268"/>
      <c r="P693" s="269"/>
      <c r="Q693" s="273"/>
      <c r="R693" s="271"/>
      <c r="S693" s="272"/>
      <c r="T693" s="272"/>
      <c r="U693" s="242"/>
    </row>
    <row r="694" ht="43.5" customHeight="1">
      <c r="A694" s="242"/>
      <c r="B694" s="242"/>
      <c r="C694" s="262"/>
      <c r="D694" s="263"/>
      <c r="E694" s="264"/>
      <c r="F694" s="242"/>
      <c r="G694" s="265"/>
      <c r="H694" s="242"/>
      <c r="I694" s="266"/>
      <c r="J694" s="266"/>
      <c r="K694" s="266"/>
      <c r="L694" s="242"/>
      <c r="M694" s="267"/>
      <c r="N694" s="267"/>
      <c r="O694" s="268"/>
      <c r="P694" s="269"/>
      <c r="Q694" s="273"/>
      <c r="R694" s="271"/>
      <c r="S694" s="272"/>
      <c r="T694" s="272"/>
      <c r="U694" s="242"/>
    </row>
    <row r="695" ht="43.5" customHeight="1">
      <c r="A695" s="242"/>
      <c r="B695" s="242"/>
      <c r="C695" s="262"/>
      <c r="D695" s="263"/>
      <c r="E695" s="264"/>
      <c r="F695" s="242"/>
      <c r="G695" s="265"/>
      <c r="H695" s="242"/>
      <c r="I695" s="266"/>
      <c r="J695" s="266"/>
      <c r="K695" s="266"/>
      <c r="L695" s="242"/>
      <c r="M695" s="267"/>
      <c r="N695" s="267"/>
      <c r="O695" s="268"/>
      <c r="P695" s="269"/>
      <c r="Q695" s="273"/>
      <c r="R695" s="271"/>
      <c r="S695" s="272"/>
      <c r="T695" s="272"/>
      <c r="U695" s="242"/>
    </row>
    <row r="696" ht="43.5" customHeight="1">
      <c r="A696" s="242"/>
      <c r="B696" s="242"/>
      <c r="C696" s="262"/>
      <c r="D696" s="263"/>
      <c r="E696" s="264"/>
      <c r="F696" s="242"/>
      <c r="G696" s="265"/>
      <c r="H696" s="242"/>
      <c r="I696" s="266"/>
      <c r="J696" s="266"/>
      <c r="K696" s="266"/>
      <c r="L696" s="242"/>
      <c r="M696" s="267"/>
      <c r="N696" s="267"/>
      <c r="O696" s="268"/>
      <c r="P696" s="269"/>
      <c r="Q696" s="273"/>
      <c r="R696" s="271"/>
      <c r="S696" s="272"/>
      <c r="T696" s="272"/>
      <c r="U696" s="242"/>
    </row>
    <row r="697" ht="43.5" customHeight="1">
      <c r="A697" s="242"/>
      <c r="B697" s="242"/>
      <c r="C697" s="262"/>
      <c r="D697" s="263"/>
      <c r="E697" s="264"/>
      <c r="F697" s="242"/>
      <c r="G697" s="265"/>
      <c r="H697" s="242"/>
      <c r="I697" s="266"/>
      <c r="J697" s="266"/>
      <c r="K697" s="266"/>
      <c r="L697" s="242"/>
      <c r="M697" s="267"/>
      <c r="N697" s="267"/>
      <c r="O697" s="268"/>
      <c r="P697" s="269"/>
      <c r="Q697" s="273"/>
      <c r="R697" s="271"/>
      <c r="S697" s="272"/>
      <c r="T697" s="272"/>
      <c r="U697" s="242"/>
    </row>
    <row r="698" ht="43.5" customHeight="1">
      <c r="A698" s="242"/>
      <c r="B698" s="242"/>
      <c r="C698" s="262"/>
      <c r="D698" s="263"/>
      <c r="E698" s="264"/>
      <c r="F698" s="242"/>
      <c r="G698" s="265"/>
      <c r="H698" s="242"/>
      <c r="I698" s="266"/>
      <c r="J698" s="266"/>
      <c r="K698" s="266"/>
      <c r="L698" s="242"/>
      <c r="M698" s="267"/>
      <c r="N698" s="267"/>
      <c r="O698" s="268"/>
      <c r="P698" s="269"/>
      <c r="Q698" s="273"/>
      <c r="R698" s="271"/>
      <c r="S698" s="272"/>
      <c r="T698" s="272"/>
      <c r="U698" s="242"/>
    </row>
    <row r="699" ht="43.5" customHeight="1">
      <c r="A699" s="242"/>
      <c r="B699" s="242"/>
      <c r="C699" s="262"/>
      <c r="D699" s="263"/>
      <c r="E699" s="264"/>
      <c r="F699" s="242"/>
      <c r="G699" s="265"/>
      <c r="H699" s="242"/>
      <c r="I699" s="266"/>
      <c r="J699" s="266"/>
      <c r="K699" s="266"/>
      <c r="L699" s="242"/>
      <c r="M699" s="267"/>
      <c r="N699" s="267"/>
      <c r="O699" s="268"/>
      <c r="P699" s="269"/>
      <c r="Q699" s="273"/>
      <c r="R699" s="271"/>
      <c r="S699" s="272"/>
      <c r="T699" s="272"/>
      <c r="U699" s="242"/>
    </row>
    <row r="700" ht="43.5" customHeight="1">
      <c r="A700" s="242"/>
      <c r="B700" s="242"/>
      <c r="C700" s="262"/>
      <c r="D700" s="263"/>
      <c r="E700" s="264"/>
      <c r="F700" s="242"/>
      <c r="G700" s="265"/>
      <c r="H700" s="242"/>
      <c r="I700" s="266"/>
      <c r="J700" s="266"/>
      <c r="K700" s="266"/>
      <c r="L700" s="242"/>
      <c r="M700" s="267"/>
      <c r="N700" s="267"/>
      <c r="O700" s="268"/>
      <c r="P700" s="269"/>
      <c r="Q700" s="273"/>
      <c r="R700" s="271"/>
      <c r="S700" s="272"/>
      <c r="T700" s="272"/>
      <c r="U700" s="242"/>
    </row>
    <row r="701" ht="43.5" customHeight="1">
      <c r="A701" s="242"/>
      <c r="B701" s="242"/>
      <c r="C701" s="262"/>
      <c r="D701" s="263"/>
      <c r="E701" s="264"/>
      <c r="F701" s="242"/>
      <c r="G701" s="265"/>
      <c r="H701" s="242"/>
      <c r="I701" s="266"/>
      <c r="J701" s="266"/>
      <c r="K701" s="266"/>
      <c r="L701" s="242"/>
      <c r="M701" s="267"/>
      <c r="N701" s="267"/>
      <c r="O701" s="268"/>
      <c r="P701" s="269"/>
      <c r="Q701" s="273"/>
      <c r="R701" s="271"/>
      <c r="S701" s="272"/>
      <c r="T701" s="272"/>
      <c r="U701" s="242"/>
    </row>
    <row r="702" ht="43.5" customHeight="1">
      <c r="A702" s="242"/>
      <c r="B702" s="242"/>
      <c r="C702" s="262"/>
      <c r="D702" s="263"/>
      <c r="E702" s="264"/>
      <c r="F702" s="242"/>
      <c r="G702" s="265"/>
      <c r="H702" s="242"/>
      <c r="I702" s="266"/>
      <c r="J702" s="266"/>
      <c r="K702" s="266"/>
      <c r="L702" s="242"/>
      <c r="M702" s="267"/>
      <c r="N702" s="267"/>
      <c r="O702" s="268"/>
      <c r="P702" s="269"/>
      <c r="Q702" s="273"/>
      <c r="R702" s="271"/>
      <c r="S702" s="272"/>
      <c r="T702" s="272"/>
      <c r="U702" s="242"/>
    </row>
    <row r="703" ht="43.5" customHeight="1">
      <c r="A703" s="242"/>
      <c r="B703" s="242"/>
      <c r="C703" s="262"/>
      <c r="D703" s="263"/>
      <c r="E703" s="264"/>
      <c r="F703" s="242"/>
      <c r="G703" s="265"/>
      <c r="H703" s="242"/>
      <c r="I703" s="266"/>
      <c r="J703" s="266"/>
      <c r="K703" s="266"/>
      <c r="L703" s="242"/>
      <c r="M703" s="267"/>
      <c r="N703" s="267"/>
      <c r="O703" s="268"/>
      <c r="P703" s="269"/>
      <c r="Q703" s="273"/>
      <c r="R703" s="271"/>
      <c r="S703" s="272"/>
      <c r="T703" s="272"/>
      <c r="U703" s="242"/>
    </row>
    <row r="704" ht="43.5" customHeight="1">
      <c r="A704" s="242"/>
      <c r="B704" s="242"/>
      <c r="C704" s="262"/>
      <c r="D704" s="263"/>
      <c r="E704" s="264"/>
      <c r="F704" s="242"/>
      <c r="G704" s="265"/>
      <c r="H704" s="242"/>
      <c r="I704" s="266"/>
      <c r="J704" s="266"/>
      <c r="K704" s="266"/>
      <c r="L704" s="242"/>
      <c r="M704" s="267"/>
      <c r="N704" s="267"/>
      <c r="O704" s="268"/>
      <c r="P704" s="269"/>
      <c r="Q704" s="273"/>
      <c r="R704" s="271"/>
      <c r="S704" s="272"/>
      <c r="T704" s="272"/>
      <c r="U704" s="242"/>
    </row>
    <row r="705" ht="43.5" customHeight="1">
      <c r="A705" s="242"/>
      <c r="B705" s="242"/>
      <c r="C705" s="262"/>
      <c r="D705" s="263"/>
      <c r="E705" s="264"/>
      <c r="F705" s="242"/>
      <c r="G705" s="265"/>
      <c r="H705" s="242"/>
      <c r="I705" s="266"/>
      <c r="J705" s="266"/>
      <c r="K705" s="266"/>
      <c r="L705" s="242"/>
      <c r="M705" s="267"/>
      <c r="N705" s="267"/>
      <c r="O705" s="268"/>
      <c r="P705" s="269"/>
      <c r="Q705" s="273"/>
      <c r="R705" s="271"/>
      <c r="S705" s="272"/>
      <c r="T705" s="272"/>
      <c r="U705" s="242"/>
    </row>
    <row r="706" ht="43.5" customHeight="1">
      <c r="A706" s="242"/>
      <c r="B706" s="242"/>
      <c r="C706" s="262"/>
      <c r="D706" s="263"/>
      <c r="E706" s="264"/>
      <c r="F706" s="242"/>
      <c r="G706" s="265"/>
      <c r="H706" s="242"/>
      <c r="I706" s="266"/>
      <c r="J706" s="266"/>
      <c r="K706" s="266"/>
      <c r="L706" s="242"/>
      <c r="M706" s="267"/>
      <c r="N706" s="267"/>
      <c r="O706" s="268"/>
      <c r="P706" s="269"/>
      <c r="Q706" s="273"/>
      <c r="R706" s="271"/>
      <c r="S706" s="272"/>
      <c r="T706" s="272"/>
      <c r="U706" s="242"/>
    </row>
    <row r="707" ht="43.5" customHeight="1">
      <c r="A707" s="242"/>
      <c r="B707" s="242"/>
      <c r="C707" s="262"/>
      <c r="D707" s="263"/>
      <c r="E707" s="264"/>
      <c r="F707" s="242"/>
      <c r="G707" s="265"/>
      <c r="H707" s="242"/>
      <c r="I707" s="266"/>
      <c r="J707" s="266"/>
      <c r="K707" s="266"/>
      <c r="L707" s="242"/>
      <c r="M707" s="267"/>
      <c r="N707" s="267"/>
      <c r="O707" s="268"/>
      <c r="P707" s="269"/>
      <c r="Q707" s="273"/>
      <c r="R707" s="271"/>
      <c r="S707" s="272"/>
      <c r="T707" s="272"/>
      <c r="U707" s="242"/>
    </row>
    <row r="708" ht="43.5" customHeight="1">
      <c r="A708" s="242"/>
      <c r="B708" s="242"/>
      <c r="C708" s="262"/>
      <c r="D708" s="263"/>
      <c r="E708" s="264"/>
      <c r="F708" s="242"/>
      <c r="G708" s="265"/>
      <c r="H708" s="242"/>
      <c r="I708" s="266"/>
      <c r="J708" s="266"/>
      <c r="K708" s="266"/>
      <c r="L708" s="242"/>
      <c r="M708" s="267"/>
      <c r="N708" s="267"/>
      <c r="O708" s="268"/>
      <c r="P708" s="269"/>
      <c r="Q708" s="273"/>
      <c r="R708" s="271"/>
      <c r="S708" s="272"/>
      <c r="T708" s="272"/>
      <c r="U708" s="242"/>
    </row>
    <row r="709" ht="43.5" customHeight="1">
      <c r="A709" s="242"/>
      <c r="B709" s="242"/>
      <c r="C709" s="262"/>
      <c r="D709" s="263"/>
      <c r="E709" s="264"/>
      <c r="F709" s="242"/>
      <c r="G709" s="265"/>
      <c r="H709" s="242"/>
      <c r="I709" s="266"/>
      <c r="J709" s="266"/>
      <c r="K709" s="266"/>
      <c r="L709" s="242"/>
      <c r="M709" s="267"/>
      <c r="N709" s="267"/>
      <c r="O709" s="268"/>
      <c r="P709" s="269"/>
      <c r="Q709" s="273"/>
      <c r="R709" s="271"/>
      <c r="S709" s="272"/>
      <c r="T709" s="272"/>
      <c r="U709" s="242"/>
    </row>
    <row r="710" ht="43.5" customHeight="1">
      <c r="A710" s="242"/>
      <c r="B710" s="242"/>
      <c r="C710" s="262"/>
      <c r="D710" s="263"/>
      <c r="E710" s="264"/>
      <c r="F710" s="242"/>
      <c r="G710" s="265"/>
      <c r="H710" s="242"/>
      <c r="I710" s="266"/>
      <c r="J710" s="266"/>
      <c r="K710" s="266"/>
      <c r="L710" s="242"/>
      <c r="M710" s="267"/>
      <c r="N710" s="267"/>
      <c r="O710" s="268"/>
      <c r="P710" s="269"/>
      <c r="Q710" s="273"/>
      <c r="R710" s="271"/>
      <c r="S710" s="272"/>
      <c r="T710" s="272"/>
      <c r="U710" s="242"/>
    </row>
    <row r="711" ht="43.5" customHeight="1">
      <c r="A711" s="242"/>
      <c r="B711" s="242"/>
      <c r="C711" s="262"/>
      <c r="D711" s="263"/>
      <c r="E711" s="264"/>
      <c r="F711" s="242"/>
      <c r="G711" s="265"/>
      <c r="H711" s="242"/>
      <c r="I711" s="266"/>
      <c r="J711" s="266"/>
      <c r="K711" s="266"/>
      <c r="L711" s="242"/>
      <c r="M711" s="267"/>
      <c r="N711" s="267"/>
      <c r="O711" s="268"/>
      <c r="P711" s="269"/>
      <c r="Q711" s="273"/>
      <c r="R711" s="271"/>
      <c r="S711" s="272"/>
      <c r="T711" s="272"/>
      <c r="U711" s="242"/>
    </row>
    <row r="712" ht="43.5" customHeight="1">
      <c r="A712" s="242"/>
      <c r="B712" s="242"/>
      <c r="C712" s="262"/>
      <c r="D712" s="263"/>
      <c r="E712" s="264"/>
      <c r="F712" s="242"/>
      <c r="G712" s="265"/>
      <c r="H712" s="242"/>
      <c r="I712" s="266"/>
      <c r="J712" s="266"/>
      <c r="K712" s="266"/>
      <c r="L712" s="242"/>
      <c r="M712" s="267"/>
      <c r="N712" s="267"/>
      <c r="O712" s="268"/>
      <c r="P712" s="269"/>
      <c r="Q712" s="273"/>
      <c r="R712" s="271"/>
      <c r="S712" s="272"/>
      <c r="T712" s="272"/>
      <c r="U712" s="242"/>
    </row>
    <row r="713" ht="43.5" customHeight="1">
      <c r="A713" s="242"/>
      <c r="B713" s="242"/>
      <c r="C713" s="262"/>
      <c r="D713" s="263"/>
      <c r="E713" s="264"/>
      <c r="F713" s="242"/>
      <c r="G713" s="265"/>
      <c r="H713" s="242"/>
      <c r="I713" s="266"/>
      <c r="J713" s="266"/>
      <c r="K713" s="266"/>
      <c r="L713" s="242"/>
      <c r="M713" s="267"/>
      <c r="N713" s="267"/>
      <c r="O713" s="268"/>
      <c r="P713" s="269"/>
      <c r="Q713" s="273"/>
      <c r="R713" s="271"/>
      <c r="S713" s="272"/>
      <c r="T713" s="272"/>
      <c r="U713" s="242"/>
    </row>
    <row r="714" ht="43.5" customHeight="1">
      <c r="A714" s="242"/>
      <c r="B714" s="242"/>
      <c r="C714" s="262"/>
      <c r="D714" s="263"/>
      <c r="E714" s="264"/>
      <c r="F714" s="242"/>
      <c r="G714" s="265"/>
      <c r="H714" s="242"/>
      <c r="I714" s="266"/>
      <c r="J714" s="266"/>
      <c r="K714" s="266"/>
      <c r="L714" s="242"/>
      <c r="M714" s="267"/>
      <c r="N714" s="267"/>
      <c r="O714" s="268"/>
      <c r="P714" s="269"/>
      <c r="Q714" s="273"/>
      <c r="R714" s="271"/>
      <c r="S714" s="272"/>
      <c r="T714" s="272"/>
      <c r="U714" s="242"/>
    </row>
    <row r="715" ht="43.5" customHeight="1">
      <c r="A715" s="242"/>
      <c r="B715" s="242"/>
      <c r="C715" s="262"/>
      <c r="D715" s="263"/>
      <c r="E715" s="264"/>
      <c r="F715" s="242"/>
      <c r="G715" s="265"/>
      <c r="H715" s="242"/>
      <c r="I715" s="266"/>
      <c r="J715" s="266"/>
      <c r="K715" s="266"/>
      <c r="L715" s="242"/>
      <c r="M715" s="267"/>
      <c r="N715" s="267"/>
      <c r="O715" s="268"/>
      <c r="P715" s="269"/>
      <c r="Q715" s="273"/>
      <c r="R715" s="271"/>
      <c r="S715" s="272"/>
      <c r="T715" s="272"/>
      <c r="U715" s="242"/>
    </row>
    <row r="716" ht="43.5" customHeight="1">
      <c r="A716" s="242"/>
      <c r="B716" s="242"/>
      <c r="C716" s="262"/>
      <c r="D716" s="263"/>
      <c r="E716" s="264"/>
      <c r="F716" s="242"/>
      <c r="G716" s="265"/>
      <c r="H716" s="242"/>
      <c r="I716" s="266"/>
      <c r="J716" s="266"/>
      <c r="K716" s="266"/>
      <c r="L716" s="242"/>
      <c r="M716" s="267"/>
      <c r="N716" s="267"/>
      <c r="O716" s="268"/>
      <c r="P716" s="269"/>
      <c r="Q716" s="273"/>
      <c r="R716" s="271"/>
      <c r="S716" s="272"/>
      <c r="T716" s="272"/>
      <c r="U716" s="242"/>
    </row>
    <row r="717" ht="43.5" customHeight="1">
      <c r="A717" s="242"/>
      <c r="B717" s="242"/>
      <c r="C717" s="262"/>
      <c r="D717" s="263"/>
      <c r="E717" s="264"/>
      <c r="F717" s="242"/>
      <c r="G717" s="265"/>
      <c r="H717" s="242"/>
      <c r="I717" s="266"/>
      <c r="J717" s="266"/>
      <c r="K717" s="266"/>
      <c r="L717" s="242"/>
      <c r="M717" s="267"/>
      <c r="N717" s="267"/>
      <c r="O717" s="268"/>
      <c r="P717" s="269"/>
      <c r="Q717" s="273"/>
      <c r="R717" s="271"/>
      <c r="S717" s="272"/>
      <c r="T717" s="272"/>
      <c r="U717" s="242"/>
    </row>
    <row r="718" ht="43.5" customHeight="1">
      <c r="A718" s="242"/>
      <c r="B718" s="242"/>
      <c r="C718" s="262"/>
      <c r="D718" s="263"/>
      <c r="E718" s="264"/>
      <c r="F718" s="242"/>
      <c r="G718" s="265"/>
      <c r="H718" s="242"/>
      <c r="I718" s="266"/>
      <c r="J718" s="266"/>
      <c r="K718" s="266"/>
      <c r="L718" s="242"/>
      <c r="M718" s="267"/>
      <c r="N718" s="267"/>
      <c r="O718" s="268"/>
      <c r="P718" s="269"/>
      <c r="Q718" s="273"/>
      <c r="R718" s="271"/>
      <c r="S718" s="272"/>
      <c r="T718" s="272"/>
      <c r="U718" s="242"/>
    </row>
    <row r="719" ht="43.5" customHeight="1">
      <c r="A719" s="242"/>
      <c r="B719" s="242"/>
      <c r="C719" s="262"/>
      <c r="D719" s="263"/>
      <c r="E719" s="264"/>
      <c r="F719" s="242"/>
      <c r="G719" s="265"/>
      <c r="H719" s="242"/>
      <c r="I719" s="266"/>
      <c r="J719" s="266"/>
      <c r="K719" s="266"/>
      <c r="L719" s="242"/>
      <c r="M719" s="267"/>
      <c r="N719" s="267"/>
      <c r="O719" s="268"/>
      <c r="P719" s="269"/>
      <c r="Q719" s="273"/>
      <c r="R719" s="271"/>
      <c r="S719" s="272"/>
      <c r="T719" s="272"/>
      <c r="U719" s="242"/>
    </row>
    <row r="720" ht="43.5" customHeight="1">
      <c r="A720" s="242"/>
      <c r="B720" s="242"/>
      <c r="C720" s="262"/>
      <c r="D720" s="263"/>
      <c r="E720" s="264"/>
      <c r="F720" s="242"/>
      <c r="G720" s="265"/>
      <c r="H720" s="242"/>
      <c r="I720" s="266"/>
      <c r="J720" s="266"/>
      <c r="K720" s="266"/>
      <c r="L720" s="242"/>
      <c r="M720" s="267"/>
      <c r="N720" s="267"/>
      <c r="O720" s="268"/>
      <c r="P720" s="269"/>
      <c r="Q720" s="273"/>
      <c r="R720" s="271"/>
      <c r="S720" s="272"/>
      <c r="T720" s="272"/>
      <c r="U720" s="242"/>
    </row>
    <row r="721" ht="43.5" customHeight="1">
      <c r="A721" s="242"/>
      <c r="B721" s="242"/>
      <c r="C721" s="262"/>
      <c r="D721" s="263"/>
      <c r="E721" s="264"/>
      <c r="F721" s="242"/>
      <c r="G721" s="265"/>
      <c r="H721" s="242"/>
      <c r="I721" s="266"/>
      <c r="J721" s="266"/>
      <c r="K721" s="266"/>
      <c r="L721" s="242"/>
      <c r="M721" s="267"/>
      <c r="N721" s="267"/>
      <c r="O721" s="268"/>
      <c r="P721" s="269"/>
      <c r="Q721" s="273"/>
      <c r="R721" s="271"/>
      <c r="S721" s="272"/>
      <c r="T721" s="272"/>
      <c r="U721" s="242"/>
    </row>
    <row r="722" ht="43.5" customHeight="1">
      <c r="A722" s="242"/>
      <c r="B722" s="242"/>
      <c r="C722" s="262"/>
      <c r="D722" s="263"/>
      <c r="E722" s="264"/>
      <c r="F722" s="242"/>
      <c r="G722" s="265"/>
      <c r="H722" s="242"/>
      <c r="I722" s="266"/>
      <c r="J722" s="266"/>
      <c r="K722" s="266"/>
      <c r="L722" s="242"/>
      <c r="M722" s="267"/>
      <c r="N722" s="267"/>
      <c r="O722" s="268"/>
      <c r="P722" s="269"/>
      <c r="Q722" s="273"/>
      <c r="R722" s="271"/>
      <c r="S722" s="272"/>
      <c r="T722" s="272"/>
      <c r="U722" s="242"/>
    </row>
    <row r="723" ht="43.5" customHeight="1">
      <c r="A723" s="242"/>
      <c r="B723" s="242"/>
      <c r="C723" s="262"/>
      <c r="D723" s="263"/>
      <c r="E723" s="264"/>
      <c r="F723" s="242"/>
      <c r="G723" s="265"/>
      <c r="H723" s="242"/>
      <c r="I723" s="266"/>
      <c r="J723" s="266"/>
      <c r="K723" s="266"/>
      <c r="L723" s="242"/>
      <c r="M723" s="267"/>
      <c r="N723" s="267"/>
      <c r="O723" s="268"/>
      <c r="P723" s="269"/>
      <c r="Q723" s="273"/>
      <c r="R723" s="271"/>
      <c r="S723" s="272"/>
      <c r="T723" s="272"/>
      <c r="U723" s="242"/>
    </row>
    <row r="724" ht="43.5" customHeight="1">
      <c r="A724" s="242"/>
      <c r="B724" s="242"/>
      <c r="C724" s="262"/>
      <c r="D724" s="263"/>
      <c r="E724" s="264"/>
      <c r="F724" s="242"/>
      <c r="G724" s="265"/>
      <c r="H724" s="242"/>
      <c r="I724" s="266"/>
      <c r="J724" s="266"/>
      <c r="K724" s="266"/>
      <c r="L724" s="242"/>
      <c r="M724" s="267"/>
      <c r="N724" s="267"/>
      <c r="O724" s="268"/>
      <c r="P724" s="269"/>
      <c r="Q724" s="273"/>
      <c r="R724" s="271"/>
      <c r="S724" s="272"/>
      <c r="T724" s="272"/>
      <c r="U724" s="242"/>
    </row>
    <row r="725" ht="43.5" customHeight="1">
      <c r="A725" s="242"/>
      <c r="B725" s="242"/>
      <c r="C725" s="262"/>
      <c r="D725" s="263"/>
      <c r="E725" s="264"/>
      <c r="F725" s="242"/>
      <c r="G725" s="265"/>
      <c r="H725" s="242"/>
      <c r="I725" s="266"/>
      <c r="J725" s="266"/>
      <c r="K725" s="266"/>
      <c r="L725" s="242"/>
      <c r="M725" s="267"/>
      <c r="N725" s="267"/>
      <c r="O725" s="268"/>
      <c r="P725" s="269"/>
      <c r="Q725" s="273"/>
      <c r="R725" s="271"/>
      <c r="S725" s="272"/>
      <c r="T725" s="272"/>
      <c r="U725" s="242"/>
    </row>
    <row r="726" ht="43.5" customHeight="1">
      <c r="A726" s="242"/>
      <c r="B726" s="242"/>
      <c r="C726" s="262"/>
      <c r="D726" s="263"/>
      <c r="E726" s="264"/>
      <c r="F726" s="242"/>
      <c r="G726" s="265"/>
      <c r="H726" s="242"/>
      <c r="I726" s="266"/>
      <c r="J726" s="266"/>
      <c r="K726" s="266"/>
      <c r="L726" s="242"/>
      <c r="M726" s="267"/>
      <c r="N726" s="267"/>
      <c r="O726" s="268"/>
      <c r="P726" s="269"/>
      <c r="Q726" s="273"/>
      <c r="R726" s="271"/>
      <c r="S726" s="272"/>
      <c r="T726" s="272"/>
      <c r="U726" s="242"/>
    </row>
    <row r="727" ht="43.5" customHeight="1">
      <c r="A727" s="242"/>
      <c r="B727" s="242"/>
      <c r="C727" s="262"/>
      <c r="D727" s="263"/>
      <c r="E727" s="264"/>
      <c r="F727" s="242"/>
      <c r="G727" s="265"/>
      <c r="H727" s="242"/>
      <c r="I727" s="266"/>
      <c r="J727" s="266"/>
      <c r="K727" s="266"/>
      <c r="L727" s="242"/>
      <c r="M727" s="267"/>
      <c r="N727" s="267"/>
      <c r="O727" s="268"/>
      <c r="P727" s="269"/>
      <c r="Q727" s="273"/>
      <c r="R727" s="271"/>
      <c r="S727" s="272"/>
      <c r="T727" s="272"/>
      <c r="U727" s="242"/>
    </row>
    <row r="728" ht="43.5" customHeight="1">
      <c r="A728" s="242"/>
      <c r="B728" s="242"/>
      <c r="C728" s="262"/>
      <c r="D728" s="263"/>
      <c r="E728" s="264"/>
      <c r="F728" s="242"/>
      <c r="G728" s="265"/>
      <c r="H728" s="242"/>
      <c r="I728" s="266"/>
      <c r="J728" s="266"/>
      <c r="K728" s="266"/>
      <c r="L728" s="242"/>
      <c r="M728" s="267"/>
      <c r="N728" s="267"/>
      <c r="O728" s="268"/>
      <c r="P728" s="269"/>
      <c r="Q728" s="273"/>
      <c r="R728" s="271"/>
      <c r="S728" s="272"/>
      <c r="T728" s="272"/>
      <c r="U728" s="242"/>
    </row>
    <row r="729" ht="43.5" customHeight="1">
      <c r="A729" s="242"/>
      <c r="B729" s="242"/>
      <c r="C729" s="262"/>
      <c r="D729" s="263"/>
      <c r="E729" s="264"/>
      <c r="F729" s="242"/>
      <c r="G729" s="265"/>
      <c r="H729" s="242"/>
      <c r="I729" s="266"/>
      <c r="J729" s="266"/>
      <c r="K729" s="266"/>
      <c r="L729" s="242"/>
      <c r="M729" s="267"/>
      <c r="N729" s="267"/>
      <c r="O729" s="268"/>
      <c r="P729" s="269"/>
      <c r="Q729" s="273"/>
      <c r="R729" s="271"/>
      <c r="S729" s="272"/>
      <c r="T729" s="272"/>
      <c r="U729" s="242"/>
    </row>
    <row r="730" ht="43.5" customHeight="1">
      <c r="A730" s="242"/>
      <c r="B730" s="242"/>
      <c r="C730" s="262"/>
      <c r="D730" s="263"/>
      <c r="E730" s="264"/>
      <c r="F730" s="242"/>
      <c r="G730" s="265"/>
      <c r="H730" s="242"/>
      <c r="I730" s="266"/>
      <c r="J730" s="266"/>
      <c r="K730" s="266"/>
      <c r="L730" s="242"/>
      <c r="M730" s="267"/>
      <c r="N730" s="267"/>
      <c r="O730" s="268"/>
      <c r="P730" s="269"/>
      <c r="Q730" s="273"/>
      <c r="R730" s="271"/>
      <c r="S730" s="272"/>
      <c r="T730" s="272"/>
      <c r="U730" s="242"/>
    </row>
    <row r="731" ht="43.5" customHeight="1">
      <c r="A731" s="242"/>
      <c r="B731" s="242"/>
      <c r="C731" s="262"/>
      <c r="D731" s="263"/>
      <c r="E731" s="264"/>
      <c r="F731" s="242"/>
      <c r="G731" s="265"/>
      <c r="H731" s="242"/>
      <c r="I731" s="266"/>
      <c r="J731" s="266"/>
      <c r="K731" s="266"/>
      <c r="L731" s="242"/>
      <c r="M731" s="267"/>
      <c r="N731" s="267"/>
      <c r="O731" s="268"/>
      <c r="P731" s="269"/>
      <c r="Q731" s="273"/>
      <c r="R731" s="271"/>
      <c r="S731" s="272"/>
      <c r="T731" s="272"/>
      <c r="U731" s="242"/>
    </row>
    <row r="732" ht="43.5" customHeight="1">
      <c r="A732" s="242"/>
      <c r="B732" s="242"/>
      <c r="C732" s="262"/>
      <c r="D732" s="263"/>
      <c r="E732" s="264"/>
      <c r="F732" s="242"/>
      <c r="G732" s="265"/>
      <c r="H732" s="242"/>
      <c r="I732" s="266"/>
      <c r="J732" s="266"/>
      <c r="K732" s="266"/>
      <c r="L732" s="242"/>
      <c r="M732" s="267"/>
      <c r="N732" s="267"/>
      <c r="O732" s="268"/>
      <c r="P732" s="269"/>
      <c r="Q732" s="273"/>
      <c r="R732" s="271"/>
      <c r="S732" s="272"/>
      <c r="T732" s="272"/>
      <c r="U732" s="242"/>
    </row>
    <row r="733" ht="43.5" customHeight="1">
      <c r="A733" s="242"/>
      <c r="B733" s="242"/>
      <c r="C733" s="262"/>
      <c r="D733" s="263"/>
      <c r="E733" s="264"/>
      <c r="F733" s="242"/>
      <c r="G733" s="265"/>
      <c r="H733" s="242"/>
      <c r="I733" s="266"/>
      <c r="J733" s="266"/>
      <c r="K733" s="266"/>
      <c r="L733" s="242"/>
      <c r="M733" s="267"/>
      <c r="N733" s="267"/>
      <c r="O733" s="268"/>
      <c r="P733" s="269"/>
      <c r="Q733" s="273"/>
      <c r="R733" s="271"/>
      <c r="S733" s="272"/>
      <c r="T733" s="272"/>
      <c r="U733" s="242"/>
    </row>
    <row r="734" ht="43.5" customHeight="1">
      <c r="A734" s="242"/>
      <c r="B734" s="242"/>
      <c r="C734" s="262"/>
      <c r="D734" s="263"/>
      <c r="E734" s="264"/>
      <c r="F734" s="242"/>
      <c r="G734" s="265"/>
      <c r="H734" s="242"/>
      <c r="I734" s="266"/>
      <c r="J734" s="266"/>
      <c r="K734" s="266"/>
      <c r="L734" s="242"/>
      <c r="M734" s="267"/>
      <c r="N734" s="267"/>
      <c r="O734" s="268"/>
      <c r="P734" s="269"/>
      <c r="Q734" s="273"/>
      <c r="R734" s="271"/>
      <c r="S734" s="272"/>
      <c r="T734" s="272"/>
      <c r="U734" s="242"/>
    </row>
    <row r="735" ht="43.5" customHeight="1">
      <c r="A735" s="242"/>
      <c r="B735" s="242"/>
      <c r="C735" s="262"/>
      <c r="D735" s="263"/>
      <c r="E735" s="264"/>
      <c r="F735" s="242"/>
      <c r="G735" s="265"/>
      <c r="H735" s="242"/>
      <c r="I735" s="266"/>
      <c r="J735" s="266"/>
      <c r="K735" s="266"/>
      <c r="L735" s="242"/>
      <c r="M735" s="267"/>
      <c r="N735" s="267"/>
      <c r="O735" s="268"/>
      <c r="P735" s="269"/>
      <c r="Q735" s="273"/>
      <c r="R735" s="271"/>
      <c r="S735" s="272"/>
      <c r="T735" s="272"/>
      <c r="U735" s="242"/>
    </row>
    <row r="736" ht="43.5" customHeight="1">
      <c r="A736" s="242"/>
      <c r="B736" s="242"/>
      <c r="C736" s="262"/>
      <c r="D736" s="263"/>
      <c r="E736" s="264"/>
      <c r="F736" s="242"/>
      <c r="G736" s="265"/>
      <c r="H736" s="242"/>
      <c r="I736" s="266"/>
      <c r="J736" s="266"/>
      <c r="K736" s="266"/>
      <c r="L736" s="242"/>
      <c r="M736" s="267"/>
      <c r="N736" s="267"/>
      <c r="O736" s="268"/>
      <c r="P736" s="269"/>
      <c r="Q736" s="273"/>
      <c r="R736" s="271"/>
      <c r="S736" s="272"/>
      <c r="T736" s="272"/>
      <c r="U736" s="242"/>
    </row>
    <row r="737" ht="43.5" customHeight="1">
      <c r="A737" s="242"/>
      <c r="B737" s="242"/>
      <c r="C737" s="262"/>
      <c r="D737" s="263"/>
      <c r="E737" s="264"/>
      <c r="F737" s="242"/>
      <c r="G737" s="265"/>
      <c r="H737" s="242"/>
      <c r="I737" s="266"/>
      <c r="J737" s="266"/>
      <c r="K737" s="266"/>
      <c r="L737" s="242"/>
      <c r="M737" s="267"/>
      <c r="N737" s="267"/>
      <c r="O737" s="268"/>
      <c r="P737" s="269"/>
      <c r="Q737" s="273"/>
      <c r="R737" s="271"/>
      <c r="S737" s="272"/>
      <c r="T737" s="272"/>
      <c r="U737" s="242"/>
    </row>
    <row r="738" ht="43.5" customHeight="1">
      <c r="A738" s="242"/>
      <c r="B738" s="242"/>
      <c r="C738" s="262"/>
      <c r="D738" s="263"/>
      <c r="E738" s="264"/>
      <c r="F738" s="242"/>
      <c r="G738" s="265"/>
      <c r="H738" s="242"/>
      <c r="I738" s="266"/>
      <c r="J738" s="266"/>
      <c r="K738" s="266"/>
      <c r="L738" s="242"/>
      <c r="M738" s="267"/>
      <c r="N738" s="267"/>
      <c r="O738" s="268"/>
      <c r="P738" s="269"/>
      <c r="Q738" s="273"/>
      <c r="R738" s="271"/>
      <c r="S738" s="272"/>
      <c r="T738" s="272"/>
      <c r="U738" s="242"/>
    </row>
    <row r="739" ht="43.5" customHeight="1">
      <c r="A739" s="242"/>
      <c r="B739" s="242"/>
      <c r="C739" s="262"/>
      <c r="D739" s="263"/>
      <c r="E739" s="264"/>
      <c r="F739" s="242"/>
      <c r="G739" s="265"/>
      <c r="H739" s="242"/>
      <c r="I739" s="266"/>
      <c r="J739" s="266"/>
      <c r="K739" s="266"/>
      <c r="L739" s="242"/>
      <c r="M739" s="267"/>
      <c r="N739" s="267"/>
      <c r="O739" s="268"/>
      <c r="P739" s="269"/>
      <c r="Q739" s="273"/>
      <c r="R739" s="271"/>
      <c r="S739" s="272"/>
      <c r="T739" s="272"/>
      <c r="U739" s="242"/>
    </row>
    <row r="740" ht="43.5" customHeight="1">
      <c r="A740" s="242"/>
      <c r="B740" s="242"/>
      <c r="C740" s="262"/>
      <c r="D740" s="263"/>
      <c r="E740" s="264"/>
      <c r="F740" s="242"/>
      <c r="G740" s="265"/>
      <c r="H740" s="242"/>
      <c r="I740" s="266"/>
      <c r="J740" s="266"/>
      <c r="K740" s="266"/>
      <c r="L740" s="242"/>
      <c r="M740" s="267"/>
      <c r="N740" s="267"/>
      <c r="O740" s="268"/>
      <c r="P740" s="269"/>
      <c r="Q740" s="273"/>
      <c r="R740" s="271"/>
      <c r="S740" s="272"/>
      <c r="T740" s="272"/>
      <c r="U740" s="242"/>
    </row>
    <row r="741" ht="43.5" customHeight="1">
      <c r="A741" s="242"/>
      <c r="B741" s="242"/>
      <c r="C741" s="262"/>
      <c r="D741" s="263"/>
      <c r="E741" s="264"/>
      <c r="F741" s="242"/>
      <c r="G741" s="265"/>
      <c r="H741" s="242"/>
      <c r="I741" s="266"/>
      <c r="J741" s="266"/>
      <c r="K741" s="266"/>
      <c r="L741" s="242"/>
      <c r="M741" s="267"/>
      <c r="N741" s="267"/>
      <c r="O741" s="268"/>
      <c r="P741" s="269"/>
      <c r="Q741" s="273"/>
      <c r="R741" s="271"/>
      <c r="S741" s="272"/>
      <c r="T741" s="272"/>
      <c r="U741" s="242"/>
    </row>
    <row r="742" ht="43.5" customHeight="1">
      <c r="A742" s="242"/>
      <c r="B742" s="242"/>
      <c r="C742" s="262"/>
      <c r="D742" s="263"/>
      <c r="E742" s="264"/>
      <c r="F742" s="242"/>
      <c r="G742" s="265"/>
      <c r="H742" s="242"/>
      <c r="I742" s="266"/>
      <c r="J742" s="266"/>
      <c r="K742" s="266"/>
      <c r="L742" s="242"/>
      <c r="M742" s="267"/>
      <c r="N742" s="267"/>
      <c r="O742" s="268"/>
      <c r="P742" s="269"/>
      <c r="Q742" s="273"/>
      <c r="R742" s="271"/>
      <c r="S742" s="272"/>
      <c r="T742" s="272"/>
      <c r="U742" s="242"/>
    </row>
    <row r="743" ht="43.5" customHeight="1">
      <c r="A743" s="242"/>
      <c r="B743" s="242"/>
      <c r="C743" s="262"/>
      <c r="D743" s="263"/>
      <c r="E743" s="264"/>
      <c r="F743" s="242"/>
      <c r="G743" s="265"/>
      <c r="H743" s="242"/>
      <c r="I743" s="266"/>
      <c r="J743" s="266"/>
      <c r="K743" s="266"/>
      <c r="L743" s="242"/>
      <c r="M743" s="267"/>
      <c r="N743" s="267"/>
      <c r="O743" s="268"/>
      <c r="P743" s="269"/>
      <c r="Q743" s="273"/>
      <c r="R743" s="271"/>
      <c r="S743" s="272"/>
      <c r="T743" s="272"/>
      <c r="U743" s="242"/>
    </row>
    <row r="744" ht="43.5" customHeight="1">
      <c r="A744" s="242"/>
      <c r="B744" s="242"/>
      <c r="C744" s="262"/>
      <c r="D744" s="263"/>
      <c r="E744" s="264"/>
      <c r="F744" s="242"/>
      <c r="G744" s="265"/>
      <c r="H744" s="242"/>
      <c r="I744" s="266"/>
      <c r="J744" s="266"/>
      <c r="K744" s="266"/>
      <c r="L744" s="242"/>
      <c r="M744" s="267"/>
      <c r="N744" s="267"/>
      <c r="O744" s="268"/>
      <c r="P744" s="269"/>
      <c r="Q744" s="273"/>
      <c r="R744" s="271"/>
      <c r="S744" s="272"/>
      <c r="T744" s="272"/>
      <c r="U744" s="242"/>
    </row>
    <row r="745" ht="43.5" customHeight="1">
      <c r="A745" s="242"/>
      <c r="B745" s="242"/>
      <c r="C745" s="262"/>
      <c r="D745" s="263"/>
      <c r="E745" s="264"/>
      <c r="F745" s="242"/>
      <c r="G745" s="265"/>
      <c r="H745" s="242"/>
      <c r="I745" s="266"/>
      <c r="J745" s="266"/>
      <c r="K745" s="266"/>
      <c r="L745" s="242"/>
      <c r="M745" s="267"/>
      <c r="N745" s="267"/>
      <c r="O745" s="268"/>
      <c r="P745" s="269"/>
      <c r="Q745" s="273"/>
      <c r="R745" s="271"/>
      <c r="S745" s="272"/>
      <c r="T745" s="272"/>
      <c r="U745" s="242"/>
    </row>
    <row r="746" ht="43.5" customHeight="1">
      <c r="A746" s="242"/>
      <c r="B746" s="242"/>
      <c r="C746" s="262"/>
      <c r="D746" s="263"/>
      <c r="E746" s="264"/>
      <c r="F746" s="242"/>
      <c r="G746" s="265"/>
      <c r="H746" s="242"/>
      <c r="I746" s="266"/>
      <c r="J746" s="266"/>
      <c r="K746" s="266"/>
      <c r="L746" s="242"/>
      <c r="M746" s="267"/>
      <c r="N746" s="267"/>
      <c r="O746" s="268"/>
      <c r="P746" s="269"/>
      <c r="Q746" s="273"/>
      <c r="R746" s="271"/>
      <c r="S746" s="272"/>
      <c r="T746" s="272"/>
      <c r="U746" s="242"/>
    </row>
    <row r="747" ht="43.5" customHeight="1">
      <c r="A747" s="242"/>
      <c r="B747" s="242"/>
      <c r="C747" s="262"/>
      <c r="D747" s="263"/>
      <c r="E747" s="264"/>
      <c r="F747" s="242"/>
      <c r="G747" s="265"/>
      <c r="H747" s="242"/>
      <c r="I747" s="266"/>
      <c r="J747" s="266"/>
      <c r="K747" s="266"/>
      <c r="L747" s="242"/>
      <c r="M747" s="267"/>
      <c r="N747" s="267"/>
      <c r="O747" s="268"/>
      <c r="P747" s="269"/>
      <c r="Q747" s="273"/>
      <c r="R747" s="271"/>
      <c r="S747" s="272"/>
      <c r="T747" s="272"/>
      <c r="U747" s="242"/>
    </row>
    <row r="748" ht="43.5" customHeight="1">
      <c r="A748" s="242"/>
      <c r="B748" s="242"/>
      <c r="C748" s="262"/>
      <c r="D748" s="263"/>
      <c r="E748" s="264"/>
      <c r="F748" s="242"/>
      <c r="G748" s="265"/>
      <c r="H748" s="242"/>
      <c r="I748" s="266"/>
      <c r="J748" s="266"/>
      <c r="K748" s="266"/>
      <c r="L748" s="242"/>
      <c r="M748" s="267"/>
      <c r="N748" s="267"/>
      <c r="O748" s="268"/>
      <c r="P748" s="269"/>
      <c r="Q748" s="273"/>
      <c r="R748" s="271"/>
      <c r="S748" s="272"/>
      <c r="T748" s="272"/>
      <c r="U748" s="242"/>
    </row>
    <row r="749" ht="43.5" customHeight="1">
      <c r="A749" s="242"/>
      <c r="B749" s="242"/>
      <c r="C749" s="262"/>
      <c r="D749" s="263"/>
      <c r="E749" s="264"/>
      <c r="F749" s="242"/>
      <c r="G749" s="265"/>
      <c r="H749" s="242"/>
      <c r="I749" s="266"/>
      <c r="J749" s="266"/>
      <c r="K749" s="266"/>
      <c r="L749" s="242"/>
      <c r="M749" s="267"/>
      <c r="N749" s="267"/>
      <c r="O749" s="268"/>
      <c r="P749" s="269"/>
      <c r="Q749" s="273"/>
      <c r="R749" s="271"/>
      <c r="S749" s="272"/>
      <c r="T749" s="272"/>
      <c r="U749" s="242"/>
    </row>
    <row r="750" ht="43.5" customHeight="1">
      <c r="A750" s="242"/>
      <c r="B750" s="242"/>
      <c r="C750" s="262"/>
      <c r="D750" s="263"/>
      <c r="E750" s="264"/>
      <c r="F750" s="242"/>
      <c r="G750" s="265"/>
      <c r="H750" s="242"/>
      <c r="I750" s="266"/>
      <c r="J750" s="266"/>
      <c r="K750" s="266"/>
      <c r="L750" s="242"/>
      <c r="M750" s="267"/>
      <c r="N750" s="267"/>
      <c r="O750" s="268"/>
      <c r="P750" s="269"/>
      <c r="Q750" s="273"/>
      <c r="R750" s="271"/>
      <c r="S750" s="272"/>
      <c r="T750" s="272"/>
      <c r="U750" s="242"/>
    </row>
    <row r="751" ht="43.5" customHeight="1">
      <c r="A751" s="242"/>
      <c r="B751" s="242"/>
      <c r="C751" s="262"/>
      <c r="D751" s="263"/>
      <c r="E751" s="264"/>
      <c r="F751" s="242"/>
      <c r="G751" s="265"/>
      <c r="H751" s="242"/>
      <c r="I751" s="266"/>
      <c r="J751" s="266"/>
      <c r="K751" s="266"/>
      <c r="L751" s="242"/>
      <c r="M751" s="267"/>
      <c r="N751" s="267"/>
      <c r="O751" s="268"/>
      <c r="P751" s="269"/>
      <c r="Q751" s="273"/>
      <c r="R751" s="271"/>
      <c r="S751" s="272"/>
      <c r="T751" s="272"/>
      <c r="U751" s="242"/>
    </row>
    <row r="752" ht="43.5" customHeight="1">
      <c r="A752" s="242"/>
      <c r="B752" s="242"/>
      <c r="C752" s="262"/>
      <c r="D752" s="263"/>
      <c r="E752" s="264"/>
      <c r="F752" s="242"/>
      <c r="G752" s="265"/>
      <c r="H752" s="242"/>
      <c r="I752" s="266"/>
      <c r="J752" s="266"/>
      <c r="K752" s="266"/>
      <c r="L752" s="242"/>
      <c r="M752" s="267"/>
      <c r="N752" s="267"/>
      <c r="O752" s="268"/>
      <c r="P752" s="269"/>
      <c r="Q752" s="273"/>
      <c r="R752" s="271"/>
      <c r="S752" s="272"/>
      <c r="T752" s="272"/>
      <c r="U752" s="242"/>
    </row>
    <row r="753" ht="43.5" customHeight="1">
      <c r="A753" s="242"/>
      <c r="B753" s="242"/>
      <c r="C753" s="262"/>
      <c r="D753" s="263"/>
      <c r="E753" s="264"/>
      <c r="F753" s="242"/>
      <c r="G753" s="265"/>
      <c r="H753" s="242"/>
      <c r="I753" s="266"/>
      <c r="J753" s="266"/>
      <c r="K753" s="266"/>
      <c r="L753" s="242"/>
      <c r="M753" s="267"/>
      <c r="N753" s="267"/>
      <c r="O753" s="268"/>
      <c r="P753" s="269"/>
      <c r="Q753" s="273"/>
      <c r="R753" s="271"/>
      <c r="S753" s="272"/>
      <c r="T753" s="272"/>
      <c r="U753" s="242"/>
    </row>
    <row r="754" ht="43.5" customHeight="1">
      <c r="A754" s="242"/>
      <c r="B754" s="242"/>
      <c r="C754" s="262"/>
      <c r="D754" s="263"/>
      <c r="E754" s="264"/>
      <c r="F754" s="242"/>
      <c r="G754" s="265"/>
      <c r="H754" s="242"/>
      <c r="I754" s="266"/>
      <c r="J754" s="266"/>
      <c r="K754" s="266"/>
      <c r="L754" s="242"/>
      <c r="M754" s="267"/>
      <c r="N754" s="267"/>
      <c r="O754" s="268"/>
      <c r="P754" s="269"/>
      <c r="Q754" s="273"/>
      <c r="R754" s="271"/>
      <c r="S754" s="272"/>
      <c r="T754" s="272"/>
      <c r="U754" s="242"/>
    </row>
    <row r="755" ht="43.5" customHeight="1">
      <c r="A755" s="242"/>
      <c r="B755" s="242"/>
      <c r="C755" s="262"/>
      <c r="D755" s="263"/>
      <c r="E755" s="264"/>
      <c r="F755" s="242"/>
      <c r="G755" s="265"/>
      <c r="H755" s="242"/>
      <c r="I755" s="266"/>
      <c r="J755" s="266"/>
      <c r="K755" s="266"/>
      <c r="L755" s="242"/>
      <c r="M755" s="267"/>
      <c r="N755" s="267"/>
      <c r="O755" s="268"/>
      <c r="P755" s="269"/>
      <c r="Q755" s="273"/>
      <c r="R755" s="271"/>
      <c r="S755" s="272"/>
      <c r="T755" s="272"/>
      <c r="U755" s="242"/>
    </row>
    <row r="756" ht="43.5" customHeight="1">
      <c r="A756" s="242"/>
      <c r="B756" s="242"/>
      <c r="C756" s="262"/>
      <c r="D756" s="263"/>
      <c r="E756" s="264"/>
      <c r="F756" s="242"/>
      <c r="G756" s="265"/>
      <c r="H756" s="242"/>
      <c r="I756" s="266"/>
      <c r="J756" s="266"/>
      <c r="K756" s="266"/>
      <c r="L756" s="242"/>
      <c r="M756" s="267"/>
      <c r="N756" s="267"/>
      <c r="O756" s="268"/>
      <c r="P756" s="269"/>
      <c r="Q756" s="273"/>
      <c r="R756" s="271"/>
      <c r="S756" s="272"/>
      <c r="T756" s="272"/>
      <c r="U756" s="242"/>
    </row>
    <row r="757" ht="43.5" customHeight="1">
      <c r="A757" s="242"/>
      <c r="B757" s="242"/>
      <c r="C757" s="262"/>
      <c r="D757" s="263"/>
      <c r="E757" s="264"/>
      <c r="F757" s="242"/>
      <c r="G757" s="265"/>
      <c r="H757" s="242"/>
      <c r="I757" s="266"/>
      <c r="J757" s="266"/>
      <c r="K757" s="266"/>
      <c r="L757" s="242"/>
      <c r="M757" s="267"/>
      <c r="N757" s="267"/>
      <c r="O757" s="268"/>
      <c r="P757" s="269"/>
      <c r="Q757" s="273"/>
      <c r="R757" s="271"/>
      <c r="S757" s="272"/>
      <c r="T757" s="272"/>
      <c r="U757" s="242"/>
    </row>
    <row r="758" ht="43.5" customHeight="1">
      <c r="A758" s="242"/>
      <c r="B758" s="242"/>
      <c r="C758" s="262"/>
      <c r="D758" s="263"/>
      <c r="E758" s="264"/>
      <c r="F758" s="242"/>
      <c r="G758" s="265"/>
      <c r="H758" s="242"/>
      <c r="I758" s="266"/>
      <c r="J758" s="266"/>
      <c r="K758" s="266"/>
      <c r="L758" s="242"/>
      <c r="M758" s="267"/>
      <c r="N758" s="267"/>
      <c r="O758" s="268"/>
      <c r="P758" s="269"/>
      <c r="Q758" s="273"/>
      <c r="R758" s="271"/>
      <c r="S758" s="272"/>
      <c r="T758" s="272"/>
      <c r="U758" s="242"/>
    </row>
    <row r="759" ht="43.5" customHeight="1">
      <c r="A759" s="242"/>
      <c r="B759" s="242"/>
      <c r="C759" s="262"/>
      <c r="D759" s="263"/>
      <c r="E759" s="264"/>
      <c r="F759" s="242"/>
      <c r="G759" s="265"/>
      <c r="H759" s="242"/>
      <c r="I759" s="266"/>
      <c r="J759" s="266"/>
      <c r="K759" s="266"/>
      <c r="L759" s="242"/>
      <c r="M759" s="267"/>
      <c r="N759" s="267"/>
      <c r="O759" s="268"/>
      <c r="P759" s="269"/>
      <c r="Q759" s="273"/>
      <c r="R759" s="271"/>
      <c r="S759" s="272"/>
      <c r="T759" s="272"/>
      <c r="U759" s="242"/>
    </row>
    <row r="760" ht="43.5" customHeight="1">
      <c r="A760" s="242"/>
      <c r="B760" s="242"/>
      <c r="C760" s="262"/>
      <c r="D760" s="263"/>
      <c r="E760" s="264"/>
      <c r="F760" s="242"/>
      <c r="G760" s="265"/>
      <c r="H760" s="242"/>
      <c r="I760" s="266"/>
      <c r="J760" s="266"/>
      <c r="K760" s="266"/>
      <c r="L760" s="242"/>
      <c r="M760" s="267"/>
      <c r="N760" s="267"/>
      <c r="O760" s="268"/>
      <c r="P760" s="269"/>
      <c r="Q760" s="273"/>
      <c r="R760" s="271"/>
      <c r="S760" s="272"/>
      <c r="T760" s="272"/>
      <c r="U760" s="242"/>
    </row>
    <row r="761" ht="43.5" customHeight="1">
      <c r="A761" s="242"/>
      <c r="B761" s="242"/>
      <c r="C761" s="262"/>
      <c r="D761" s="263"/>
      <c r="E761" s="264"/>
      <c r="F761" s="242"/>
      <c r="G761" s="265"/>
      <c r="H761" s="242"/>
      <c r="I761" s="266"/>
      <c r="J761" s="266"/>
      <c r="K761" s="266"/>
      <c r="L761" s="242"/>
      <c r="M761" s="267"/>
      <c r="N761" s="267"/>
      <c r="O761" s="268"/>
      <c r="P761" s="269"/>
      <c r="Q761" s="273"/>
      <c r="R761" s="271"/>
      <c r="S761" s="272"/>
      <c r="T761" s="272"/>
      <c r="U761" s="242"/>
    </row>
    <row r="762" ht="43.5" customHeight="1">
      <c r="A762" s="242"/>
      <c r="B762" s="242"/>
      <c r="C762" s="262"/>
      <c r="D762" s="263"/>
      <c r="E762" s="264"/>
      <c r="F762" s="242"/>
      <c r="G762" s="265"/>
      <c r="H762" s="242"/>
      <c r="I762" s="266"/>
      <c r="J762" s="266"/>
      <c r="K762" s="266"/>
      <c r="L762" s="242"/>
      <c r="M762" s="267"/>
      <c r="N762" s="267"/>
      <c r="O762" s="268"/>
      <c r="P762" s="269"/>
      <c r="Q762" s="273"/>
      <c r="R762" s="271"/>
      <c r="S762" s="272"/>
      <c r="T762" s="272"/>
      <c r="U762" s="242"/>
    </row>
    <row r="763" ht="43.5" customHeight="1">
      <c r="A763" s="242"/>
      <c r="B763" s="242"/>
      <c r="C763" s="262"/>
      <c r="D763" s="263"/>
      <c r="E763" s="264"/>
      <c r="F763" s="242"/>
      <c r="G763" s="265"/>
      <c r="H763" s="242"/>
      <c r="I763" s="266"/>
      <c r="J763" s="266"/>
      <c r="K763" s="266"/>
      <c r="L763" s="242"/>
      <c r="M763" s="267"/>
      <c r="N763" s="267"/>
      <c r="O763" s="268"/>
      <c r="P763" s="269"/>
      <c r="Q763" s="273"/>
      <c r="R763" s="271"/>
      <c r="S763" s="272"/>
      <c r="T763" s="272"/>
      <c r="U763" s="242"/>
    </row>
    <row r="764" ht="43.5" customHeight="1">
      <c r="A764" s="242"/>
      <c r="B764" s="242"/>
      <c r="C764" s="262"/>
      <c r="D764" s="263"/>
      <c r="E764" s="264"/>
      <c r="F764" s="242"/>
      <c r="G764" s="265"/>
      <c r="H764" s="242"/>
      <c r="I764" s="266"/>
      <c r="J764" s="266"/>
      <c r="K764" s="266"/>
      <c r="L764" s="242"/>
      <c r="M764" s="267"/>
      <c r="N764" s="267"/>
      <c r="O764" s="268"/>
      <c r="P764" s="269"/>
      <c r="Q764" s="273"/>
      <c r="R764" s="271"/>
      <c r="S764" s="272"/>
      <c r="T764" s="272"/>
      <c r="U764" s="242"/>
    </row>
    <row r="765" ht="43.5" customHeight="1">
      <c r="A765" s="242"/>
      <c r="B765" s="242"/>
      <c r="C765" s="262"/>
      <c r="D765" s="263"/>
      <c r="E765" s="264"/>
      <c r="F765" s="242"/>
      <c r="G765" s="265"/>
      <c r="H765" s="242"/>
      <c r="I765" s="266"/>
      <c r="J765" s="266"/>
      <c r="K765" s="266"/>
      <c r="L765" s="242"/>
      <c r="M765" s="267"/>
      <c r="N765" s="267"/>
      <c r="O765" s="268"/>
      <c r="P765" s="269"/>
      <c r="Q765" s="273"/>
      <c r="R765" s="271"/>
      <c r="S765" s="272"/>
      <c r="T765" s="272"/>
      <c r="U765" s="242"/>
    </row>
    <row r="766" ht="43.5" customHeight="1">
      <c r="A766" s="242"/>
      <c r="B766" s="242"/>
      <c r="C766" s="262"/>
      <c r="D766" s="263"/>
      <c r="E766" s="264"/>
      <c r="F766" s="242"/>
      <c r="G766" s="265"/>
      <c r="H766" s="242"/>
      <c r="I766" s="266"/>
      <c r="J766" s="266"/>
      <c r="K766" s="266"/>
      <c r="L766" s="242"/>
      <c r="M766" s="267"/>
      <c r="N766" s="267"/>
      <c r="O766" s="268"/>
      <c r="P766" s="269"/>
      <c r="Q766" s="273"/>
      <c r="R766" s="271"/>
      <c r="S766" s="272"/>
      <c r="T766" s="272"/>
      <c r="U766" s="242"/>
    </row>
    <row r="767" ht="43.5" customHeight="1">
      <c r="A767" s="242"/>
      <c r="B767" s="242"/>
      <c r="C767" s="262"/>
      <c r="D767" s="263"/>
      <c r="E767" s="264"/>
      <c r="F767" s="242"/>
      <c r="G767" s="265"/>
      <c r="H767" s="242"/>
      <c r="I767" s="266"/>
      <c r="J767" s="266"/>
      <c r="K767" s="266"/>
      <c r="L767" s="242"/>
      <c r="M767" s="267"/>
      <c r="N767" s="267"/>
      <c r="O767" s="268"/>
      <c r="P767" s="269"/>
      <c r="Q767" s="273"/>
      <c r="R767" s="271"/>
      <c r="S767" s="272"/>
      <c r="T767" s="272"/>
      <c r="U767" s="242"/>
    </row>
    <row r="768" ht="43.5" customHeight="1">
      <c r="A768" s="242"/>
      <c r="B768" s="242"/>
      <c r="C768" s="262"/>
      <c r="D768" s="263"/>
      <c r="E768" s="264"/>
      <c r="F768" s="242"/>
      <c r="G768" s="265"/>
      <c r="H768" s="242"/>
      <c r="I768" s="266"/>
      <c r="J768" s="266"/>
      <c r="K768" s="266"/>
      <c r="L768" s="242"/>
      <c r="M768" s="267"/>
      <c r="N768" s="267"/>
      <c r="O768" s="268"/>
      <c r="P768" s="269"/>
      <c r="Q768" s="273"/>
      <c r="R768" s="271"/>
      <c r="S768" s="272"/>
      <c r="T768" s="272"/>
      <c r="U768" s="242"/>
    </row>
    <row r="769" ht="43.5" customHeight="1">
      <c r="A769" s="242"/>
      <c r="B769" s="242"/>
      <c r="C769" s="262"/>
      <c r="D769" s="263"/>
      <c r="E769" s="264"/>
      <c r="F769" s="242"/>
      <c r="G769" s="265"/>
      <c r="H769" s="242"/>
      <c r="I769" s="266"/>
      <c r="J769" s="266"/>
      <c r="K769" s="266"/>
      <c r="L769" s="242"/>
      <c r="M769" s="267"/>
      <c r="N769" s="267"/>
      <c r="O769" s="268"/>
      <c r="P769" s="269"/>
      <c r="Q769" s="273"/>
      <c r="R769" s="271"/>
      <c r="S769" s="272"/>
      <c r="T769" s="272"/>
      <c r="U769" s="242"/>
    </row>
    <row r="770" ht="43.5" customHeight="1">
      <c r="A770" s="242"/>
      <c r="B770" s="242"/>
      <c r="C770" s="262"/>
      <c r="D770" s="263"/>
      <c r="E770" s="264"/>
      <c r="F770" s="242"/>
      <c r="G770" s="265"/>
      <c r="H770" s="242"/>
      <c r="I770" s="266"/>
      <c r="J770" s="266"/>
      <c r="K770" s="266"/>
      <c r="L770" s="242"/>
      <c r="M770" s="267"/>
      <c r="N770" s="267"/>
      <c r="O770" s="268"/>
      <c r="P770" s="269"/>
      <c r="Q770" s="273"/>
      <c r="R770" s="271"/>
      <c r="S770" s="272"/>
      <c r="T770" s="272"/>
      <c r="U770" s="242"/>
    </row>
    <row r="771" ht="43.5" customHeight="1">
      <c r="A771" s="242"/>
      <c r="B771" s="242"/>
      <c r="C771" s="262"/>
      <c r="D771" s="263"/>
      <c r="E771" s="264"/>
      <c r="F771" s="242"/>
      <c r="G771" s="265"/>
      <c r="H771" s="242"/>
      <c r="I771" s="266"/>
      <c r="J771" s="266"/>
      <c r="K771" s="266"/>
      <c r="L771" s="242"/>
      <c r="M771" s="267"/>
      <c r="N771" s="267"/>
      <c r="O771" s="268"/>
      <c r="P771" s="269"/>
      <c r="Q771" s="273"/>
      <c r="R771" s="271"/>
      <c r="S771" s="272"/>
      <c r="T771" s="272"/>
      <c r="U771" s="242"/>
    </row>
    <row r="772" ht="43.5" customHeight="1">
      <c r="A772" s="242"/>
      <c r="B772" s="242"/>
      <c r="C772" s="262"/>
      <c r="D772" s="263"/>
      <c r="E772" s="264"/>
      <c r="F772" s="242"/>
      <c r="G772" s="265"/>
      <c r="H772" s="242"/>
      <c r="I772" s="266"/>
      <c r="J772" s="266"/>
      <c r="K772" s="266"/>
      <c r="L772" s="242"/>
      <c r="M772" s="267"/>
      <c r="N772" s="267"/>
      <c r="O772" s="268"/>
      <c r="P772" s="269"/>
      <c r="Q772" s="273"/>
      <c r="R772" s="271"/>
      <c r="S772" s="272"/>
      <c r="T772" s="272"/>
      <c r="U772" s="242"/>
    </row>
    <row r="773" ht="43.5" customHeight="1">
      <c r="A773" s="242"/>
      <c r="B773" s="242"/>
      <c r="C773" s="262"/>
      <c r="D773" s="263"/>
      <c r="E773" s="264"/>
      <c r="F773" s="242"/>
      <c r="G773" s="265"/>
      <c r="H773" s="242"/>
      <c r="I773" s="266"/>
      <c r="J773" s="266"/>
      <c r="K773" s="266"/>
      <c r="L773" s="242"/>
      <c r="M773" s="267"/>
      <c r="N773" s="267"/>
      <c r="O773" s="268"/>
      <c r="P773" s="269"/>
      <c r="Q773" s="273"/>
      <c r="R773" s="271"/>
      <c r="S773" s="272"/>
      <c r="T773" s="272"/>
      <c r="U773" s="242"/>
    </row>
    <row r="774" ht="43.5" customHeight="1">
      <c r="A774" s="242"/>
      <c r="B774" s="242"/>
      <c r="C774" s="262"/>
      <c r="D774" s="263"/>
      <c r="E774" s="264"/>
      <c r="F774" s="242"/>
      <c r="G774" s="265"/>
      <c r="H774" s="242"/>
      <c r="I774" s="266"/>
      <c r="J774" s="266"/>
      <c r="K774" s="266"/>
      <c r="L774" s="242"/>
      <c r="M774" s="267"/>
      <c r="N774" s="267"/>
      <c r="O774" s="268"/>
      <c r="P774" s="269"/>
      <c r="Q774" s="273"/>
      <c r="R774" s="271"/>
      <c r="S774" s="272"/>
      <c r="T774" s="272"/>
      <c r="U774" s="242"/>
    </row>
    <row r="775" ht="43.5" customHeight="1">
      <c r="A775" s="242"/>
      <c r="B775" s="242"/>
      <c r="C775" s="262"/>
      <c r="D775" s="263"/>
      <c r="E775" s="264"/>
      <c r="F775" s="242"/>
      <c r="G775" s="265"/>
      <c r="H775" s="242"/>
      <c r="I775" s="266"/>
      <c r="J775" s="266"/>
      <c r="K775" s="266"/>
      <c r="L775" s="242"/>
      <c r="M775" s="267"/>
      <c r="N775" s="267"/>
      <c r="O775" s="268"/>
      <c r="P775" s="269"/>
      <c r="Q775" s="273"/>
      <c r="R775" s="271"/>
      <c r="S775" s="272"/>
      <c r="T775" s="272"/>
      <c r="U775" s="242"/>
    </row>
    <row r="776" ht="43.5" customHeight="1">
      <c r="A776" s="242"/>
      <c r="B776" s="242"/>
      <c r="C776" s="262"/>
      <c r="D776" s="263"/>
      <c r="E776" s="264"/>
      <c r="F776" s="242"/>
      <c r="G776" s="265"/>
      <c r="H776" s="242"/>
      <c r="I776" s="266"/>
      <c r="J776" s="266"/>
      <c r="K776" s="266"/>
      <c r="L776" s="242"/>
      <c r="M776" s="267"/>
      <c r="N776" s="267"/>
      <c r="O776" s="268"/>
      <c r="P776" s="269"/>
      <c r="Q776" s="273"/>
      <c r="R776" s="271"/>
      <c r="S776" s="272"/>
      <c r="T776" s="272"/>
      <c r="U776" s="242"/>
    </row>
    <row r="777" ht="43.5" customHeight="1">
      <c r="A777" s="242"/>
      <c r="B777" s="242"/>
      <c r="C777" s="262"/>
      <c r="D777" s="263"/>
      <c r="E777" s="264"/>
      <c r="F777" s="242"/>
      <c r="G777" s="265"/>
      <c r="H777" s="242"/>
      <c r="I777" s="266"/>
      <c r="J777" s="266"/>
      <c r="K777" s="266"/>
      <c r="L777" s="242"/>
      <c r="M777" s="267"/>
      <c r="N777" s="267"/>
      <c r="O777" s="268"/>
      <c r="P777" s="269"/>
      <c r="Q777" s="273"/>
      <c r="R777" s="271"/>
      <c r="S777" s="272"/>
      <c r="T777" s="272"/>
      <c r="U777" s="242"/>
    </row>
    <row r="778" ht="43.5" customHeight="1">
      <c r="A778" s="242"/>
      <c r="B778" s="242"/>
      <c r="C778" s="262"/>
      <c r="D778" s="263"/>
      <c r="E778" s="264"/>
      <c r="F778" s="242"/>
      <c r="G778" s="265"/>
      <c r="H778" s="242"/>
      <c r="I778" s="266"/>
      <c r="J778" s="266"/>
      <c r="K778" s="266"/>
      <c r="L778" s="242"/>
      <c r="M778" s="267"/>
      <c r="N778" s="267"/>
      <c r="O778" s="268"/>
      <c r="P778" s="269"/>
      <c r="Q778" s="273"/>
      <c r="R778" s="271"/>
      <c r="S778" s="272"/>
      <c r="T778" s="272"/>
      <c r="U778" s="242"/>
    </row>
    <row r="779" ht="43.5" customHeight="1">
      <c r="A779" s="242"/>
      <c r="B779" s="242"/>
      <c r="C779" s="262"/>
      <c r="D779" s="263"/>
      <c r="E779" s="264"/>
      <c r="F779" s="242"/>
      <c r="G779" s="265"/>
      <c r="H779" s="242"/>
      <c r="I779" s="266"/>
      <c r="J779" s="266"/>
      <c r="K779" s="266"/>
      <c r="L779" s="242"/>
      <c r="M779" s="267"/>
      <c r="N779" s="267"/>
      <c r="O779" s="268"/>
      <c r="P779" s="269"/>
      <c r="Q779" s="273"/>
      <c r="R779" s="271"/>
      <c r="S779" s="272"/>
      <c r="T779" s="272"/>
      <c r="U779" s="242"/>
    </row>
    <row r="780" ht="43.5" customHeight="1">
      <c r="A780" s="242"/>
      <c r="B780" s="242"/>
      <c r="C780" s="262"/>
      <c r="D780" s="263"/>
      <c r="E780" s="264"/>
      <c r="F780" s="242"/>
      <c r="G780" s="265"/>
      <c r="H780" s="242"/>
      <c r="I780" s="266"/>
      <c r="J780" s="266"/>
      <c r="K780" s="266"/>
      <c r="L780" s="242"/>
      <c r="M780" s="267"/>
      <c r="N780" s="267"/>
      <c r="O780" s="268"/>
      <c r="P780" s="269"/>
      <c r="Q780" s="273"/>
      <c r="R780" s="271"/>
      <c r="S780" s="272"/>
      <c r="T780" s="272"/>
      <c r="U780" s="242"/>
    </row>
    <row r="781" ht="43.5" customHeight="1">
      <c r="A781" s="242"/>
      <c r="B781" s="242"/>
      <c r="C781" s="262"/>
      <c r="D781" s="263"/>
      <c r="E781" s="264"/>
      <c r="F781" s="242"/>
      <c r="G781" s="265"/>
      <c r="H781" s="242"/>
      <c r="I781" s="266"/>
      <c r="J781" s="266"/>
      <c r="K781" s="266"/>
      <c r="L781" s="242"/>
      <c r="M781" s="267"/>
      <c r="N781" s="267"/>
      <c r="O781" s="268"/>
      <c r="P781" s="269"/>
      <c r="Q781" s="273"/>
      <c r="R781" s="271"/>
      <c r="S781" s="272"/>
      <c r="T781" s="272"/>
      <c r="U781" s="242"/>
    </row>
    <row r="782" ht="43.5" customHeight="1">
      <c r="A782" s="242"/>
      <c r="B782" s="242"/>
      <c r="C782" s="262"/>
      <c r="D782" s="263"/>
      <c r="E782" s="264"/>
      <c r="F782" s="242"/>
      <c r="G782" s="265"/>
      <c r="H782" s="242"/>
      <c r="I782" s="266"/>
      <c r="J782" s="266"/>
      <c r="K782" s="266"/>
      <c r="L782" s="242"/>
      <c r="M782" s="267"/>
      <c r="N782" s="267"/>
      <c r="O782" s="268"/>
      <c r="P782" s="269"/>
      <c r="Q782" s="273"/>
      <c r="R782" s="271"/>
      <c r="S782" s="272"/>
      <c r="T782" s="272"/>
      <c r="U782" s="242"/>
    </row>
    <row r="783" ht="43.5" customHeight="1">
      <c r="A783" s="242"/>
      <c r="B783" s="242"/>
      <c r="C783" s="262"/>
      <c r="D783" s="263"/>
      <c r="E783" s="264"/>
      <c r="F783" s="242"/>
      <c r="G783" s="265"/>
      <c r="H783" s="242"/>
      <c r="I783" s="266"/>
      <c r="J783" s="266"/>
      <c r="K783" s="266"/>
      <c r="L783" s="242"/>
      <c r="M783" s="267"/>
      <c r="N783" s="267"/>
      <c r="O783" s="268"/>
      <c r="P783" s="269"/>
      <c r="Q783" s="273"/>
      <c r="R783" s="271"/>
      <c r="S783" s="272"/>
      <c r="T783" s="272"/>
      <c r="U783" s="242"/>
    </row>
    <row r="784" ht="43.5" customHeight="1">
      <c r="A784" s="242"/>
      <c r="B784" s="242"/>
      <c r="C784" s="262"/>
      <c r="D784" s="263"/>
      <c r="E784" s="264"/>
      <c r="F784" s="242"/>
      <c r="G784" s="265"/>
      <c r="H784" s="242"/>
      <c r="I784" s="266"/>
      <c r="J784" s="266"/>
      <c r="K784" s="266"/>
      <c r="L784" s="242"/>
      <c r="M784" s="267"/>
      <c r="N784" s="267"/>
      <c r="O784" s="268"/>
      <c r="P784" s="269"/>
      <c r="Q784" s="273"/>
      <c r="R784" s="271"/>
      <c r="S784" s="272"/>
      <c r="T784" s="272"/>
      <c r="U784" s="242"/>
    </row>
    <row r="785" ht="43.5" customHeight="1">
      <c r="A785" s="242"/>
      <c r="B785" s="242"/>
      <c r="C785" s="262"/>
      <c r="D785" s="263"/>
      <c r="E785" s="264"/>
      <c r="F785" s="242"/>
      <c r="G785" s="265"/>
      <c r="H785" s="242"/>
      <c r="I785" s="266"/>
      <c r="J785" s="266"/>
      <c r="K785" s="266"/>
      <c r="L785" s="242"/>
      <c r="M785" s="267"/>
      <c r="N785" s="267"/>
      <c r="O785" s="268"/>
      <c r="P785" s="269"/>
      <c r="Q785" s="273"/>
      <c r="R785" s="271"/>
      <c r="S785" s="272"/>
      <c r="T785" s="272"/>
      <c r="U785" s="242"/>
    </row>
    <row r="786" ht="43.5" customHeight="1">
      <c r="A786" s="242"/>
      <c r="B786" s="242"/>
      <c r="C786" s="262"/>
      <c r="D786" s="263"/>
      <c r="E786" s="264"/>
      <c r="F786" s="242"/>
      <c r="G786" s="265"/>
      <c r="H786" s="242"/>
      <c r="I786" s="266"/>
      <c r="J786" s="266"/>
      <c r="K786" s="266"/>
      <c r="L786" s="242"/>
      <c r="M786" s="267"/>
      <c r="N786" s="267"/>
      <c r="O786" s="268"/>
      <c r="P786" s="269"/>
      <c r="Q786" s="273"/>
      <c r="R786" s="271"/>
      <c r="S786" s="272"/>
      <c r="T786" s="272"/>
      <c r="U786" s="242"/>
    </row>
    <row r="787" ht="43.5" customHeight="1">
      <c r="A787" s="242"/>
      <c r="B787" s="242"/>
      <c r="C787" s="262"/>
      <c r="D787" s="263"/>
      <c r="E787" s="264"/>
      <c r="F787" s="242"/>
      <c r="G787" s="265"/>
      <c r="H787" s="242"/>
      <c r="I787" s="266"/>
      <c r="J787" s="266"/>
      <c r="K787" s="266"/>
      <c r="L787" s="242"/>
      <c r="M787" s="267"/>
      <c r="N787" s="267"/>
      <c r="O787" s="268"/>
      <c r="P787" s="269"/>
      <c r="Q787" s="273"/>
      <c r="R787" s="271"/>
      <c r="S787" s="272"/>
      <c r="T787" s="272"/>
      <c r="U787" s="242"/>
    </row>
    <row r="788" ht="43.5" customHeight="1">
      <c r="A788" s="242"/>
      <c r="B788" s="242"/>
      <c r="C788" s="262"/>
      <c r="D788" s="263"/>
      <c r="E788" s="264"/>
      <c r="F788" s="242"/>
      <c r="G788" s="265"/>
      <c r="H788" s="242"/>
      <c r="I788" s="266"/>
      <c r="J788" s="266"/>
      <c r="K788" s="266"/>
      <c r="L788" s="242"/>
      <c r="M788" s="267"/>
      <c r="N788" s="267"/>
      <c r="O788" s="268"/>
      <c r="P788" s="269"/>
      <c r="Q788" s="273"/>
      <c r="R788" s="271"/>
      <c r="S788" s="272"/>
      <c r="T788" s="272"/>
      <c r="U788" s="242"/>
    </row>
    <row r="789" ht="43.5" customHeight="1">
      <c r="A789" s="242"/>
      <c r="B789" s="242"/>
      <c r="C789" s="262"/>
      <c r="D789" s="263"/>
      <c r="E789" s="264"/>
      <c r="F789" s="242"/>
      <c r="G789" s="265"/>
      <c r="H789" s="242"/>
      <c r="I789" s="266"/>
      <c r="J789" s="266"/>
      <c r="K789" s="266"/>
      <c r="L789" s="242"/>
      <c r="M789" s="267"/>
      <c r="N789" s="267"/>
      <c r="O789" s="268"/>
      <c r="P789" s="269"/>
      <c r="Q789" s="273"/>
      <c r="R789" s="271"/>
      <c r="S789" s="272"/>
      <c r="T789" s="272"/>
      <c r="U789" s="242"/>
    </row>
    <row r="790" ht="43.5" customHeight="1">
      <c r="A790" s="242"/>
      <c r="B790" s="242"/>
      <c r="C790" s="262"/>
      <c r="D790" s="263"/>
      <c r="E790" s="264"/>
      <c r="F790" s="242"/>
      <c r="G790" s="265"/>
      <c r="H790" s="242"/>
      <c r="I790" s="266"/>
      <c r="J790" s="266"/>
      <c r="K790" s="266"/>
      <c r="L790" s="242"/>
      <c r="M790" s="267"/>
      <c r="N790" s="267"/>
      <c r="O790" s="268"/>
      <c r="P790" s="269"/>
      <c r="Q790" s="273"/>
      <c r="R790" s="271"/>
      <c r="S790" s="272"/>
      <c r="T790" s="272"/>
      <c r="U790" s="242"/>
    </row>
    <row r="791" ht="43.5" customHeight="1">
      <c r="A791" s="242"/>
      <c r="B791" s="242"/>
      <c r="C791" s="262"/>
      <c r="D791" s="263"/>
      <c r="E791" s="264"/>
      <c r="F791" s="242"/>
      <c r="G791" s="265"/>
      <c r="H791" s="242"/>
      <c r="I791" s="266"/>
      <c r="J791" s="266"/>
      <c r="K791" s="266"/>
      <c r="L791" s="242"/>
      <c r="M791" s="267"/>
      <c r="N791" s="267"/>
      <c r="O791" s="268"/>
      <c r="P791" s="269"/>
      <c r="Q791" s="273"/>
      <c r="R791" s="271"/>
      <c r="S791" s="272"/>
      <c r="T791" s="272"/>
      <c r="U791" s="242"/>
    </row>
    <row r="792" ht="43.5" customHeight="1">
      <c r="A792" s="242"/>
      <c r="B792" s="242"/>
      <c r="C792" s="262"/>
      <c r="D792" s="263"/>
      <c r="E792" s="264"/>
      <c r="F792" s="242"/>
      <c r="G792" s="265"/>
      <c r="H792" s="242"/>
      <c r="I792" s="266"/>
      <c r="J792" s="266"/>
      <c r="K792" s="266"/>
      <c r="L792" s="242"/>
      <c r="M792" s="267"/>
      <c r="N792" s="267"/>
      <c r="O792" s="268"/>
      <c r="P792" s="269"/>
      <c r="Q792" s="273"/>
      <c r="R792" s="271"/>
      <c r="S792" s="272"/>
      <c r="T792" s="272"/>
      <c r="U792" s="242"/>
    </row>
    <row r="793" ht="43.5" customHeight="1">
      <c r="A793" s="242"/>
      <c r="B793" s="242"/>
      <c r="C793" s="262"/>
      <c r="D793" s="263"/>
      <c r="E793" s="264"/>
      <c r="F793" s="242"/>
      <c r="G793" s="265"/>
      <c r="H793" s="242"/>
      <c r="I793" s="266"/>
      <c r="J793" s="266"/>
      <c r="K793" s="266"/>
      <c r="L793" s="242"/>
      <c r="M793" s="267"/>
      <c r="N793" s="267"/>
      <c r="O793" s="268"/>
      <c r="P793" s="269"/>
      <c r="Q793" s="273"/>
      <c r="R793" s="271"/>
      <c r="S793" s="272"/>
      <c r="T793" s="272"/>
      <c r="U793" s="242"/>
    </row>
    <row r="794" ht="43.5" customHeight="1">
      <c r="A794" s="242"/>
      <c r="B794" s="242"/>
      <c r="C794" s="262"/>
      <c r="D794" s="263"/>
      <c r="E794" s="264"/>
      <c r="F794" s="242"/>
      <c r="G794" s="265"/>
      <c r="H794" s="242"/>
      <c r="I794" s="266"/>
      <c r="J794" s="266"/>
      <c r="K794" s="266"/>
      <c r="L794" s="242"/>
      <c r="M794" s="267"/>
      <c r="N794" s="267"/>
      <c r="O794" s="268"/>
      <c r="P794" s="269"/>
      <c r="Q794" s="273"/>
      <c r="R794" s="271"/>
      <c r="S794" s="272"/>
      <c r="T794" s="272"/>
      <c r="U794" s="242"/>
    </row>
    <row r="795" ht="43.5" customHeight="1">
      <c r="A795" s="242"/>
      <c r="B795" s="242"/>
      <c r="C795" s="262"/>
      <c r="D795" s="263"/>
      <c r="E795" s="264"/>
      <c r="F795" s="242"/>
      <c r="G795" s="265"/>
      <c r="H795" s="242"/>
      <c r="I795" s="266"/>
      <c r="J795" s="266"/>
      <c r="K795" s="266"/>
      <c r="L795" s="242"/>
      <c r="M795" s="267"/>
      <c r="N795" s="267"/>
      <c r="O795" s="268"/>
      <c r="P795" s="269"/>
      <c r="Q795" s="273"/>
      <c r="R795" s="271"/>
      <c r="S795" s="272"/>
      <c r="T795" s="272"/>
      <c r="U795" s="242"/>
    </row>
    <row r="796" ht="43.5" customHeight="1">
      <c r="A796" s="242"/>
      <c r="B796" s="242"/>
      <c r="C796" s="262"/>
      <c r="D796" s="263"/>
      <c r="E796" s="264"/>
      <c r="F796" s="242"/>
      <c r="G796" s="265"/>
      <c r="H796" s="242"/>
      <c r="I796" s="266"/>
      <c r="J796" s="266"/>
      <c r="K796" s="266"/>
      <c r="L796" s="242"/>
      <c r="M796" s="267"/>
      <c r="N796" s="267"/>
      <c r="O796" s="268"/>
      <c r="P796" s="269"/>
      <c r="Q796" s="273"/>
      <c r="R796" s="271"/>
      <c r="S796" s="272"/>
      <c r="T796" s="272"/>
      <c r="U796" s="242"/>
    </row>
    <row r="797" ht="43.5" customHeight="1">
      <c r="A797" s="242"/>
      <c r="B797" s="242"/>
      <c r="C797" s="262"/>
      <c r="D797" s="263"/>
      <c r="E797" s="264"/>
      <c r="F797" s="242"/>
      <c r="G797" s="265"/>
      <c r="H797" s="242"/>
      <c r="I797" s="266"/>
      <c r="J797" s="266"/>
      <c r="K797" s="266"/>
      <c r="L797" s="242"/>
      <c r="M797" s="267"/>
      <c r="N797" s="267"/>
      <c r="O797" s="268"/>
      <c r="P797" s="269"/>
      <c r="Q797" s="273"/>
      <c r="R797" s="271"/>
      <c r="S797" s="272"/>
      <c r="T797" s="272"/>
      <c r="U797" s="242"/>
    </row>
    <row r="798" ht="43.5" customHeight="1">
      <c r="A798" s="242"/>
      <c r="B798" s="242"/>
      <c r="C798" s="262"/>
      <c r="D798" s="263"/>
      <c r="E798" s="264"/>
      <c r="F798" s="242"/>
      <c r="G798" s="265"/>
      <c r="H798" s="242"/>
      <c r="I798" s="266"/>
      <c r="J798" s="266"/>
      <c r="K798" s="266"/>
      <c r="L798" s="242"/>
      <c r="M798" s="267"/>
      <c r="N798" s="267"/>
      <c r="O798" s="268"/>
      <c r="P798" s="269"/>
      <c r="Q798" s="273"/>
      <c r="R798" s="271"/>
      <c r="S798" s="272"/>
      <c r="T798" s="272"/>
      <c r="U798" s="242"/>
    </row>
    <row r="799" ht="43.5" customHeight="1">
      <c r="A799" s="242"/>
      <c r="B799" s="242"/>
      <c r="C799" s="262"/>
      <c r="D799" s="263"/>
      <c r="E799" s="264"/>
      <c r="F799" s="242"/>
      <c r="G799" s="265"/>
      <c r="H799" s="242"/>
      <c r="I799" s="266"/>
      <c r="J799" s="266"/>
      <c r="K799" s="266"/>
      <c r="L799" s="242"/>
      <c r="M799" s="267"/>
      <c r="N799" s="267"/>
      <c r="O799" s="268"/>
      <c r="P799" s="269"/>
      <c r="Q799" s="273"/>
      <c r="R799" s="271"/>
      <c r="S799" s="272"/>
      <c r="T799" s="272"/>
      <c r="U799" s="242"/>
    </row>
    <row r="800" ht="43.5" customHeight="1">
      <c r="A800" s="242"/>
      <c r="B800" s="242"/>
      <c r="C800" s="262"/>
      <c r="D800" s="263"/>
      <c r="E800" s="264"/>
      <c r="F800" s="242"/>
      <c r="G800" s="265"/>
      <c r="H800" s="242"/>
      <c r="I800" s="266"/>
      <c r="J800" s="266"/>
      <c r="K800" s="266"/>
      <c r="L800" s="242"/>
      <c r="M800" s="267"/>
      <c r="N800" s="267"/>
      <c r="O800" s="268"/>
      <c r="P800" s="269"/>
      <c r="Q800" s="273"/>
      <c r="R800" s="271"/>
      <c r="S800" s="272"/>
      <c r="T800" s="272"/>
      <c r="U800" s="242"/>
    </row>
    <row r="801" ht="43.5" customHeight="1">
      <c r="A801" s="242"/>
      <c r="B801" s="242"/>
      <c r="C801" s="262"/>
      <c r="D801" s="263"/>
      <c r="E801" s="264"/>
      <c r="F801" s="242"/>
      <c r="G801" s="265"/>
      <c r="H801" s="242"/>
      <c r="I801" s="266"/>
      <c r="J801" s="266"/>
      <c r="K801" s="266"/>
      <c r="L801" s="242"/>
      <c r="M801" s="267"/>
      <c r="N801" s="267"/>
      <c r="O801" s="268"/>
      <c r="P801" s="269"/>
      <c r="Q801" s="273"/>
      <c r="R801" s="271"/>
      <c r="S801" s="272"/>
      <c r="T801" s="272"/>
      <c r="U801" s="242"/>
    </row>
    <row r="802" ht="43.5" customHeight="1">
      <c r="A802" s="242"/>
      <c r="B802" s="242"/>
      <c r="C802" s="262"/>
      <c r="D802" s="263"/>
      <c r="E802" s="264"/>
      <c r="F802" s="242"/>
      <c r="G802" s="265"/>
      <c r="H802" s="242"/>
      <c r="I802" s="266"/>
      <c r="J802" s="266"/>
      <c r="K802" s="266"/>
      <c r="L802" s="242"/>
      <c r="M802" s="267"/>
      <c r="N802" s="267"/>
      <c r="O802" s="268"/>
      <c r="P802" s="269"/>
      <c r="Q802" s="273"/>
      <c r="R802" s="271"/>
      <c r="S802" s="272"/>
      <c r="T802" s="272"/>
      <c r="U802" s="242"/>
    </row>
    <row r="803" ht="43.5" customHeight="1">
      <c r="A803" s="242"/>
      <c r="B803" s="242"/>
      <c r="C803" s="262"/>
      <c r="D803" s="263"/>
      <c r="E803" s="264"/>
      <c r="F803" s="242"/>
      <c r="G803" s="265"/>
      <c r="H803" s="242"/>
      <c r="I803" s="266"/>
      <c r="J803" s="266"/>
      <c r="K803" s="266"/>
      <c r="L803" s="242"/>
      <c r="M803" s="267"/>
      <c r="N803" s="267"/>
      <c r="O803" s="268"/>
      <c r="P803" s="269"/>
      <c r="Q803" s="273"/>
      <c r="R803" s="271"/>
      <c r="S803" s="272"/>
      <c r="T803" s="272"/>
      <c r="U803" s="242"/>
    </row>
    <row r="804" ht="43.5" customHeight="1">
      <c r="A804" s="242"/>
      <c r="B804" s="242"/>
      <c r="C804" s="262"/>
      <c r="D804" s="263"/>
      <c r="E804" s="264"/>
      <c r="F804" s="242"/>
      <c r="G804" s="265"/>
      <c r="H804" s="242"/>
      <c r="I804" s="266"/>
      <c r="J804" s="266"/>
      <c r="K804" s="266"/>
      <c r="L804" s="242"/>
      <c r="M804" s="267"/>
      <c r="N804" s="267"/>
      <c r="O804" s="268"/>
      <c r="P804" s="269"/>
      <c r="Q804" s="273"/>
      <c r="R804" s="271"/>
      <c r="S804" s="272"/>
      <c r="T804" s="272"/>
      <c r="U804" s="242"/>
    </row>
    <row r="805" ht="43.5" customHeight="1">
      <c r="A805" s="242"/>
      <c r="B805" s="242"/>
      <c r="C805" s="262"/>
      <c r="D805" s="263"/>
      <c r="E805" s="264"/>
      <c r="F805" s="242"/>
      <c r="G805" s="265"/>
      <c r="H805" s="242"/>
      <c r="I805" s="266"/>
      <c r="J805" s="266"/>
      <c r="K805" s="266"/>
      <c r="L805" s="242"/>
      <c r="M805" s="267"/>
      <c r="N805" s="267"/>
      <c r="O805" s="268"/>
      <c r="P805" s="269"/>
      <c r="Q805" s="273"/>
      <c r="R805" s="271"/>
      <c r="S805" s="272"/>
      <c r="T805" s="272"/>
      <c r="U805" s="242"/>
    </row>
    <row r="806" ht="43.5" customHeight="1">
      <c r="A806" s="242"/>
      <c r="B806" s="242"/>
      <c r="C806" s="262"/>
      <c r="D806" s="263"/>
      <c r="E806" s="264"/>
      <c r="F806" s="242"/>
      <c r="G806" s="265"/>
      <c r="H806" s="242"/>
      <c r="I806" s="266"/>
      <c r="J806" s="266"/>
      <c r="K806" s="266"/>
      <c r="L806" s="242"/>
      <c r="M806" s="267"/>
      <c r="N806" s="267"/>
      <c r="O806" s="268"/>
      <c r="P806" s="269"/>
      <c r="Q806" s="273"/>
      <c r="R806" s="271"/>
      <c r="S806" s="272"/>
      <c r="T806" s="272"/>
      <c r="U806" s="242"/>
    </row>
    <row r="807" ht="43.5" customHeight="1">
      <c r="A807" s="242"/>
      <c r="B807" s="242"/>
      <c r="C807" s="262"/>
      <c r="D807" s="263"/>
      <c r="E807" s="264"/>
      <c r="F807" s="242"/>
      <c r="G807" s="265"/>
      <c r="H807" s="242"/>
      <c r="I807" s="266"/>
      <c r="J807" s="266"/>
      <c r="K807" s="266"/>
      <c r="L807" s="242"/>
      <c r="M807" s="267"/>
      <c r="N807" s="267"/>
      <c r="O807" s="268"/>
      <c r="P807" s="269"/>
      <c r="Q807" s="273"/>
      <c r="R807" s="271"/>
      <c r="S807" s="272"/>
      <c r="T807" s="272"/>
      <c r="U807" s="242"/>
    </row>
    <row r="808" ht="43.5" customHeight="1">
      <c r="A808" s="242"/>
      <c r="B808" s="242"/>
      <c r="C808" s="262"/>
      <c r="D808" s="263"/>
      <c r="E808" s="264"/>
      <c r="F808" s="242"/>
      <c r="G808" s="265"/>
      <c r="H808" s="242"/>
      <c r="I808" s="266"/>
      <c r="J808" s="266"/>
      <c r="K808" s="266"/>
      <c r="L808" s="242"/>
      <c r="M808" s="267"/>
      <c r="N808" s="267"/>
      <c r="O808" s="268"/>
      <c r="P808" s="269"/>
      <c r="Q808" s="273"/>
      <c r="R808" s="271"/>
      <c r="S808" s="272"/>
      <c r="T808" s="272"/>
      <c r="U808" s="242"/>
    </row>
    <row r="809" ht="43.5" customHeight="1">
      <c r="A809" s="242"/>
      <c r="B809" s="242"/>
      <c r="C809" s="262"/>
      <c r="D809" s="263"/>
      <c r="E809" s="264"/>
      <c r="F809" s="242"/>
      <c r="G809" s="265"/>
      <c r="H809" s="242"/>
      <c r="I809" s="266"/>
      <c r="J809" s="266"/>
      <c r="K809" s="266"/>
      <c r="L809" s="242"/>
      <c r="M809" s="267"/>
      <c r="N809" s="267"/>
      <c r="O809" s="268"/>
      <c r="P809" s="269"/>
      <c r="Q809" s="273"/>
      <c r="R809" s="271"/>
      <c r="S809" s="272"/>
      <c r="T809" s="272"/>
      <c r="U809" s="242"/>
    </row>
    <row r="810" ht="43.5" customHeight="1">
      <c r="A810" s="242"/>
      <c r="B810" s="242"/>
      <c r="C810" s="262"/>
      <c r="D810" s="263"/>
      <c r="E810" s="264"/>
      <c r="F810" s="242"/>
      <c r="G810" s="265"/>
      <c r="H810" s="242"/>
      <c r="I810" s="266"/>
      <c r="J810" s="266"/>
      <c r="K810" s="266"/>
      <c r="L810" s="242"/>
      <c r="M810" s="267"/>
      <c r="N810" s="267"/>
      <c r="O810" s="268"/>
      <c r="P810" s="269"/>
      <c r="Q810" s="273"/>
      <c r="R810" s="271"/>
      <c r="S810" s="272"/>
      <c r="T810" s="272"/>
      <c r="U810" s="242"/>
    </row>
    <row r="811" ht="43.5" customHeight="1">
      <c r="A811" s="242"/>
      <c r="B811" s="242"/>
      <c r="C811" s="262"/>
      <c r="D811" s="263"/>
      <c r="E811" s="264"/>
      <c r="F811" s="242"/>
      <c r="G811" s="265"/>
      <c r="H811" s="242"/>
      <c r="I811" s="266"/>
      <c r="J811" s="266"/>
      <c r="K811" s="266"/>
      <c r="L811" s="242"/>
      <c r="M811" s="267"/>
      <c r="N811" s="267"/>
      <c r="O811" s="268"/>
      <c r="P811" s="269"/>
      <c r="Q811" s="273"/>
      <c r="R811" s="271"/>
      <c r="S811" s="272"/>
      <c r="T811" s="272"/>
      <c r="U811" s="242"/>
    </row>
    <row r="812" ht="43.5" customHeight="1">
      <c r="A812" s="242"/>
      <c r="B812" s="242"/>
      <c r="C812" s="262"/>
      <c r="D812" s="263"/>
      <c r="E812" s="264"/>
      <c r="F812" s="242"/>
      <c r="G812" s="265"/>
      <c r="H812" s="242"/>
      <c r="I812" s="266"/>
      <c r="J812" s="266"/>
      <c r="K812" s="266"/>
      <c r="L812" s="242"/>
      <c r="M812" s="267"/>
      <c r="N812" s="267"/>
      <c r="O812" s="268"/>
      <c r="P812" s="269"/>
      <c r="Q812" s="273"/>
      <c r="R812" s="271"/>
      <c r="S812" s="272"/>
      <c r="T812" s="272"/>
      <c r="U812" s="242"/>
    </row>
    <row r="813" ht="43.5" customHeight="1">
      <c r="A813" s="242"/>
      <c r="B813" s="242"/>
      <c r="C813" s="262"/>
      <c r="D813" s="263"/>
      <c r="E813" s="264"/>
      <c r="F813" s="242"/>
      <c r="G813" s="265"/>
      <c r="H813" s="242"/>
      <c r="I813" s="266"/>
      <c r="J813" s="266"/>
      <c r="K813" s="266"/>
      <c r="L813" s="242"/>
      <c r="M813" s="267"/>
      <c r="N813" s="267"/>
      <c r="O813" s="268"/>
      <c r="P813" s="269"/>
      <c r="Q813" s="273"/>
      <c r="R813" s="271"/>
      <c r="S813" s="272"/>
      <c r="T813" s="272"/>
      <c r="U813" s="242"/>
    </row>
    <row r="814" ht="43.5" customHeight="1">
      <c r="A814" s="242"/>
      <c r="B814" s="242"/>
      <c r="C814" s="262"/>
      <c r="D814" s="263"/>
      <c r="E814" s="264"/>
      <c r="F814" s="242"/>
      <c r="G814" s="265"/>
      <c r="H814" s="242"/>
      <c r="I814" s="266"/>
      <c r="J814" s="266"/>
      <c r="K814" s="266"/>
      <c r="L814" s="242"/>
      <c r="M814" s="267"/>
      <c r="N814" s="267"/>
      <c r="O814" s="268"/>
      <c r="P814" s="269"/>
      <c r="Q814" s="273"/>
      <c r="R814" s="271"/>
      <c r="S814" s="272"/>
      <c r="T814" s="272"/>
      <c r="U814" s="242"/>
    </row>
    <row r="815" ht="43.5" customHeight="1">
      <c r="A815" s="242"/>
      <c r="B815" s="242"/>
      <c r="C815" s="262"/>
      <c r="D815" s="263"/>
      <c r="E815" s="264"/>
      <c r="F815" s="242"/>
      <c r="G815" s="265"/>
      <c r="H815" s="242"/>
      <c r="I815" s="266"/>
      <c r="J815" s="266"/>
      <c r="K815" s="266"/>
      <c r="L815" s="242"/>
      <c r="M815" s="267"/>
      <c r="N815" s="267"/>
      <c r="O815" s="268"/>
      <c r="P815" s="269"/>
      <c r="Q815" s="273"/>
      <c r="R815" s="271"/>
      <c r="S815" s="272"/>
      <c r="T815" s="272"/>
      <c r="U815" s="242"/>
    </row>
    <row r="816" ht="43.5" customHeight="1">
      <c r="A816" s="242"/>
      <c r="B816" s="242"/>
      <c r="C816" s="262"/>
      <c r="D816" s="263"/>
      <c r="E816" s="264"/>
      <c r="F816" s="242"/>
      <c r="G816" s="265"/>
      <c r="H816" s="242"/>
      <c r="I816" s="266"/>
      <c r="J816" s="266"/>
      <c r="K816" s="266"/>
      <c r="L816" s="242"/>
      <c r="M816" s="267"/>
      <c r="N816" s="267"/>
      <c r="O816" s="268"/>
      <c r="P816" s="269"/>
      <c r="Q816" s="273"/>
      <c r="R816" s="271"/>
      <c r="S816" s="272"/>
      <c r="T816" s="272"/>
      <c r="U816" s="242"/>
    </row>
    <row r="817" ht="43.5" customHeight="1">
      <c r="A817" s="242"/>
      <c r="B817" s="242"/>
      <c r="C817" s="262"/>
      <c r="D817" s="263"/>
      <c r="E817" s="264"/>
      <c r="F817" s="242"/>
      <c r="G817" s="265"/>
      <c r="H817" s="242"/>
      <c r="I817" s="266"/>
      <c r="J817" s="266"/>
      <c r="K817" s="266"/>
      <c r="L817" s="242"/>
      <c r="M817" s="267"/>
      <c r="N817" s="267"/>
      <c r="O817" s="268"/>
      <c r="P817" s="269"/>
      <c r="Q817" s="273"/>
      <c r="R817" s="271"/>
      <c r="S817" s="272"/>
      <c r="T817" s="272"/>
      <c r="U817" s="242"/>
    </row>
    <row r="818" ht="43.5" customHeight="1">
      <c r="A818" s="242"/>
      <c r="B818" s="242"/>
      <c r="C818" s="262"/>
      <c r="D818" s="263"/>
      <c r="E818" s="264"/>
      <c r="F818" s="242"/>
      <c r="G818" s="265"/>
      <c r="H818" s="242"/>
      <c r="I818" s="266"/>
      <c r="J818" s="266"/>
      <c r="K818" s="266"/>
      <c r="L818" s="242"/>
      <c r="M818" s="267"/>
      <c r="N818" s="267"/>
      <c r="O818" s="268"/>
      <c r="P818" s="269"/>
      <c r="Q818" s="273"/>
      <c r="R818" s="271"/>
      <c r="S818" s="272"/>
      <c r="T818" s="272"/>
      <c r="U818" s="242"/>
    </row>
    <row r="819" ht="43.5" customHeight="1">
      <c r="A819" s="242"/>
      <c r="B819" s="242"/>
      <c r="C819" s="262"/>
      <c r="D819" s="263"/>
      <c r="E819" s="264"/>
      <c r="F819" s="242"/>
      <c r="G819" s="265"/>
      <c r="H819" s="242"/>
      <c r="I819" s="266"/>
      <c r="J819" s="266"/>
      <c r="K819" s="266"/>
      <c r="L819" s="242"/>
      <c r="M819" s="267"/>
      <c r="N819" s="267"/>
      <c r="O819" s="268"/>
      <c r="P819" s="269"/>
      <c r="Q819" s="273"/>
      <c r="R819" s="271"/>
      <c r="S819" s="272"/>
      <c r="T819" s="272"/>
      <c r="U819" s="242"/>
    </row>
    <row r="820" ht="43.5" customHeight="1">
      <c r="A820" s="242"/>
      <c r="B820" s="242"/>
      <c r="C820" s="262"/>
      <c r="D820" s="263"/>
      <c r="E820" s="264"/>
      <c r="F820" s="242"/>
      <c r="G820" s="265"/>
      <c r="H820" s="242"/>
      <c r="I820" s="266"/>
      <c r="J820" s="266"/>
      <c r="K820" s="266"/>
      <c r="L820" s="242"/>
      <c r="M820" s="267"/>
      <c r="N820" s="267"/>
      <c r="O820" s="268"/>
      <c r="P820" s="269"/>
      <c r="Q820" s="273"/>
      <c r="R820" s="271"/>
      <c r="S820" s="272"/>
      <c r="T820" s="272"/>
      <c r="U820" s="242"/>
    </row>
    <row r="821" ht="43.5" customHeight="1">
      <c r="A821" s="242"/>
      <c r="B821" s="242"/>
      <c r="C821" s="262"/>
      <c r="D821" s="263"/>
      <c r="E821" s="264"/>
      <c r="F821" s="242"/>
      <c r="G821" s="265"/>
      <c r="H821" s="242"/>
      <c r="I821" s="266"/>
      <c r="J821" s="266"/>
      <c r="K821" s="266"/>
      <c r="L821" s="242"/>
      <c r="M821" s="267"/>
      <c r="N821" s="267"/>
      <c r="O821" s="268"/>
      <c r="P821" s="269"/>
      <c r="Q821" s="273"/>
      <c r="R821" s="271"/>
      <c r="S821" s="272"/>
      <c r="T821" s="272"/>
      <c r="U821" s="242"/>
    </row>
    <row r="822" ht="43.5" customHeight="1">
      <c r="A822" s="242"/>
      <c r="B822" s="242"/>
      <c r="C822" s="262"/>
      <c r="D822" s="263"/>
      <c r="E822" s="264"/>
      <c r="F822" s="242"/>
      <c r="G822" s="265"/>
      <c r="H822" s="242"/>
      <c r="I822" s="266"/>
      <c r="J822" s="266"/>
      <c r="K822" s="266"/>
      <c r="L822" s="242"/>
      <c r="M822" s="267"/>
      <c r="N822" s="267"/>
      <c r="O822" s="268"/>
      <c r="P822" s="269"/>
      <c r="Q822" s="273"/>
      <c r="R822" s="271"/>
      <c r="S822" s="272"/>
      <c r="T822" s="272"/>
      <c r="U822" s="242"/>
    </row>
    <row r="823" ht="43.5" customHeight="1">
      <c r="A823" s="242"/>
      <c r="B823" s="242"/>
      <c r="C823" s="262"/>
      <c r="D823" s="263"/>
      <c r="E823" s="264"/>
      <c r="F823" s="242"/>
      <c r="G823" s="265"/>
      <c r="H823" s="242"/>
      <c r="I823" s="266"/>
      <c r="J823" s="266"/>
      <c r="K823" s="266"/>
      <c r="L823" s="242"/>
      <c r="M823" s="267"/>
      <c r="N823" s="267"/>
      <c r="O823" s="268"/>
      <c r="P823" s="269"/>
      <c r="Q823" s="273"/>
      <c r="R823" s="271"/>
      <c r="S823" s="272"/>
      <c r="T823" s="272"/>
      <c r="U823" s="242"/>
    </row>
    <row r="824" ht="43.5" customHeight="1">
      <c r="A824" s="242"/>
      <c r="B824" s="242"/>
      <c r="C824" s="262"/>
      <c r="D824" s="263"/>
      <c r="E824" s="264"/>
      <c r="F824" s="242"/>
      <c r="G824" s="265"/>
      <c r="H824" s="242"/>
      <c r="I824" s="266"/>
      <c r="J824" s="266"/>
      <c r="K824" s="266"/>
      <c r="L824" s="242"/>
      <c r="M824" s="267"/>
      <c r="N824" s="267"/>
      <c r="O824" s="268"/>
      <c r="P824" s="269"/>
      <c r="Q824" s="273"/>
      <c r="R824" s="271"/>
      <c r="S824" s="272"/>
      <c r="T824" s="272"/>
      <c r="U824" s="242"/>
    </row>
    <row r="825" ht="43.5" customHeight="1">
      <c r="A825" s="242"/>
      <c r="B825" s="242"/>
      <c r="C825" s="262"/>
      <c r="D825" s="263"/>
      <c r="E825" s="264"/>
      <c r="F825" s="242"/>
      <c r="G825" s="265"/>
      <c r="H825" s="242"/>
      <c r="I825" s="266"/>
      <c r="J825" s="266"/>
      <c r="K825" s="266"/>
      <c r="L825" s="242"/>
      <c r="M825" s="267"/>
      <c r="N825" s="267"/>
      <c r="O825" s="268"/>
      <c r="P825" s="269"/>
      <c r="Q825" s="273"/>
      <c r="R825" s="271"/>
      <c r="S825" s="272"/>
      <c r="T825" s="272"/>
      <c r="U825" s="242"/>
    </row>
    <row r="826" ht="43.5" customHeight="1">
      <c r="A826" s="242"/>
      <c r="B826" s="242"/>
      <c r="C826" s="262"/>
      <c r="D826" s="263"/>
      <c r="E826" s="264"/>
      <c r="F826" s="242"/>
      <c r="G826" s="265"/>
      <c r="H826" s="242"/>
      <c r="I826" s="266"/>
      <c r="J826" s="266"/>
      <c r="K826" s="266"/>
      <c r="L826" s="242"/>
      <c r="M826" s="267"/>
      <c r="N826" s="267"/>
      <c r="O826" s="268"/>
      <c r="P826" s="269"/>
      <c r="Q826" s="273"/>
      <c r="R826" s="271"/>
      <c r="S826" s="272"/>
      <c r="T826" s="272"/>
      <c r="U826" s="242"/>
    </row>
    <row r="827" ht="43.5" customHeight="1">
      <c r="A827" s="242"/>
      <c r="B827" s="242"/>
      <c r="C827" s="262"/>
      <c r="D827" s="263"/>
      <c r="E827" s="264"/>
      <c r="F827" s="242"/>
      <c r="G827" s="265"/>
      <c r="H827" s="242"/>
      <c r="I827" s="266"/>
      <c r="J827" s="266"/>
      <c r="K827" s="266"/>
      <c r="L827" s="242"/>
      <c r="M827" s="267"/>
      <c r="N827" s="267"/>
      <c r="O827" s="268"/>
      <c r="P827" s="269"/>
      <c r="Q827" s="273"/>
      <c r="R827" s="271"/>
      <c r="S827" s="272"/>
      <c r="T827" s="272"/>
      <c r="U827" s="242"/>
    </row>
    <row r="828" ht="43.5" customHeight="1">
      <c r="A828" s="242"/>
      <c r="B828" s="242"/>
      <c r="C828" s="262"/>
      <c r="D828" s="263"/>
      <c r="E828" s="264"/>
      <c r="F828" s="242"/>
      <c r="G828" s="265"/>
      <c r="H828" s="242"/>
      <c r="I828" s="266"/>
      <c r="J828" s="266"/>
      <c r="K828" s="266"/>
      <c r="L828" s="242"/>
      <c r="M828" s="267"/>
      <c r="N828" s="267"/>
      <c r="O828" s="268"/>
      <c r="P828" s="269"/>
      <c r="Q828" s="273"/>
      <c r="R828" s="271"/>
      <c r="S828" s="272"/>
      <c r="T828" s="272"/>
      <c r="U828" s="242"/>
    </row>
    <row r="829" ht="43.5" customHeight="1">
      <c r="A829" s="242"/>
      <c r="B829" s="242"/>
      <c r="C829" s="262"/>
      <c r="D829" s="263"/>
      <c r="E829" s="264"/>
      <c r="F829" s="242"/>
      <c r="G829" s="265"/>
      <c r="H829" s="242"/>
      <c r="I829" s="266"/>
      <c r="J829" s="266"/>
      <c r="K829" s="266"/>
      <c r="L829" s="242"/>
      <c r="M829" s="267"/>
      <c r="N829" s="267"/>
      <c r="O829" s="268"/>
      <c r="P829" s="269"/>
      <c r="Q829" s="273"/>
      <c r="R829" s="271"/>
      <c r="S829" s="272"/>
      <c r="T829" s="272"/>
      <c r="U829" s="242"/>
    </row>
    <row r="830" ht="43.5" customHeight="1">
      <c r="A830" s="242"/>
      <c r="B830" s="242"/>
      <c r="C830" s="262"/>
      <c r="D830" s="263"/>
      <c r="E830" s="264"/>
      <c r="F830" s="242"/>
      <c r="G830" s="265"/>
      <c r="H830" s="242"/>
      <c r="I830" s="266"/>
      <c r="J830" s="266"/>
      <c r="K830" s="266"/>
      <c r="L830" s="242"/>
      <c r="M830" s="267"/>
      <c r="N830" s="267"/>
      <c r="O830" s="268"/>
      <c r="P830" s="269"/>
      <c r="Q830" s="273"/>
      <c r="R830" s="271"/>
      <c r="S830" s="272"/>
      <c r="T830" s="272"/>
      <c r="U830" s="242"/>
    </row>
    <row r="831" ht="43.5" customHeight="1">
      <c r="A831" s="242"/>
      <c r="B831" s="242"/>
      <c r="C831" s="262"/>
      <c r="D831" s="263"/>
      <c r="E831" s="264"/>
      <c r="F831" s="242"/>
      <c r="G831" s="265"/>
      <c r="H831" s="242"/>
      <c r="I831" s="266"/>
      <c r="J831" s="266"/>
      <c r="K831" s="266"/>
      <c r="L831" s="242"/>
      <c r="M831" s="267"/>
      <c r="N831" s="267"/>
      <c r="O831" s="268"/>
      <c r="P831" s="269"/>
      <c r="Q831" s="273"/>
      <c r="R831" s="271"/>
      <c r="S831" s="272"/>
      <c r="T831" s="272"/>
      <c r="U831" s="242"/>
    </row>
    <row r="832" ht="43.5" customHeight="1">
      <c r="A832" s="242"/>
      <c r="B832" s="242"/>
      <c r="C832" s="262"/>
      <c r="D832" s="263"/>
      <c r="E832" s="264"/>
      <c r="F832" s="242"/>
      <c r="G832" s="265"/>
      <c r="H832" s="242"/>
      <c r="I832" s="266"/>
      <c r="J832" s="266"/>
      <c r="K832" s="266"/>
      <c r="L832" s="242"/>
      <c r="M832" s="267"/>
      <c r="N832" s="267"/>
      <c r="O832" s="268"/>
      <c r="P832" s="269"/>
      <c r="Q832" s="273"/>
      <c r="R832" s="271"/>
      <c r="S832" s="272"/>
      <c r="T832" s="272"/>
      <c r="U832" s="242"/>
    </row>
    <row r="833" ht="43.5" customHeight="1">
      <c r="A833" s="242"/>
      <c r="B833" s="242"/>
      <c r="C833" s="262"/>
      <c r="D833" s="263"/>
      <c r="E833" s="264"/>
      <c r="F833" s="242"/>
      <c r="G833" s="265"/>
      <c r="H833" s="242"/>
      <c r="I833" s="266"/>
      <c r="J833" s="266"/>
      <c r="K833" s="266"/>
      <c r="L833" s="242"/>
      <c r="M833" s="267"/>
      <c r="N833" s="267"/>
      <c r="O833" s="268"/>
      <c r="P833" s="269"/>
      <c r="Q833" s="273"/>
      <c r="R833" s="271"/>
      <c r="S833" s="272"/>
      <c r="T833" s="272"/>
      <c r="U833" s="242"/>
    </row>
    <row r="834" ht="43.5" customHeight="1">
      <c r="A834" s="242"/>
      <c r="B834" s="242"/>
      <c r="C834" s="262"/>
      <c r="D834" s="263"/>
      <c r="E834" s="264"/>
      <c r="F834" s="242"/>
      <c r="G834" s="265"/>
      <c r="H834" s="242"/>
      <c r="I834" s="266"/>
      <c r="J834" s="266"/>
      <c r="K834" s="266"/>
      <c r="L834" s="242"/>
      <c r="M834" s="267"/>
      <c r="N834" s="267"/>
      <c r="O834" s="268"/>
      <c r="P834" s="269"/>
      <c r="Q834" s="273"/>
      <c r="R834" s="271"/>
      <c r="S834" s="272"/>
      <c r="T834" s="272"/>
      <c r="U834" s="242"/>
    </row>
    <row r="835" ht="43.5" customHeight="1">
      <c r="A835" s="242"/>
      <c r="B835" s="242"/>
      <c r="C835" s="262"/>
      <c r="D835" s="263"/>
      <c r="E835" s="264"/>
      <c r="F835" s="242"/>
      <c r="G835" s="265"/>
      <c r="H835" s="242"/>
      <c r="I835" s="266"/>
      <c r="J835" s="266"/>
      <c r="K835" s="266"/>
      <c r="L835" s="242"/>
      <c r="M835" s="267"/>
      <c r="N835" s="267"/>
      <c r="O835" s="268"/>
      <c r="P835" s="269"/>
      <c r="Q835" s="273"/>
      <c r="R835" s="271"/>
      <c r="S835" s="272"/>
      <c r="T835" s="272"/>
      <c r="U835" s="242"/>
    </row>
    <row r="836" ht="43.5" customHeight="1">
      <c r="A836" s="242"/>
      <c r="B836" s="242"/>
      <c r="C836" s="262"/>
      <c r="D836" s="263"/>
      <c r="E836" s="264"/>
      <c r="F836" s="242"/>
      <c r="G836" s="265"/>
      <c r="H836" s="242"/>
      <c r="I836" s="266"/>
      <c r="J836" s="266"/>
      <c r="K836" s="266"/>
      <c r="L836" s="242"/>
      <c r="M836" s="267"/>
      <c r="N836" s="267"/>
      <c r="O836" s="268"/>
      <c r="P836" s="269"/>
      <c r="Q836" s="273"/>
      <c r="R836" s="271"/>
      <c r="S836" s="272"/>
      <c r="T836" s="272"/>
      <c r="U836" s="242"/>
    </row>
    <row r="837" ht="43.5" customHeight="1">
      <c r="A837" s="242"/>
      <c r="B837" s="242"/>
      <c r="C837" s="262"/>
      <c r="D837" s="263"/>
      <c r="E837" s="264"/>
      <c r="F837" s="242"/>
      <c r="G837" s="265"/>
      <c r="H837" s="242"/>
      <c r="I837" s="266"/>
      <c r="J837" s="266"/>
      <c r="K837" s="266"/>
      <c r="L837" s="242"/>
      <c r="M837" s="267"/>
      <c r="N837" s="267"/>
      <c r="O837" s="268"/>
      <c r="P837" s="269"/>
      <c r="Q837" s="273"/>
      <c r="R837" s="271"/>
      <c r="S837" s="272"/>
      <c r="T837" s="272"/>
      <c r="U837" s="242"/>
    </row>
    <row r="838" ht="43.5" customHeight="1">
      <c r="A838" s="242"/>
      <c r="B838" s="242"/>
      <c r="C838" s="262"/>
      <c r="D838" s="263"/>
      <c r="E838" s="264"/>
      <c r="F838" s="242"/>
      <c r="G838" s="265"/>
      <c r="H838" s="242"/>
      <c r="I838" s="266"/>
      <c r="J838" s="266"/>
      <c r="K838" s="266"/>
      <c r="L838" s="242"/>
      <c r="M838" s="267"/>
      <c r="N838" s="267"/>
      <c r="O838" s="268"/>
      <c r="P838" s="269"/>
      <c r="Q838" s="273"/>
      <c r="R838" s="271"/>
      <c r="S838" s="272"/>
      <c r="T838" s="272"/>
      <c r="U838" s="242"/>
    </row>
    <row r="839" ht="43.5" customHeight="1">
      <c r="A839" s="242"/>
      <c r="B839" s="242"/>
      <c r="C839" s="262"/>
      <c r="D839" s="263"/>
      <c r="E839" s="264"/>
      <c r="F839" s="242"/>
      <c r="G839" s="265"/>
      <c r="H839" s="242"/>
      <c r="I839" s="266"/>
      <c r="J839" s="266"/>
      <c r="K839" s="266"/>
      <c r="L839" s="242"/>
      <c r="M839" s="267"/>
      <c r="N839" s="267"/>
      <c r="O839" s="268"/>
      <c r="P839" s="269"/>
      <c r="Q839" s="273"/>
      <c r="R839" s="271"/>
      <c r="S839" s="272"/>
      <c r="T839" s="272"/>
      <c r="U839" s="242"/>
    </row>
    <row r="840" ht="43.5" customHeight="1">
      <c r="A840" s="242"/>
      <c r="B840" s="242"/>
      <c r="C840" s="262"/>
      <c r="D840" s="263"/>
      <c r="E840" s="264"/>
      <c r="F840" s="242"/>
      <c r="G840" s="265"/>
      <c r="H840" s="242"/>
      <c r="I840" s="266"/>
      <c r="J840" s="266"/>
      <c r="K840" s="266"/>
      <c r="L840" s="242"/>
      <c r="M840" s="267"/>
      <c r="N840" s="267"/>
      <c r="O840" s="268"/>
      <c r="P840" s="269"/>
      <c r="Q840" s="273"/>
      <c r="R840" s="271"/>
      <c r="S840" s="272"/>
      <c r="T840" s="272"/>
      <c r="U840" s="242"/>
    </row>
    <row r="841" ht="43.5" customHeight="1">
      <c r="A841" s="242"/>
      <c r="B841" s="242"/>
      <c r="C841" s="262"/>
      <c r="D841" s="263"/>
      <c r="E841" s="264"/>
      <c r="F841" s="242"/>
      <c r="G841" s="265"/>
      <c r="H841" s="242"/>
      <c r="I841" s="266"/>
      <c r="J841" s="266"/>
      <c r="K841" s="266"/>
      <c r="L841" s="242"/>
      <c r="M841" s="267"/>
      <c r="N841" s="267"/>
      <c r="O841" s="268"/>
      <c r="P841" s="269"/>
      <c r="Q841" s="273"/>
      <c r="R841" s="271"/>
      <c r="S841" s="272"/>
      <c r="T841" s="272"/>
      <c r="U841" s="242"/>
    </row>
    <row r="842" ht="43.5" customHeight="1">
      <c r="A842" s="242"/>
      <c r="B842" s="242"/>
      <c r="C842" s="262"/>
      <c r="D842" s="263"/>
      <c r="E842" s="264"/>
      <c r="F842" s="242"/>
      <c r="G842" s="265"/>
      <c r="H842" s="242"/>
      <c r="I842" s="266"/>
      <c r="J842" s="266"/>
      <c r="K842" s="266"/>
      <c r="L842" s="242"/>
      <c r="M842" s="267"/>
      <c r="N842" s="267"/>
      <c r="O842" s="268"/>
      <c r="P842" s="269"/>
      <c r="Q842" s="273"/>
      <c r="R842" s="271"/>
      <c r="S842" s="272"/>
      <c r="T842" s="272"/>
      <c r="U842" s="242"/>
    </row>
    <row r="843" ht="43.5" customHeight="1">
      <c r="A843" s="242"/>
      <c r="B843" s="242"/>
      <c r="C843" s="262"/>
      <c r="D843" s="263"/>
      <c r="E843" s="264"/>
      <c r="F843" s="242"/>
      <c r="G843" s="265"/>
      <c r="H843" s="242"/>
      <c r="I843" s="266"/>
      <c r="J843" s="266"/>
      <c r="K843" s="266"/>
      <c r="L843" s="242"/>
      <c r="M843" s="267"/>
      <c r="N843" s="267"/>
      <c r="O843" s="268"/>
      <c r="P843" s="269"/>
      <c r="Q843" s="273"/>
      <c r="R843" s="271"/>
      <c r="S843" s="272"/>
      <c r="T843" s="272"/>
      <c r="U843" s="242"/>
    </row>
    <row r="844" ht="43.5" customHeight="1">
      <c r="A844" s="242"/>
      <c r="B844" s="242"/>
      <c r="C844" s="262"/>
      <c r="D844" s="263"/>
      <c r="E844" s="264"/>
      <c r="F844" s="242"/>
      <c r="G844" s="265"/>
      <c r="H844" s="242"/>
      <c r="I844" s="266"/>
      <c r="J844" s="266"/>
      <c r="K844" s="266"/>
      <c r="L844" s="242"/>
      <c r="M844" s="267"/>
      <c r="N844" s="267"/>
      <c r="O844" s="268"/>
      <c r="P844" s="269"/>
      <c r="Q844" s="273"/>
      <c r="R844" s="271"/>
      <c r="S844" s="272"/>
      <c r="T844" s="272"/>
      <c r="U844" s="242"/>
    </row>
    <row r="845" ht="43.5" customHeight="1">
      <c r="A845" s="242"/>
      <c r="B845" s="242"/>
      <c r="C845" s="262"/>
      <c r="D845" s="263"/>
      <c r="E845" s="264"/>
      <c r="F845" s="242"/>
      <c r="G845" s="265"/>
      <c r="H845" s="242"/>
      <c r="I845" s="266"/>
      <c r="J845" s="266"/>
      <c r="K845" s="266"/>
      <c r="L845" s="242"/>
      <c r="M845" s="267"/>
      <c r="N845" s="267"/>
      <c r="O845" s="268"/>
      <c r="P845" s="269"/>
      <c r="Q845" s="273"/>
      <c r="R845" s="271"/>
      <c r="S845" s="272"/>
      <c r="T845" s="272"/>
      <c r="U845" s="242"/>
    </row>
    <row r="846" ht="43.5" customHeight="1">
      <c r="A846" s="242"/>
      <c r="B846" s="242"/>
      <c r="C846" s="262"/>
      <c r="D846" s="263"/>
      <c r="E846" s="264"/>
      <c r="F846" s="242"/>
      <c r="G846" s="265"/>
      <c r="H846" s="242"/>
      <c r="I846" s="266"/>
      <c r="J846" s="266"/>
      <c r="K846" s="266"/>
      <c r="L846" s="242"/>
      <c r="M846" s="267"/>
      <c r="N846" s="267"/>
      <c r="O846" s="268"/>
      <c r="P846" s="269"/>
      <c r="Q846" s="273"/>
      <c r="R846" s="271"/>
      <c r="S846" s="272"/>
      <c r="T846" s="272"/>
      <c r="U846" s="242"/>
    </row>
    <row r="847" ht="43.5" customHeight="1">
      <c r="A847" s="242"/>
      <c r="B847" s="242"/>
      <c r="C847" s="262"/>
      <c r="D847" s="263"/>
      <c r="E847" s="264"/>
      <c r="F847" s="242"/>
      <c r="G847" s="265"/>
      <c r="H847" s="242"/>
      <c r="I847" s="266"/>
      <c r="J847" s="266"/>
      <c r="K847" s="266"/>
      <c r="L847" s="242"/>
      <c r="M847" s="267"/>
      <c r="N847" s="267"/>
      <c r="O847" s="268"/>
      <c r="P847" s="269"/>
      <c r="Q847" s="273"/>
      <c r="R847" s="271"/>
      <c r="S847" s="272"/>
      <c r="T847" s="272"/>
      <c r="U847" s="242"/>
    </row>
    <row r="848" ht="43.5" customHeight="1">
      <c r="A848" s="242"/>
      <c r="B848" s="242"/>
      <c r="C848" s="262"/>
      <c r="D848" s="263"/>
      <c r="E848" s="264"/>
      <c r="F848" s="242"/>
      <c r="G848" s="265"/>
      <c r="H848" s="242"/>
      <c r="I848" s="266"/>
      <c r="J848" s="266"/>
      <c r="K848" s="266"/>
      <c r="L848" s="242"/>
      <c r="M848" s="267"/>
      <c r="N848" s="267"/>
      <c r="O848" s="268"/>
      <c r="P848" s="269"/>
      <c r="Q848" s="273"/>
      <c r="R848" s="271"/>
      <c r="S848" s="272"/>
      <c r="T848" s="272"/>
      <c r="U848" s="242"/>
    </row>
    <row r="849" ht="43.5" customHeight="1">
      <c r="A849" s="242"/>
      <c r="B849" s="242"/>
      <c r="C849" s="262"/>
      <c r="D849" s="263"/>
      <c r="E849" s="264"/>
      <c r="F849" s="242"/>
      <c r="G849" s="265"/>
      <c r="H849" s="242"/>
      <c r="I849" s="266"/>
      <c r="J849" s="266"/>
      <c r="K849" s="266"/>
      <c r="L849" s="242"/>
      <c r="M849" s="267"/>
      <c r="N849" s="267"/>
      <c r="O849" s="268"/>
      <c r="P849" s="269"/>
      <c r="Q849" s="273"/>
      <c r="R849" s="271"/>
      <c r="S849" s="272"/>
      <c r="T849" s="272"/>
      <c r="U849" s="242"/>
    </row>
    <row r="850" ht="43.5" customHeight="1">
      <c r="A850" s="242"/>
      <c r="B850" s="242"/>
      <c r="C850" s="262"/>
      <c r="D850" s="263"/>
      <c r="E850" s="264"/>
      <c r="F850" s="242"/>
      <c r="G850" s="265"/>
      <c r="H850" s="242"/>
      <c r="I850" s="266"/>
      <c r="J850" s="266"/>
      <c r="K850" s="266"/>
      <c r="L850" s="242"/>
      <c r="M850" s="267"/>
      <c r="N850" s="267"/>
      <c r="O850" s="268"/>
      <c r="P850" s="269"/>
      <c r="Q850" s="273"/>
      <c r="R850" s="271"/>
      <c r="S850" s="272"/>
      <c r="T850" s="272"/>
      <c r="U850" s="242"/>
    </row>
    <row r="851" ht="43.5" customHeight="1">
      <c r="A851" s="242"/>
      <c r="B851" s="242"/>
      <c r="C851" s="262"/>
      <c r="D851" s="263"/>
      <c r="E851" s="264"/>
      <c r="F851" s="242"/>
      <c r="G851" s="265"/>
      <c r="H851" s="242"/>
      <c r="I851" s="266"/>
      <c r="J851" s="266"/>
      <c r="K851" s="266"/>
      <c r="L851" s="242"/>
      <c r="M851" s="267"/>
      <c r="N851" s="267"/>
      <c r="O851" s="268"/>
      <c r="P851" s="269"/>
      <c r="Q851" s="273"/>
      <c r="R851" s="271"/>
      <c r="S851" s="272"/>
      <c r="T851" s="272"/>
      <c r="U851" s="242"/>
    </row>
    <row r="852" ht="43.5" customHeight="1">
      <c r="A852" s="242"/>
      <c r="B852" s="242"/>
      <c r="C852" s="262"/>
      <c r="D852" s="263"/>
      <c r="E852" s="264"/>
      <c r="F852" s="242"/>
      <c r="G852" s="265"/>
      <c r="H852" s="242"/>
      <c r="I852" s="266"/>
      <c r="J852" s="266"/>
      <c r="K852" s="266"/>
      <c r="L852" s="242"/>
      <c r="M852" s="267"/>
      <c r="N852" s="267"/>
      <c r="O852" s="268"/>
      <c r="P852" s="269"/>
      <c r="Q852" s="273"/>
      <c r="R852" s="271"/>
      <c r="S852" s="272"/>
      <c r="T852" s="272"/>
      <c r="U852" s="242"/>
    </row>
    <row r="853" ht="43.5" customHeight="1">
      <c r="A853" s="242"/>
      <c r="B853" s="242"/>
      <c r="C853" s="262"/>
      <c r="D853" s="263"/>
      <c r="E853" s="264"/>
      <c r="F853" s="242"/>
      <c r="G853" s="265"/>
      <c r="H853" s="242"/>
      <c r="I853" s="266"/>
      <c r="J853" s="266"/>
      <c r="K853" s="266"/>
      <c r="L853" s="242"/>
      <c r="M853" s="267"/>
      <c r="N853" s="267"/>
      <c r="O853" s="268"/>
      <c r="P853" s="269"/>
      <c r="Q853" s="273"/>
      <c r="R853" s="271"/>
      <c r="S853" s="272"/>
      <c r="T853" s="272"/>
      <c r="U853" s="242"/>
    </row>
    <row r="854" ht="43.5" customHeight="1">
      <c r="A854" s="242"/>
      <c r="B854" s="242"/>
      <c r="C854" s="262"/>
      <c r="D854" s="263"/>
      <c r="E854" s="264"/>
      <c r="F854" s="242"/>
      <c r="G854" s="265"/>
      <c r="H854" s="242"/>
      <c r="I854" s="266"/>
      <c r="J854" s="266"/>
      <c r="K854" s="266"/>
      <c r="L854" s="242"/>
      <c r="M854" s="267"/>
      <c r="N854" s="267"/>
      <c r="O854" s="268"/>
      <c r="P854" s="269"/>
      <c r="Q854" s="273"/>
      <c r="R854" s="271"/>
      <c r="S854" s="272"/>
      <c r="T854" s="272"/>
      <c r="U854" s="242"/>
    </row>
    <row r="855" ht="43.5" customHeight="1">
      <c r="A855" s="242"/>
      <c r="B855" s="242"/>
      <c r="C855" s="262"/>
      <c r="D855" s="263"/>
      <c r="E855" s="264"/>
      <c r="F855" s="242"/>
      <c r="G855" s="265"/>
      <c r="H855" s="242"/>
      <c r="I855" s="266"/>
      <c r="J855" s="266"/>
      <c r="K855" s="266"/>
      <c r="L855" s="242"/>
      <c r="M855" s="267"/>
      <c r="N855" s="267"/>
      <c r="O855" s="268"/>
      <c r="P855" s="269"/>
      <c r="Q855" s="273"/>
      <c r="R855" s="271"/>
      <c r="S855" s="272"/>
      <c r="T855" s="272"/>
      <c r="U855" s="242"/>
    </row>
    <row r="856" ht="43.5" customHeight="1">
      <c r="A856" s="242"/>
      <c r="B856" s="242"/>
      <c r="C856" s="262"/>
      <c r="D856" s="263"/>
      <c r="E856" s="264"/>
      <c r="F856" s="242"/>
      <c r="G856" s="265"/>
      <c r="H856" s="242"/>
      <c r="I856" s="266"/>
      <c r="J856" s="266"/>
      <c r="K856" s="266"/>
      <c r="L856" s="242"/>
      <c r="M856" s="267"/>
      <c r="N856" s="267"/>
      <c r="O856" s="268"/>
      <c r="P856" s="269"/>
      <c r="Q856" s="273"/>
      <c r="R856" s="271"/>
      <c r="S856" s="272"/>
      <c r="T856" s="272"/>
      <c r="U856" s="242"/>
    </row>
    <row r="857" ht="43.5" customHeight="1">
      <c r="A857" s="242"/>
      <c r="B857" s="242"/>
      <c r="C857" s="262"/>
      <c r="D857" s="263"/>
      <c r="E857" s="264"/>
      <c r="F857" s="242"/>
      <c r="G857" s="265"/>
      <c r="H857" s="242"/>
      <c r="I857" s="266"/>
      <c r="J857" s="266"/>
      <c r="K857" s="266"/>
      <c r="L857" s="242"/>
      <c r="M857" s="267"/>
      <c r="N857" s="267"/>
      <c r="O857" s="268"/>
      <c r="P857" s="269"/>
      <c r="Q857" s="273"/>
      <c r="R857" s="271"/>
      <c r="S857" s="272"/>
      <c r="T857" s="272"/>
      <c r="U857" s="242"/>
    </row>
    <row r="858" ht="43.5" customHeight="1">
      <c r="A858" s="242"/>
      <c r="B858" s="242"/>
      <c r="C858" s="262"/>
      <c r="D858" s="263"/>
      <c r="E858" s="264"/>
      <c r="F858" s="242"/>
      <c r="G858" s="265"/>
      <c r="H858" s="242"/>
      <c r="I858" s="266"/>
      <c r="J858" s="266"/>
      <c r="K858" s="266"/>
      <c r="L858" s="242"/>
      <c r="M858" s="267"/>
      <c r="N858" s="267"/>
      <c r="O858" s="268"/>
      <c r="P858" s="269"/>
      <c r="Q858" s="273"/>
      <c r="R858" s="271"/>
      <c r="S858" s="272"/>
      <c r="T858" s="272"/>
      <c r="U858" s="242"/>
    </row>
    <row r="859" ht="43.5" customHeight="1">
      <c r="A859" s="242"/>
      <c r="B859" s="242"/>
      <c r="C859" s="262"/>
      <c r="D859" s="263"/>
      <c r="E859" s="264"/>
      <c r="F859" s="242"/>
      <c r="G859" s="265"/>
      <c r="H859" s="242"/>
      <c r="I859" s="266"/>
      <c r="J859" s="266"/>
      <c r="K859" s="266"/>
      <c r="L859" s="242"/>
      <c r="M859" s="267"/>
      <c r="N859" s="267"/>
      <c r="O859" s="268"/>
      <c r="P859" s="269"/>
      <c r="Q859" s="273"/>
      <c r="R859" s="271"/>
      <c r="S859" s="272"/>
      <c r="T859" s="272"/>
      <c r="U859" s="242"/>
    </row>
    <row r="860" ht="43.5" customHeight="1">
      <c r="A860" s="242"/>
      <c r="B860" s="242"/>
      <c r="C860" s="262"/>
      <c r="D860" s="263"/>
      <c r="E860" s="264"/>
      <c r="F860" s="242"/>
      <c r="G860" s="265"/>
      <c r="H860" s="242"/>
      <c r="I860" s="266"/>
      <c r="J860" s="266"/>
      <c r="K860" s="266"/>
      <c r="L860" s="242"/>
      <c r="M860" s="267"/>
      <c r="N860" s="267"/>
      <c r="O860" s="268"/>
      <c r="P860" s="269"/>
      <c r="Q860" s="273"/>
      <c r="R860" s="271"/>
      <c r="S860" s="272"/>
      <c r="T860" s="272"/>
      <c r="U860" s="242"/>
    </row>
    <row r="861" ht="43.5" customHeight="1">
      <c r="A861" s="242"/>
      <c r="B861" s="242"/>
      <c r="C861" s="262"/>
      <c r="D861" s="263"/>
      <c r="E861" s="264"/>
      <c r="F861" s="242"/>
      <c r="G861" s="265"/>
      <c r="H861" s="242"/>
      <c r="I861" s="266"/>
      <c r="J861" s="266"/>
      <c r="K861" s="266"/>
      <c r="L861" s="242"/>
      <c r="M861" s="267"/>
      <c r="N861" s="267"/>
      <c r="O861" s="268"/>
      <c r="P861" s="269"/>
      <c r="Q861" s="273"/>
      <c r="R861" s="271"/>
      <c r="S861" s="272"/>
      <c r="T861" s="272"/>
      <c r="U861" s="242"/>
    </row>
    <row r="862" ht="43.5" customHeight="1">
      <c r="A862" s="242"/>
      <c r="B862" s="242"/>
      <c r="C862" s="262"/>
      <c r="D862" s="263"/>
      <c r="E862" s="264"/>
      <c r="F862" s="242"/>
      <c r="G862" s="265"/>
      <c r="H862" s="242"/>
      <c r="I862" s="266"/>
      <c r="J862" s="266"/>
      <c r="K862" s="266"/>
      <c r="L862" s="242"/>
      <c r="M862" s="267"/>
      <c r="N862" s="267"/>
      <c r="O862" s="268"/>
      <c r="P862" s="269"/>
      <c r="Q862" s="273"/>
      <c r="R862" s="271"/>
      <c r="S862" s="272"/>
      <c r="T862" s="272"/>
      <c r="U862" s="242"/>
    </row>
    <row r="863" ht="43.5" customHeight="1">
      <c r="A863" s="242"/>
      <c r="B863" s="242"/>
      <c r="C863" s="262"/>
      <c r="D863" s="263"/>
      <c r="E863" s="264"/>
      <c r="F863" s="242"/>
      <c r="G863" s="265"/>
      <c r="H863" s="242"/>
      <c r="I863" s="266"/>
      <c r="J863" s="266"/>
      <c r="K863" s="266"/>
      <c r="L863" s="242"/>
      <c r="M863" s="267"/>
      <c r="N863" s="267"/>
      <c r="O863" s="268"/>
      <c r="P863" s="269"/>
      <c r="Q863" s="273"/>
      <c r="R863" s="271"/>
      <c r="S863" s="272"/>
      <c r="T863" s="272"/>
      <c r="U863" s="242"/>
    </row>
    <row r="864" ht="43.5" customHeight="1">
      <c r="A864" s="242"/>
      <c r="B864" s="242"/>
      <c r="C864" s="262"/>
      <c r="D864" s="263"/>
      <c r="E864" s="264"/>
      <c r="F864" s="242"/>
      <c r="G864" s="265"/>
      <c r="H864" s="242"/>
      <c r="I864" s="266"/>
      <c r="J864" s="266"/>
      <c r="K864" s="266"/>
      <c r="L864" s="242"/>
      <c r="M864" s="267"/>
      <c r="N864" s="267"/>
      <c r="O864" s="268"/>
      <c r="P864" s="269"/>
      <c r="Q864" s="273"/>
      <c r="R864" s="271"/>
      <c r="S864" s="272"/>
      <c r="T864" s="272"/>
      <c r="U864" s="242"/>
    </row>
    <row r="865" ht="43.5" customHeight="1">
      <c r="A865" s="242"/>
      <c r="B865" s="242"/>
      <c r="C865" s="262"/>
      <c r="D865" s="263"/>
      <c r="E865" s="264"/>
      <c r="F865" s="242"/>
      <c r="G865" s="265"/>
      <c r="H865" s="242"/>
      <c r="I865" s="266"/>
      <c r="J865" s="266"/>
      <c r="K865" s="266"/>
      <c r="L865" s="242"/>
      <c r="M865" s="267"/>
      <c r="N865" s="267"/>
      <c r="O865" s="268"/>
      <c r="P865" s="269"/>
      <c r="Q865" s="273"/>
      <c r="R865" s="271"/>
      <c r="S865" s="272"/>
      <c r="T865" s="272"/>
      <c r="U865" s="242"/>
    </row>
    <row r="866" ht="43.5" customHeight="1">
      <c r="A866" s="242"/>
      <c r="B866" s="242"/>
      <c r="C866" s="262"/>
      <c r="D866" s="263"/>
      <c r="E866" s="264"/>
      <c r="F866" s="242"/>
      <c r="G866" s="265"/>
      <c r="H866" s="242"/>
      <c r="I866" s="266"/>
      <c r="J866" s="266"/>
      <c r="K866" s="266"/>
      <c r="L866" s="242"/>
      <c r="M866" s="267"/>
      <c r="N866" s="267"/>
      <c r="O866" s="268"/>
      <c r="P866" s="269"/>
      <c r="Q866" s="273"/>
      <c r="R866" s="271"/>
      <c r="S866" s="272"/>
      <c r="T866" s="272"/>
      <c r="U866" s="242"/>
    </row>
    <row r="867" ht="43.5" customHeight="1">
      <c r="A867" s="242"/>
      <c r="B867" s="242"/>
      <c r="C867" s="262"/>
      <c r="D867" s="263"/>
      <c r="E867" s="264"/>
      <c r="F867" s="242"/>
      <c r="G867" s="265"/>
      <c r="H867" s="242"/>
      <c r="I867" s="266"/>
      <c r="J867" s="266"/>
      <c r="K867" s="266"/>
      <c r="L867" s="242"/>
      <c r="M867" s="267"/>
      <c r="N867" s="267"/>
      <c r="O867" s="268"/>
      <c r="P867" s="269"/>
      <c r="Q867" s="273"/>
      <c r="R867" s="271"/>
      <c r="S867" s="272"/>
      <c r="T867" s="272"/>
      <c r="U867" s="242"/>
    </row>
    <row r="868" ht="43.5" customHeight="1">
      <c r="A868" s="242"/>
      <c r="B868" s="242"/>
      <c r="C868" s="262"/>
      <c r="D868" s="263"/>
      <c r="E868" s="264"/>
      <c r="F868" s="242"/>
      <c r="G868" s="265"/>
      <c r="H868" s="242"/>
      <c r="I868" s="266"/>
      <c r="J868" s="266"/>
      <c r="K868" s="266"/>
      <c r="L868" s="242"/>
      <c r="M868" s="267"/>
      <c r="N868" s="267"/>
      <c r="O868" s="268"/>
      <c r="P868" s="269"/>
      <c r="Q868" s="273"/>
      <c r="R868" s="271"/>
      <c r="S868" s="272"/>
      <c r="T868" s="272"/>
      <c r="U868" s="242"/>
    </row>
    <row r="869" ht="43.5" customHeight="1">
      <c r="A869" s="242"/>
      <c r="B869" s="242"/>
      <c r="C869" s="262"/>
      <c r="D869" s="263"/>
      <c r="E869" s="264"/>
      <c r="F869" s="242"/>
      <c r="G869" s="265"/>
      <c r="H869" s="242"/>
      <c r="I869" s="266"/>
      <c r="J869" s="266"/>
      <c r="K869" s="266"/>
      <c r="L869" s="242"/>
      <c r="M869" s="267"/>
      <c r="N869" s="267"/>
      <c r="O869" s="268"/>
      <c r="P869" s="269"/>
      <c r="Q869" s="273"/>
      <c r="R869" s="271"/>
      <c r="S869" s="272"/>
      <c r="T869" s="272"/>
      <c r="U869" s="242"/>
    </row>
    <row r="870" ht="43.5" customHeight="1">
      <c r="A870" s="242"/>
      <c r="B870" s="242"/>
      <c r="C870" s="262"/>
      <c r="D870" s="263"/>
      <c r="E870" s="264"/>
      <c r="F870" s="242"/>
      <c r="G870" s="265"/>
      <c r="H870" s="242"/>
      <c r="I870" s="266"/>
      <c r="J870" s="266"/>
      <c r="K870" s="266"/>
      <c r="L870" s="242"/>
      <c r="M870" s="267"/>
      <c r="N870" s="267"/>
      <c r="O870" s="268"/>
      <c r="P870" s="269"/>
      <c r="Q870" s="273"/>
      <c r="R870" s="271"/>
      <c r="S870" s="272"/>
      <c r="T870" s="272"/>
      <c r="U870" s="242"/>
    </row>
    <row r="871" ht="43.5" customHeight="1">
      <c r="A871" s="242"/>
      <c r="B871" s="242"/>
      <c r="C871" s="262"/>
      <c r="D871" s="263"/>
      <c r="E871" s="264"/>
      <c r="F871" s="242"/>
      <c r="G871" s="265"/>
      <c r="H871" s="242"/>
      <c r="I871" s="266"/>
      <c r="J871" s="266"/>
      <c r="K871" s="266"/>
      <c r="L871" s="242"/>
      <c r="M871" s="267"/>
      <c r="N871" s="267"/>
      <c r="O871" s="268"/>
      <c r="P871" s="269"/>
      <c r="Q871" s="273"/>
      <c r="R871" s="271"/>
      <c r="S871" s="272"/>
      <c r="T871" s="272"/>
      <c r="U871" s="242"/>
    </row>
    <row r="872" ht="43.5" customHeight="1">
      <c r="A872" s="242"/>
      <c r="B872" s="242"/>
      <c r="C872" s="262"/>
      <c r="D872" s="263"/>
      <c r="E872" s="264"/>
      <c r="F872" s="242"/>
      <c r="G872" s="265"/>
      <c r="H872" s="242"/>
      <c r="I872" s="266"/>
      <c r="J872" s="266"/>
      <c r="K872" s="266"/>
      <c r="L872" s="242"/>
      <c r="M872" s="267"/>
      <c r="N872" s="267"/>
      <c r="O872" s="268"/>
      <c r="P872" s="269"/>
      <c r="Q872" s="273"/>
      <c r="R872" s="271"/>
      <c r="S872" s="272"/>
      <c r="T872" s="272"/>
      <c r="U872" s="242"/>
    </row>
    <row r="873" ht="43.5" customHeight="1">
      <c r="A873" s="242"/>
      <c r="B873" s="242"/>
      <c r="C873" s="262"/>
      <c r="D873" s="263"/>
      <c r="E873" s="264"/>
      <c r="F873" s="242"/>
      <c r="G873" s="265"/>
      <c r="H873" s="242"/>
      <c r="I873" s="266"/>
      <c r="J873" s="266"/>
      <c r="K873" s="266"/>
      <c r="L873" s="242"/>
      <c r="M873" s="267"/>
      <c r="N873" s="267"/>
      <c r="O873" s="268"/>
      <c r="P873" s="269"/>
      <c r="Q873" s="273"/>
      <c r="R873" s="271"/>
      <c r="S873" s="272"/>
      <c r="T873" s="272"/>
      <c r="U873" s="242"/>
    </row>
    <row r="874" ht="43.5" customHeight="1">
      <c r="A874" s="242"/>
      <c r="B874" s="242"/>
      <c r="C874" s="262"/>
      <c r="D874" s="263"/>
      <c r="E874" s="264"/>
      <c r="F874" s="242"/>
      <c r="G874" s="265"/>
      <c r="H874" s="242"/>
      <c r="I874" s="266"/>
      <c r="J874" s="266"/>
      <c r="K874" s="266"/>
      <c r="L874" s="242"/>
      <c r="M874" s="267"/>
      <c r="N874" s="267"/>
      <c r="O874" s="268"/>
      <c r="P874" s="269"/>
      <c r="Q874" s="273"/>
      <c r="R874" s="271"/>
      <c r="S874" s="272"/>
      <c r="T874" s="272"/>
      <c r="U874" s="242"/>
    </row>
    <row r="875" ht="43.5" customHeight="1">
      <c r="A875" s="242"/>
      <c r="B875" s="242"/>
      <c r="C875" s="262"/>
      <c r="D875" s="263"/>
      <c r="E875" s="264"/>
      <c r="F875" s="242"/>
      <c r="G875" s="265"/>
      <c r="H875" s="242"/>
      <c r="I875" s="266"/>
      <c r="J875" s="266"/>
      <c r="K875" s="266"/>
      <c r="L875" s="242"/>
      <c r="M875" s="267"/>
      <c r="N875" s="267"/>
      <c r="O875" s="268"/>
      <c r="P875" s="269"/>
      <c r="Q875" s="273"/>
      <c r="R875" s="271"/>
      <c r="S875" s="272"/>
      <c r="T875" s="272"/>
      <c r="U875" s="242"/>
    </row>
    <row r="876" ht="43.5" customHeight="1">
      <c r="A876" s="242"/>
      <c r="B876" s="242"/>
      <c r="C876" s="262"/>
      <c r="D876" s="263"/>
      <c r="E876" s="264"/>
      <c r="F876" s="242"/>
      <c r="G876" s="265"/>
      <c r="H876" s="242"/>
      <c r="I876" s="266"/>
      <c r="J876" s="266"/>
      <c r="K876" s="266"/>
      <c r="L876" s="242"/>
      <c r="M876" s="267"/>
      <c r="N876" s="267"/>
      <c r="O876" s="268"/>
      <c r="P876" s="269"/>
      <c r="Q876" s="273"/>
      <c r="R876" s="271"/>
      <c r="S876" s="272"/>
      <c r="T876" s="272"/>
      <c r="U876" s="242"/>
    </row>
    <row r="877" ht="43.5" customHeight="1">
      <c r="A877" s="242"/>
      <c r="B877" s="242"/>
      <c r="C877" s="262"/>
      <c r="D877" s="263"/>
      <c r="E877" s="264"/>
      <c r="F877" s="242"/>
      <c r="G877" s="265"/>
      <c r="H877" s="242"/>
      <c r="I877" s="266"/>
      <c r="J877" s="266"/>
      <c r="K877" s="266"/>
      <c r="L877" s="242"/>
      <c r="M877" s="267"/>
      <c r="N877" s="267"/>
      <c r="O877" s="268"/>
      <c r="P877" s="269"/>
      <c r="Q877" s="273"/>
      <c r="R877" s="271"/>
      <c r="S877" s="272"/>
      <c r="T877" s="272"/>
      <c r="U877" s="242"/>
    </row>
    <row r="878" ht="43.5" customHeight="1">
      <c r="A878" s="242"/>
      <c r="B878" s="242"/>
      <c r="C878" s="262"/>
      <c r="D878" s="263"/>
      <c r="E878" s="264"/>
      <c r="F878" s="242"/>
      <c r="G878" s="265"/>
      <c r="H878" s="242"/>
      <c r="I878" s="266"/>
      <c r="J878" s="266"/>
      <c r="K878" s="266"/>
      <c r="L878" s="242"/>
      <c r="M878" s="267"/>
      <c r="N878" s="267"/>
      <c r="O878" s="268"/>
      <c r="P878" s="269"/>
      <c r="Q878" s="273"/>
      <c r="R878" s="271"/>
      <c r="S878" s="272"/>
      <c r="T878" s="272"/>
      <c r="U878" s="242"/>
    </row>
    <row r="879" ht="43.5" customHeight="1">
      <c r="A879" s="242"/>
      <c r="B879" s="242"/>
      <c r="C879" s="262"/>
      <c r="D879" s="263"/>
      <c r="E879" s="264"/>
      <c r="F879" s="242"/>
      <c r="G879" s="265"/>
      <c r="H879" s="242"/>
      <c r="I879" s="266"/>
      <c r="J879" s="266"/>
      <c r="K879" s="266"/>
      <c r="L879" s="242"/>
      <c r="M879" s="267"/>
      <c r="N879" s="267"/>
      <c r="O879" s="268"/>
      <c r="P879" s="269"/>
      <c r="Q879" s="273"/>
      <c r="R879" s="271"/>
      <c r="S879" s="272"/>
      <c r="T879" s="272"/>
      <c r="U879" s="242"/>
    </row>
    <row r="880" ht="43.5" customHeight="1">
      <c r="A880" s="242"/>
      <c r="B880" s="242"/>
      <c r="C880" s="262"/>
      <c r="D880" s="263"/>
      <c r="E880" s="264"/>
      <c r="F880" s="242"/>
      <c r="G880" s="265"/>
      <c r="H880" s="242"/>
      <c r="I880" s="266"/>
      <c r="J880" s="266"/>
      <c r="K880" s="266"/>
      <c r="L880" s="242"/>
      <c r="M880" s="267"/>
      <c r="N880" s="267"/>
      <c r="O880" s="268"/>
      <c r="P880" s="269"/>
      <c r="Q880" s="273"/>
      <c r="R880" s="271"/>
      <c r="S880" s="272"/>
      <c r="T880" s="272"/>
      <c r="U880" s="242"/>
    </row>
    <row r="881" ht="43.5" customHeight="1">
      <c r="A881" s="242"/>
      <c r="B881" s="242"/>
      <c r="C881" s="262"/>
      <c r="D881" s="263"/>
      <c r="E881" s="264"/>
      <c r="F881" s="242"/>
      <c r="G881" s="265"/>
      <c r="H881" s="242"/>
      <c r="I881" s="266"/>
      <c r="J881" s="266"/>
      <c r="K881" s="266"/>
      <c r="L881" s="242"/>
      <c r="M881" s="267"/>
      <c r="N881" s="267"/>
      <c r="O881" s="268"/>
      <c r="P881" s="269"/>
      <c r="Q881" s="273"/>
      <c r="R881" s="271"/>
      <c r="S881" s="272"/>
      <c r="T881" s="272"/>
      <c r="U881" s="242"/>
    </row>
    <row r="882" ht="43.5" customHeight="1">
      <c r="A882" s="242"/>
      <c r="B882" s="242"/>
      <c r="C882" s="262"/>
      <c r="D882" s="263"/>
      <c r="E882" s="264"/>
      <c r="F882" s="242"/>
      <c r="G882" s="265"/>
      <c r="H882" s="242"/>
      <c r="I882" s="266"/>
      <c r="J882" s="266"/>
      <c r="K882" s="266"/>
      <c r="L882" s="242"/>
      <c r="M882" s="267"/>
      <c r="N882" s="267"/>
      <c r="O882" s="268"/>
      <c r="P882" s="269"/>
      <c r="Q882" s="273"/>
      <c r="R882" s="271"/>
      <c r="S882" s="272"/>
      <c r="T882" s="272"/>
      <c r="U882" s="242"/>
    </row>
    <row r="883" ht="43.5" customHeight="1">
      <c r="A883" s="242"/>
      <c r="B883" s="242"/>
      <c r="C883" s="262"/>
      <c r="D883" s="263"/>
      <c r="E883" s="264"/>
      <c r="F883" s="242"/>
      <c r="G883" s="265"/>
      <c r="H883" s="242"/>
      <c r="I883" s="266"/>
      <c r="J883" s="266"/>
      <c r="K883" s="266"/>
      <c r="L883" s="242"/>
      <c r="M883" s="267"/>
      <c r="N883" s="267"/>
      <c r="O883" s="268"/>
      <c r="P883" s="269"/>
      <c r="Q883" s="273"/>
      <c r="R883" s="271"/>
      <c r="S883" s="272"/>
      <c r="T883" s="272"/>
      <c r="U883" s="242"/>
    </row>
    <row r="884" ht="43.5" customHeight="1">
      <c r="A884" s="242"/>
      <c r="B884" s="242"/>
      <c r="C884" s="262"/>
      <c r="D884" s="263"/>
      <c r="E884" s="264"/>
      <c r="F884" s="242"/>
      <c r="G884" s="265"/>
      <c r="H884" s="242"/>
      <c r="I884" s="266"/>
      <c r="J884" s="266"/>
      <c r="K884" s="266"/>
      <c r="L884" s="242"/>
      <c r="M884" s="267"/>
      <c r="N884" s="267"/>
      <c r="O884" s="268"/>
      <c r="P884" s="269"/>
      <c r="Q884" s="273"/>
      <c r="R884" s="271"/>
      <c r="S884" s="272"/>
      <c r="T884" s="272"/>
      <c r="U884" s="242"/>
    </row>
    <row r="885" ht="43.5" customHeight="1">
      <c r="A885" s="242"/>
      <c r="B885" s="242"/>
      <c r="C885" s="262"/>
      <c r="D885" s="263"/>
      <c r="E885" s="264"/>
      <c r="F885" s="242"/>
      <c r="G885" s="265"/>
      <c r="H885" s="242"/>
      <c r="I885" s="266"/>
      <c r="J885" s="266"/>
      <c r="K885" s="266"/>
      <c r="L885" s="242"/>
      <c r="M885" s="267"/>
      <c r="N885" s="267"/>
      <c r="O885" s="268"/>
      <c r="P885" s="269"/>
      <c r="Q885" s="273"/>
      <c r="R885" s="271"/>
      <c r="S885" s="272"/>
      <c r="T885" s="272"/>
      <c r="U885" s="242"/>
    </row>
    <row r="886" ht="43.5" customHeight="1">
      <c r="A886" s="242"/>
      <c r="B886" s="242"/>
      <c r="C886" s="262"/>
      <c r="D886" s="263"/>
      <c r="E886" s="264"/>
      <c r="F886" s="242"/>
      <c r="G886" s="265"/>
      <c r="H886" s="242"/>
      <c r="I886" s="266"/>
      <c r="J886" s="266"/>
      <c r="K886" s="266"/>
      <c r="L886" s="242"/>
      <c r="M886" s="267"/>
      <c r="N886" s="267"/>
      <c r="O886" s="268"/>
      <c r="P886" s="269"/>
      <c r="Q886" s="273"/>
      <c r="R886" s="271"/>
      <c r="S886" s="272"/>
      <c r="T886" s="272"/>
      <c r="U886" s="242"/>
    </row>
    <row r="887" ht="43.5" customHeight="1">
      <c r="A887" s="242"/>
      <c r="B887" s="242"/>
      <c r="C887" s="262"/>
      <c r="D887" s="263"/>
      <c r="E887" s="264"/>
      <c r="F887" s="242"/>
      <c r="G887" s="265"/>
      <c r="H887" s="242"/>
      <c r="I887" s="266"/>
      <c r="J887" s="266"/>
      <c r="K887" s="266"/>
      <c r="L887" s="242"/>
      <c r="M887" s="267"/>
      <c r="N887" s="267"/>
      <c r="O887" s="268"/>
      <c r="P887" s="269"/>
      <c r="Q887" s="273"/>
      <c r="R887" s="271"/>
      <c r="S887" s="272"/>
      <c r="T887" s="272"/>
      <c r="U887" s="242"/>
    </row>
    <row r="888" ht="43.5" customHeight="1">
      <c r="A888" s="242"/>
      <c r="B888" s="242"/>
      <c r="C888" s="262"/>
      <c r="D888" s="263"/>
      <c r="E888" s="264"/>
      <c r="F888" s="242"/>
      <c r="G888" s="265"/>
      <c r="H888" s="242"/>
      <c r="I888" s="266"/>
      <c r="J888" s="266"/>
      <c r="K888" s="266"/>
      <c r="L888" s="242"/>
      <c r="M888" s="267"/>
      <c r="N888" s="267"/>
      <c r="O888" s="268"/>
      <c r="P888" s="269"/>
      <c r="Q888" s="273"/>
      <c r="R888" s="271"/>
      <c r="S888" s="272"/>
      <c r="T888" s="272"/>
      <c r="U888" s="242"/>
    </row>
    <row r="889" ht="43.5" customHeight="1">
      <c r="A889" s="242"/>
      <c r="B889" s="242"/>
      <c r="C889" s="262"/>
      <c r="D889" s="263"/>
      <c r="E889" s="264"/>
      <c r="F889" s="242"/>
      <c r="G889" s="265"/>
      <c r="H889" s="242"/>
      <c r="I889" s="266"/>
      <c r="J889" s="266"/>
      <c r="K889" s="266"/>
      <c r="L889" s="242"/>
      <c r="M889" s="267"/>
      <c r="N889" s="267"/>
      <c r="O889" s="268"/>
      <c r="P889" s="269"/>
      <c r="Q889" s="273"/>
      <c r="R889" s="271"/>
      <c r="S889" s="272"/>
      <c r="T889" s="272"/>
      <c r="U889" s="242"/>
    </row>
    <row r="890" ht="43.5" customHeight="1">
      <c r="A890" s="242"/>
      <c r="B890" s="242"/>
      <c r="C890" s="262"/>
      <c r="D890" s="263"/>
      <c r="E890" s="264"/>
      <c r="F890" s="242"/>
      <c r="G890" s="265"/>
      <c r="H890" s="242"/>
      <c r="I890" s="266"/>
      <c r="J890" s="266"/>
      <c r="K890" s="266"/>
      <c r="L890" s="242"/>
      <c r="M890" s="267"/>
      <c r="N890" s="267"/>
      <c r="O890" s="268"/>
      <c r="P890" s="269"/>
      <c r="Q890" s="273"/>
      <c r="R890" s="271"/>
      <c r="S890" s="272"/>
      <c r="T890" s="272"/>
      <c r="U890" s="242"/>
    </row>
    <row r="891" ht="43.5" customHeight="1">
      <c r="A891" s="242"/>
      <c r="B891" s="242"/>
      <c r="C891" s="262"/>
      <c r="D891" s="263"/>
      <c r="E891" s="264"/>
      <c r="F891" s="242"/>
      <c r="G891" s="265"/>
      <c r="H891" s="242"/>
      <c r="I891" s="266"/>
      <c r="J891" s="266"/>
      <c r="K891" s="266"/>
      <c r="L891" s="242"/>
      <c r="M891" s="267"/>
      <c r="N891" s="267"/>
      <c r="O891" s="268"/>
      <c r="P891" s="269"/>
      <c r="Q891" s="273"/>
      <c r="R891" s="271"/>
      <c r="S891" s="272"/>
      <c r="T891" s="272"/>
      <c r="U891" s="242"/>
    </row>
    <row r="892" ht="43.5" customHeight="1">
      <c r="A892" s="242"/>
      <c r="B892" s="242"/>
      <c r="C892" s="262"/>
      <c r="D892" s="263"/>
      <c r="E892" s="264"/>
      <c r="F892" s="242"/>
      <c r="G892" s="265"/>
      <c r="H892" s="242"/>
      <c r="I892" s="266"/>
      <c r="J892" s="266"/>
      <c r="K892" s="266"/>
      <c r="L892" s="242"/>
      <c r="M892" s="267"/>
      <c r="N892" s="267"/>
      <c r="O892" s="268"/>
      <c r="P892" s="269"/>
      <c r="Q892" s="273"/>
      <c r="R892" s="271"/>
      <c r="S892" s="272"/>
      <c r="T892" s="272"/>
      <c r="U892" s="242"/>
    </row>
    <row r="893" ht="43.5" customHeight="1">
      <c r="A893" s="242"/>
      <c r="B893" s="242"/>
      <c r="C893" s="262"/>
      <c r="D893" s="263"/>
      <c r="E893" s="264"/>
      <c r="F893" s="242"/>
      <c r="G893" s="265"/>
      <c r="H893" s="242"/>
      <c r="I893" s="266"/>
      <c r="J893" s="266"/>
      <c r="K893" s="266"/>
      <c r="L893" s="242"/>
      <c r="M893" s="267"/>
      <c r="N893" s="267"/>
      <c r="O893" s="268"/>
      <c r="P893" s="269"/>
      <c r="Q893" s="273"/>
      <c r="R893" s="271"/>
      <c r="S893" s="272"/>
      <c r="T893" s="272"/>
      <c r="U893" s="242"/>
    </row>
    <row r="894" ht="43.5" customHeight="1">
      <c r="A894" s="242"/>
      <c r="B894" s="242"/>
      <c r="C894" s="262"/>
      <c r="D894" s="263"/>
      <c r="E894" s="264"/>
      <c r="F894" s="242"/>
      <c r="G894" s="265"/>
      <c r="H894" s="242"/>
      <c r="I894" s="266"/>
      <c r="J894" s="266"/>
      <c r="K894" s="266"/>
      <c r="L894" s="242"/>
      <c r="M894" s="267"/>
      <c r="N894" s="267"/>
      <c r="O894" s="268"/>
      <c r="P894" s="269"/>
      <c r="Q894" s="273"/>
      <c r="R894" s="271"/>
      <c r="S894" s="272"/>
      <c r="T894" s="272"/>
      <c r="U894" s="242"/>
    </row>
    <row r="895" ht="43.5" customHeight="1">
      <c r="A895" s="242"/>
      <c r="B895" s="242"/>
      <c r="C895" s="262"/>
      <c r="D895" s="263"/>
      <c r="E895" s="264"/>
      <c r="F895" s="242"/>
      <c r="G895" s="265"/>
      <c r="H895" s="242"/>
      <c r="I895" s="266"/>
      <c r="J895" s="266"/>
      <c r="K895" s="266"/>
      <c r="L895" s="242"/>
      <c r="M895" s="267"/>
      <c r="N895" s="267"/>
      <c r="O895" s="268"/>
      <c r="P895" s="269"/>
      <c r="Q895" s="273"/>
      <c r="R895" s="271"/>
      <c r="S895" s="272"/>
      <c r="T895" s="272"/>
      <c r="U895" s="242"/>
    </row>
    <row r="896" ht="43.5" customHeight="1">
      <c r="A896" s="242"/>
      <c r="B896" s="242"/>
      <c r="C896" s="262"/>
      <c r="D896" s="263"/>
      <c r="E896" s="264"/>
      <c r="F896" s="242"/>
      <c r="G896" s="265"/>
      <c r="H896" s="242"/>
      <c r="I896" s="266"/>
      <c r="J896" s="266"/>
      <c r="K896" s="266"/>
      <c r="L896" s="242"/>
      <c r="M896" s="267"/>
      <c r="N896" s="267"/>
      <c r="O896" s="268"/>
      <c r="P896" s="269"/>
      <c r="Q896" s="273"/>
      <c r="R896" s="271"/>
      <c r="S896" s="272"/>
      <c r="T896" s="272"/>
      <c r="U896" s="242"/>
    </row>
    <row r="897" ht="43.5" customHeight="1">
      <c r="A897" s="242"/>
      <c r="B897" s="242"/>
      <c r="C897" s="262"/>
      <c r="D897" s="263"/>
      <c r="E897" s="264"/>
      <c r="F897" s="242"/>
      <c r="G897" s="265"/>
      <c r="H897" s="242"/>
      <c r="I897" s="266"/>
      <c r="J897" s="266"/>
      <c r="K897" s="266"/>
      <c r="L897" s="242"/>
      <c r="M897" s="267"/>
      <c r="N897" s="267"/>
      <c r="O897" s="268"/>
      <c r="P897" s="269"/>
      <c r="Q897" s="273"/>
      <c r="R897" s="271"/>
      <c r="S897" s="272"/>
      <c r="T897" s="272"/>
      <c r="U897" s="242"/>
    </row>
    <row r="898" ht="43.5" customHeight="1">
      <c r="A898" s="242"/>
      <c r="B898" s="242"/>
      <c r="C898" s="262"/>
      <c r="D898" s="263"/>
      <c r="E898" s="264"/>
      <c r="F898" s="242"/>
      <c r="G898" s="265"/>
      <c r="H898" s="242"/>
      <c r="I898" s="266"/>
      <c r="J898" s="266"/>
      <c r="K898" s="266"/>
      <c r="L898" s="242"/>
      <c r="M898" s="267"/>
      <c r="N898" s="267"/>
      <c r="O898" s="268"/>
      <c r="P898" s="269"/>
      <c r="Q898" s="273"/>
      <c r="R898" s="271"/>
      <c r="S898" s="272"/>
      <c r="T898" s="272"/>
      <c r="U898" s="242"/>
    </row>
    <row r="899" ht="43.5" customHeight="1">
      <c r="A899" s="242"/>
      <c r="B899" s="242"/>
      <c r="C899" s="262"/>
      <c r="D899" s="263"/>
      <c r="E899" s="264"/>
      <c r="F899" s="242"/>
      <c r="G899" s="265"/>
      <c r="H899" s="242"/>
      <c r="I899" s="266"/>
      <c r="J899" s="266"/>
      <c r="K899" s="266"/>
      <c r="L899" s="242"/>
      <c r="M899" s="267"/>
      <c r="N899" s="267"/>
      <c r="O899" s="268"/>
      <c r="P899" s="269"/>
      <c r="Q899" s="273"/>
      <c r="R899" s="271"/>
      <c r="S899" s="272"/>
      <c r="T899" s="272"/>
      <c r="U899" s="242"/>
    </row>
    <row r="900" ht="43.5" customHeight="1">
      <c r="A900" s="242"/>
      <c r="B900" s="242"/>
      <c r="C900" s="262"/>
      <c r="D900" s="263"/>
      <c r="E900" s="264"/>
      <c r="F900" s="242"/>
      <c r="G900" s="265"/>
      <c r="H900" s="242"/>
      <c r="I900" s="266"/>
      <c r="J900" s="266"/>
      <c r="K900" s="266"/>
      <c r="L900" s="242"/>
      <c r="M900" s="267"/>
      <c r="N900" s="267"/>
      <c r="O900" s="268"/>
      <c r="P900" s="269"/>
      <c r="Q900" s="273"/>
      <c r="R900" s="271"/>
      <c r="S900" s="272"/>
      <c r="T900" s="272"/>
      <c r="U900" s="242"/>
    </row>
    <row r="901" ht="43.5" customHeight="1">
      <c r="A901" s="242"/>
      <c r="B901" s="242"/>
      <c r="C901" s="262"/>
      <c r="D901" s="263"/>
      <c r="E901" s="264"/>
      <c r="F901" s="242"/>
      <c r="G901" s="265"/>
      <c r="H901" s="242"/>
      <c r="I901" s="266"/>
      <c r="J901" s="266"/>
      <c r="K901" s="266"/>
      <c r="L901" s="242"/>
      <c r="M901" s="267"/>
      <c r="N901" s="267"/>
      <c r="O901" s="268"/>
      <c r="P901" s="269"/>
      <c r="Q901" s="273"/>
      <c r="R901" s="271"/>
      <c r="S901" s="272"/>
      <c r="T901" s="272"/>
      <c r="U901" s="242"/>
    </row>
    <row r="902" ht="43.5" customHeight="1">
      <c r="A902" s="242"/>
      <c r="B902" s="242"/>
      <c r="C902" s="262"/>
      <c r="D902" s="263"/>
      <c r="E902" s="264"/>
      <c r="F902" s="242"/>
      <c r="G902" s="265"/>
      <c r="H902" s="242"/>
      <c r="I902" s="266"/>
      <c r="J902" s="266"/>
      <c r="K902" s="266"/>
      <c r="L902" s="242"/>
      <c r="M902" s="267"/>
      <c r="N902" s="267"/>
      <c r="O902" s="268"/>
      <c r="P902" s="269"/>
      <c r="Q902" s="273"/>
      <c r="R902" s="271"/>
      <c r="S902" s="272"/>
      <c r="T902" s="272"/>
      <c r="U902" s="242"/>
    </row>
    <row r="903" ht="43.5" customHeight="1">
      <c r="A903" s="242"/>
      <c r="B903" s="242"/>
      <c r="C903" s="262"/>
      <c r="D903" s="263"/>
      <c r="E903" s="264"/>
      <c r="F903" s="242"/>
      <c r="G903" s="265"/>
      <c r="H903" s="242"/>
      <c r="I903" s="266"/>
      <c r="J903" s="266"/>
      <c r="K903" s="266"/>
      <c r="L903" s="242"/>
      <c r="M903" s="267"/>
      <c r="N903" s="267"/>
      <c r="O903" s="268"/>
      <c r="P903" s="269"/>
      <c r="Q903" s="273"/>
      <c r="R903" s="271"/>
      <c r="S903" s="272"/>
      <c r="T903" s="272"/>
      <c r="U903" s="242"/>
    </row>
    <row r="904" ht="43.5" customHeight="1">
      <c r="A904" s="242"/>
      <c r="B904" s="242"/>
      <c r="C904" s="262"/>
      <c r="D904" s="263"/>
      <c r="E904" s="264"/>
      <c r="F904" s="242"/>
      <c r="G904" s="265"/>
      <c r="H904" s="242"/>
      <c r="I904" s="266"/>
      <c r="J904" s="266"/>
      <c r="K904" s="266"/>
      <c r="L904" s="242"/>
      <c r="M904" s="267"/>
      <c r="N904" s="267"/>
      <c r="O904" s="268"/>
      <c r="P904" s="269"/>
      <c r="Q904" s="273"/>
      <c r="R904" s="271"/>
      <c r="S904" s="272"/>
      <c r="T904" s="272"/>
      <c r="U904" s="242"/>
    </row>
    <row r="905" ht="43.5" customHeight="1">
      <c r="A905" s="242"/>
      <c r="B905" s="242"/>
      <c r="C905" s="262"/>
      <c r="D905" s="263"/>
      <c r="E905" s="264"/>
      <c r="F905" s="242"/>
      <c r="G905" s="265"/>
      <c r="H905" s="242"/>
      <c r="I905" s="266"/>
      <c r="J905" s="266"/>
      <c r="K905" s="266"/>
      <c r="L905" s="242"/>
      <c r="M905" s="267"/>
      <c r="N905" s="267"/>
      <c r="O905" s="268"/>
      <c r="P905" s="269"/>
      <c r="Q905" s="273"/>
      <c r="R905" s="271"/>
      <c r="S905" s="272"/>
      <c r="T905" s="272"/>
      <c r="U905" s="242"/>
    </row>
    <row r="906" ht="43.5" customHeight="1">
      <c r="A906" s="242"/>
      <c r="B906" s="242"/>
      <c r="C906" s="262"/>
      <c r="D906" s="263"/>
      <c r="E906" s="264"/>
      <c r="F906" s="242"/>
      <c r="G906" s="265"/>
      <c r="H906" s="242"/>
      <c r="I906" s="266"/>
      <c r="J906" s="266"/>
      <c r="K906" s="266"/>
      <c r="L906" s="242"/>
      <c r="M906" s="267"/>
      <c r="N906" s="267"/>
      <c r="O906" s="268"/>
      <c r="P906" s="269"/>
      <c r="Q906" s="273"/>
      <c r="R906" s="271"/>
      <c r="S906" s="272"/>
      <c r="T906" s="272"/>
      <c r="U906" s="242"/>
    </row>
    <row r="907" ht="43.5" customHeight="1">
      <c r="A907" s="242"/>
      <c r="B907" s="242"/>
      <c r="C907" s="262"/>
      <c r="D907" s="263"/>
      <c r="E907" s="264"/>
      <c r="F907" s="242"/>
      <c r="G907" s="265"/>
      <c r="H907" s="242"/>
      <c r="I907" s="266"/>
      <c r="J907" s="266"/>
      <c r="K907" s="266"/>
      <c r="L907" s="242"/>
      <c r="M907" s="267"/>
      <c r="N907" s="267"/>
      <c r="O907" s="268"/>
      <c r="P907" s="269"/>
      <c r="Q907" s="273"/>
      <c r="R907" s="271"/>
      <c r="S907" s="272"/>
      <c r="T907" s="272"/>
      <c r="U907" s="242"/>
    </row>
    <row r="908" ht="43.5" customHeight="1">
      <c r="A908" s="242"/>
      <c r="B908" s="242"/>
      <c r="C908" s="262"/>
      <c r="D908" s="263"/>
      <c r="E908" s="264"/>
      <c r="F908" s="242"/>
      <c r="G908" s="265"/>
      <c r="H908" s="242"/>
      <c r="I908" s="266"/>
      <c r="J908" s="266"/>
      <c r="K908" s="266"/>
      <c r="L908" s="242"/>
      <c r="M908" s="267"/>
      <c r="N908" s="267"/>
      <c r="O908" s="268"/>
      <c r="P908" s="269"/>
      <c r="Q908" s="273"/>
      <c r="R908" s="271"/>
      <c r="S908" s="272"/>
      <c r="T908" s="272"/>
      <c r="U908" s="242"/>
    </row>
    <row r="909" ht="43.5" customHeight="1">
      <c r="A909" s="242"/>
      <c r="B909" s="242"/>
      <c r="C909" s="262"/>
      <c r="D909" s="263"/>
      <c r="E909" s="264"/>
      <c r="F909" s="242"/>
      <c r="G909" s="265"/>
      <c r="H909" s="242"/>
      <c r="I909" s="266"/>
      <c r="J909" s="266"/>
      <c r="K909" s="266"/>
      <c r="L909" s="242"/>
      <c r="M909" s="267"/>
      <c r="N909" s="267"/>
      <c r="O909" s="268"/>
      <c r="P909" s="269"/>
      <c r="Q909" s="273"/>
      <c r="R909" s="271"/>
      <c r="S909" s="272"/>
      <c r="T909" s="272"/>
      <c r="U909" s="242"/>
    </row>
    <row r="910" ht="43.5" customHeight="1">
      <c r="A910" s="242"/>
      <c r="B910" s="242"/>
      <c r="C910" s="262"/>
      <c r="D910" s="263"/>
      <c r="E910" s="264"/>
      <c r="F910" s="242"/>
      <c r="G910" s="265"/>
      <c r="H910" s="242"/>
      <c r="I910" s="266"/>
      <c r="J910" s="266"/>
      <c r="K910" s="266"/>
      <c r="L910" s="242"/>
      <c r="M910" s="267"/>
      <c r="N910" s="267"/>
      <c r="O910" s="268"/>
      <c r="P910" s="269"/>
      <c r="Q910" s="273"/>
      <c r="R910" s="271"/>
      <c r="S910" s="272"/>
      <c r="T910" s="272"/>
      <c r="U910" s="242"/>
    </row>
    <row r="911" ht="43.5" customHeight="1">
      <c r="A911" s="242"/>
      <c r="B911" s="242"/>
      <c r="C911" s="262"/>
      <c r="D911" s="263"/>
      <c r="E911" s="264"/>
      <c r="F911" s="242"/>
      <c r="G911" s="265"/>
      <c r="H911" s="242"/>
      <c r="I911" s="266"/>
      <c r="J911" s="266"/>
      <c r="K911" s="266"/>
      <c r="L911" s="242"/>
      <c r="M911" s="267"/>
      <c r="N911" s="267"/>
      <c r="O911" s="268"/>
      <c r="P911" s="269"/>
      <c r="Q911" s="273"/>
      <c r="R911" s="271"/>
      <c r="S911" s="272"/>
      <c r="T911" s="272"/>
      <c r="U911" s="242"/>
    </row>
    <row r="912" ht="43.5" customHeight="1">
      <c r="A912" s="242"/>
      <c r="B912" s="242"/>
      <c r="C912" s="262"/>
      <c r="D912" s="263"/>
      <c r="E912" s="264"/>
      <c r="F912" s="242"/>
      <c r="G912" s="265"/>
      <c r="H912" s="242"/>
      <c r="I912" s="266"/>
      <c r="J912" s="266"/>
      <c r="K912" s="266"/>
      <c r="L912" s="242"/>
      <c r="M912" s="267"/>
      <c r="N912" s="267"/>
      <c r="O912" s="268"/>
      <c r="P912" s="269"/>
      <c r="Q912" s="273"/>
      <c r="R912" s="271"/>
      <c r="S912" s="272"/>
      <c r="T912" s="272"/>
      <c r="U912" s="242"/>
    </row>
    <row r="913" ht="43.5" customHeight="1">
      <c r="A913" s="242"/>
      <c r="B913" s="242"/>
      <c r="C913" s="262"/>
      <c r="D913" s="263"/>
      <c r="E913" s="264"/>
      <c r="F913" s="242"/>
      <c r="G913" s="265"/>
      <c r="H913" s="242"/>
      <c r="I913" s="266"/>
      <c r="J913" s="266"/>
      <c r="K913" s="266"/>
      <c r="L913" s="242"/>
      <c r="M913" s="267"/>
      <c r="N913" s="267"/>
      <c r="O913" s="268"/>
      <c r="P913" s="269"/>
      <c r="Q913" s="273"/>
      <c r="R913" s="271"/>
      <c r="S913" s="272"/>
      <c r="T913" s="272"/>
      <c r="U913" s="242"/>
    </row>
    <row r="914" ht="43.5" customHeight="1">
      <c r="A914" s="242"/>
      <c r="B914" s="242"/>
      <c r="C914" s="262"/>
      <c r="D914" s="263"/>
      <c r="E914" s="264"/>
      <c r="F914" s="242"/>
      <c r="G914" s="265"/>
      <c r="H914" s="242"/>
      <c r="I914" s="266"/>
      <c r="J914" s="266"/>
      <c r="K914" s="266"/>
      <c r="L914" s="242"/>
      <c r="M914" s="267"/>
      <c r="N914" s="267"/>
      <c r="O914" s="268"/>
      <c r="P914" s="269"/>
      <c r="Q914" s="273"/>
      <c r="R914" s="271"/>
      <c r="S914" s="272"/>
      <c r="T914" s="272"/>
      <c r="U914" s="242"/>
    </row>
    <row r="915" ht="43.5" customHeight="1">
      <c r="A915" s="242"/>
      <c r="B915" s="242"/>
      <c r="C915" s="262"/>
      <c r="D915" s="263"/>
      <c r="E915" s="264"/>
      <c r="F915" s="242"/>
      <c r="G915" s="265"/>
      <c r="H915" s="242"/>
      <c r="I915" s="266"/>
      <c r="J915" s="266"/>
      <c r="K915" s="266"/>
      <c r="L915" s="242"/>
      <c r="M915" s="267"/>
      <c r="N915" s="267"/>
      <c r="O915" s="268"/>
      <c r="P915" s="269"/>
      <c r="Q915" s="273"/>
      <c r="R915" s="271"/>
      <c r="S915" s="272"/>
      <c r="T915" s="272"/>
      <c r="U915" s="242"/>
    </row>
    <row r="916" ht="43.5" customHeight="1">
      <c r="A916" s="242"/>
      <c r="B916" s="242"/>
      <c r="C916" s="262"/>
      <c r="D916" s="263"/>
      <c r="E916" s="264"/>
      <c r="F916" s="242"/>
      <c r="G916" s="265"/>
      <c r="H916" s="242"/>
      <c r="I916" s="266"/>
      <c r="J916" s="266"/>
      <c r="K916" s="266"/>
      <c r="L916" s="242"/>
      <c r="M916" s="267"/>
      <c r="N916" s="267"/>
      <c r="O916" s="268"/>
      <c r="P916" s="269"/>
      <c r="Q916" s="273"/>
      <c r="R916" s="271"/>
      <c r="S916" s="272"/>
      <c r="T916" s="272"/>
      <c r="U916" s="242"/>
    </row>
    <row r="917" ht="43.5" customHeight="1">
      <c r="A917" s="242"/>
      <c r="B917" s="242"/>
      <c r="C917" s="262"/>
      <c r="D917" s="263"/>
      <c r="E917" s="264"/>
      <c r="F917" s="242"/>
      <c r="G917" s="265"/>
      <c r="H917" s="242"/>
      <c r="I917" s="266"/>
      <c r="J917" s="266"/>
      <c r="K917" s="266"/>
      <c r="L917" s="242"/>
      <c r="M917" s="267"/>
      <c r="N917" s="267"/>
      <c r="O917" s="268"/>
      <c r="P917" s="269"/>
      <c r="Q917" s="273"/>
      <c r="R917" s="271"/>
      <c r="S917" s="272"/>
      <c r="T917" s="272"/>
      <c r="U917" s="242"/>
    </row>
    <row r="918" ht="43.5" customHeight="1">
      <c r="A918" s="242"/>
      <c r="B918" s="242"/>
      <c r="C918" s="262"/>
      <c r="D918" s="263"/>
      <c r="E918" s="264"/>
      <c r="F918" s="242"/>
      <c r="G918" s="265"/>
      <c r="H918" s="242"/>
      <c r="I918" s="266"/>
      <c r="J918" s="266"/>
      <c r="K918" s="266"/>
      <c r="L918" s="242"/>
      <c r="M918" s="267"/>
      <c r="N918" s="267"/>
      <c r="O918" s="268"/>
      <c r="P918" s="269"/>
      <c r="Q918" s="273"/>
      <c r="R918" s="271"/>
      <c r="S918" s="272"/>
      <c r="T918" s="272"/>
      <c r="U918" s="242"/>
    </row>
    <row r="919" ht="43.5" customHeight="1">
      <c r="A919" s="242"/>
      <c r="B919" s="242"/>
      <c r="C919" s="262"/>
      <c r="D919" s="263"/>
      <c r="E919" s="264"/>
      <c r="F919" s="242"/>
      <c r="G919" s="265"/>
      <c r="H919" s="242"/>
      <c r="I919" s="266"/>
      <c r="J919" s="266"/>
      <c r="K919" s="266"/>
      <c r="L919" s="242"/>
      <c r="M919" s="267"/>
      <c r="N919" s="267"/>
      <c r="O919" s="268"/>
      <c r="P919" s="269"/>
      <c r="Q919" s="273"/>
      <c r="R919" s="271"/>
      <c r="S919" s="272"/>
      <c r="T919" s="272"/>
      <c r="U919" s="242"/>
    </row>
    <row r="920" ht="43.5" customHeight="1">
      <c r="A920" s="242"/>
      <c r="B920" s="242"/>
      <c r="C920" s="262"/>
      <c r="D920" s="263"/>
      <c r="E920" s="264"/>
      <c r="F920" s="242"/>
      <c r="G920" s="265"/>
      <c r="H920" s="242"/>
      <c r="I920" s="266"/>
      <c r="J920" s="266"/>
      <c r="K920" s="266"/>
      <c r="L920" s="242"/>
      <c r="M920" s="267"/>
      <c r="N920" s="267"/>
      <c r="O920" s="268"/>
      <c r="P920" s="269"/>
      <c r="Q920" s="273"/>
      <c r="R920" s="271"/>
      <c r="S920" s="272"/>
      <c r="T920" s="272"/>
      <c r="U920" s="242"/>
    </row>
    <row r="921" ht="43.5" customHeight="1">
      <c r="A921" s="242"/>
      <c r="B921" s="242"/>
      <c r="C921" s="262"/>
      <c r="D921" s="263"/>
      <c r="E921" s="264"/>
      <c r="F921" s="242"/>
      <c r="G921" s="265"/>
      <c r="H921" s="242"/>
      <c r="I921" s="266"/>
      <c r="J921" s="266"/>
      <c r="K921" s="266"/>
      <c r="L921" s="242"/>
      <c r="M921" s="267"/>
      <c r="N921" s="267"/>
      <c r="O921" s="268"/>
      <c r="P921" s="269"/>
      <c r="Q921" s="273"/>
      <c r="R921" s="271"/>
      <c r="S921" s="272"/>
      <c r="T921" s="272"/>
      <c r="U921" s="242"/>
    </row>
    <row r="922" ht="43.5" customHeight="1">
      <c r="A922" s="242"/>
      <c r="B922" s="242"/>
      <c r="C922" s="262"/>
      <c r="D922" s="263"/>
      <c r="E922" s="264"/>
      <c r="F922" s="242"/>
      <c r="G922" s="265"/>
      <c r="H922" s="242"/>
      <c r="I922" s="266"/>
      <c r="J922" s="266"/>
      <c r="K922" s="266"/>
      <c r="L922" s="242"/>
      <c r="M922" s="267"/>
      <c r="N922" s="267"/>
      <c r="O922" s="268"/>
      <c r="P922" s="269"/>
      <c r="Q922" s="273"/>
      <c r="R922" s="271"/>
      <c r="S922" s="272"/>
      <c r="T922" s="272"/>
      <c r="U922" s="242"/>
    </row>
    <row r="923" ht="43.5" customHeight="1">
      <c r="A923" s="242"/>
      <c r="B923" s="242"/>
      <c r="C923" s="262"/>
      <c r="D923" s="263"/>
      <c r="E923" s="264"/>
      <c r="F923" s="242"/>
      <c r="G923" s="265"/>
      <c r="H923" s="242"/>
      <c r="I923" s="266"/>
      <c r="J923" s="266"/>
      <c r="K923" s="266"/>
      <c r="L923" s="242"/>
      <c r="M923" s="267"/>
      <c r="N923" s="267"/>
      <c r="O923" s="268"/>
      <c r="P923" s="269"/>
      <c r="Q923" s="273"/>
      <c r="R923" s="271"/>
      <c r="S923" s="272"/>
      <c r="T923" s="272"/>
      <c r="U923" s="242"/>
    </row>
    <row r="924" ht="43.5" customHeight="1">
      <c r="A924" s="242"/>
      <c r="B924" s="242"/>
      <c r="C924" s="262"/>
      <c r="D924" s="263"/>
      <c r="E924" s="264"/>
      <c r="F924" s="242"/>
      <c r="G924" s="265"/>
      <c r="H924" s="242"/>
      <c r="I924" s="266"/>
      <c r="J924" s="266"/>
      <c r="K924" s="266"/>
      <c r="L924" s="242"/>
      <c r="M924" s="267"/>
      <c r="N924" s="267"/>
      <c r="O924" s="268"/>
      <c r="P924" s="269"/>
      <c r="Q924" s="273"/>
      <c r="R924" s="271"/>
      <c r="S924" s="272"/>
      <c r="T924" s="272"/>
      <c r="U924" s="242"/>
    </row>
    <row r="925" ht="43.5" customHeight="1">
      <c r="A925" s="242"/>
      <c r="B925" s="242"/>
      <c r="C925" s="262"/>
      <c r="D925" s="263"/>
      <c r="E925" s="264"/>
      <c r="F925" s="242"/>
      <c r="G925" s="265"/>
      <c r="H925" s="242"/>
      <c r="I925" s="266"/>
      <c r="J925" s="266"/>
      <c r="K925" s="266"/>
      <c r="L925" s="242"/>
      <c r="M925" s="267"/>
      <c r="N925" s="267"/>
      <c r="O925" s="268"/>
      <c r="P925" s="269"/>
      <c r="Q925" s="273"/>
      <c r="R925" s="271"/>
      <c r="S925" s="272"/>
      <c r="T925" s="272"/>
      <c r="U925" s="242"/>
    </row>
    <row r="926" ht="43.5" customHeight="1">
      <c r="A926" s="242"/>
      <c r="B926" s="242"/>
      <c r="C926" s="262"/>
      <c r="D926" s="263"/>
      <c r="E926" s="264"/>
      <c r="F926" s="242"/>
      <c r="G926" s="265"/>
      <c r="H926" s="242"/>
      <c r="I926" s="266"/>
      <c r="J926" s="266"/>
      <c r="K926" s="266"/>
      <c r="L926" s="242"/>
      <c r="M926" s="267"/>
      <c r="N926" s="267"/>
      <c r="O926" s="268"/>
      <c r="P926" s="269"/>
      <c r="Q926" s="273"/>
      <c r="R926" s="271"/>
      <c r="S926" s="272"/>
      <c r="T926" s="272"/>
      <c r="U926" s="242"/>
    </row>
    <row r="927" ht="43.5" customHeight="1">
      <c r="A927" s="242"/>
      <c r="B927" s="242"/>
      <c r="C927" s="262"/>
      <c r="D927" s="263"/>
      <c r="E927" s="264"/>
      <c r="F927" s="242"/>
      <c r="G927" s="265"/>
      <c r="H927" s="242"/>
      <c r="I927" s="266"/>
      <c r="J927" s="266"/>
      <c r="K927" s="266"/>
      <c r="L927" s="242"/>
      <c r="M927" s="267"/>
      <c r="N927" s="267"/>
      <c r="O927" s="268"/>
      <c r="P927" s="269"/>
      <c r="Q927" s="273"/>
      <c r="R927" s="271"/>
      <c r="S927" s="272"/>
      <c r="T927" s="272"/>
      <c r="U927" s="242"/>
    </row>
    <row r="928" ht="43.5" customHeight="1">
      <c r="A928" s="242"/>
      <c r="B928" s="242"/>
      <c r="C928" s="262"/>
      <c r="D928" s="263"/>
      <c r="E928" s="264"/>
      <c r="F928" s="242"/>
      <c r="G928" s="265"/>
      <c r="H928" s="242"/>
      <c r="I928" s="266"/>
      <c r="J928" s="266"/>
      <c r="K928" s="266"/>
      <c r="L928" s="242"/>
      <c r="M928" s="267"/>
      <c r="N928" s="267"/>
      <c r="O928" s="268"/>
      <c r="P928" s="269"/>
      <c r="Q928" s="273"/>
      <c r="R928" s="271"/>
      <c r="S928" s="272"/>
      <c r="T928" s="272"/>
      <c r="U928" s="242"/>
    </row>
    <row r="929" ht="43.5" customHeight="1">
      <c r="A929" s="242"/>
      <c r="B929" s="242"/>
      <c r="C929" s="262"/>
      <c r="D929" s="263"/>
      <c r="E929" s="264"/>
      <c r="F929" s="242"/>
      <c r="G929" s="265"/>
      <c r="H929" s="242"/>
      <c r="I929" s="266"/>
      <c r="J929" s="266"/>
      <c r="K929" s="266"/>
      <c r="L929" s="242"/>
      <c r="M929" s="267"/>
      <c r="N929" s="267"/>
      <c r="O929" s="268"/>
      <c r="P929" s="269"/>
      <c r="Q929" s="273"/>
      <c r="R929" s="271"/>
      <c r="S929" s="272"/>
      <c r="T929" s="272"/>
      <c r="U929" s="242"/>
    </row>
    <row r="930" ht="43.5" customHeight="1">
      <c r="A930" s="242"/>
      <c r="B930" s="242"/>
      <c r="C930" s="262"/>
      <c r="D930" s="263"/>
      <c r="E930" s="264"/>
      <c r="F930" s="242"/>
      <c r="G930" s="265"/>
      <c r="H930" s="242"/>
      <c r="I930" s="266"/>
      <c r="J930" s="266"/>
      <c r="K930" s="266"/>
      <c r="L930" s="242"/>
      <c r="M930" s="267"/>
      <c r="N930" s="267"/>
      <c r="O930" s="268"/>
      <c r="P930" s="269"/>
      <c r="Q930" s="273"/>
      <c r="R930" s="271"/>
      <c r="S930" s="272"/>
      <c r="T930" s="272"/>
      <c r="U930" s="242"/>
    </row>
    <row r="931" ht="43.5" customHeight="1">
      <c r="A931" s="242"/>
      <c r="B931" s="242"/>
      <c r="C931" s="262"/>
      <c r="D931" s="263"/>
      <c r="E931" s="264"/>
      <c r="F931" s="242"/>
      <c r="G931" s="265"/>
      <c r="H931" s="242"/>
      <c r="I931" s="266"/>
      <c r="J931" s="266"/>
      <c r="K931" s="266"/>
      <c r="L931" s="242"/>
      <c r="M931" s="267"/>
      <c r="N931" s="267"/>
      <c r="O931" s="268"/>
      <c r="P931" s="269"/>
      <c r="Q931" s="273"/>
      <c r="R931" s="271"/>
      <c r="S931" s="272"/>
      <c r="T931" s="272"/>
      <c r="U931" s="242"/>
    </row>
    <row r="932" ht="43.5" customHeight="1">
      <c r="A932" s="242"/>
      <c r="B932" s="242"/>
      <c r="C932" s="262"/>
      <c r="D932" s="263"/>
      <c r="E932" s="264"/>
      <c r="F932" s="242"/>
      <c r="G932" s="265"/>
      <c r="H932" s="242"/>
      <c r="I932" s="266"/>
      <c r="J932" s="266"/>
      <c r="K932" s="266"/>
      <c r="L932" s="242"/>
      <c r="M932" s="267"/>
      <c r="N932" s="267"/>
      <c r="O932" s="268"/>
      <c r="P932" s="269"/>
      <c r="Q932" s="273"/>
      <c r="R932" s="271"/>
      <c r="S932" s="272"/>
      <c r="T932" s="272"/>
      <c r="U932" s="242"/>
    </row>
    <row r="933" ht="43.5" customHeight="1">
      <c r="A933" s="242"/>
      <c r="B933" s="242"/>
      <c r="C933" s="262"/>
      <c r="D933" s="263"/>
      <c r="E933" s="264"/>
      <c r="F933" s="242"/>
      <c r="G933" s="265"/>
      <c r="H933" s="242"/>
      <c r="I933" s="266"/>
      <c r="J933" s="266"/>
      <c r="K933" s="266"/>
      <c r="L933" s="242"/>
      <c r="M933" s="267"/>
      <c r="N933" s="267"/>
      <c r="O933" s="268"/>
      <c r="P933" s="269"/>
      <c r="Q933" s="273"/>
      <c r="R933" s="271"/>
      <c r="S933" s="272"/>
      <c r="T933" s="272"/>
      <c r="U933" s="242"/>
    </row>
    <row r="934" ht="43.5" customHeight="1">
      <c r="A934" s="242"/>
      <c r="B934" s="242"/>
      <c r="C934" s="262"/>
      <c r="D934" s="263"/>
      <c r="E934" s="264"/>
      <c r="F934" s="242"/>
      <c r="G934" s="265"/>
      <c r="H934" s="242"/>
      <c r="I934" s="266"/>
      <c r="J934" s="266"/>
      <c r="K934" s="266"/>
      <c r="L934" s="242"/>
      <c r="M934" s="267"/>
      <c r="N934" s="267"/>
      <c r="O934" s="268"/>
      <c r="P934" s="269"/>
      <c r="Q934" s="273"/>
      <c r="R934" s="271"/>
      <c r="S934" s="272"/>
      <c r="T934" s="272"/>
      <c r="U934" s="242"/>
    </row>
    <row r="935" ht="43.5" customHeight="1">
      <c r="A935" s="242"/>
      <c r="B935" s="242"/>
      <c r="C935" s="262"/>
      <c r="D935" s="263"/>
      <c r="E935" s="264"/>
      <c r="F935" s="242"/>
      <c r="G935" s="265"/>
      <c r="H935" s="242"/>
      <c r="I935" s="266"/>
      <c r="J935" s="266"/>
      <c r="K935" s="266"/>
      <c r="L935" s="242"/>
      <c r="M935" s="267"/>
      <c r="N935" s="267"/>
      <c r="O935" s="268"/>
      <c r="P935" s="269"/>
      <c r="Q935" s="273"/>
      <c r="R935" s="271"/>
      <c r="S935" s="272"/>
      <c r="T935" s="272"/>
      <c r="U935" s="242"/>
    </row>
    <row r="936" ht="43.5" customHeight="1">
      <c r="A936" s="242"/>
      <c r="B936" s="242"/>
      <c r="C936" s="262"/>
      <c r="D936" s="263"/>
      <c r="E936" s="264"/>
      <c r="F936" s="242"/>
      <c r="G936" s="265"/>
      <c r="H936" s="242"/>
      <c r="I936" s="266"/>
      <c r="J936" s="266"/>
      <c r="K936" s="266"/>
      <c r="L936" s="242"/>
      <c r="M936" s="267"/>
      <c r="N936" s="267"/>
      <c r="O936" s="268"/>
      <c r="P936" s="269"/>
      <c r="Q936" s="273"/>
      <c r="R936" s="271"/>
      <c r="S936" s="272"/>
      <c r="T936" s="272"/>
      <c r="U936" s="242"/>
    </row>
    <row r="937" ht="43.5" customHeight="1">
      <c r="A937" s="242"/>
      <c r="B937" s="242"/>
      <c r="C937" s="262"/>
      <c r="D937" s="263"/>
      <c r="E937" s="264"/>
      <c r="F937" s="242"/>
      <c r="G937" s="265"/>
      <c r="H937" s="242"/>
      <c r="I937" s="266"/>
      <c r="J937" s="266"/>
      <c r="K937" s="266"/>
      <c r="L937" s="242"/>
      <c r="M937" s="267"/>
      <c r="N937" s="267"/>
      <c r="O937" s="268"/>
      <c r="P937" s="269"/>
      <c r="Q937" s="273"/>
      <c r="R937" s="271"/>
      <c r="S937" s="272"/>
      <c r="T937" s="272"/>
      <c r="U937" s="242"/>
    </row>
    <row r="938" ht="43.5" customHeight="1">
      <c r="A938" s="242"/>
      <c r="B938" s="242"/>
      <c r="C938" s="262"/>
      <c r="D938" s="263"/>
      <c r="E938" s="264"/>
      <c r="F938" s="242"/>
      <c r="G938" s="265"/>
      <c r="H938" s="242"/>
      <c r="I938" s="266"/>
      <c r="J938" s="266"/>
      <c r="K938" s="266"/>
      <c r="L938" s="242"/>
      <c r="M938" s="267"/>
      <c r="N938" s="267"/>
      <c r="O938" s="268"/>
      <c r="P938" s="269"/>
      <c r="Q938" s="273"/>
      <c r="R938" s="271"/>
      <c r="S938" s="272"/>
      <c r="T938" s="272"/>
      <c r="U938" s="242"/>
    </row>
    <row r="939" ht="43.5" customHeight="1">
      <c r="A939" s="242"/>
      <c r="B939" s="242"/>
      <c r="C939" s="262"/>
      <c r="D939" s="263"/>
      <c r="E939" s="264"/>
      <c r="F939" s="242"/>
      <c r="G939" s="265"/>
      <c r="H939" s="242"/>
      <c r="I939" s="266"/>
      <c r="J939" s="266"/>
      <c r="K939" s="266"/>
      <c r="L939" s="242"/>
      <c r="M939" s="267"/>
      <c r="N939" s="267"/>
      <c r="O939" s="268"/>
      <c r="P939" s="269"/>
      <c r="Q939" s="273"/>
      <c r="R939" s="271"/>
      <c r="S939" s="272"/>
      <c r="T939" s="272"/>
      <c r="U939" s="242"/>
    </row>
    <row r="940" ht="43.5" customHeight="1">
      <c r="A940" s="242"/>
      <c r="B940" s="242"/>
      <c r="C940" s="262"/>
      <c r="D940" s="263"/>
      <c r="E940" s="264"/>
      <c r="F940" s="242"/>
      <c r="G940" s="265"/>
      <c r="H940" s="242"/>
      <c r="I940" s="266"/>
      <c r="J940" s="266"/>
      <c r="K940" s="266"/>
      <c r="L940" s="242"/>
      <c r="M940" s="267"/>
      <c r="N940" s="267"/>
      <c r="O940" s="268"/>
      <c r="P940" s="269"/>
      <c r="Q940" s="273"/>
      <c r="R940" s="271"/>
      <c r="S940" s="272"/>
      <c r="T940" s="272"/>
      <c r="U940" s="242"/>
    </row>
    <row r="941" ht="43.5" customHeight="1">
      <c r="A941" s="242"/>
      <c r="B941" s="242"/>
      <c r="C941" s="262"/>
      <c r="D941" s="263"/>
      <c r="E941" s="264"/>
      <c r="F941" s="242"/>
      <c r="G941" s="265"/>
      <c r="H941" s="242"/>
      <c r="I941" s="266"/>
      <c r="J941" s="266"/>
      <c r="K941" s="266"/>
      <c r="L941" s="242"/>
      <c r="M941" s="267"/>
      <c r="N941" s="267"/>
      <c r="O941" s="268"/>
      <c r="P941" s="269"/>
      <c r="Q941" s="273"/>
      <c r="R941" s="271"/>
      <c r="S941" s="272"/>
      <c r="T941" s="272"/>
      <c r="U941" s="242"/>
    </row>
    <row r="942" ht="43.5" customHeight="1">
      <c r="A942" s="242"/>
      <c r="B942" s="242"/>
      <c r="C942" s="262"/>
      <c r="D942" s="263"/>
      <c r="E942" s="264"/>
      <c r="F942" s="242"/>
      <c r="G942" s="265"/>
      <c r="H942" s="242"/>
      <c r="I942" s="266"/>
      <c r="J942" s="266"/>
      <c r="K942" s="266"/>
      <c r="L942" s="242"/>
      <c r="M942" s="267"/>
      <c r="N942" s="267"/>
      <c r="O942" s="268"/>
      <c r="P942" s="269"/>
      <c r="Q942" s="273"/>
      <c r="R942" s="271"/>
      <c r="S942" s="272"/>
      <c r="T942" s="272"/>
      <c r="U942" s="242"/>
    </row>
    <row r="943" ht="43.5" customHeight="1">
      <c r="A943" s="242"/>
      <c r="B943" s="242"/>
      <c r="C943" s="262"/>
      <c r="D943" s="263"/>
      <c r="E943" s="264"/>
      <c r="F943" s="242"/>
      <c r="G943" s="265"/>
      <c r="H943" s="242"/>
      <c r="I943" s="266"/>
      <c r="J943" s="266"/>
      <c r="K943" s="266"/>
      <c r="L943" s="242"/>
      <c r="M943" s="267"/>
      <c r="N943" s="267"/>
      <c r="O943" s="268"/>
      <c r="P943" s="269"/>
      <c r="Q943" s="273"/>
      <c r="R943" s="271"/>
      <c r="S943" s="272"/>
      <c r="T943" s="272"/>
      <c r="U943" s="242"/>
    </row>
    <row r="944" ht="43.5" customHeight="1">
      <c r="A944" s="242"/>
      <c r="B944" s="242"/>
      <c r="C944" s="262"/>
      <c r="D944" s="263"/>
      <c r="E944" s="264"/>
      <c r="F944" s="242"/>
      <c r="G944" s="265"/>
      <c r="H944" s="242"/>
      <c r="I944" s="266"/>
      <c r="J944" s="266"/>
      <c r="K944" s="266"/>
      <c r="L944" s="242"/>
      <c r="M944" s="267"/>
      <c r="N944" s="267"/>
      <c r="O944" s="268"/>
      <c r="P944" s="269"/>
      <c r="Q944" s="273"/>
      <c r="R944" s="271"/>
      <c r="S944" s="272"/>
      <c r="T944" s="272"/>
      <c r="U944" s="242"/>
    </row>
    <row r="945" ht="43.5" customHeight="1">
      <c r="A945" s="242"/>
      <c r="B945" s="242"/>
      <c r="C945" s="262"/>
      <c r="D945" s="263"/>
      <c r="E945" s="264"/>
      <c r="F945" s="242"/>
      <c r="G945" s="265"/>
      <c r="H945" s="242"/>
      <c r="I945" s="266"/>
      <c r="J945" s="266"/>
      <c r="K945" s="266"/>
      <c r="L945" s="242"/>
      <c r="M945" s="267"/>
      <c r="N945" s="267"/>
      <c r="O945" s="268"/>
      <c r="P945" s="269"/>
      <c r="Q945" s="273"/>
      <c r="R945" s="271"/>
      <c r="S945" s="272"/>
      <c r="T945" s="272"/>
      <c r="U945" s="242"/>
    </row>
    <row r="946" ht="43.5" customHeight="1">
      <c r="A946" s="242"/>
      <c r="B946" s="242"/>
      <c r="C946" s="262"/>
      <c r="D946" s="263"/>
      <c r="E946" s="264"/>
      <c r="F946" s="242"/>
      <c r="G946" s="265"/>
      <c r="H946" s="242"/>
      <c r="I946" s="266"/>
      <c r="J946" s="266"/>
      <c r="K946" s="266"/>
      <c r="L946" s="242"/>
      <c r="M946" s="267"/>
      <c r="N946" s="267"/>
      <c r="O946" s="268"/>
      <c r="P946" s="269"/>
      <c r="Q946" s="273"/>
      <c r="R946" s="271"/>
      <c r="S946" s="272"/>
      <c r="T946" s="272"/>
      <c r="U946" s="242"/>
    </row>
    <row r="947" ht="43.5" customHeight="1">
      <c r="A947" s="242"/>
      <c r="B947" s="242"/>
      <c r="C947" s="262"/>
      <c r="D947" s="263"/>
      <c r="E947" s="264"/>
      <c r="F947" s="242"/>
      <c r="G947" s="265"/>
      <c r="H947" s="242"/>
      <c r="I947" s="266"/>
      <c r="J947" s="266"/>
      <c r="K947" s="266"/>
      <c r="L947" s="242"/>
      <c r="M947" s="267"/>
      <c r="N947" s="267"/>
      <c r="O947" s="268"/>
      <c r="P947" s="269"/>
      <c r="Q947" s="273"/>
      <c r="R947" s="271"/>
      <c r="S947" s="272"/>
      <c r="T947" s="272"/>
      <c r="U947" s="242"/>
    </row>
    <row r="948" ht="43.5" customHeight="1">
      <c r="A948" s="242"/>
      <c r="B948" s="242"/>
      <c r="C948" s="262"/>
      <c r="D948" s="263"/>
      <c r="E948" s="264"/>
      <c r="F948" s="242"/>
      <c r="G948" s="265"/>
      <c r="H948" s="242"/>
      <c r="I948" s="266"/>
      <c r="J948" s="266"/>
      <c r="K948" s="266"/>
      <c r="L948" s="242"/>
      <c r="M948" s="267"/>
      <c r="N948" s="267"/>
      <c r="O948" s="268"/>
      <c r="P948" s="269"/>
      <c r="Q948" s="273"/>
      <c r="R948" s="271"/>
      <c r="S948" s="272"/>
      <c r="T948" s="272"/>
      <c r="U948" s="242"/>
    </row>
    <row r="949" ht="43.5" customHeight="1">
      <c r="A949" s="242"/>
      <c r="B949" s="242"/>
      <c r="C949" s="262"/>
      <c r="D949" s="263"/>
      <c r="E949" s="264"/>
      <c r="F949" s="242"/>
      <c r="G949" s="265"/>
      <c r="H949" s="242"/>
      <c r="I949" s="266"/>
      <c r="J949" s="266"/>
      <c r="K949" s="266"/>
      <c r="L949" s="242"/>
      <c r="M949" s="267"/>
      <c r="N949" s="267"/>
      <c r="O949" s="268"/>
      <c r="P949" s="269"/>
      <c r="Q949" s="273"/>
      <c r="R949" s="271"/>
      <c r="S949" s="272"/>
      <c r="T949" s="272"/>
      <c r="U949" s="242"/>
    </row>
    <row r="950" ht="43.5" customHeight="1">
      <c r="A950" s="242"/>
      <c r="B950" s="242"/>
      <c r="C950" s="262"/>
      <c r="D950" s="263"/>
      <c r="E950" s="264"/>
      <c r="F950" s="242"/>
      <c r="G950" s="265"/>
      <c r="H950" s="242"/>
      <c r="I950" s="266"/>
      <c r="J950" s="266"/>
      <c r="K950" s="266"/>
      <c r="L950" s="242"/>
      <c r="M950" s="267"/>
      <c r="N950" s="267"/>
      <c r="O950" s="268"/>
      <c r="P950" s="269"/>
      <c r="Q950" s="273"/>
      <c r="R950" s="271"/>
      <c r="S950" s="272"/>
      <c r="T950" s="272"/>
      <c r="U950" s="242"/>
    </row>
    <row r="951" ht="43.5" customHeight="1">
      <c r="A951" s="242"/>
      <c r="B951" s="242"/>
      <c r="C951" s="262"/>
      <c r="D951" s="263"/>
      <c r="E951" s="264"/>
      <c r="F951" s="242"/>
      <c r="G951" s="265"/>
      <c r="H951" s="242"/>
      <c r="I951" s="266"/>
      <c r="J951" s="266"/>
      <c r="K951" s="266"/>
      <c r="L951" s="242"/>
      <c r="M951" s="267"/>
      <c r="N951" s="267"/>
      <c r="O951" s="268"/>
      <c r="P951" s="269"/>
      <c r="Q951" s="273"/>
      <c r="R951" s="271"/>
      <c r="S951" s="272"/>
      <c r="T951" s="272"/>
      <c r="U951" s="242"/>
    </row>
    <row r="952" ht="43.5" customHeight="1">
      <c r="A952" s="242"/>
      <c r="B952" s="242"/>
      <c r="C952" s="262"/>
      <c r="D952" s="263"/>
      <c r="E952" s="264"/>
      <c r="F952" s="242"/>
      <c r="G952" s="265"/>
      <c r="H952" s="242"/>
      <c r="I952" s="266"/>
      <c r="J952" s="266"/>
      <c r="K952" s="266"/>
      <c r="L952" s="242"/>
      <c r="M952" s="267"/>
      <c r="N952" s="267"/>
      <c r="O952" s="268"/>
      <c r="P952" s="269"/>
      <c r="Q952" s="273"/>
      <c r="R952" s="271"/>
      <c r="S952" s="272"/>
      <c r="T952" s="272"/>
      <c r="U952" s="242"/>
    </row>
    <row r="953" ht="43.5" customHeight="1">
      <c r="A953" s="242"/>
      <c r="B953" s="242"/>
      <c r="C953" s="262"/>
      <c r="D953" s="263"/>
      <c r="E953" s="264"/>
      <c r="F953" s="242"/>
      <c r="G953" s="265"/>
      <c r="H953" s="242"/>
      <c r="I953" s="266"/>
      <c r="J953" s="266"/>
      <c r="K953" s="266"/>
      <c r="L953" s="242"/>
      <c r="M953" s="267"/>
      <c r="N953" s="267"/>
      <c r="O953" s="268"/>
      <c r="P953" s="269"/>
      <c r="Q953" s="273"/>
      <c r="R953" s="271"/>
      <c r="S953" s="272"/>
      <c r="T953" s="272"/>
      <c r="U953" s="242"/>
    </row>
    <row r="954" ht="43.5" customHeight="1">
      <c r="A954" s="242"/>
      <c r="B954" s="242"/>
      <c r="C954" s="262"/>
      <c r="D954" s="263"/>
      <c r="E954" s="264"/>
      <c r="F954" s="242"/>
      <c r="G954" s="265"/>
      <c r="H954" s="242"/>
      <c r="I954" s="266"/>
      <c r="J954" s="266"/>
      <c r="K954" s="266"/>
      <c r="L954" s="242"/>
      <c r="M954" s="267"/>
      <c r="N954" s="267"/>
      <c r="O954" s="268"/>
      <c r="P954" s="269"/>
      <c r="Q954" s="273"/>
      <c r="R954" s="271"/>
      <c r="S954" s="272"/>
      <c r="T954" s="272"/>
      <c r="U954" s="242"/>
    </row>
    <row r="955" ht="43.5" customHeight="1">
      <c r="A955" s="242"/>
      <c r="B955" s="242"/>
      <c r="C955" s="262"/>
      <c r="D955" s="263"/>
      <c r="E955" s="264"/>
      <c r="F955" s="242"/>
      <c r="G955" s="265"/>
      <c r="H955" s="242"/>
      <c r="I955" s="266"/>
      <c r="J955" s="266"/>
      <c r="K955" s="266"/>
      <c r="L955" s="242"/>
      <c r="M955" s="267"/>
      <c r="N955" s="267"/>
      <c r="O955" s="268"/>
      <c r="P955" s="269"/>
      <c r="Q955" s="273"/>
      <c r="R955" s="271"/>
      <c r="S955" s="272"/>
      <c r="T955" s="272"/>
      <c r="U955" s="242"/>
    </row>
    <row r="956" ht="43.5" customHeight="1">
      <c r="A956" s="242"/>
      <c r="B956" s="242"/>
      <c r="C956" s="262"/>
      <c r="D956" s="263"/>
      <c r="E956" s="264"/>
      <c r="F956" s="242"/>
      <c r="G956" s="265"/>
      <c r="H956" s="242"/>
      <c r="I956" s="266"/>
      <c r="J956" s="266"/>
      <c r="K956" s="266"/>
      <c r="L956" s="242"/>
      <c r="M956" s="267"/>
      <c r="N956" s="267"/>
      <c r="O956" s="268"/>
      <c r="P956" s="269"/>
      <c r="Q956" s="273"/>
      <c r="R956" s="271"/>
      <c r="S956" s="272"/>
      <c r="T956" s="272"/>
      <c r="U956" s="242"/>
    </row>
    <row r="957" ht="43.5" customHeight="1">
      <c r="A957" s="242"/>
      <c r="B957" s="242"/>
      <c r="C957" s="262"/>
      <c r="D957" s="263"/>
      <c r="E957" s="264"/>
      <c r="F957" s="242"/>
      <c r="G957" s="265"/>
      <c r="H957" s="242"/>
      <c r="I957" s="266"/>
      <c r="J957" s="266"/>
      <c r="K957" s="266"/>
      <c r="L957" s="242"/>
      <c r="M957" s="267"/>
      <c r="N957" s="267"/>
      <c r="O957" s="268"/>
      <c r="P957" s="269"/>
      <c r="Q957" s="273"/>
      <c r="R957" s="271"/>
      <c r="S957" s="272"/>
      <c r="T957" s="272"/>
      <c r="U957" s="242"/>
    </row>
    <row r="958" ht="43.5" customHeight="1">
      <c r="A958" s="242"/>
      <c r="B958" s="242"/>
      <c r="C958" s="262"/>
      <c r="D958" s="263"/>
      <c r="E958" s="264"/>
      <c r="F958" s="242"/>
      <c r="G958" s="265"/>
      <c r="H958" s="242"/>
      <c r="I958" s="266"/>
      <c r="J958" s="266"/>
      <c r="K958" s="266"/>
      <c r="L958" s="242"/>
      <c r="M958" s="267"/>
      <c r="N958" s="267"/>
      <c r="O958" s="268"/>
      <c r="P958" s="269"/>
      <c r="Q958" s="273"/>
      <c r="R958" s="271"/>
      <c r="S958" s="272"/>
      <c r="T958" s="272"/>
      <c r="U958" s="242"/>
    </row>
    <row r="959" ht="43.5" customHeight="1">
      <c r="A959" s="242"/>
      <c r="B959" s="242"/>
      <c r="C959" s="262"/>
      <c r="D959" s="263"/>
      <c r="E959" s="264"/>
      <c r="F959" s="242"/>
      <c r="G959" s="265"/>
      <c r="H959" s="242"/>
      <c r="I959" s="266"/>
      <c r="J959" s="266"/>
      <c r="K959" s="266"/>
      <c r="L959" s="242"/>
      <c r="M959" s="267"/>
      <c r="N959" s="267"/>
      <c r="O959" s="268"/>
      <c r="P959" s="269"/>
      <c r="Q959" s="273"/>
      <c r="R959" s="271"/>
      <c r="S959" s="272"/>
      <c r="T959" s="272"/>
      <c r="U959" s="242"/>
    </row>
    <row r="960" ht="43.5" customHeight="1">
      <c r="A960" s="242"/>
      <c r="B960" s="242"/>
      <c r="C960" s="262"/>
      <c r="D960" s="263"/>
      <c r="E960" s="264"/>
      <c r="F960" s="242"/>
      <c r="G960" s="265"/>
      <c r="H960" s="242"/>
      <c r="I960" s="266"/>
      <c r="J960" s="266"/>
      <c r="K960" s="266"/>
      <c r="L960" s="242"/>
      <c r="M960" s="267"/>
      <c r="N960" s="267"/>
      <c r="O960" s="268"/>
      <c r="P960" s="269"/>
      <c r="Q960" s="273"/>
      <c r="R960" s="271"/>
      <c r="S960" s="272"/>
      <c r="T960" s="272"/>
      <c r="U960" s="242"/>
    </row>
    <row r="961" ht="43.5" customHeight="1">
      <c r="A961" s="242"/>
      <c r="B961" s="242"/>
      <c r="C961" s="262"/>
      <c r="D961" s="263"/>
      <c r="E961" s="264"/>
      <c r="F961" s="242"/>
      <c r="G961" s="265"/>
      <c r="H961" s="242"/>
      <c r="I961" s="266"/>
      <c r="J961" s="266"/>
      <c r="K961" s="266"/>
      <c r="L961" s="242"/>
      <c r="M961" s="267"/>
      <c r="N961" s="267"/>
      <c r="O961" s="268"/>
      <c r="P961" s="269"/>
      <c r="Q961" s="273"/>
      <c r="R961" s="271"/>
      <c r="S961" s="272"/>
      <c r="T961" s="272"/>
      <c r="U961" s="242"/>
    </row>
    <row r="962" ht="43.5" customHeight="1">
      <c r="A962" s="242"/>
      <c r="B962" s="242"/>
      <c r="C962" s="262"/>
      <c r="D962" s="263"/>
      <c r="E962" s="264"/>
      <c r="F962" s="242"/>
      <c r="G962" s="265"/>
      <c r="H962" s="242"/>
      <c r="I962" s="266"/>
      <c r="J962" s="266"/>
      <c r="K962" s="266"/>
      <c r="L962" s="242"/>
      <c r="M962" s="267"/>
      <c r="N962" s="267"/>
      <c r="O962" s="268"/>
      <c r="P962" s="269"/>
      <c r="Q962" s="273"/>
      <c r="R962" s="271"/>
      <c r="S962" s="272"/>
      <c r="T962" s="272"/>
      <c r="U962" s="242"/>
    </row>
    <row r="963" ht="43.5" customHeight="1">
      <c r="A963" s="242"/>
      <c r="B963" s="242"/>
      <c r="C963" s="262"/>
      <c r="D963" s="263"/>
      <c r="E963" s="264"/>
      <c r="F963" s="242"/>
      <c r="G963" s="265"/>
      <c r="H963" s="242"/>
      <c r="I963" s="266"/>
      <c r="J963" s="266"/>
      <c r="K963" s="266"/>
      <c r="L963" s="242"/>
      <c r="M963" s="267"/>
      <c r="N963" s="267"/>
      <c r="O963" s="268"/>
      <c r="P963" s="269"/>
      <c r="Q963" s="273"/>
      <c r="R963" s="271"/>
      <c r="S963" s="272"/>
      <c r="T963" s="272"/>
      <c r="U963" s="242"/>
    </row>
    <row r="964" ht="43.5" customHeight="1">
      <c r="A964" s="242"/>
      <c r="B964" s="242"/>
      <c r="C964" s="262"/>
      <c r="D964" s="263"/>
      <c r="E964" s="264"/>
      <c r="F964" s="242"/>
      <c r="G964" s="265"/>
      <c r="H964" s="242"/>
      <c r="I964" s="266"/>
      <c r="J964" s="266"/>
      <c r="K964" s="266"/>
      <c r="L964" s="242"/>
      <c r="M964" s="267"/>
      <c r="N964" s="267"/>
      <c r="O964" s="268"/>
      <c r="P964" s="269"/>
      <c r="Q964" s="273"/>
      <c r="R964" s="271"/>
      <c r="S964" s="272"/>
      <c r="T964" s="272"/>
      <c r="U964" s="242"/>
    </row>
    <row r="965" ht="43.5" customHeight="1">
      <c r="A965" s="242"/>
      <c r="B965" s="242"/>
      <c r="C965" s="262"/>
      <c r="D965" s="263"/>
      <c r="E965" s="264"/>
      <c r="F965" s="242"/>
      <c r="G965" s="265"/>
      <c r="H965" s="242"/>
      <c r="I965" s="266"/>
      <c r="J965" s="266"/>
      <c r="K965" s="266"/>
      <c r="L965" s="242"/>
      <c r="M965" s="267"/>
      <c r="N965" s="267"/>
      <c r="O965" s="268"/>
      <c r="P965" s="269"/>
      <c r="Q965" s="273"/>
      <c r="R965" s="271"/>
      <c r="S965" s="272"/>
      <c r="T965" s="272"/>
      <c r="U965" s="242"/>
    </row>
    <row r="966" ht="43.5" customHeight="1">
      <c r="A966" s="242"/>
      <c r="B966" s="242"/>
      <c r="C966" s="262"/>
      <c r="D966" s="263"/>
      <c r="E966" s="264"/>
      <c r="F966" s="242"/>
      <c r="G966" s="265"/>
      <c r="H966" s="242"/>
      <c r="I966" s="266"/>
      <c r="J966" s="266"/>
      <c r="K966" s="266"/>
      <c r="L966" s="242"/>
      <c r="M966" s="267"/>
      <c r="N966" s="267"/>
      <c r="O966" s="268"/>
      <c r="P966" s="269"/>
      <c r="Q966" s="273"/>
      <c r="R966" s="271"/>
      <c r="S966" s="272"/>
      <c r="T966" s="272"/>
      <c r="U966" s="242"/>
    </row>
    <row r="967" ht="43.5" customHeight="1">
      <c r="A967" s="242"/>
      <c r="B967" s="242"/>
      <c r="C967" s="262"/>
      <c r="D967" s="263"/>
      <c r="E967" s="264"/>
      <c r="F967" s="242"/>
      <c r="G967" s="265"/>
      <c r="H967" s="242"/>
      <c r="I967" s="266"/>
      <c r="J967" s="266"/>
      <c r="K967" s="266"/>
      <c r="L967" s="242"/>
      <c r="M967" s="267"/>
      <c r="N967" s="267"/>
      <c r="O967" s="268"/>
      <c r="P967" s="269"/>
      <c r="Q967" s="273"/>
      <c r="R967" s="271"/>
      <c r="S967" s="272"/>
      <c r="T967" s="272"/>
      <c r="U967" s="242"/>
    </row>
    <row r="968" ht="43.5" customHeight="1">
      <c r="A968" s="242"/>
      <c r="B968" s="242"/>
      <c r="C968" s="262"/>
      <c r="D968" s="263"/>
      <c r="E968" s="264"/>
      <c r="F968" s="242"/>
      <c r="G968" s="265"/>
      <c r="H968" s="242"/>
      <c r="I968" s="266"/>
      <c r="J968" s="266"/>
      <c r="K968" s="266"/>
      <c r="L968" s="242"/>
      <c r="M968" s="267"/>
      <c r="N968" s="267"/>
      <c r="O968" s="268"/>
      <c r="P968" s="269"/>
      <c r="Q968" s="273"/>
      <c r="R968" s="271"/>
      <c r="S968" s="272"/>
      <c r="T968" s="272"/>
      <c r="U968" s="242"/>
    </row>
    <row r="969" ht="43.5" customHeight="1">
      <c r="A969" s="242"/>
      <c r="B969" s="242"/>
      <c r="C969" s="262"/>
      <c r="D969" s="263"/>
      <c r="E969" s="264"/>
      <c r="F969" s="242"/>
      <c r="G969" s="265"/>
      <c r="H969" s="242"/>
      <c r="I969" s="266"/>
      <c r="J969" s="266"/>
      <c r="K969" s="266"/>
      <c r="L969" s="242"/>
      <c r="M969" s="267"/>
      <c r="N969" s="267"/>
      <c r="O969" s="268"/>
      <c r="P969" s="269"/>
      <c r="Q969" s="273"/>
      <c r="R969" s="271"/>
      <c r="S969" s="272"/>
      <c r="T969" s="272"/>
      <c r="U969" s="242"/>
    </row>
    <row r="970" ht="43.5" customHeight="1">
      <c r="A970" s="242"/>
      <c r="B970" s="242"/>
      <c r="C970" s="262"/>
      <c r="D970" s="263"/>
      <c r="E970" s="264"/>
      <c r="F970" s="242"/>
      <c r="G970" s="265"/>
      <c r="H970" s="242"/>
      <c r="I970" s="266"/>
      <c r="J970" s="266"/>
      <c r="K970" s="266"/>
      <c r="L970" s="242"/>
      <c r="M970" s="267"/>
      <c r="N970" s="267"/>
      <c r="O970" s="268"/>
      <c r="P970" s="269"/>
      <c r="Q970" s="273"/>
      <c r="R970" s="271"/>
      <c r="S970" s="272"/>
      <c r="T970" s="272"/>
      <c r="U970" s="242"/>
    </row>
    <row r="971" ht="43.5" customHeight="1">
      <c r="A971" s="242"/>
      <c r="B971" s="242"/>
      <c r="C971" s="262"/>
      <c r="D971" s="263"/>
      <c r="E971" s="264"/>
      <c r="F971" s="242"/>
      <c r="G971" s="265"/>
      <c r="H971" s="242"/>
      <c r="I971" s="266"/>
      <c r="J971" s="266"/>
      <c r="K971" s="266"/>
      <c r="L971" s="242"/>
      <c r="M971" s="267"/>
      <c r="N971" s="267"/>
      <c r="O971" s="268"/>
      <c r="P971" s="269"/>
      <c r="Q971" s="273"/>
      <c r="R971" s="271"/>
      <c r="S971" s="272"/>
      <c r="T971" s="272"/>
      <c r="U971" s="242"/>
    </row>
    <row r="972" ht="43.5" customHeight="1">
      <c r="A972" s="242"/>
      <c r="B972" s="242"/>
      <c r="C972" s="262"/>
      <c r="D972" s="263"/>
      <c r="E972" s="264"/>
      <c r="F972" s="242"/>
      <c r="G972" s="265"/>
      <c r="H972" s="242"/>
      <c r="I972" s="266"/>
      <c r="J972" s="266"/>
      <c r="K972" s="266"/>
      <c r="L972" s="242"/>
      <c r="M972" s="267"/>
      <c r="N972" s="267"/>
      <c r="O972" s="268"/>
      <c r="P972" s="269"/>
      <c r="Q972" s="273"/>
      <c r="R972" s="271"/>
      <c r="S972" s="272"/>
      <c r="T972" s="272"/>
      <c r="U972" s="242"/>
    </row>
    <row r="973" ht="43.5" customHeight="1">
      <c r="A973" s="242"/>
      <c r="B973" s="242"/>
      <c r="C973" s="262"/>
      <c r="D973" s="263"/>
      <c r="E973" s="264"/>
      <c r="F973" s="242"/>
      <c r="G973" s="265"/>
      <c r="H973" s="242"/>
      <c r="I973" s="266"/>
      <c r="J973" s="266"/>
      <c r="K973" s="266"/>
      <c r="L973" s="242"/>
      <c r="M973" s="267"/>
      <c r="N973" s="267"/>
      <c r="O973" s="268"/>
      <c r="P973" s="269"/>
      <c r="Q973" s="273"/>
      <c r="R973" s="271"/>
      <c r="S973" s="272"/>
      <c r="T973" s="272"/>
      <c r="U973" s="242"/>
    </row>
    <row r="974" ht="43.5" customHeight="1">
      <c r="A974" s="242"/>
      <c r="B974" s="242"/>
      <c r="C974" s="262"/>
      <c r="D974" s="263"/>
      <c r="E974" s="264"/>
      <c r="F974" s="242"/>
      <c r="G974" s="265"/>
      <c r="H974" s="242"/>
      <c r="I974" s="266"/>
      <c r="J974" s="266"/>
      <c r="K974" s="266"/>
      <c r="L974" s="242"/>
      <c r="M974" s="267"/>
      <c r="N974" s="267"/>
      <c r="O974" s="268"/>
      <c r="P974" s="269"/>
      <c r="Q974" s="273"/>
      <c r="R974" s="271"/>
      <c r="S974" s="272"/>
      <c r="T974" s="272"/>
      <c r="U974" s="242"/>
    </row>
    <row r="975" ht="43.5" customHeight="1">
      <c r="A975" s="242"/>
      <c r="B975" s="242"/>
      <c r="C975" s="262"/>
      <c r="D975" s="263"/>
      <c r="E975" s="264"/>
      <c r="F975" s="242"/>
      <c r="G975" s="265"/>
      <c r="H975" s="242"/>
      <c r="I975" s="266"/>
      <c r="J975" s="266"/>
      <c r="K975" s="266"/>
      <c r="L975" s="242"/>
      <c r="M975" s="267"/>
      <c r="N975" s="267"/>
      <c r="O975" s="268"/>
      <c r="P975" s="269"/>
      <c r="Q975" s="273"/>
      <c r="R975" s="271"/>
      <c r="S975" s="272"/>
      <c r="T975" s="272"/>
      <c r="U975" s="242"/>
    </row>
    <row r="976" ht="43.5" customHeight="1">
      <c r="A976" s="242"/>
      <c r="B976" s="242"/>
      <c r="C976" s="262"/>
      <c r="D976" s="263"/>
      <c r="E976" s="264"/>
      <c r="F976" s="242"/>
      <c r="G976" s="265"/>
      <c r="H976" s="242"/>
      <c r="I976" s="266"/>
      <c r="J976" s="266"/>
      <c r="K976" s="266"/>
      <c r="L976" s="242"/>
      <c r="M976" s="267"/>
      <c r="N976" s="267"/>
      <c r="O976" s="268"/>
      <c r="P976" s="269"/>
      <c r="Q976" s="273"/>
      <c r="R976" s="271"/>
      <c r="S976" s="272"/>
      <c r="T976" s="272"/>
      <c r="U976" s="242"/>
    </row>
    <row r="977" ht="43.5" customHeight="1">
      <c r="A977" s="242"/>
      <c r="B977" s="242"/>
      <c r="C977" s="262"/>
      <c r="D977" s="263"/>
      <c r="E977" s="264"/>
      <c r="F977" s="242"/>
      <c r="G977" s="265"/>
      <c r="H977" s="242"/>
      <c r="I977" s="266"/>
      <c r="J977" s="266"/>
      <c r="K977" s="266"/>
      <c r="L977" s="242"/>
      <c r="M977" s="267"/>
      <c r="N977" s="267"/>
      <c r="O977" s="268"/>
      <c r="P977" s="269"/>
      <c r="Q977" s="273"/>
      <c r="R977" s="271"/>
      <c r="S977" s="272"/>
      <c r="T977" s="272"/>
      <c r="U977" s="242"/>
    </row>
    <row r="978" ht="43.5" customHeight="1">
      <c r="A978" s="242"/>
      <c r="B978" s="242"/>
      <c r="C978" s="262"/>
      <c r="D978" s="263"/>
      <c r="E978" s="264"/>
      <c r="F978" s="242"/>
      <c r="G978" s="265"/>
      <c r="H978" s="242"/>
      <c r="I978" s="266"/>
      <c r="J978" s="266"/>
      <c r="K978" s="266"/>
      <c r="L978" s="242"/>
      <c r="M978" s="267"/>
      <c r="N978" s="267"/>
      <c r="O978" s="268"/>
      <c r="P978" s="269"/>
      <c r="Q978" s="273"/>
      <c r="R978" s="271"/>
      <c r="S978" s="272"/>
      <c r="T978" s="272"/>
      <c r="U978" s="242"/>
    </row>
    <row r="979" ht="43.5" customHeight="1">
      <c r="A979" s="242"/>
      <c r="B979" s="242"/>
      <c r="C979" s="262"/>
      <c r="D979" s="263"/>
      <c r="E979" s="264"/>
      <c r="F979" s="242"/>
      <c r="G979" s="265"/>
      <c r="H979" s="242"/>
      <c r="I979" s="266"/>
      <c r="J979" s="266"/>
      <c r="K979" s="266"/>
      <c r="L979" s="242"/>
      <c r="M979" s="267"/>
      <c r="N979" s="267"/>
      <c r="O979" s="268"/>
      <c r="P979" s="269"/>
      <c r="Q979" s="273"/>
      <c r="R979" s="271"/>
      <c r="S979" s="272"/>
      <c r="T979" s="272"/>
      <c r="U979" s="242"/>
    </row>
    <row r="980" ht="43.5" customHeight="1">
      <c r="A980" s="242"/>
      <c r="B980" s="242"/>
      <c r="C980" s="262"/>
      <c r="D980" s="263"/>
      <c r="E980" s="264"/>
      <c r="F980" s="242"/>
      <c r="G980" s="265"/>
      <c r="H980" s="242"/>
      <c r="I980" s="266"/>
      <c r="J980" s="266"/>
      <c r="K980" s="266"/>
      <c r="L980" s="242"/>
      <c r="M980" s="267"/>
      <c r="N980" s="267"/>
      <c r="O980" s="268"/>
      <c r="P980" s="269"/>
      <c r="Q980" s="273"/>
      <c r="R980" s="271"/>
      <c r="S980" s="272"/>
      <c r="T980" s="272"/>
      <c r="U980" s="242"/>
    </row>
    <row r="981" ht="43.5" customHeight="1">
      <c r="A981" s="242"/>
      <c r="B981" s="242"/>
      <c r="C981" s="262"/>
      <c r="D981" s="263"/>
      <c r="E981" s="264"/>
      <c r="F981" s="242"/>
      <c r="G981" s="265"/>
      <c r="H981" s="242"/>
      <c r="I981" s="266"/>
      <c r="J981" s="266"/>
      <c r="K981" s="266"/>
      <c r="L981" s="242"/>
      <c r="M981" s="267"/>
      <c r="N981" s="267"/>
      <c r="O981" s="268"/>
      <c r="P981" s="269"/>
      <c r="Q981" s="273"/>
      <c r="R981" s="271"/>
      <c r="S981" s="272"/>
      <c r="T981" s="272"/>
      <c r="U981" s="242"/>
    </row>
    <row r="982" ht="43.5" customHeight="1">
      <c r="A982" s="242"/>
      <c r="B982" s="242"/>
      <c r="C982" s="262"/>
      <c r="D982" s="263"/>
      <c r="E982" s="264"/>
      <c r="F982" s="242"/>
      <c r="G982" s="265"/>
      <c r="H982" s="242"/>
      <c r="I982" s="266"/>
      <c r="J982" s="266"/>
      <c r="K982" s="266"/>
      <c r="L982" s="242"/>
      <c r="M982" s="267"/>
      <c r="N982" s="267"/>
      <c r="O982" s="268"/>
      <c r="P982" s="269"/>
      <c r="Q982" s="273"/>
      <c r="R982" s="271"/>
      <c r="S982" s="272"/>
      <c r="T982" s="272"/>
      <c r="U982" s="242"/>
    </row>
    <row r="983" ht="43.5" customHeight="1">
      <c r="A983" s="242"/>
      <c r="B983" s="242"/>
      <c r="C983" s="262"/>
      <c r="D983" s="263"/>
      <c r="E983" s="264"/>
      <c r="F983" s="242"/>
      <c r="G983" s="265"/>
      <c r="H983" s="242"/>
      <c r="I983" s="266"/>
      <c r="J983" s="266"/>
      <c r="K983" s="266"/>
      <c r="L983" s="242"/>
      <c r="M983" s="267"/>
      <c r="N983" s="267"/>
      <c r="O983" s="268"/>
      <c r="P983" s="269"/>
      <c r="Q983" s="273"/>
      <c r="R983" s="271"/>
      <c r="S983" s="272"/>
      <c r="T983" s="272"/>
      <c r="U983" s="242"/>
    </row>
    <row r="984" ht="43.5" customHeight="1">
      <c r="A984" s="242"/>
      <c r="B984" s="242"/>
      <c r="C984" s="262"/>
      <c r="D984" s="263"/>
      <c r="E984" s="264"/>
      <c r="F984" s="242"/>
      <c r="G984" s="265"/>
      <c r="H984" s="242"/>
      <c r="I984" s="266"/>
      <c r="J984" s="266"/>
      <c r="K984" s="266"/>
      <c r="L984" s="242"/>
      <c r="M984" s="267"/>
      <c r="N984" s="267"/>
      <c r="O984" s="268"/>
      <c r="P984" s="269"/>
      <c r="Q984" s="273"/>
      <c r="R984" s="271"/>
      <c r="S984" s="272"/>
      <c r="T984" s="272"/>
      <c r="U984" s="242"/>
    </row>
    <row r="985" ht="43.5" customHeight="1">
      <c r="A985" s="242"/>
      <c r="B985" s="242"/>
      <c r="C985" s="262"/>
      <c r="D985" s="263"/>
      <c r="E985" s="264"/>
      <c r="F985" s="242"/>
      <c r="G985" s="265"/>
      <c r="H985" s="242"/>
      <c r="I985" s="266"/>
      <c r="J985" s="266"/>
      <c r="K985" s="266"/>
      <c r="L985" s="242"/>
      <c r="M985" s="267"/>
      <c r="N985" s="267"/>
      <c r="O985" s="268"/>
      <c r="P985" s="269"/>
      <c r="Q985" s="273"/>
      <c r="R985" s="271"/>
      <c r="S985" s="272"/>
      <c r="T985" s="272"/>
      <c r="U985" s="242"/>
    </row>
    <row r="986" ht="43.5" customHeight="1">
      <c r="A986" s="242"/>
      <c r="B986" s="242"/>
      <c r="C986" s="262"/>
      <c r="D986" s="263"/>
      <c r="E986" s="264"/>
      <c r="F986" s="242"/>
      <c r="G986" s="265"/>
      <c r="H986" s="242"/>
      <c r="I986" s="266"/>
      <c r="J986" s="266"/>
      <c r="K986" s="266"/>
      <c r="L986" s="242"/>
      <c r="M986" s="267"/>
      <c r="N986" s="267"/>
      <c r="O986" s="268"/>
      <c r="P986" s="269"/>
      <c r="Q986" s="273"/>
      <c r="R986" s="271"/>
      <c r="S986" s="272"/>
      <c r="T986" s="272"/>
      <c r="U986" s="242"/>
    </row>
    <row r="987" ht="43.5" customHeight="1">
      <c r="A987" s="242"/>
      <c r="B987" s="242"/>
      <c r="C987" s="262"/>
      <c r="D987" s="263"/>
      <c r="E987" s="264"/>
      <c r="F987" s="242"/>
      <c r="G987" s="265"/>
      <c r="H987" s="242"/>
      <c r="I987" s="266"/>
      <c r="J987" s="266"/>
      <c r="K987" s="266"/>
      <c r="L987" s="242"/>
      <c r="M987" s="267"/>
      <c r="N987" s="267"/>
      <c r="O987" s="268"/>
      <c r="P987" s="269"/>
      <c r="Q987" s="273"/>
      <c r="R987" s="271"/>
      <c r="S987" s="272"/>
      <c r="T987" s="272"/>
      <c r="U987" s="242"/>
    </row>
    <row r="988" ht="43.5" customHeight="1">
      <c r="A988" s="242"/>
      <c r="B988" s="242"/>
      <c r="C988" s="262"/>
      <c r="D988" s="263"/>
      <c r="E988" s="264"/>
      <c r="F988" s="242"/>
      <c r="G988" s="265"/>
      <c r="H988" s="242"/>
      <c r="I988" s="266"/>
      <c r="J988" s="266"/>
      <c r="K988" s="266"/>
      <c r="L988" s="242"/>
      <c r="M988" s="267"/>
      <c r="N988" s="267"/>
      <c r="O988" s="268"/>
      <c r="P988" s="269"/>
      <c r="Q988" s="273"/>
      <c r="R988" s="271"/>
      <c r="S988" s="272"/>
      <c r="T988" s="272"/>
      <c r="U988" s="242"/>
    </row>
    <row r="989" ht="43.5" customHeight="1">
      <c r="A989" s="242"/>
      <c r="B989" s="242"/>
      <c r="C989" s="262"/>
      <c r="D989" s="263"/>
      <c r="E989" s="264"/>
      <c r="F989" s="242"/>
      <c r="G989" s="265"/>
      <c r="H989" s="242"/>
      <c r="I989" s="266"/>
      <c r="J989" s="266"/>
      <c r="K989" s="266"/>
      <c r="L989" s="242"/>
      <c r="M989" s="267"/>
      <c r="N989" s="267"/>
      <c r="O989" s="268"/>
      <c r="P989" s="269"/>
      <c r="Q989" s="273"/>
      <c r="R989" s="271"/>
      <c r="S989" s="272"/>
      <c r="T989" s="272"/>
      <c r="U989" s="242"/>
    </row>
    <row r="990" ht="43.5" customHeight="1">
      <c r="A990" s="242"/>
      <c r="B990" s="242"/>
      <c r="C990" s="262"/>
      <c r="D990" s="263"/>
      <c r="E990" s="264"/>
      <c r="F990" s="242"/>
      <c r="G990" s="265"/>
      <c r="H990" s="242"/>
      <c r="I990" s="266"/>
      <c r="J990" s="266"/>
      <c r="K990" s="266"/>
      <c r="L990" s="242"/>
      <c r="M990" s="267"/>
      <c r="N990" s="267"/>
      <c r="O990" s="268"/>
      <c r="P990" s="269"/>
      <c r="Q990" s="273"/>
      <c r="R990" s="271"/>
      <c r="S990" s="272"/>
      <c r="T990" s="272"/>
      <c r="U990" s="242"/>
    </row>
    <row r="991" ht="43.5" customHeight="1">
      <c r="A991" s="242"/>
      <c r="B991" s="242"/>
      <c r="C991" s="262"/>
      <c r="D991" s="263"/>
      <c r="E991" s="264"/>
      <c r="F991" s="242"/>
      <c r="G991" s="265"/>
      <c r="H991" s="242"/>
      <c r="I991" s="266"/>
      <c r="J991" s="266"/>
      <c r="K991" s="266"/>
      <c r="L991" s="242"/>
      <c r="M991" s="267"/>
      <c r="N991" s="267"/>
      <c r="O991" s="268"/>
      <c r="P991" s="269"/>
      <c r="Q991" s="273"/>
      <c r="R991" s="271"/>
      <c r="S991" s="272"/>
      <c r="T991" s="272"/>
      <c r="U991" s="242"/>
    </row>
    <row r="992" ht="43.5" customHeight="1">
      <c r="A992" s="242"/>
      <c r="B992" s="242"/>
      <c r="C992" s="262"/>
      <c r="D992" s="263"/>
      <c r="E992" s="264"/>
      <c r="F992" s="242"/>
      <c r="G992" s="265"/>
      <c r="H992" s="242"/>
      <c r="I992" s="266"/>
      <c r="J992" s="266"/>
      <c r="K992" s="266"/>
      <c r="L992" s="242"/>
      <c r="M992" s="267"/>
      <c r="N992" s="267"/>
      <c r="O992" s="268"/>
      <c r="P992" s="269"/>
      <c r="Q992" s="273"/>
      <c r="R992" s="271"/>
      <c r="S992" s="272"/>
      <c r="T992" s="272"/>
      <c r="U992" s="242"/>
    </row>
    <row r="993" ht="43.5" customHeight="1">
      <c r="A993" s="242"/>
      <c r="B993" s="242"/>
      <c r="C993" s="262"/>
      <c r="D993" s="263"/>
      <c r="E993" s="264"/>
      <c r="F993" s="242"/>
      <c r="G993" s="265"/>
      <c r="H993" s="242"/>
      <c r="I993" s="266"/>
      <c r="J993" s="266"/>
      <c r="K993" s="266"/>
      <c r="L993" s="242"/>
      <c r="M993" s="267"/>
      <c r="N993" s="267"/>
      <c r="O993" s="268"/>
      <c r="P993" s="269"/>
      <c r="Q993" s="273"/>
      <c r="R993" s="271"/>
      <c r="S993" s="272"/>
      <c r="T993" s="272"/>
      <c r="U993" s="242"/>
    </row>
    <row r="994" ht="43.5" customHeight="1">
      <c r="A994" s="242"/>
      <c r="B994" s="242"/>
      <c r="C994" s="262"/>
      <c r="D994" s="263"/>
      <c r="E994" s="264"/>
      <c r="F994" s="242"/>
      <c r="G994" s="265"/>
      <c r="H994" s="242"/>
      <c r="I994" s="266"/>
      <c r="J994" s="266"/>
      <c r="K994" s="266"/>
      <c r="L994" s="242"/>
      <c r="M994" s="267"/>
      <c r="N994" s="267"/>
      <c r="O994" s="268"/>
      <c r="P994" s="269"/>
      <c r="Q994" s="273"/>
      <c r="R994" s="271"/>
      <c r="S994" s="272"/>
      <c r="T994" s="272"/>
      <c r="U994" s="242"/>
    </row>
    <row r="995" ht="43.5" customHeight="1">
      <c r="A995" s="242"/>
      <c r="B995" s="242"/>
      <c r="C995" s="262"/>
      <c r="D995" s="263"/>
      <c r="E995" s="264"/>
      <c r="F995" s="242"/>
      <c r="G995" s="265"/>
      <c r="H995" s="242"/>
      <c r="I995" s="266"/>
      <c r="J995" s="266"/>
      <c r="K995" s="266"/>
      <c r="L995" s="242"/>
      <c r="M995" s="267"/>
      <c r="N995" s="267"/>
      <c r="O995" s="268"/>
      <c r="P995" s="269"/>
      <c r="Q995" s="273"/>
      <c r="R995" s="271"/>
      <c r="S995" s="272"/>
      <c r="T995" s="272"/>
      <c r="U995" s="242"/>
    </row>
    <row r="996" ht="43.5" customHeight="1">
      <c r="A996" s="242"/>
      <c r="B996" s="242"/>
      <c r="C996" s="262"/>
      <c r="D996" s="263"/>
      <c r="E996" s="264"/>
      <c r="F996" s="242"/>
      <c r="G996" s="265"/>
      <c r="H996" s="242"/>
      <c r="I996" s="266"/>
      <c r="J996" s="266"/>
      <c r="K996" s="266"/>
      <c r="L996" s="242"/>
      <c r="M996" s="267"/>
      <c r="N996" s="267"/>
      <c r="O996" s="268"/>
      <c r="P996" s="269"/>
      <c r="Q996" s="273"/>
      <c r="R996" s="271"/>
      <c r="S996" s="272"/>
      <c r="T996" s="272"/>
      <c r="U996" s="242"/>
    </row>
    <row r="997" ht="43.5" customHeight="1">
      <c r="A997" s="242"/>
      <c r="B997" s="242"/>
      <c r="C997" s="262"/>
      <c r="D997" s="263"/>
      <c r="E997" s="264"/>
      <c r="F997" s="242"/>
      <c r="G997" s="265"/>
      <c r="H997" s="242"/>
      <c r="I997" s="266"/>
      <c r="J997" s="266"/>
      <c r="K997" s="266"/>
      <c r="L997" s="242"/>
      <c r="M997" s="267"/>
      <c r="N997" s="267"/>
      <c r="O997" s="268"/>
      <c r="P997" s="269"/>
      <c r="Q997" s="273"/>
      <c r="R997" s="271"/>
      <c r="S997" s="272"/>
      <c r="T997" s="272"/>
      <c r="U997" s="242"/>
    </row>
    <row r="998" ht="43.5" customHeight="1">
      <c r="A998" s="242"/>
      <c r="B998" s="242"/>
      <c r="C998" s="262"/>
      <c r="D998" s="263"/>
      <c r="E998" s="264"/>
      <c r="F998" s="242"/>
      <c r="G998" s="265"/>
      <c r="H998" s="242"/>
      <c r="I998" s="266"/>
      <c r="J998" s="266"/>
      <c r="K998" s="266"/>
      <c r="L998" s="242"/>
      <c r="M998" s="267"/>
      <c r="N998" s="267"/>
      <c r="O998" s="268"/>
      <c r="P998" s="269"/>
      <c r="Q998" s="273"/>
      <c r="R998" s="271"/>
      <c r="S998" s="272"/>
      <c r="T998" s="272"/>
      <c r="U998" s="242"/>
    </row>
    <row r="999" ht="43.5" customHeight="1">
      <c r="A999" s="242"/>
      <c r="B999" s="242"/>
      <c r="C999" s="262"/>
      <c r="D999" s="263"/>
      <c r="E999" s="264"/>
      <c r="F999" s="242"/>
      <c r="G999" s="265"/>
      <c r="H999" s="242"/>
      <c r="I999" s="266"/>
      <c r="J999" s="266"/>
      <c r="K999" s="266"/>
      <c r="L999" s="242"/>
      <c r="M999" s="267"/>
      <c r="N999" s="267"/>
      <c r="O999" s="268"/>
      <c r="P999" s="269"/>
      <c r="Q999" s="273"/>
      <c r="R999" s="271"/>
      <c r="S999" s="272"/>
      <c r="T999" s="272"/>
      <c r="U999" s="242"/>
    </row>
    <row r="1000" ht="43.5" customHeight="1">
      <c r="A1000" s="242"/>
      <c r="B1000" s="242"/>
      <c r="C1000" s="262"/>
      <c r="D1000" s="263"/>
      <c r="E1000" s="264"/>
      <c r="F1000" s="242"/>
      <c r="G1000" s="265"/>
      <c r="H1000" s="242"/>
      <c r="I1000" s="266"/>
      <c r="J1000" s="266"/>
      <c r="K1000" s="266"/>
      <c r="L1000" s="242"/>
      <c r="M1000" s="267"/>
      <c r="N1000" s="267"/>
      <c r="O1000" s="268"/>
      <c r="P1000" s="269"/>
      <c r="Q1000" s="273"/>
      <c r="R1000" s="271"/>
      <c r="S1000" s="272"/>
      <c r="T1000" s="272"/>
      <c r="U1000" s="242"/>
    </row>
    <row r="1001" ht="43.5" customHeight="1">
      <c r="A1001" s="242"/>
      <c r="B1001" s="242"/>
      <c r="C1001" s="262"/>
      <c r="D1001" s="263"/>
      <c r="E1001" s="264"/>
      <c r="F1001" s="242"/>
      <c r="G1001" s="265"/>
      <c r="H1001" s="242"/>
      <c r="I1001" s="266"/>
      <c r="J1001" s="266"/>
      <c r="K1001" s="266"/>
      <c r="L1001" s="242"/>
      <c r="M1001" s="267"/>
      <c r="N1001" s="267"/>
      <c r="O1001" s="268"/>
      <c r="P1001" s="269"/>
      <c r="Q1001" s="273"/>
      <c r="R1001" s="271"/>
      <c r="S1001" s="272"/>
      <c r="T1001" s="272"/>
      <c r="U1001" s="242"/>
    </row>
    <row r="1002" ht="43.5" customHeight="1">
      <c r="A1002" s="242"/>
      <c r="B1002" s="242"/>
      <c r="C1002" s="262"/>
      <c r="D1002" s="263"/>
      <c r="E1002" s="264"/>
      <c r="F1002" s="242"/>
      <c r="G1002" s="265"/>
      <c r="H1002" s="242"/>
      <c r="I1002" s="266"/>
      <c r="J1002" s="266"/>
      <c r="K1002" s="266"/>
      <c r="L1002" s="242"/>
      <c r="M1002" s="267"/>
      <c r="N1002" s="267"/>
      <c r="O1002" s="268"/>
      <c r="P1002" s="269"/>
      <c r="Q1002" s="273"/>
      <c r="R1002" s="271"/>
      <c r="S1002" s="272"/>
      <c r="T1002" s="272"/>
      <c r="U1002" s="242"/>
    </row>
    <row r="1003" ht="43.5" customHeight="1">
      <c r="A1003" s="242"/>
      <c r="B1003" s="242"/>
      <c r="C1003" s="262"/>
      <c r="D1003" s="263"/>
      <c r="E1003" s="264"/>
      <c r="F1003" s="242"/>
      <c r="G1003" s="265"/>
      <c r="H1003" s="242"/>
      <c r="I1003" s="266"/>
      <c r="J1003" s="266"/>
      <c r="K1003" s="266"/>
      <c r="L1003" s="242"/>
      <c r="M1003" s="267"/>
      <c r="N1003" s="267"/>
      <c r="O1003" s="268"/>
      <c r="P1003" s="269"/>
      <c r="Q1003" s="273"/>
      <c r="R1003" s="271"/>
      <c r="S1003" s="272"/>
      <c r="T1003" s="272"/>
      <c r="U1003" s="242"/>
    </row>
    <row r="1004" ht="43.5" customHeight="1">
      <c r="A1004" s="242"/>
      <c r="B1004" s="242"/>
      <c r="C1004" s="262"/>
      <c r="D1004" s="263"/>
      <c r="E1004" s="264"/>
      <c r="F1004" s="242"/>
      <c r="G1004" s="265"/>
      <c r="H1004" s="242"/>
      <c r="I1004" s="266"/>
      <c r="J1004" s="266"/>
      <c r="K1004" s="266"/>
      <c r="L1004" s="242"/>
      <c r="M1004" s="267"/>
      <c r="N1004" s="267"/>
      <c r="O1004" s="268"/>
      <c r="P1004" s="269"/>
      <c r="Q1004" s="273"/>
      <c r="R1004" s="271"/>
      <c r="S1004" s="272"/>
      <c r="T1004" s="272"/>
      <c r="U1004" s="242"/>
    </row>
    <row r="1005" ht="43.5" customHeight="1">
      <c r="A1005" s="242"/>
      <c r="B1005" s="242"/>
      <c r="C1005" s="262"/>
      <c r="D1005" s="263"/>
      <c r="E1005" s="264"/>
      <c r="F1005" s="242"/>
      <c r="G1005" s="265"/>
      <c r="H1005" s="242"/>
      <c r="I1005" s="266"/>
      <c r="J1005" s="266"/>
      <c r="K1005" s="266"/>
      <c r="L1005" s="242"/>
      <c r="M1005" s="267"/>
      <c r="N1005" s="267"/>
      <c r="O1005" s="268"/>
      <c r="P1005" s="269"/>
      <c r="Q1005" s="273"/>
      <c r="R1005" s="271"/>
      <c r="S1005" s="272"/>
      <c r="T1005" s="272"/>
      <c r="U1005" s="242"/>
    </row>
    <row r="1006" ht="43.5" customHeight="1">
      <c r="A1006" s="242"/>
      <c r="B1006" s="242"/>
      <c r="C1006" s="262"/>
      <c r="D1006" s="263"/>
      <c r="E1006" s="264"/>
      <c r="F1006" s="242"/>
      <c r="G1006" s="265"/>
      <c r="H1006" s="242"/>
      <c r="I1006" s="266"/>
      <c r="J1006" s="266"/>
      <c r="K1006" s="266"/>
      <c r="L1006" s="242"/>
      <c r="M1006" s="267"/>
      <c r="N1006" s="267"/>
      <c r="O1006" s="268"/>
      <c r="P1006" s="269"/>
      <c r="Q1006" s="273"/>
      <c r="R1006" s="271"/>
      <c r="S1006" s="272"/>
      <c r="T1006" s="272"/>
      <c r="U1006" s="242"/>
    </row>
    <row r="1007" ht="43.5" customHeight="1">
      <c r="A1007" s="242"/>
      <c r="B1007" s="242"/>
      <c r="C1007" s="262"/>
      <c r="D1007" s="263"/>
      <c r="E1007" s="264"/>
      <c r="F1007" s="242"/>
      <c r="G1007" s="265"/>
      <c r="H1007" s="242"/>
      <c r="I1007" s="266"/>
      <c r="J1007" s="266"/>
      <c r="K1007" s="266"/>
      <c r="L1007" s="242"/>
      <c r="M1007" s="267"/>
      <c r="N1007" s="267"/>
      <c r="O1007" s="268"/>
      <c r="P1007" s="269"/>
      <c r="Q1007" s="273"/>
      <c r="R1007" s="271"/>
      <c r="S1007" s="272"/>
      <c r="T1007" s="272"/>
      <c r="U1007" s="242"/>
    </row>
    <row r="1008" ht="43.5" customHeight="1">
      <c r="A1008" s="242"/>
      <c r="B1008" s="242"/>
      <c r="C1008" s="262"/>
      <c r="D1008" s="263"/>
      <c r="E1008" s="264"/>
      <c r="F1008" s="242"/>
      <c r="G1008" s="265"/>
      <c r="H1008" s="242"/>
      <c r="I1008" s="266"/>
      <c r="J1008" s="266"/>
      <c r="K1008" s="266"/>
      <c r="L1008" s="242"/>
      <c r="M1008" s="267"/>
      <c r="N1008" s="267"/>
      <c r="O1008" s="268"/>
      <c r="P1008" s="269"/>
      <c r="Q1008" s="273"/>
      <c r="R1008" s="271"/>
      <c r="S1008" s="272"/>
      <c r="T1008" s="272"/>
      <c r="U1008" s="242"/>
    </row>
    <row r="1009" ht="43.5" customHeight="1">
      <c r="A1009" s="242"/>
      <c r="B1009" s="242"/>
      <c r="C1009" s="262"/>
      <c r="D1009" s="263"/>
      <c r="E1009" s="264"/>
      <c r="F1009" s="242"/>
      <c r="G1009" s="265"/>
      <c r="H1009" s="242"/>
      <c r="I1009" s="266"/>
      <c r="J1009" s="266"/>
      <c r="K1009" s="266"/>
      <c r="L1009" s="242"/>
      <c r="M1009" s="267"/>
      <c r="N1009" s="267"/>
      <c r="O1009" s="268"/>
      <c r="P1009" s="269"/>
      <c r="Q1009" s="273"/>
      <c r="R1009" s="271"/>
      <c r="S1009" s="272"/>
      <c r="T1009" s="272"/>
      <c r="U1009" s="242"/>
    </row>
    <row r="1010" ht="43.5" customHeight="1">
      <c r="A1010" s="242"/>
      <c r="B1010" s="242"/>
      <c r="C1010" s="262"/>
      <c r="D1010" s="263"/>
      <c r="E1010" s="264"/>
      <c r="F1010" s="242"/>
      <c r="G1010" s="265"/>
      <c r="H1010" s="242"/>
      <c r="I1010" s="266"/>
      <c r="J1010" s="266"/>
      <c r="K1010" s="266"/>
      <c r="L1010" s="242"/>
      <c r="M1010" s="267"/>
      <c r="N1010" s="267"/>
      <c r="O1010" s="268"/>
      <c r="P1010" s="269"/>
      <c r="Q1010" s="273"/>
      <c r="R1010" s="271"/>
      <c r="S1010" s="272"/>
      <c r="T1010" s="272"/>
      <c r="U1010" s="242"/>
    </row>
    <row r="1011" ht="43.5" customHeight="1">
      <c r="A1011" s="242"/>
      <c r="B1011" s="242"/>
      <c r="C1011" s="262"/>
      <c r="D1011" s="263"/>
      <c r="E1011" s="264"/>
      <c r="F1011" s="242"/>
      <c r="G1011" s="265"/>
      <c r="H1011" s="242"/>
      <c r="I1011" s="266"/>
      <c r="J1011" s="266"/>
      <c r="K1011" s="266"/>
      <c r="L1011" s="242"/>
      <c r="M1011" s="267"/>
      <c r="N1011" s="267"/>
      <c r="O1011" s="268"/>
      <c r="P1011" s="269"/>
      <c r="Q1011" s="273"/>
      <c r="R1011" s="271"/>
      <c r="S1011" s="272"/>
      <c r="T1011" s="272"/>
      <c r="U1011" s="242"/>
    </row>
    <row r="1012" ht="43.5" customHeight="1">
      <c r="A1012" s="242"/>
      <c r="B1012" s="242"/>
      <c r="C1012" s="262"/>
      <c r="D1012" s="263"/>
      <c r="E1012" s="264"/>
      <c r="F1012" s="242"/>
      <c r="G1012" s="265"/>
      <c r="H1012" s="242"/>
      <c r="I1012" s="266"/>
      <c r="J1012" s="266"/>
      <c r="K1012" s="266"/>
      <c r="L1012" s="242"/>
      <c r="M1012" s="267"/>
      <c r="N1012" s="267"/>
      <c r="O1012" s="268"/>
      <c r="P1012" s="269"/>
      <c r="Q1012" s="273"/>
      <c r="R1012" s="271"/>
      <c r="S1012" s="272"/>
      <c r="T1012" s="272"/>
      <c r="U1012" s="242"/>
    </row>
    <row r="1013" ht="43.5" customHeight="1">
      <c r="A1013" s="242"/>
      <c r="B1013" s="242"/>
      <c r="C1013" s="262"/>
      <c r="D1013" s="263"/>
      <c r="E1013" s="264"/>
      <c r="F1013" s="242"/>
      <c r="G1013" s="265"/>
      <c r="H1013" s="242"/>
      <c r="I1013" s="266"/>
      <c r="J1013" s="266"/>
      <c r="K1013" s="266"/>
      <c r="L1013" s="242"/>
      <c r="M1013" s="267"/>
      <c r="N1013" s="267"/>
      <c r="O1013" s="268"/>
      <c r="P1013" s="269"/>
      <c r="Q1013" s="273"/>
      <c r="R1013" s="271"/>
      <c r="S1013" s="272"/>
      <c r="T1013" s="272"/>
      <c r="U1013" s="242"/>
    </row>
    <row r="1014" ht="43.5" customHeight="1">
      <c r="A1014" s="242"/>
      <c r="B1014" s="242"/>
      <c r="C1014" s="262"/>
      <c r="D1014" s="263"/>
      <c r="E1014" s="264"/>
      <c r="F1014" s="242"/>
      <c r="G1014" s="265"/>
      <c r="H1014" s="242"/>
      <c r="I1014" s="266"/>
      <c r="J1014" s="266"/>
      <c r="K1014" s="266"/>
      <c r="L1014" s="242"/>
      <c r="M1014" s="267"/>
      <c r="N1014" s="267"/>
      <c r="O1014" s="268"/>
      <c r="P1014" s="269"/>
      <c r="Q1014" s="273"/>
      <c r="R1014" s="271"/>
      <c r="S1014" s="272"/>
      <c r="T1014" s="272"/>
      <c r="U1014" s="242"/>
    </row>
    <row r="1015" ht="43.5" customHeight="1">
      <c r="A1015" s="242"/>
      <c r="B1015" s="242"/>
      <c r="C1015" s="262"/>
      <c r="D1015" s="263"/>
      <c r="E1015" s="264"/>
      <c r="F1015" s="242"/>
      <c r="G1015" s="265"/>
      <c r="H1015" s="242"/>
      <c r="I1015" s="266"/>
      <c r="J1015" s="266"/>
      <c r="K1015" s="266"/>
      <c r="L1015" s="242"/>
      <c r="M1015" s="267"/>
      <c r="N1015" s="267"/>
      <c r="O1015" s="268"/>
      <c r="P1015" s="269"/>
      <c r="Q1015" s="273"/>
      <c r="R1015" s="271"/>
      <c r="S1015" s="272"/>
      <c r="T1015" s="272"/>
      <c r="U1015" s="242"/>
    </row>
    <row r="1016" ht="43.5" customHeight="1">
      <c r="A1016" s="242"/>
      <c r="B1016" s="242"/>
      <c r="C1016" s="262"/>
      <c r="D1016" s="263"/>
      <c r="E1016" s="264"/>
      <c r="F1016" s="242"/>
      <c r="G1016" s="265"/>
      <c r="H1016" s="242"/>
      <c r="I1016" s="266"/>
      <c r="J1016" s="266"/>
      <c r="K1016" s="266"/>
      <c r="L1016" s="242"/>
      <c r="M1016" s="267"/>
      <c r="N1016" s="267"/>
      <c r="O1016" s="268"/>
      <c r="P1016" s="269"/>
      <c r="Q1016" s="273"/>
      <c r="R1016" s="271"/>
      <c r="S1016" s="272"/>
      <c r="T1016" s="272"/>
      <c r="U1016" s="242"/>
    </row>
    <row r="1017" ht="43.5" customHeight="1">
      <c r="A1017" s="242"/>
      <c r="B1017" s="242"/>
      <c r="C1017" s="262"/>
      <c r="D1017" s="263"/>
      <c r="E1017" s="264"/>
      <c r="F1017" s="242"/>
      <c r="G1017" s="265"/>
      <c r="H1017" s="242"/>
      <c r="I1017" s="266"/>
      <c r="J1017" s="266"/>
      <c r="K1017" s="266"/>
      <c r="L1017" s="242"/>
      <c r="M1017" s="267"/>
      <c r="N1017" s="267"/>
      <c r="O1017" s="268"/>
      <c r="P1017" s="269"/>
      <c r="Q1017" s="273"/>
      <c r="R1017" s="271"/>
      <c r="S1017" s="272"/>
      <c r="T1017" s="272"/>
      <c r="U1017" s="242"/>
    </row>
    <row r="1018" ht="43.5" customHeight="1">
      <c r="A1018" s="242"/>
      <c r="B1018" s="242"/>
      <c r="C1018" s="262"/>
      <c r="D1018" s="263"/>
      <c r="E1018" s="264"/>
      <c r="F1018" s="242"/>
      <c r="G1018" s="265"/>
      <c r="H1018" s="242"/>
      <c r="I1018" s="266"/>
      <c r="J1018" s="266"/>
      <c r="K1018" s="266"/>
      <c r="L1018" s="242"/>
      <c r="M1018" s="267"/>
      <c r="N1018" s="267"/>
      <c r="O1018" s="268"/>
      <c r="P1018" s="269"/>
      <c r="Q1018" s="273"/>
      <c r="R1018" s="271"/>
      <c r="S1018" s="272"/>
      <c r="T1018" s="272"/>
      <c r="U1018" s="242"/>
    </row>
    <row r="1019" ht="43.5" customHeight="1">
      <c r="A1019" s="242"/>
      <c r="B1019" s="242"/>
      <c r="C1019" s="262"/>
      <c r="D1019" s="263"/>
      <c r="E1019" s="264"/>
      <c r="F1019" s="242"/>
      <c r="G1019" s="265"/>
      <c r="H1019" s="242"/>
      <c r="I1019" s="266"/>
      <c r="J1019" s="266"/>
      <c r="K1019" s="266"/>
      <c r="L1019" s="242"/>
      <c r="M1019" s="267"/>
      <c r="N1019" s="267"/>
      <c r="O1019" s="268"/>
      <c r="P1019" s="269"/>
      <c r="Q1019" s="273"/>
      <c r="R1019" s="271"/>
      <c r="S1019" s="272"/>
      <c r="T1019" s="272"/>
      <c r="U1019" s="242"/>
    </row>
    <row r="1020" ht="43.5" customHeight="1">
      <c r="A1020" s="242"/>
      <c r="B1020" s="242"/>
      <c r="C1020" s="262"/>
      <c r="D1020" s="263"/>
      <c r="E1020" s="264"/>
      <c r="F1020" s="242"/>
      <c r="G1020" s="265"/>
      <c r="H1020" s="242"/>
      <c r="I1020" s="266"/>
      <c r="J1020" s="266"/>
      <c r="K1020" s="266"/>
      <c r="L1020" s="242"/>
      <c r="M1020" s="267"/>
      <c r="N1020" s="267"/>
      <c r="O1020" s="268"/>
      <c r="P1020" s="269"/>
      <c r="Q1020" s="273"/>
      <c r="R1020" s="271"/>
      <c r="S1020" s="272"/>
      <c r="T1020" s="272"/>
      <c r="U1020" s="242"/>
    </row>
    <row r="1021" ht="43.5" customHeight="1">
      <c r="A1021" s="242"/>
      <c r="B1021" s="242"/>
      <c r="C1021" s="262"/>
      <c r="D1021" s="263"/>
      <c r="E1021" s="264"/>
      <c r="F1021" s="242"/>
      <c r="G1021" s="265"/>
      <c r="H1021" s="242"/>
      <c r="I1021" s="266"/>
      <c r="J1021" s="266"/>
      <c r="K1021" s="266"/>
      <c r="L1021" s="242"/>
      <c r="M1021" s="267"/>
      <c r="N1021" s="267"/>
      <c r="O1021" s="268"/>
      <c r="P1021" s="269"/>
      <c r="Q1021" s="273"/>
      <c r="R1021" s="271"/>
      <c r="S1021" s="272"/>
      <c r="T1021" s="272"/>
      <c r="U1021" s="242"/>
    </row>
    <row r="1022" ht="43.5" customHeight="1">
      <c r="A1022" s="242"/>
      <c r="B1022" s="242"/>
      <c r="C1022" s="262"/>
      <c r="D1022" s="263"/>
      <c r="E1022" s="264"/>
      <c r="F1022" s="242"/>
      <c r="G1022" s="265"/>
      <c r="H1022" s="242"/>
      <c r="I1022" s="266"/>
      <c r="J1022" s="266"/>
      <c r="K1022" s="266"/>
      <c r="L1022" s="242"/>
      <c r="M1022" s="267"/>
      <c r="N1022" s="267"/>
      <c r="O1022" s="268"/>
      <c r="P1022" s="269"/>
      <c r="Q1022" s="273"/>
      <c r="R1022" s="271"/>
      <c r="S1022" s="272"/>
      <c r="T1022" s="272"/>
      <c r="U1022" s="242"/>
    </row>
    <row r="1023" ht="43.5" customHeight="1">
      <c r="A1023" s="242"/>
      <c r="B1023" s="242"/>
      <c r="C1023" s="262"/>
      <c r="D1023" s="263"/>
      <c r="E1023" s="264"/>
      <c r="F1023" s="242"/>
      <c r="G1023" s="265"/>
      <c r="H1023" s="242"/>
      <c r="I1023" s="266"/>
      <c r="J1023" s="266"/>
      <c r="K1023" s="266"/>
      <c r="L1023" s="242"/>
      <c r="M1023" s="267"/>
      <c r="N1023" s="267"/>
      <c r="O1023" s="268"/>
      <c r="P1023" s="269"/>
      <c r="Q1023" s="273"/>
      <c r="R1023" s="271"/>
      <c r="S1023" s="272"/>
      <c r="T1023" s="272"/>
      <c r="U1023" s="242"/>
    </row>
  </sheetData>
  <customSheetViews>
    <customSheetView guid="{4397AEA4-34E8-4897-8DEF-E82AE499D083}" filter="1" showAutoFilter="1">
      <autoFilter ref="$A$8:$U$23">
        <filterColumn colId="20">
          <filters>
            <filter val="ABIERTA EN DESARROLLO"/>
          </filters>
        </filterColumn>
        <filterColumn colId="0">
          <filters>
            <filter val="SEGPQRS2021-3"/>
            <filter val="ISAB17-5"/>
            <filter val="IAT17-9"/>
            <filter val="ISAB17-3"/>
            <filter val="ISAB17-2"/>
            <filter val="ISAB17-1"/>
            <filter val="ICPT-19-3"/>
            <filter val="I-CPT-19-1"/>
            <filter val="I-CPT-19-2"/>
            <filter val="SMR20-3"/>
            <filter val="IEC14-4"/>
            <filter val="SMR20-1"/>
          </filters>
        </filterColumn>
      </autoFilter>
    </customSheetView>
    <customSheetView guid="{ADC1A6D5-FC69-4697-AC61-2D06407F8D21}" filter="1" showAutoFilter="1">
      <autoFilter ref="$A$8:$U$22">
        <filterColumn colId="0">
          <filters>
            <filter val="IEC20-1"/>
            <filter val="IEC20-2"/>
          </filters>
        </filterColumn>
      </autoFilter>
    </customSheetView>
    <customSheetView guid="{7067A8E7-7CCD-457A-8242-ED8E6B0E0F9F}" filter="1" showAutoFilter="1">
      <autoFilter ref="$A$8:$U$22">
        <filterColumn colId="20">
          <filters>
            <filter val="ABIERTA EN DESARROLLO"/>
          </filters>
        </filterColumn>
        <filterColumn colId="0">
          <filters>
            <filter val="ISAB17-5"/>
            <filter val="IAT17-9"/>
            <filter val="ISAB17-3"/>
            <filter val="ISAB17-2"/>
            <filter val="ISAB17-1"/>
            <filter val="ICPT-19-3"/>
            <filter val="I-CPT-19-1"/>
            <filter val="I-CPT-19-2"/>
            <filter val="IEC14-4"/>
            <filter val="SMR20-1"/>
          </filters>
        </filterColumn>
      </autoFilter>
    </customSheetView>
    <customSheetView guid="{313E50D4-9924-48C8-9269-9E286B502DE8}" filter="1" showAutoFilter="1">
      <autoFilter ref="$A$8:$U$22">
        <filterColumn colId="1">
          <filters>
            <filter val="2019"/>
            <filter val="2017"/>
            <filter val="2020"/>
          </filters>
        </filterColumn>
      </autoFilter>
    </customSheetView>
    <customSheetView guid="{08CDFA4F-5DB9-4BA9-9D4F-9D0AB54FF751}" filter="1" showAutoFilter="1">
      <autoFilter ref="$A$8:$U$22">
        <filterColumn colId="20">
          <filters>
            <filter val="ABIERTA EN DESARROLLO"/>
          </filters>
        </filterColumn>
      </autoFilter>
    </customSheetView>
    <customSheetView guid="{A4D5AEAB-EA30-4929-94A0-C8A29AE42D1E}" filter="1" showAutoFilter="1">
      <autoFilter ref="$A$8:$U$22">
        <filterColumn colId="20">
          <filters>
            <filter val="ABIERTA EN DESARROLLO"/>
          </filters>
        </filterColumn>
      </autoFilter>
    </customSheetView>
    <customSheetView guid="{35682854-477B-408B-9545-E2B72C03D584}" filter="1" showAutoFilter="1">
      <autoFilter ref="$A$8:$U$22"/>
    </customSheetView>
    <customSheetView guid="{9A92F79A-2E5B-4C80-90BC-71173AA11139}" filter="1" showAutoFilter="1">
      <autoFilter ref="$A$8:$U$22"/>
    </customSheetView>
    <customSheetView guid="{F1901E93-09B9-4802-8B76-06EEBF625554}" filter="1" showAutoFilter="1">
      <autoFilter ref="$A$8:$U$22">
        <filterColumn colId="20">
          <filters>
            <filter val="ABIERTA EN DESARROLLO"/>
          </filters>
        </filterColumn>
      </autoFilter>
    </customSheetView>
    <customSheetView guid="{7B9BD745-DEAD-419B-B71A-26514C3D4006}" filter="1" showAutoFilter="1">
      <autoFilter ref="$A$8:$U$22">
        <filterColumn colId="20">
          <filters>
            <filter val="CERRADA"/>
          </filters>
        </filterColumn>
      </autoFilter>
    </customSheetView>
    <customSheetView guid="{FCFD10EC-2647-4E16-B05D-B2E7B5D1202E}" filter="1" showAutoFilter="1">
      <autoFilter ref="$A$8:$U$14"/>
    </customSheetView>
    <customSheetView guid="{89023A0F-9263-4A4B-8EC8-C02B1E4A7FC1}" filter="1" showAutoFilter="1">
      <autoFilter ref="$A$8:$U$14"/>
    </customSheetView>
  </customSheetViews>
  <mergeCells count="3">
    <mergeCell ref="A1:R3"/>
    <mergeCell ref="A7:N7"/>
    <mergeCell ref="P7:U7"/>
  </mergeCells>
  <conditionalFormatting sqref="S8:T8 S1:T6">
    <cfRule type="cellIs" dxfId="0" priority="1" stopIfTrue="1" operator="equal">
      <formula>"1: Cumple Parcialmente"</formula>
    </cfRule>
  </conditionalFormatting>
  <conditionalFormatting sqref="U8 U1:U6">
    <cfRule type="cellIs" dxfId="1" priority="2" stopIfTrue="1" operator="equal">
      <formula>"ABIERTA"</formula>
    </cfRule>
  </conditionalFormatting>
  <conditionalFormatting sqref="U8 U1:U6">
    <cfRule type="cellIs" dxfId="2" priority="3" stopIfTrue="1" operator="equal">
      <formula>"CERRADA"</formula>
    </cfRule>
  </conditionalFormatting>
  <conditionalFormatting sqref="S8:T8 S1:T6">
    <cfRule type="cellIs" dxfId="2" priority="4" stopIfTrue="1" operator="equal">
      <formula>"2: Cumple "</formula>
    </cfRule>
  </conditionalFormatting>
  <conditionalFormatting sqref="S8:T8 S1:T6">
    <cfRule type="cellIs" dxfId="1" priority="5" stopIfTrue="1" operator="equal">
      <formula>"0: No cumple"</formula>
    </cfRule>
  </conditionalFormatting>
  <conditionalFormatting sqref="D5">
    <cfRule type="cellIs" dxfId="2" priority="6" operator="equal">
      <formula>$B$5</formula>
    </cfRule>
  </conditionalFormatting>
  <conditionalFormatting sqref="D5">
    <cfRule type="cellIs" dxfId="1" priority="7" operator="equal">
      <formula>0</formula>
    </cfRule>
  </conditionalFormatting>
  <conditionalFormatting sqref="F5">
    <cfRule type="cellIs" dxfId="2" priority="8" operator="equal">
      <formula>0</formula>
    </cfRule>
  </conditionalFormatting>
  <conditionalFormatting sqref="F5">
    <cfRule type="cellIs" dxfId="1" priority="9" operator="equal">
      <formula>$B$5</formula>
    </cfRule>
  </conditionalFormatting>
  <dataValidations>
    <dataValidation type="list" allowBlank="1" showErrorMessage="1" sqref="S9:S1023">
      <formula1>'DICCIONARIO DE DATOS'!$E$2:$E$3</formula1>
    </dataValidation>
    <dataValidation type="list" allowBlank="1" showErrorMessage="1" sqref="E9:E1023">
      <formula1>'DICCIONARIO DE DATOS'!$C$2:$C$3</formula1>
    </dataValidation>
    <dataValidation type="date" allowBlank="1" showErrorMessage="1" sqref="M15:N1023 R18:R1023">
      <formula1>41640.0</formula1>
      <formula2>55153.0</formula2>
    </dataValidation>
    <dataValidation type="list" allowBlank="1" showErrorMessage="1" sqref="K9:K1023">
      <formula1>'DICCIONARIO DE DATOS'!$B$2:$B$18</formula1>
    </dataValidation>
    <dataValidation type="list" allowBlank="1" showErrorMessage="1" sqref="T9:T1023">
      <formula1>'DICCIONARIO DE DATOS'!$F$2:$F$3</formula1>
    </dataValidation>
    <dataValidation type="list" allowBlank="1" showErrorMessage="1" sqref="U9:U1023">
      <formula1>'DICCIONARIO DE DATOS'!$G$2:$G$5</formula1>
    </dataValidation>
    <dataValidation type="decimal" allowBlank="1" showErrorMessage="1" sqref="B15:B1023">
      <formula1>2014.0</formula1>
      <formula2>2050.0</formula2>
    </dataValidation>
    <dataValidation type="list" allowBlank="1" showErrorMessage="1" sqref="I9:I1023">
      <formula1>'DICCIONARIO DE DATOS'!$D$2:$D$4</formula1>
    </dataValidation>
    <dataValidation type="list" allowBlank="1" showErrorMessage="1" sqref="J9:J1023">
      <formula1>'DICCIONARIO DE DATOS'!$A$2:$A$10</formula1>
    </dataValidation>
  </dataValidations>
  <hyperlinks>
    <hyperlink r:id="rId1" ref="O11"/>
    <hyperlink r:id="rId2" ref="O12"/>
    <hyperlink r:id="rId3" ref="O17"/>
    <hyperlink r:id="rId4" ref="Q18"/>
    <hyperlink r:id="rId5" ref="Q20"/>
    <hyperlink r:id="rId6" ref="O22"/>
  </hyperlinks>
  <printOptions/>
  <pageMargins bottom="0.75" footer="0.0" header="0.0" left="0.7" right="0.7" top="0.75"/>
  <pageSetup orientation="portrait"/>
  <drawing r:id="rId7"/>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3" width="43.0"/>
    <col customWidth="1" min="4" max="4" width="111.0"/>
    <col customWidth="1" min="5" max="6" width="43.0"/>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62.71"/>
    <col customWidth="1" min="17" max="17" width="138.71"/>
    <col customWidth="1" min="18" max="18" width="20.14"/>
    <col customWidth="1" min="19" max="21" width="25.71"/>
  </cols>
  <sheetData>
    <row r="1" ht="18.0" customHeight="1">
      <c r="A1" s="16" t="s">
        <v>90</v>
      </c>
      <c r="B1" s="17"/>
      <c r="C1" s="17"/>
      <c r="D1" s="17"/>
      <c r="E1" s="17"/>
      <c r="F1" s="17"/>
      <c r="G1" s="17"/>
      <c r="H1" s="17"/>
      <c r="I1" s="17"/>
      <c r="J1" s="17"/>
      <c r="K1" s="17"/>
      <c r="L1" s="17"/>
      <c r="M1" s="17"/>
      <c r="N1" s="17"/>
      <c r="O1" s="17"/>
      <c r="P1" s="17"/>
      <c r="Q1" s="17"/>
      <c r="R1" s="17"/>
      <c r="S1" s="18" t="s">
        <v>91</v>
      </c>
      <c r="T1" s="19"/>
      <c r="U1" s="20" t="s">
        <v>92</v>
      </c>
    </row>
    <row r="2" ht="12.75" customHeight="1">
      <c r="A2" s="21"/>
      <c r="S2" s="18" t="s">
        <v>93</v>
      </c>
      <c r="T2" s="19"/>
      <c r="U2" s="20">
        <v>9.0</v>
      </c>
    </row>
    <row r="3" ht="18.0" customHeight="1">
      <c r="A3" s="22"/>
      <c r="B3" s="23"/>
      <c r="C3" s="23"/>
      <c r="D3" s="23"/>
      <c r="E3" s="23"/>
      <c r="F3" s="23"/>
      <c r="G3" s="23"/>
      <c r="H3" s="23"/>
      <c r="I3" s="23"/>
      <c r="J3" s="23"/>
      <c r="K3" s="23"/>
      <c r="L3" s="23"/>
      <c r="M3" s="23"/>
      <c r="N3" s="23"/>
      <c r="O3" s="23"/>
      <c r="P3" s="23"/>
      <c r="Q3" s="23"/>
      <c r="R3" s="23"/>
      <c r="S3" s="24" t="s">
        <v>94</v>
      </c>
      <c r="T3" s="25"/>
      <c r="U3" s="26">
        <v>43028.0</v>
      </c>
    </row>
    <row r="4" ht="65.25" customHeight="1">
      <c r="A4" s="27" t="s">
        <v>1</v>
      </c>
      <c r="B4" s="28" t="s">
        <v>95</v>
      </c>
      <c r="C4" s="28" t="s">
        <v>96</v>
      </c>
      <c r="D4" s="29" t="s">
        <v>97</v>
      </c>
      <c r="E4" s="30" t="s">
        <v>98</v>
      </c>
      <c r="F4" s="31" t="s">
        <v>99</v>
      </c>
      <c r="G4" s="32"/>
      <c r="H4" s="32"/>
      <c r="I4" s="32"/>
      <c r="J4" s="32"/>
      <c r="K4" s="32"/>
      <c r="L4" s="32"/>
      <c r="M4" s="82"/>
      <c r="N4" s="82"/>
      <c r="O4" s="32"/>
      <c r="P4" s="32"/>
      <c r="Q4" s="32"/>
      <c r="R4" s="82"/>
      <c r="S4" s="24"/>
      <c r="T4" s="24"/>
      <c r="U4" s="33"/>
    </row>
    <row r="5" ht="53.25" customHeight="1">
      <c r="A5" s="34" t="s">
        <v>31</v>
      </c>
      <c r="B5" s="35">
        <f>COUNTIF(K10:K1048563,"GESTIÓN DE LA REDUCCIÓN DEL RIESGO Y ADAPTACIÓN AL CAMBIO CLIMÁTICO")</f>
        <v>19</v>
      </c>
      <c r="C5" s="35">
        <f>COUNTIFS(K10:K1048563,"GESTIÓN DE LA REDUCCIÓN DEL RIESGO Y ADAPTACIÓN AL CAMBIO CLIMÁTICO",U10:U1048563,"NO INICIADA")</f>
        <v>0</v>
      </c>
      <c r="D5" s="36">
        <f>COUNTIFS(K10:K1048563,"GESTIÓN DE LA REDUCCIÓN DEL RIESGO Y ADAPTACIÓN AL CAMBIO CLIMÁTICO",U10:U1048563,"CERRADA")</f>
        <v>19</v>
      </c>
      <c r="E5" s="35">
        <f>COUNTIFS(K10:K1048563,"GESTIÓN DE LA REDUCCIÓN DEL RIESGO Y ADAPTACIÓN AL CAMBIO CLIMÁTICO",U10:U1048563,"ABIERTA EN DESARROLLO")</f>
        <v>0</v>
      </c>
      <c r="F5" s="35">
        <f>COUNTIFS(K10:K1048563,"GESTIÓN DE LA REDUCCIÓN DEL RIESGO Y ADAPTACIÓN AL CAMBIO CLIMÁTICO",U10:U1048563,"ABIERTA VENCIDA")</f>
        <v>0</v>
      </c>
      <c r="G5" s="32"/>
      <c r="H5" s="32"/>
      <c r="I5" s="32"/>
      <c r="J5" s="32"/>
      <c r="K5" s="32"/>
      <c r="L5" s="32"/>
      <c r="M5" s="82"/>
      <c r="N5" s="82"/>
      <c r="O5" s="32"/>
      <c r="P5" s="32"/>
      <c r="Q5" s="32"/>
      <c r="R5" s="82"/>
      <c r="S5" s="24"/>
      <c r="T5" s="24"/>
      <c r="U5" s="33"/>
    </row>
    <row r="6" ht="53.25" customHeight="1">
      <c r="A6" s="34" t="s">
        <v>20</v>
      </c>
      <c r="B6" s="35">
        <f>COUNTIF(K10:K1048563,"COMUNICACIÓN")</f>
        <v>0</v>
      </c>
      <c r="C6" s="35">
        <f>COUNTIFS(K10:K1048563,"COMUNICACIÓN",U10:U1048563,"NO INICIADA")</f>
        <v>0</v>
      </c>
      <c r="D6" s="35">
        <f>COUNTIFS(K10:K1048563,"COMUNICACIÓN",U10:U1048563,"CERRADA")</f>
        <v>0</v>
      </c>
      <c r="E6" s="35">
        <f>COUNTIFS(K10:K1048563,"COMUNICACIÓN",U10:U1048563,"ABIERTA EN DESARROLLO")</f>
        <v>0</v>
      </c>
      <c r="F6" s="36">
        <f>COUNTIFS(K10:K1048563,"COMUNICACIÓN",U10:U1048563,"ABIERTA VENCIDA")</f>
        <v>0</v>
      </c>
      <c r="G6" s="32"/>
      <c r="H6" s="32"/>
      <c r="I6" s="32"/>
      <c r="J6" s="32"/>
      <c r="K6" s="32"/>
      <c r="L6" s="32"/>
      <c r="M6" s="82"/>
      <c r="N6" s="82"/>
      <c r="O6" s="32"/>
      <c r="P6" s="32"/>
      <c r="Q6" s="32"/>
      <c r="R6" s="82"/>
      <c r="S6" s="24"/>
      <c r="T6" s="24"/>
      <c r="U6" s="33"/>
    </row>
    <row r="7" ht="53.25" customHeight="1">
      <c r="A7" s="210" t="s">
        <v>33</v>
      </c>
      <c r="B7" s="35">
        <f>COUNTIF(K10:K1048563,"PROMOCIÓN DE LA AUTOGESTIÓN CIUDADANA DEL RIESGO")</f>
        <v>0</v>
      </c>
      <c r="C7" s="35">
        <f>COUNTIFS(K10:K1048563,"PROMOCIÓN DE LA AUTOGESTIÓN CIUDADANA DEL RIESGO",U10:U1048563,"NO INICIADA")</f>
        <v>0</v>
      </c>
      <c r="D7" s="35">
        <f>COUNTIFS(K10:K1048563,"PROMOCIÓN DE LA AUTOGESTIÓN CIUDADANA DEL RIESGO",U10:U1048563,"CERRADA")</f>
        <v>0</v>
      </c>
      <c r="E7" s="35">
        <f>COUNTIFS(K10:K1048563,"PROMOCIÓN DE LA AUTOGESTIÓN CIUDADANA DEL RIESGO",U10:U1048563,"ABIERTA EN DESARROLLO")</f>
        <v>0</v>
      </c>
      <c r="F7" s="36">
        <f>COUNTIFS(K10:K1048563,"PROMOCIÓN DE LA AUTOGESTIÓN CIUDADANA DEL RIESGO",U10:U1048563,"ABIERTA VENCIDA")</f>
        <v>0</v>
      </c>
      <c r="G7" s="32"/>
      <c r="H7" s="32"/>
      <c r="I7" s="32"/>
      <c r="J7" s="32"/>
      <c r="K7" s="32"/>
      <c r="L7" s="32"/>
      <c r="M7" s="82"/>
      <c r="N7" s="82"/>
      <c r="O7" s="32"/>
      <c r="P7" s="32"/>
      <c r="Q7" s="32"/>
      <c r="R7" s="82"/>
      <c r="S7" s="24"/>
      <c r="T7" s="24"/>
      <c r="U7" s="33"/>
    </row>
    <row r="8" ht="54.0" customHeight="1">
      <c r="A8" s="18" t="s">
        <v>0</v>
      </c>
      <c r="B8" s="10"/>
      <c r="C8" s="10"/>
      <c r="D8" s="10"/>
      <c r="E8" s="10"/>
      <c r="F8" s="10"/>
      <c r="G8" s="10"/>
      <c r="H8" s="10"/>
      <c r="I8" s="10"/>
      <c r="J8" s="10"/>
      <c r="K8" s="10"/>
      <c r="L8" s="10"/>
      <c r="M8" s="10"/>
      <c r="N8" s="11"/>
      <c r="O8" s="37" t="s">
        <v>100</v>
      </c>
      <c r="P8" s="38" t="s">
        <v>101</v>
      </c>
      <c r="Q8" s="10"/>
      <c r="R8" s="10"/>
      <c r="S8" s="10"/>
      <c r="T8" s="10"/>
      <c r="U8" s="11"/>
    </row>
    <row r="9" ht="71.25" customHeight="1">
      <c r="A9" s="20" t="s">
        <v>45</v>
      </c>
      <c r="B9" s="20" t="s">
        <v>53</v>
      </c>
      <c r="C9" s="20" t="s">
        <v>55</v>
      </c>
      <c r="D9" s="20" t="s">
        <v>57</v>
      </c>
      <c r="E9" s="20" t="s">
        <v>2</v>
      </c>
      <c r="F9" s="20" t="s">
        <v>60</v>
      </c>
      <c r="G9" s="20" t="s">
        <v>62</v>
      </c>
      <c r="H9" s="20" t="s">
        <v>64</v>
      </c>
      <c r="I9" s="20" t="s">
        <v>102</v>
      </c>
      <c r="J9" s="20" t="s">
        <v>67</v>
      </c>
      <c r="K9" s="20" t="s">
        <v>1</v>
      </c>
      <c r="L9" s="20" t="s">
        <v>103</v>
      </c>
      <c r="M9" s="85" t="s">
        <v>72</v>
      </c>
      <c r="N9" s="85" t="s">
        <v>74</v>
      </c>
      <c r="O9" s="88" t="s">
        <v>76</v>
      </c>
      <c r="P9" s="89" t="s">
        <v>78</v>
      </c>
      <c r="Q9" s="20" t="s">
        <v>80</v>
      </c>
      <c r="R9" s="85" t="s">
        <v>104</v>
      </c>
      <c r="S9" s="20" t="s">
        <v>105</v>
      </c>
      <c r="T9" s="20" t="s">
        <v>106</v>
      </c>
      <c r="U9" s="20" t="s">
        <v>126</v>
      </c>
    </row>
    <row r="10" ht="54.0" customHeight="1">
      <c r="A10" s="90" t="s">
        <v>1310</v>
      </c>
      <c r="B10" s="91">
        <v>2015.0</v>
      </c>
      <c r="C10" s="91" t="s">
        <v>1311</v>
      </c>
      <c r="D10" s="91" t="s">
        <v>1312</v>
      </c>
      <c r="E10" s="92" t="s">
        <v>9</v>
      </c>
      <c r="F10" s="91" t="s">
        <v>1313</v>
      </c>
      <c r="G10" s="91" t="s">
        <v>1314</v>
      </c>
      <c r="H10" s="91" t="s">
        <v>1315</v>
      </c>
      <c r="I10" s="92" t="s">
        <v>16</v>
      </c>
      <c r="J10" s="92" t="s">
        <v>30</v>
      </c>
      <c r="K10" s="92" t="s">
        <v>31</v>
      </c>
      <c r="L10" s="91" t="s">
        <v>1316</v>
      </c>
      <c r="M10" s="96">
        <v>42353.0</v>
      </c>
      <c r="N10" s="96">
        <v>42400.0</v>
      </c>
      <c r="O10" s="97" t="s">
        <v>1317</v>
      </c>
      <c r="P10" s="98">
        <v>1.0</v>
      </c>
      <c r="Q10" s="114" t="s">
        <v>1318</v>
      </c>
      <c r="R10" s="96">
        <v>43542.0</v>
      </c>
      <c r="S10" s="92" t="s">
        <v>11</v>
      </c>
      <c r="T10" s="92" t="s">
        <v>17</v>
      </c>
      <c r="U10" s="92" t="s">
        <v>22</v>
      </c>
    </row>
    <row r="11" ht="60.0" customHeight="1">
      <c r="A11" s="90" t="s">
        <v>1319</v>
      </c>
      <c r="B11" s="91">
        <v>2016.0</v>
      </c>
      <c r="C11" s="91" t="s">
        <v>170</v>
      </c>
      <c r="D11" s="91" t="s">
        <v>1320</v>
      </c>
      <c r="E11" s="92" t="s">
        <v>9</v>
      </c>
      <c r="F11" s="91" t="s">
        <v>1321</v>
      </c>
      <c r="G11" s="91" t="s">
        <v>1322</v>
      </c>
      <c r="H11" s="91" t="s">
        <v>1323</v>
      </c>
      <c r="I11" s="92" t="s">
        <v>16</v>
      </c>
      <c r="J11" s="92" t="s">
        <v>30</v>
      </c>
      <c r="K11" s="92" t="s">
        <v>31</v>
      </c>
      <c r="L11" s="91" t="s">
        <v>1324</v>
      </c>
      <c r="M11" s="96">
        <v>42859.0</v>
      </c>
      <c r="N11" s="96">
        <v>42917.0</v>
      </c>
      <c r="O11" s="97" t="s">
        <v>1325</v>
      </c>
      <c r="P11" s="98">
        <v>1.0</v>
      </c>
      <c r="Q11" s="274" t="s">
        <v>1326</v>
      </c>
      <c r="R11" s="96">
        <v>43566.0</v>
      </c>
      <c r="S11" s="92" t="s">
        <v>11</v>
      </c>
      <c r="T11" s="92" t="s">
        <v>17</v>
      </c>
      <c r="U11" s="92" t="s">
        <v>22</v>
      </c>
    </row>
    <row r="12" ht="57.0" customHeight="1">
      <c r="A12" s="90" t="s">
        <v>1327</v>
      </c>
      <c r="B12" s="91">
        <v>2016.0</v>
      </c>
      <c r="C12" s="91" t="s">
        <v>170</v>
      </c>
      <c r="D12" s="91" t="s">
        <v>1328</v>
      </c>
      <c r="E12" s="92" t="s">
        <v>9</v>
      </c>
      <c r="F12" s="91" t="s">
        <v>1329</v>
      </c>
      <c r="G12" s="91" t="s">
        <v>1330</v>
      </c>
      <c r="H12" s="91" t="s">
        <v>1331</v>
      </c>
      <c r="I12" s="92" t="s">
        <v>16</v>
      </c>
      <c r="J12" s="92" t="s">
        <v>30</v>
      </c>
      <c r="K12" s="92" t="s">
        <v>31</v>
      </c>
      <c r="L12" s="91" t="s">
        <v>1332</v>
      </c>
      <c r="M12" s="96">
        <v>42918.0</v>
      </c>
      <c r="N12" s="96">
        <v>42917.0</v>
      </c>
      <c r="O12" s="97" t="s">
        <v>1333</v>
      </c>
      <c r="P12" s="98">
        <v>1.0</v>
      </c>
      <c r="Q12" s="274" t="s">
        <v>1334</v>
      </c>
      <c r="R12" s="96">
        <v>43565.0</v>
      </c>
      <c r="S12" s="92" t="s">
        <v>11</v>
      </c>
      <c r="T12" s="92" t="s">
        <v>17</v>
      </c>
      <c r="U12" s="92" t="s">
        <v>22</v>
      </c>
    </row>
    <row r="13" ht="64.5" customHeight="1">
      <c r="A13" s="90" t="s">
        <v>1335</v>
      </c>
      <c r="B13" s="91">
        <v>2016.0</v>
      </c>
      <c r="C13" s="91" t="s">
        <v>170</v>
      </c>
      <c r="D13" s="91" t="s">
        <v>1328</v>
      </c>
      <c r="E13" s="92" t="s">
        <v>9</v>
      </c>
      <c r="F13" s="91" t="s">
        <v>1329</v>
      </c>
      <c r="G13" s="93" t="s">
        <v>1336</v>
      </c>
      <c r="H13" s="91" t="s">
        <v>1337</v>
      </c>
      <c r="I13" s="92" t="s">
        <v>16</v>
      </c>
      <c r="J13" s="92" t="s">
        <v>30</v>
      </c>
      <c r="K13" s="92" t="s">
        <v>31</v>
      </c>
      <c r="L13" s="91" t="s">
        <v>1338</v>
      </c>
      <c r="M13" s="96">
        <v>42863.0</v>
      </c>
      <c r="N13" s="96">
        <v>42978.0</v>
      </c>
      <c r="O13" s="97" t="s">
        <v>1339</v>
      </c>
      <c r="P13" s="98">
        <v>1.0</v>
      </c>
      <c r="Q13" s="275" t="s">
        <v>1340</v>
      </c>
      <c r="R13" s="96">
        <v>43566.0</v>
      </c>
      <c r="S13" s="92" t="s">
        <v>11</v>
      </c>
      <c r="T13" s="92" t="s">
        <v>17</v>
      </c>
      <c r="U13" s="92" t="s">
        <v>22</v>
      </c>
    </row>
    <row r="14" ht="71.25" customHeight="1">
      <c r="A14" s="90" t="s">
        <v>1341</v>
      </c>
      <c r="B14" s="91">
        <v>2016.0</v>
      </c>
      <c r="C14" s="91" t="s">
        <v>1342</v>
      </c>
      <c r="D14" s="91" t="s">
        <v>1343</v>
      </c>
      <c r="E14" s="92" t="s">
        <v>9</v>
      </c>
      <c r="F14" s="91" t="s">
        <v>1344</v>
      </c>
      <c r="G14" s="120"/>
      <c r="H14" s="91" t="s">
        <v>1345</v>
      </c>
      <c r="I14" s="92" t="s">
        <v>30</v>
      </c>
      <c r="K14" s="92" t="s">
        <v>31</v>
      </c>
      <c r="L14" s="91" t="s">
        <v>1346</v>
      </c>
      <c r="M14" s="96">
        <v>42857.0</v>
      </c>
      <c r="N14" s="96">
        <v>43039.0</v>
      </c>
      <c r="O14" s="97" t="s">
        <v>1347</v>
      </c>
      <c r="P14" s="98">
        <v>1.0</v>
      </c>
      <c r="Q14" s="131" t="s">
        <v>1348</v>
      </c>
      <c r="R14" s="96">
        <v>44042.0</v>
      </c>
      <c r="S14" s="92" t="s">
        <v>11</v>
      </c>
      <c r="T14" s="92" t="s">
        <v>17</v>
      </c>
      <c r="U14" s="125" t="s">
        <v>22</v>
      </c>
    </row>
    <row r="15" ht="58.5" customHeight="1">
      <c r="A15" s="90" t="s">
        <v>1349</v>
      </c>
      <c r="B15" s="91">
        <v>2018.0</v>
      </c>
      <c r="C15" s="91" t="s">
        <v>1350</v>
      </c>
      <c r="D15" s="91" t="s">
        <v>1351</v>
      </c>
      <c r="E15" s="92" t="s">
        <v>9</v>
      </c>
      <c r="F15" s="124" t="s">
        <v>1352</v>
      </c>
      <c r="G15" s="91" t="s">
        <v>1353</v>
      </c>
      <c r="H15" s="91" t="s">
        <v>1354</v>
      </c>
      <c r="I15" s="92" t="s">
        <v>16</v>
      </c>
      <c r="J15" s="92" t="s">
        <v>30</v>
      </c>
      <c r="K15" s="92" t="s">
        <v>31</v>
      </c>
      <c r="L15" s="125" t="s">
        <v>1355</v>
      </c>
      <c r="M15" s="276">
        <v>43381.0</v>
      </c>
      <c r="N15" s="276">
        <v>43829.0</v>
      </c>
      <c r="O15" s="97" t="s">
        <v>1356</v>
      </c>
      <c r="P15" s="98">
        <v>1.0</v>
      </c>
      <c r="Q15" s="91" t="s">
        <v>1357</v>
      </c>
      <c r="R15" s="96">
        <v>43753.0</v>
      </c>
      <c r="S15" s="92" t="s">
        <v>11</v>
      </c>
      <c r="T15" s="92" t="s">
        <v>17</v>
      </c>
      <c r="U15" s="92" t="s">
        <v>22</v>
      </c>
    </row>
    <row r="16" ht="71.25" customHeight="1">
      <c r="A16" s="90" t="s">
        <v>1358</v>
      </c>
      <c r="B16" s="91">
        <v>2018.0</v>
      </c>
      <c r="C16" s="91" t="s">
        <v>1350</v>
      </c>
      <c r="D16" s="91" t="s">
        <v>1359</v>
      </c>
      <c r="E16" s="92" t="s">
        <v>9</v>
      </c>
      <c r="F16" s="91" t="s">
        <v>1360</v>
      </c>
      <c r="G16" s="91" t="s">
        <v>1361</v>
      </c>
      <c r="H16" s="91" t="s">
        <v>1362</v>
      </c>
      <c r="I16" s="92" t="s">
        <v>16</v>
      </c>
      <c r="J16" s="92" t="s">
        <v>30</v>
      </c>
      <c r="K16" s="92" t="s">
        <v>31</v>
      </c>
      <c r="L16" s="91" t="s">
        <v>1355</v>
      </c>
      <c r="M16" s="96">
        <v>43381.0</v>
      </c>
      <c r="N16" s="177">
        <v>44074.0</v>
      </c>
      <c r="O16" s="97" t="s">
        <v>1363</v>
      </c>
      <c r="P16" s="98">
        <v>1.0</v>
      </c>
      <c r="Q16" s="91" t="s">
        <v>1364</v>
      </c>
      <c r="R16" s="96">
        <v>43829.0</v>
      </c>
      <c r="S16" s="277"/>
      <c r="T16" s="277"/>
      <c r="U16" s="92" t="s">
        <v>22</v>
      </c>
    </row>
    <row r="17" ht="48.0" customHeight="1">
      <c r="A17" s="278" t="s">
        <v>1365</v>
      </c>
      <c r="B17" s="279">
        <v>2018.0</v>
      </c>
      <c r="C17" s="279" t="s">
        <v>1350</v>
      </c>
      <c r="D17" s="279" t="s">
        <v>1366</v>
      </c>
      <c r="E17" s="280" t="s">
        <v>9</v>
      </c>
      <c r="F17" s="279" t="s">
        <v>1367</v>
      </c>
      <c r="G17" s="279" t="s">
        <v>1368</v>
      </c>
      <c r="H17" s="279" t="s">
        <v>1369</v>
      </c>
      <c r="I17" s="279" t="s">
        <v>16</v>
      </c>
      <c r="J17" s="279" t="s">
        <v>30</v>
      </c>
      <c r="K17" s="279" t="s">
        <v>31</v>
      </c>
      <c r="L17" s="279" t="s">
        <v>1370</v>
      </c>
      <c r="M17" s="281">
        <v>43381.0</v>
      </c>
      <c r="N17" s="282">
        <v>43464.0</v>
      </c>
      <c r="O17" s="97" t="s">
        <v>1371</v>
      </c>
      <c r="P17" s="283">
        <v>1.0</v>
      </c>
      <c r="Q17" s="284" t="s">
        <v>1372</v>
      </c>
      <c r="R17" s="285">
        <v>43570.0</v>
      </c>
      <c r="S17" s="284" t="s">
        <v>11</v>
      </c>
      <c r="T17" s="280" t="s">
        <v>17</v>
      </c>
      <c r="U17" s="284" t="s">
        <v>22</v>
      </c>
    </row>
    <row r="18" ht="71.25" customHeight="1">
      <c r="A18" s="278" t="s">
        <v>1373</v>
      </c>
      <c r="B18" s="91">
        <v>2019.0</v>
      </c>
      <c r="C18" s="91" t="s">
        <v>430</v>
      </c>
      <c r="D18" s="91" t="s">
        <v>1374</v>
      </c>
      <c r="E18" s="92" t="s">
        <v>9</v>
      </c>
      <c r="F18" s="91" t="s">
        <v>1375</v>
      </c>
      <c r="G18" s="91" t="s">
        <v>1376</v>
      </c>
      <c r="H18" s="91" t="s">
        <v>1377</v>
      </c>
      <c r="I18" s="92" t="s">
        <v>16</v>
      </c>
      <c r="J18" s="92" t="s">
        <v>30</v>
      </c>
      <c r="K18" s="92" t="s">
        <v>31</v>
      </c>
      <c r="L18" s="91" t="s">
        <v>1378</v>
      </c>
      <c r="M18" s="96">
        <v>43815.0</v>
      </c>
      <c r="N18" s="96">
        <v>44196.0</v>
      </c>
      <c r="O18" s="97" t="s">
        <v>1379</v>
      </c>
      <c r="P18" s="98">
        <v>1.0</v>
      </c>
      <c r="Q18" s="136" t="s">
        <v>1380</v>
      </c>
      <c r="R18" s="96">
        <v>44131.0</v>
      </c>
      <c r="S18" s="92" t="s">
        <v>11</v>
      </c>
      <c r="T18" s="92" t="s">
        <v>11</v>
      </c>
      <c r="U18" s="92" t="s">
        <v>22</v>
      </c>
    </row>
    <row r="19" ht="55.5" customHeight="1">
      <c r="A19" s="278" t="s">
        <v>1381</v>
      </c>
      <c r="B19" s="91">
        <v>2019.0</v>
      </c>
      <c r="C19" s="91" t="s">
        <v>430</v>
      </c>
      <c r="D19" s="91" t="s">
        <v>1382</v>
      </c>
      <c r="E19" s="92" t="s">
        <v>9</v>
      </c>
      <c r="F19" s="91" t="s">
        <v>1383</v>
      </c>
      <c r="G19" s="91" t="s">
        <v>1384</v>
      </c>
      <c r="H19" s="91" t="s">
        <v>1385</v>
      </c>
      <c r="I19" s="92" t="s">
        <v>16</v>
      </c>
      <c r="J19" s="92" t="s">
        <v>30</v>
      </c>
      <c r="K19" s="92" t="s">
        <v>31</v>
      </c>
      <c r="L19" s="91" t="s">
        <v>1386</v>
      </c>
      <c r="M19" s="96">
        <v>43748.0</v>
      </c>
      <c r="N19" s="96">
        <v>43981.0</v>
      </c>
      <c r="O19" s="97" t="s">
        <v>1387</v>
      </c>
      <c r="P19" s="98">
        <v>1.0</v>
      </c>
      <c r="Q19" s="91" t="s">
        <v>1388</v>
      </c>
      <c r="R19" s="96">
        <v>44132.0</v>
      </c>
      <c r="S19" s="92" t="s">
        <v>11</v>
      </c>
      <c r="T19" s="92" t="s">
        <v>11</v>
      </c>
      <c r="U19" s="92" t="s">
        <v>22</v>
      </c>
    </row>
    <row r="20" ht="71.25" customHeight="1">
      <c r="A20" s="278" t="s">
        <v>1389</v>
      </c>
      <c r="B20" s="91">
        <v>2019.0</v>
      </c>
      <c r="C20" s="91" t="s">
        <v>430</v>
      </c>
      <c r="D20" s="91" t="s">
        <v>1390</v>
      </c>
      <c r="E20" s="92" t="s">
        <v>9</v>
      </c>
      <c r="F20" s="91" t="s">
        <v>1391</v>
      </c>
      <c r="G20" s="91" t="s">
        <v>1392</v>
      </c>
      <c r="H20" s="91" t="s">
        <v>1377</v>
      </c>
      <c r="I20" s="92" t="s">
        <v>16</v>
      </c>
      <c r="J20" s="92" t="s">
        <v>30</v>
      </c>
      <c r="K20" s="92" t="s">
        <v>31</v>
      </c>
      <c r="L20" s="91" t="s">
        <v>1378</v>
      </c>
      <c r="M20" s="96">
        <v>43815.0</v>
      </c>
      <c r="N20" s="96">
        <v>44196.0</v>
      </c>
      <c r="O20" s="97" t="s">
        <v>1393</v>
      </c>
      <c r="P20" s="6"/>
      <c r="Q20" s="91" t="s">
        <v>1394</v>
      </c>
      <c r="R20" s="138">
        <v>44131.0</v>
      </c>
      <c r="S20" s="137" t="s">
        <v>11</v>
      </c>
      <c r="T20" s="137" t="s">
        <v>11</v>
      </c>
      <c r="U20" s="137" t="s">
        <v>22</v>
      </c>
    </row>
    <row r="21" ht="57.0" customHeight="1">
      <c r="A21" s="278" t="s">
        <v>1395</v>
      </c>
      <c r="B21" s="91">
        <v>2019.0</v>
      </c>
      <c r="C21" s="91" t="s">
        <v>430</v>
      </c>
      <c r="D21" s="91" t="s">
        <v>447</v>
      </c>
      <c r="E21" s="92" t="s">
        <v>9</v>
      </c>
      <c r="F21" s="91" t="s">
        <v>448</v>
      </c>
      <c r="G21" s="91" t="s">
        <v>449</v>
      </c>
      <c r="H21" s="91" t="s">
        <v>450</v>
      </c>
      <c r="I21" s="92" t="s">
        <v>16</v>
      </c>
      <c r="J21" s="92" t="s">
        <v>30</v>
      </c>
      <c r="K21" s="92" t="s">
        <v>31</v>
      </c>
      <c r="L21" s="92" t="s">
        <v>451</v>
      </c>
      <c r="M21" s="96">
        <v>43803.0</v>
      </c>
      <c r="N21" s="96">
        <v>44057.0</v>
      </c>
      <c r="O21" s="97" t="s">
        <v>1396</v>
      </c>
      <c r="P21" s="98">
        <v>1.0</v>
      </c>
      <c r="Q21" s="124" t="s">
        <v>1397</v>
      </c>
      <c r="R21" s="96">
        <v>44104.0</v>
      </c>
      <c r="S21" s="92" t="s">
        <v>11</v>
      </c>
      <c r="T21" s="92" t="s">
        <v>11</v>
      </c>
      <c r="U21" s="137" t="s">
        <v>22</v>
      </c>
    </row>
    <row r="22" ht="71.25" customHeight="1">
      <c r="A22" s="278" t="s">
        <v>1398</v>
      </c>
      <c r="B22" s="91">
        <v>2019.0</v>
      </c>
      <c r="C22" s="91" t="s">
        <v>430</v>
      </c>
      <c r="D22" s="91" t="s">
        <v>455</v>
      </c>
      <c r="E22" s="92" t="s">
        <v>9</v>
      </c>
      <c r="F22" s="91" t="s">
        <v>456</v>
      </c>
      <c r="G22" s="91" t="s">
        <v>457</v>
      </c>
      <c r="H22" s="91" t="s">
        <v>458</v>
      </c>
      <c r="I22" s="92" t="s">
        <v>16</v>
      </c>
      <c r="J22" s="92" t="s">
        <v>30</v>
      </c>
      <c r="K22" s="92" t="s">
        <v>31</v>
      </c>
      <c r="L22" s="92" t="s">
        <v>451</v>
      </c>
      <c r="M22" s="96">
        <v>43803.0</v>
      </c>
      <c r="N22" s="96">
        <v>44057.0</v>
      </c>
      <c r="O22" s="97" t="s">
        <v>1399</v>
      </c>
      <c r="P22" s="98">
        <v>1.0</v>
      </c>
      <c r="Q22" s="124" t="s">
        <v>1400</v>
      </c>
      <c r="R22" s="96">
        <v>44095.0</v>
      </c>
      <c r="S22" s="92" t="s">
        <v>11</v>
      </c>
      <c r="T22" s="92" t="s">
        <v>11</v>
      </c>
      <c r="U22" s="137" t="s">
        <v>22</v>
      </c>
    </row>
    <row r="23" ht="71.25" customHeight="1">
      <c r="A23" s="278" t="s">
        <v>446</v>
      </c>
      <c r="B23" s="91">
        <v>2019.0</v>
      </c>
      <c r="C23" s="91" t="s">
        <v>430</v>
      </c>
      <c r="D23" s="91" t="s">
        <v>1401</v>
      </c>
      <c r="E23" s="92" t="s">
        <v>15</v>
      </c>
      <c r="F23" s="91" t="s">
        <v>1402</v>
      </c>
      <c r="G23" s="91" t="s">
        <v>1403</v>
      </c>
      <c r="H23" s="91" t="s">
        <v>1404</v>
      </c>
      <c r="I23" s="91" t="s">
        <v>16</v>
      </c>
      <c r="J23" s="91" t="s">
        <v>30</v>
      </c>
      <c r="K23" s="91" t="s">
        <v>31</v>
      </c>
      <c r="L23" s="91" t="s">
        <v>1405</v>
      </c>
      <c r="M23" s="96">
        <v>43815.0</v>
      </c>
      <c r="N23" s="96">
        <v>44196.0</v>
      </c>
      <c r="O23" s="139" t="s">
        <v>1406</v>
      </c>
      <c r="P23" s="229">
        <v>1.0</v>
      </c>
      <c r="Q23" s="245" t="s">
        <v>1407</v>
      </c>
      <c r="R23" s="249">
        <v>44266.0</v>
      </c>
      <c r="S23" s="286" t="s">
        <v>17</v>
      </c>
      <c r="T23" s="286" t="s">
        <v>17</v>
      </c>
      <c r="U23" s="286" t="s">
        <v>22</v>
      </c>
    </row>
    <row r="24" ht="71.25" customHeight="1">
      <c r="A24" s="278" t="s">
        <v>454</v>
      </c>
      <c r="B24" s="91">
        <v>2019.0</v>
      </c>
      <c r="C24" s="91" t="s">
        <v>430</v>
      </c>
      <c r="D24" s="91" t="s">
        <v>1408</v>
      </c>
      <c r="E24" s="92" t="s">
        <v>15</v>
      </c>
      <c r="F24" s="91" t="s">
        <v>1409</v>
      </c>
      <c r="G24" s="91" t="s">
        <v>1410</v>
      </c>
      <c r="H24" s="91" t="s">
        <v>1411</v>
      </c>
      <c r="I24" s="92" t="s">
        <v>21</v>
      </c>
      <c r="J24" s="92" t="s">
        <v>30</v>
      </c>
      <c r="K24" s="92" t="s">
        <v>31</v>
      </c>
      <c r="L24" s="92" t="s">
        <v>1412</v>
      </c>
      <c r="M24" s="96">
        <v>43815.0</v>
      </c>
      <c r="N24" s="96">
        <v>44196.0</v>
      </c>
      <c r="O24" s="97" t="s">
        <v>1413</v>
      </c>
      <c r="P24" s="287">
        <v>1.0</v>
      </c>
      <c r="Q24" s="91" t="s">
        <v>1414</v>
      </c>
      <c r="R24" s="138">
        <v>44257.0</v>
      </c>
      <c r="S24" s="92" t="s">
        <v>17</v>
      </c>
      <c r="T24" s="92" t="s">
        <v>17</v>
      </c>
      <c r="U24" s="92" t="s">
        <v>22</v>
      </c>
    </row>
    <row r="25" ht="71.25" customHeight="1">
      <c r="A25" s="278" t="s">
        <v>1415</v>
      </c>
      <c r="B25" s="91">
        <v>2020.0</v>
      </c>
      <c r="C25" s="91" t="s">
        <v>1416</v>
      </c>
      <c r="D25" s="136" t="s">
        <v>1417</v>
      </c>
      <c r="E25" s="137" t="s">
        <v>15</v>
      </c>
      <c r="F25" s="91" t="s">
        <v>1418</v>
      </c>
      <c r="G25" s="91" t="s">
        <v>1419</v>
      </c>
      <c r="H25" s="91" t="s">
        <v>1420</v>
      </c>
      <c r="I25" s="137" t="s">
        <v>16</v>
      </c>
      <c r="J25" s="137" t="s">
        <v>30</v>
      </c>
      <c r="K25" s="92" t="s">
        <v>31</v>
      </c>
      <c r="L25" s="92" t="s">
        <v>1421</v>
      </c>
      <c r="M25" s="96">
        <v>44057.0</v>
      </c>
      <c r="N25" s="138">
        <v>44227.0</v>
      </c>
      <c r="O25" s="97" t="s">
        <v>1422</v>
      </c>
      <c r="P25" s="98">
        <v>1.0</v>
      </c>
      <c r="Q25" s="91" t="s">
        <v>1423</v>
      </c>
      <c r="R25" s="138">
        <v>44257.0</v>
      </c>
      <c r="S25" s="137" t="s">
        <v>17</v>
      </c>
      <c r="T25" s="137" t="s">
        <v>17</v>
      </c>
      <c r="U25" s="137" t="s">
        <v>22</v>
      </c>
    </row>
    <row r="26" ht="616.5" customHeight="1">
      <c r="A26" s="278" t="s">
        <v>1424</v>
      </c>
      <c r="B26" s="91">
        <v>2020.0</v>
      </c>
      <c r="C26" s="91" t="s">
        <v>1416</v>
      </c>
      <c r="D26" s="91" t="s">
        <v>1417</v>
      </c>
      <c r="E26" s="137" t="s">
        <v>15</v>
      </c>
      <c r="F26" s="91" t="s">
        <v>1418</v>
      </c>
      <c r="G26" s="91" t="s">
        <v>1425</v>
      </c>
      <c r="H26" s="91" t="s">
        <v>1426</v>
      </c>
      <c r="I26" s="137" t="s">
        <v>16</v>
      </c>
      <c r="J26" s="137" t="s">
        <v>30</v>
      </c>
      <c r="K26" s="92" t="s">
        <v>31</v>
      </c>
      <c r="L26" s="92" t="s">
        <v>1421</v>
      </c>
      <c r="M26" s="96">
        <v>44057.0</v>
      </c>
      <c r="N26" s="138">
        <v>44227.0</v>
      </c>
      <c r="O26" s="139" t="s">
        <v>1427</v>
      </c>
      <c r="P26" s="98">
        <v>1.0</v>
      </c>
      <c r="Q26" s="91" t="s">
        <v>1428</v>
      </c>
      <c r="R26" s="138">
        <v>44257.0</v>
      </c>
      <c r="S26" s="92" t="s">
        <v>17</v>
      </c>
      <c r="T26" s="92" t="s">
        <v>17</v>
      </c>
      <c r="U26" s="92" t="s">
        <v>22</v>
      </c>
    </row>
    <row r="27" ht="71.25" customHeight="1">
      <c r="A27" s="288" t="s">
        <v>1429</v>
      </c>
      <c r="B27" s="136">
        <v>2021.0</v>
      </c>
      <c r="C27" s="91" t="s">
        <v>138</v>
      </c>
      <c r="D27" s="91" t="s">
        <v>1430</v>
      </c>
      <c r="E27" s="92" t="s">
        <v>9</v>
      </c>
      <c r="F27" s="91" t="s">
        <v>1431</v>
      </c>
      <c r="G27" s="91" t="s">
        <v>1432</v>
      </c>
      <c r="H27" s="91" t="s">
        <v>1433</v>
      </c>
      <c r="I27" s="92" t="s">
        <v>16</v>
      </c>
      <c r="J27" s="92" t="s">
        <v>30</v>
      </c>
      <c r="K27" s="92" t="s">
        <v>31</v>
      </c>
      <c r="L27" s="91" t="s">
        <v>1434</v>
      </c>
      <c r="M27" s="96">
        <v>44417.0</v>
      </c>
      <c r="N27" s="96">
        <v>44530.0</v>
      </c>
      <c r="O27" s="97" t="s">
        <v>1435</v>
      </c>
      <c r="P27" s="98">
        <v>1.0</v>
      </c>
      <c r="Q27" s="91" t="s">
        <v>1436</v>
      </c>
      <c r="R27" s="96">
        <v>44552.0</v>
      </c>
      <c r="S27" s="92" t="s">
        <v>11</v>
      </c>
      <c r="T27" s="92" t="s">
        <v>11</v>
      </c>
      <c r="U27" s="92" t="s">
        <v>22</v>
      </c>
    </row>
    <row r="28" ht="71.25" customHeight="1">
      <c r="A28" s="288" t="s">
        <v>1437</v>
      </c>
      <c r="B28" s="91">
        <v>2021.0</v>
      </c>
      <c r="C28" s="91" t="s">
        <v>1438</v>
      </c>
      <c r="D28" s="91" t="s">
        <v>1430</v>
      </c>
      <c r="E28" s="92" t="s">
        <v>9</v>
      </c>
      <c r="F28" s="91" t="s">
        <v>1431</v>
      </c>
      <c r="G28" s="91" t="s">
        <v>1432</v>
      </c>
      <c r="H28" s="91" t="s">
        <v>1439</v>
      </c>
      <c r="I28" s="92" t="s">
        <v>16</v>
      </c>
      <c r="J28" s="92" t="s">
        <v>30</v>
      </c>
      <c r="K28" s="92" t="s">
        <v>31</v>
      </c>
      <c r="L28" s="91" t="s">
        <v>1434</v>
      </c>
      <c r="M28" s="96">
        <v>44417.0</v>
      </c>
      <c r="N28" s="96">
        <v>44530.0</v>
      </c>
      <c r="O28" s="97" t="s">
        <v>1440</v>
      </c>
      <c r="P28" s="98">
        <v>1.0</v>
      </c>
      <c r="Q28" s="91" t="s">
        <v>1441</v>
      </c>
      <c r="R28" s="96">
        <v>44491.0</v>
      </c>
      <c r="S28" s="92" t="s">
        <v>11</v>
      </c>
      <c r="T28" s="92" t="s">
        <v>11</v>
      </c>
      <c r="U28" s="92" t="s">
        <v>22</v>
      </c>
    </row>
    <row r="29" ht="71.25" customHeight="1">
      <c r="A29" s="278"/>
      <c r="B29" s="119"/>
      <c r="C29" s="119"/>
      <c r="D29" s="119"/>
      <c r="E29" s="92"/>
      <c r="F29" s="119"/>
      <c r="G29" s="119"/>
      <c r="H29" s="119"/>
      <c r="I29" s="92"/>
      <c r="J29" s="92"/>
      <c r="K29" s="92"/>
      <c r="L29" s="119"/>
      <c r="M29" s="146"/>
      <c r="N29" s="146"/>
      <c r="O29" s="97"/>
      <c r="P29" s="6"/>
      <c r="Q29" s="119"/>
      <c r="R29" s="146"/>
      <c r="S29" s="92"/>
      <c r="T29" s="92"/>
      <c r="U29" s="92"/>
    </row>
    <row r="30" ht="71.25" customHeight="1">
      <c r="A30" s="278"/>
      <c r="B30" s="119"/>
      <c r="C30" s="119"/>
      <c r="D30" s="119"/>
      <c r="E30" s="92"/>
      <c r="F30" s="119"/>
      <c r="G30" s="119"/>
      <c r="H30" s="119"/>
      <c r="I30" s="92"/>
      <c r="J30" s="92"/>
      <c r="K30" s="92"/>
      <c r="L30" s="119"/>
      <c r="M30" s="146"/>
      <c r="N30" s="146"/>
      <c r="O30" s="97"/>
      <c r="P30" s="6"/>
      <c r="Q30" s="119"/>
      <c r="R30" s="146"/>
      <c r="S30" s="92"/>
      <c r="T30" s="92"/>
      <c r="U30" s="92"/>
    </row>
    <row r="31" ht="71.25" customHeight="1">
      <c r="A31" s="278"/>
      <c r="B31" s="119"/>
      <c r="C31" s="119"/>
      <c r="D31" s="119"/>
      <c r="E31" s="92"/>
      <c r="F31" s="119"/>
      <c r="G31" s="119"/>
      <c r="H31" s="119"/>
      <c r="I31" s="92"/>
      <c r="J31" s="92"/>
      <c r="K31" s="92"/>
      <c r="L31" s="119"/>
      <c r="M31" s="146"/>
      <c r="N31" s="146"/>
      <c r="O31" s="97"/>
      <c r="P31" s="6"/>
      <c r="Q31" s="119"/>
      <c r="R31" s="146"/>
      <c r="S31" s="92"/>
      <c r="T31" s="92"/>
      <c r="U31" s="92"/>
    </row>
    <row r="32" ht="71.25" customHeight="1">
      <c r="A32" s="94"/>
      <c r="B32" s="119"/>
      <c r="C32" s="119"/>
      <c r="D32" s="119"/>
      <c r="E32" s="92"/>
      <c r="F32" s="119"/>
      <c r="G32" s="119"/>
      <c r="H32" s="119"/>
      <c r="I32" s="92"/>
      <c r="J32" s="92"/>
      <c r="K32" s="92"/>
      <c r="L32" s="119"/>
      <c r="M32" s="146"/>
      <c r="N32" s="146"/>
      <c r="O32" s="97"/>
      <c r="P32" s="6"/>
      <c r="Q32" s="119"/>
      <c r="R32" s="146"/>
      <c r="S32" s="92"/>
      <c r="T32" s="92"/>
      <c r="U32" s="92"/>
    </row>
    <row r="33" ht="71.25" customHeight="1">
      <c r="A33" s="94"/>
      <c r="B33" s="119"/>
      <c r="C33" s="119"/>
      <c r="D33" s="119"/>
      <c r="E33" s="92"/>
      <c r="F33" s="119"/>
      <c r="G33" s="119"/>
      <c r="H33" s="119"/>
      <c r="I33" s="92"/>
      <c r="J33" s="92"/>
      <c r="K33" s="92"/>
      <c r="L33" s="119"/>
      <c r="M33" s="146"/>
      <c r="N33" s="146"/>
      <c r="O33" s="97"/>
      <c r="P33" s="6"/>
      <c r="Q33" s="119"/>
      <c r="R33" s="146"/>
      <c r="S33" s="92"/>
      <c r="T33" s="92"/>
      <c r="U33" s="92"/>
    </row>
    <row r="34" ht="71.25" customHeight="1">
      <c r="A34" s="94"/>
      <c r="B34" s="119"/>
      <c r="C34" s="119"/>
      <c r="D34" s="119"/>
      <c r="E34" s="92"/>
      <c r="F34" s="119"/>
      <c r="G34" s="119"/>
      <c r="H34" s="119"/>
      <c r="I34" s="92"/>
      <c r="J34" s="92"/>
      <c r="K34" s="92"/>
      <c r="L34" s="119"/>
      <c r="M34" s="146"/>
      <c r="N34" s="146"/>
      <c r="O34" s="97"/>
      <c r="P34" s="6"/>
      <c r="Q34" s="119"/>
      <c r="R34" s="146"/>
      <c r="S34" s="92"/>
      <c r="T34" s="92"/>
      <c r="U34" s="92"/>
    </row>
    <row r="35" ht="71.25" customHeight="1">
      <c r="A35" s="94"/>
      <c r="B35" s="119"/>
      <c r="C35" s="119"/>
      <c r="D35" s="119"/>
      <c r="E35" s="92"/>
      <c r="F35" s="119"/>
      <c r="G35" s="119"/>
      <c r="H35" s="119"/>
      <c r="I35" s="92"/>
      <c r="J35" s="92"/>
      <c r="K35" s="92"/>
      <c r="L35" s="119"/>
      <c r="M35" s="146"/>
      <c r="N35" s="146"/>
      <c r="O35" s="97"/>
      <c r="P35" s="6"/>
      <c r="Q35" s="119"/>
      <c r="R35" s="146"/>
      <c r="S35" s="92"/>
      <c r="T35" s="92"/>
      <c r="U35" s="92"/>
    </row>
    <row r="36" ht="71.25" customHeight="1">
      <c r="A36" s="119"/>
      <c r="B36" s="119"/>
      <c r="C36" s="119"/>
      <c r="D36" s="119"/>
      <c r="E36" s="92"/>
      <c r="F36" s="119"/>
      <c r="G36" s="119"/>
      <c r="H36" s="119"/>
      <c r="I36" s="92"/>
      <c r="J36" s="92"/>
      <c r="K36" s="92"/>
      <c r="L36" s="119"/>
      <c r="M36" s="146"/>
      <c r="N36" s="146"/>
      <c r="O36" s="97"/>
      <c r="P36" s="6"/>
      <c r="Q36" s="119"/>
      <c r="R36" s="146"/>
      <c r="S36" s="92"/>
      <c r="T36" s="92"/>
      <c r="U36" s="92"/>
    </row>
    <row r="37" ht="71.25" customHeight="1">
      <c r="A37" s="119"/>
      <c r="B37" s="119"/>
      <c r="C37" s="119"/>
      <c r="D37" s="119"/>
      <c r="E37" s="92"/>
      <c r="F37" s="119"/>
      <c r="G37" s="119"/>
      <c r="H37" s="119"/>
      <c r="I37" s="92"/>
      <c r="J37" s="92"/>
      <c r="K37" s="92"/>
      <c r="L37" s="119"/>
      <c r="M37" s="146"/>
      <c r="N37" s="146"/>
      <c r="O37" s="97"/>
      <c r="P37" s="6"/>
      <c r="Q37" s="119"/>
      <c r="R37" s="146"/>
      <c r="S37" s="92"/>
      <c r="T37" s="92"/>
      <c r="U37" s="92"/>
    </row>
    <row r="38" ht="12.75" customHeight="1">
      <c r="A38" s="141"/>
      <c r="B38" s="141"/>
      <c r="C38" s="141"/>
      <c r="D38" s="141"/>
      <c r="E38" s="50"/>
      <c r="F38" s="141"/>
      <c r="G38" s="141"/>
      <c r="H38" s="141"/>
      <c r="I38" s="141"/>
      <c r="J38" s="141"/>
      <c r="K38" s="141"/>
      <c r="L38" s="141"/>
      <c r="M38" s="144"/>
      <c r="N38" s="144"/>
      <c r="O38" s="141"/>
      <c r="P38" s="145"/>
      <c r="Q38" s="141"/>
      <c r="R38" s="144"/>
      <c r="S38" s="141"/>
      <c r="T38" s="141"/>
      <c r="U38" s="141"/>
    </row>
    <row r="39" ht="12.75" customHeight="1">
      <c r="A39" s="141"/>
      <c r="B39" s="141"/>
      <c r="C39" s="141"/>
      <c r="D39" s="141"/>
      <c r="E39" s="50"/>
      <c r="F39" s="141"/>
      <c r="G39" s="141"/>
      <c r="H39" s="141"/>
      <c r="I39" s="141"/>
      <c r="J39" s="141"/>
      <c r="K39" s="141"/>
      <c r="L39" s="141"/>
      <c r="M39" s="144"/>
      <c r="N39" s="144"/>
      <c r="O39" s="141"/>
      <c r="P39" s="145"/>
      <c r="Q39" s="141"/>
      <c r="R39" s="144"/>
      <c r="S39" s="141"/>
      <c r="T39" s="141"/>
      <c r="U39" s="141"/>
    </row>
    <row r="40" ht="12.75" customHeight="1">
      <c r="A40" s="141"/>
      <c r="B40" s="141"/>
      <c r="C40" s="141"/>
      <c r="D40" s="141"/>
      <c r="E40" s="50"/>
      <c r="F40" s="141"/>
      <c r="G40" s="141"/>
      <c r="H40" s="141"/>
      <c r="I40" s="141"/>
      <c r="J40" s="141"/>
      <c r="K40" s="141"/>
      <c r="L40" s="141"/>
      <c r="M40" s="144"/>
      <c r="N40" s="144"/>
      <c r="O40" s="141"/>
      <c r="P40" s="145"/>
      <c r="Q40" s="141"/>
      <c r="R40" s="144"/>
      <c r="S40" s="141"/>
      <c r="T40" s="141"/>
      <c r="U40" s="141"/>
    </row>
    <row r="41" ht="12.75" customHeight="1">
      <c r="A41" s="141"/>
      <c r="B41" s="141"/>
      <c r="C41" s="141"/>
      <c r="D41" s="141"/>
      <c r="E41" s="50"/>
      <c r="F41" s="141"/>
      <c r="G41" s="141"/>
      <c r="H41" s="141"/>
      <c r="I41" s="141"/>
      <c r="J41" s="141"/>
      <c r="K41" s="141"/>
      <c r="L41" s="141"/>
      <c r="M41" s="144"/>
      <c r="N41" s="144"/>
      <c r="O41" s="141"/>
      <c r="P41" s="145"/>
      <c r="Q41" s="141"/>
      <c r="R41" s="144"/>
      <c r="S41" s="141"/>
      <c r="T41" s="141"/>
      <c r="U41" s="141"/>
    </row>
    <row r="42" ht="12.75" customHeight="1">
      <c r="A42" s="141"/>
      <c r="B42" s="141"/>
      <c r="C42" s="141"/>
      <c r="D42" s="141"/>
      <c r="E42" s="50"/>
      <c r="F42" s="141"/>
      <c r="G42" s="141"/>
      <c r="H42" s="141"/>
      <c r="I42" s="141"/>
      <c r="J42" s="141"/>
      <c r="K42" s="141"/>
      <c r="L42" s="141"/>
      <c r="M42" s="144"/>
      <c r="N42" s="144"/>
      <c r="O42" s="141"/>
      <c r="P42" s="145"/>
      <c r="Q42" s="141"/>
      <c r="R42" s="144"/>
      <c r="S42" s="141"/>
      <c r="T42" s="141"/>
      <c r="U42" s="141"/>
    </row>
    <row r="43" ht="12.75" customHeight="1">
      <c r="A43" s="141"/>
      <c r="B43" s="141"/>
      <c r="C43" s="141"/>
      <c r="D43" s="141"/>
      <c r="E43" s="50"/>
      <c r="F43" s="141"/>
      <c r="G43" s="141"/>
      <c r="H43" s="141"/>
      <c r="I43" s="141"/>
      <c r="J43" s="141"/>
      <c r="K43" s="141"/>
      <c r="L43" s="141"/>
      <c r="M43" s="144"/>
      <c r="N43" s="144"/>
      <c r="O43" s="141"/>
      <c r="P43" s="145"/>
      <c r="Q43" s="141"/>
      <c r="R43" s="144"/>
      <c r="S43" s="141"/>
      <c r="T43" s="141"/>
      <c r="U43" s="141"/>
    </row>
    <row r="44" ht="12.75" customHeight="1">
      <c r="A44" s="141"/>
      <c r="B44" s="141"/>
      <c r="C44" s="141"/>
      <c r="D44" s="141"/>
      <c r="E44" s="50"/>
      <c r="F44" s="141"/>
      <c r="G44" s="141"/>
      <c r="H44" s="141"/>
      <c r="I44" s="141"/>
      <c r="J44" s="141"/>
      <c r="K44" s="141"/>
      <c r="L44" s="141"/>
      <c r="M44" s="144"/>
      <c r="N44" s="144"/>
      <c r="O44" s="141"/>
      <c r="P44" s="145"/>
      <c r="Q44" s="141"/>
      <c r="R44" s="144"/>
      <c r="S44" s="141"/>
      <c r="T44" s="141"/>
      <c r="U44" s="141"/>
    </row>
    <row r="45" ht="12.75" customHeight="1">
      <c r="A45" s="141"/>
      <c r="B45" s="141"/>
      <c r="C45" s="141"/>
      <c r="D45" s="141"/>
      <c r="E45" s="50"/>
      <c r="F45" s="141"/>
      <c r="G45" s="141"/>
      <c r="H45" s="141"/>
      <c r="I45" s="141"/>
      <c r="J45" s="141"/>
      <c r="K45" s="141"/>
      <c r="L45" s="141"/>
      <c r="M45" s="144"/>
      <c r="N45" s="144"/>
      <c r="O45" s="141"/>
      <c r="P45" s="145"/>
      <c r="Q45" s="141"/>
      <c r="R45" s="144"/>
      <c r="S45" s="141"/>
      <c r="T45" s="141"/>
      <c r="U45" s="141"/>
    </row>
    <row r="46" ht="12.75" customHeight="1">
      <c r="A46" s="141"/>
      <c r="B46" s="141"/>
      <c r="C46" s="141"/>
      <c r="D46" s="141"/>
      <c r="E46" s="50"/>
      <c r="F46" s="141"/>
      <c r="G46" s="141"/>
      <c r="H46" s="141"/>
      <c r="I46" s="141"/>
      <c r="J46" s="141"/>
      <c r="K46" s="141"/>
      <c r="L46" s="141"/>
      <c r="M46" s="144"/>
      <c r="N46" s="144"/>
      <c r="O46" s="141"/>
      <c r="P46" s="145"/>
      <c r="Q46" s="141"/>
      <c r="R46" s="144"/>
      <c r="S46" s="141"/>
      <c r="T46" s="141"/>
      <c r="U46" s="141"/>
    </row>
    <row r="47" ht="12.75" customHeight="1">
      <c r="A47" s="141"/>
      <c r="B47" s="141"/>
      <c r="C47" s="141"/>
      <c r="D47" s="141"/>
      <c r="E47" s="50"/>
      <c r="F47" s="141"/>
      <c r="G47" s="141"/>
      <c r="H47" s="141"/>
      <c r="I47" s="141"/>
      <c r="J47" s="141"/>
      <c r="K47" s="141"/>
      <c r="L47" s="141"/>
      <c r="M47" s="144"/>
      <c r="N47" s="144"/>
      <c r="O47" s="141"/>
      <c r="P47" s="145"/>
      <c r="Q47" s="141"/>
      <c r="R47" s="144"/>
      <c r="S47" s="141"/>
      <c r="T47" s="141"/>
      <c r="U47" s="141"/>
    </row>
    <row r="48" ht="12.75" customHeight="1">
      <c r="A48" s="141"/>
      <c r="B48" s="141"/>
      <c r="C48" s="141"/>
      <c r="D48" s="141"/>
      <c r="E48" s="50"/>
      <c r="F48" s="141"/>
      <c r="G48" s="141"/>
      <c r="H48" s="141"/>
      <c r="I48" s="141"/>
      <c r="J48" s="141"/>
      <c r="K48" s="141"/>
      <c r="L48" s="141"/>
      <c r="M48" s="144"/>
      <c r="N48" s="144"/>
      <c r="O48" s="141"/>
      <c r="P48" s="145"/>
      <c r="Q48" s="141"/>
      <c r="R48" s="144"/>
      <c r="S48" s="141"/>
      <c r="T48" s="141"/>
      <c r="U48" s="141"/>
    </row>
    <row r="49" ht="12.75" customHeight="1">
      <c r="A49" s="141"/>
      <c r="B49" s="141"/>
      <c r="C49" s="141"/>
      <c r="D49" s="141"/>
      <c r="E49" s="50"/>
      <c r="F49" s="141"/>
      <c r="G49" s="141"/>
      <c r="H49" s="141"/>
      <c r="I49" s="141"/>
      <c r="J49" s="141"/>
      <c r="K49" s="141"/>
      <c r="L49" s="141"/>
      <c r="M49" s="144"/>
      <c r="N49" s="144"/>
      <c r="O49" s="141"/>
      <c r="P49" s="145"/>
      <c r="Q49" s="141"/>
      <c r="R49" s="144"/>
      <c r="S49" s="141"/>
      <c r="T49" s="141"/>
      <c r="U49" s="141"/>
    </row>
    <row r="50" ht="12.75" customHeight="1">
      <c r="A50" s="141"/>
      <c r="B50" s="141"/>
      <c r="C50" s="141"/>
      <c r="D50" s="141"/>
      <c r="E50" s="50"/>
      <c r="F50" s="141"/>
      <c r="G50" s="141"/>
      <c r="H50" s="141"/>
      <c r="I50" s="141"/>
      <c r="J50" s="141"/>
      <c r="K50" s="141"/>
      <c r="L50" s="141"/>
      <c r="M50" s="144"/>
      <c r="N50" s="144"/>
      <c r="O50" s="141"/>
      <c r="P50" s="145"/>
      <c r="Q50" s="141"/>
      <c r="R50" s="144"/>
      <c r="S50" s="141"/>
      <c r="T50" s="141"/>
      <c r="U50" s="141"/>
    </row>
    <row r="51" ht="12.75" customHeight="1">
      <c r="A51" s="141"/>
      <c r="B51" s="141"/>
      <c r="C51" s="141"/>
      <c r="D51" s="141"/>
      <c r="E51" s="50"/>
      <c r="F51" s="141"/>
      <c r="G51" s="141"/>
      <c r="H51" s="141"/>
      <c r="I51" s="141"/>
      <c r="J51" s="141"/>
      <c r="K51" s="141"/>
      <c r="L51" s="141"/>
      <c r="M51" s="144"/>
      <c r="N51" s="144"/>
      <c r="O51" s="141"/>
      <c r="P51" s="145"/>
      <c r="Q51" s="141"/>
      <c r="R51" s="144"/>
      <c r="S51" s="141"/>
      <c r="T51" s="141"/>
      <c r="U51" s="141"/>
    </row>
    <row r="52" ht="12.75" customHeight="1">
      <c r="A52" s="141"/>
      <c r="B52" s="141"/>
      <c r="C52" s="141"/>
      <c r="D52" s="141"/>
      <c r="E52" s="50"/>
      <c r="F52" s="141"/>
      <c r="G52" s="141"/>
      <c r="H52" s="141"/>
      <c r="I52" s="141"/>
      <c r="J52" s="141"/>
      <c r="K52" s="141"/>
      <c r="L52" s="141"/>
      <c r="M52" s="144"/>
      <c r="N52" s="144"/>
      <c r="O52" s="141"/>
      <c r="P52" s="145"/>
      <c r="Q52" s="141"/>
      <c r="R52" s="144"/>
      <c r="S52" s="141"/>
      <c r="T52" s="141"/>
      <c r="U52" s="141"/>
    </row>
    <row r="53" ht="12.75" customHeight="1">
      <c r="A53" s="141"/>
      <c r="B53" s="141"/>
      <c r="C53" s="141"/>
      <c r="D53" s="141"/>
      <c r="E53" s="50"/>
      <c r="F53" s="141"/>
      <c r="G53" s="141"/>
      <c r="H53" s="141"/>
      <c r="I53" s="141"/>
      <c r="J53" s="141"/>
      <c r="K53" s="141"/>
      <c r="L53" s="141"/>
      <c r="M53" s="144"/>
      <c r="N53" s="144"/>
      <c r="O53" s="141"/>
      <c r="P53" s="145"/>
      <c r="Q53" s="141"/>
      <c r="R53" s="144"/>
      <c r="S53" s="141"/>
      <c r="T53" s="141"/>
      <c r="U53" s="141"/>
    </row>
    <row r="54" ht="12.75" customHeight="1">
      <c r="A54" s="141"/>
      <c r="B54" s="141"/>
      <c r="C54" s="141"/>
      <c r="D54" s="141"/>
      <c r="E54" s="50"/>
      <c r="F54" s="141"/>
      <c r="G54" s="141"/>
      <c r="H54" s="141"/>
      <c r="I54" s="141"/>
      <c r="J54" s="141"/>
      <c r="K54" s="141"/>
      <c r="L54" s="141"/>
      <c r="M54" s="144"/>
      <c r="N54" s="144"/>
      <c r="O54" s="141"/>
      <c r="P54" s="145"/>
      <c r="Q54" s="141"/>
      <c r="R54" s="144"/>
      <c r="S54" s="141"/>
      <c r="T54" s="141"/>
      <c r="U54" s="141"/>
    </row>
    <row r="55" ht="12.75" customHeight="1">
      <c r="A55" s="141"/>
      <c r="B55" s="141"/>
      <c r="C55" s="141"/>
      <c r="D55" s="141"/>
      <c r="E55" s="50"/>
      <c r="F55" s="141"/>
      <c r="G55" s="141"/>
      <c r="H55" s="141"/>
      <c r="I55" s="141"/>
      <c r="J55" s="141"/>
      <c r="K55" s="141"/>
      <c r="L55" s="141"/>
      <c r="M55" s="144"/>
      <c r="N55" s="144"/>
      <c r="O55" s="141"/>
      <c r="P55" s="145"/>
      <c r="Q55" s="141"/>
      <c r="R55" s="144"/>
      <c r="S55" s="141"/>
      <c r="T55" s="141"/>
      <c r="U55" s="141"/>
    </row>
    <row r="56" ht="12.75" customHeight="1">
      <c r="A56" s="141"/>
      <c r="B56" s="141"/>
      <c r="C56" s="141"/>
      <c r="D56" s="141"/>
      <c r="E56" s="50"/>
      <c r="F56" s="141"/>
      <c r="G56" s="141"/>
      <c r="H56" s="141"/>
      <c r="I56" s="141"/>
      <c r="J56" s="141"/>
      <c r="K56" s="141"/>
      <c r="L56" s="141"/>
      <c r="M56" s="144"/>
      <c r="N56" s="144"/>
      <c r="O56" s="141"/>
      <c r="P56" s="145"/>
      <c r="Q56" s="141"/>
      <c r="R56" s="144"/>
      <c r="S56" s="141"/>
      <c r="T56" s="141"/>
      <c r="U56" s="141"/>
    </row>
    <row r="57" ht="12.75" customHeight="1">
      <c r="A57" s="141"/>
      <c r="B57" s="141"/>
      <c r="C57" s="141"/>
      <c r="D57" s="141"/>
      <c r="E57" s="50"/>
      <c r="F57" s="141"/>
      <c r="G57" s="141"/>
      <c r="H57" s="141"/>
      <c r="I57" s="141"/>
      <c r="J57" s="141"/>
      <c r="K57" s="141"/>
      <c r="L57" s="141"/>
      <c r="M57" s="144"/>
      <c r="N57" s="144"/>
      <c r="O57" s="141"/>
      <c r="P57" s="145"/>
      <c r="Q57" s="141"/>
      <c r="R57" s="144"/>
      <c r="S57" s="141"/>
      <c r="T57" s="141"/>
      <c r="U57" s="141"/>
    </row>
    <row r="58" ht="12.75" customHeight="1">
      <c r="A58" s="141"/>
      <c r="B58" s="141"/>
      <c r="C58" s="141"/>
      <c r="D58" s="141"/>
      <c r="E58" s="50"/>
      <c r="F58" s="141"/>
      <c r="G58" s="141"/>
      <c r="H58" s="141"/>
      <c r="I58" s="141"/>
      <c r="J58" s="141"/>
      <c r="K58" s="141"/>
      <c r="L58" s="141"/>
      <c r="M58" s="144"/>
      <c r="N58" s="144"/>
      <c r="O58" s="141"/>
      <c r="P58" s="145"/>
      <c r="Q58" s="141"/>
      <c r="R58" s="144"/>
      <c r="S58" s="141"/>
      <c r="T58" s="141"/>
      <c r="U58" s="141"/>
    </row>
    <row r="59" ht="12.75" customHeight="1">
      <c r="A59" s="141"/>
      <c r="B59" s="141"/>
      <c r="C59" s="141"/>
      <c r="D59" s="141"/>
      <c r="E59" s="50"/>
      <c r="F59" s="141"/>
      <c r="G59" s="141"/>
      <c r="H59" s="141"/>
      <c r="I59" s="141"/>
      <c r="J59" s="141"/>
      <c r="K59" s="141"/>
      <c r="L59" s="141"/>
      <c r="M59" s="144"/>
      <c r="N59" s="144"/>
      <c r="O59" s="141"/>
      <c r="P59" s="145"/>
      <c r="Q59" s="141"/>
      <c r="R59" s="144"/>
      <c r="S59" s="141"/>
      <c r="T59" s="141"/>
      <c r="U59" s="141"/>
    </row>
    <row r="60" ht="12.75" customHeight="1">
      <c r="A60" s="141"/>
      <c r="B60" s="141"/>
      <c r="C60" s="141"/>
      <c r="D60" s="141"/>
      <c r="E60" s="50"/>
      <c r="F60" s="141"/>
      <c r="G60" s="141"/>
      <c r="H60" s="141"/>
      <c r="I60" s="141"/>
      <c r="J60" s="141"/>
      <c r="K60" s="141"/>
      <c r="L60" s="141"/>
      <c r="M60" s="144"/>
      <c r="N60" s="144"/>
      <c r="O60" s="141"/>
      <c r="P60" s="145"/>
      <c r="Q60" s="141"/>
      <c r="R60" s="144"/>
      <c r="S60" s="141"/>
      <c r="T60" s="141"/>
      <c r="U60" s="141"/>
    </row>
    <row r="61" ht="12.75" customHeight="1">
      <c r="A61" s="141"/>
      <c r="B61" s="141"/>
      <c r="C61" s="141"/>
      <c r="D61" s="141"/>
      <c r="E61" s="50"/>
      <c r="F61" s="141"/>
      <c r="G61" s="141"/>
      <c r="H61" s="141"/>
      <c r="I61" s="141"/>
      <c r="J61" s="141"/>
      <c r="K61" s="141"/>
      <c r="L61" s="141"/>
      <c r="M61" s="144"/>
      <c r="N61" s="144"/>
      <c r="O61" s="141"/>
      <c r="P61" s="145"/>
      <c r="Q61" s="141"/>
      <c r="R61" s="144"/>
      <c r="S61" s="141"/>
      <c r="T61" s="141"/>
      <c r="U61" s="141"/>
    </row>
    <row r="62" ht="12.75" customHeight="1">
      <c r="A62" s="141"/>
      <c r="B62" s="141"/>
      <c r="C62" s="141"/>
      <c r="D62" s="141"/>
      <c r="E62" s="50"/>
      <c r="F62" s="141"/>
      <c r="G62" s="141"/>
      <c r="H62" s="141"/>
      <c r="I62" s="141"/>
      <c r="J62" s="141"/>
      <c r="K62" s="141"/>
      <c r="L62" s="141"/>
      <c r="M62" s="144"/>
      <c r="N62" s="144"/>
      <c r="O62" s="141"/>
      <c r="P62" s="145"/>
      <c r="Q62" s="141"/>
      <c r="R62" s="144"/>
      <c r="S62" s="141"/>
      <c r="T62" s="141"/>
      <c r="U62" s="141"/>
    </row>
    <row r="63" ht="12.75" customHeight="1">
      <c r="A63" s="141"/>
      <c r="B63" s="141"/>
      <c r="C63" s="141"/>
      <c r="D63" s="141"/>
      <c r="E63" s="50"/>
      <c r="F63" s="141"/>
      <c r="G63" s="141"/>
      <c r="H63" s="141"/>
      <c r="I63" s="141"/>
      <c r="J63" s="141"/>
      <c r="K63" s="141"/>
      <c r="L63" s="141"/>
      <c r="M63" s="144"/>
      <c r="N63" s="144"/>
      <c r="O63" s="141"/>
      <c r="P63" s="145"/>
      <c r="Q63" s="141"/>
      <c r="R63" s="144"/>
      <c r="S63" s="141"/>
      <c r="T63" s="141"/>
      <c r="U63" s="141"/>
    </row>
    <row r="64" ht="12.75" customHeight="1">
      <c r="A64" s="141"/>
      <c r="B64" s="141"/>
      <c r="C64" s="141"/>
      <c r="D64" s="141"/>
      <c r="E64" s="50"/>
      <c r="F64" s="141"/>
      <c r="G64" s="141"/>
      <c r="H64" s="141"/>
      <c r="I64" s="141"/>
      <c r="J64" s="141"/>
      <c r="K64" s="141"/>
      <c r="L64" s="141"/>
      <c r="M64" s="144"/>
      <c r="N64" s="144"/>
      <c r="O64" s="141"/>
      <c r="P64" s="145"/>
      <c r="Q64" s="141"/>
      <c r="R64" s="144"/>
      <c r="S64" s="141"/>
      <c r="T64" s="141"/>
      <c r="U64" s="141"/>
    </row>
    <row r="65" ht="12.75" customHeight="1">
      <c r="A65" s="141"/>
      <c r="B65" s="141"/>
      <c r="C65" s="141"/>
      <c r="D65" s="141"/>
      <c r="E65" s="50"/>
      <c r="F65" s="141"/>
      <c r="G65" s="141"/>
      <c r="H65" s="141"/>
      <c r="I65" s="141"/>
      <c r="J65" s="141"/>
      <c r="K65" s="141"/>
      <c r="L65" s="141"/>
      <c r="M65" s="144"/>
      <c r="N65" s="144"/>
      <c r="O65" s="141"/>
      <c r="P65" s="145"/>
      <c r="Q65" s="141"/>
      <c r="R65" s="144"/>
      <c r="S65" s="141"/>
      <c r="T65" s="141"/>
      <c r="U65" s="141"/>
    </row>
    <row r="66" ht="12.75" customHeight="1">
      <c r="A66" s="141"/>
      <c r="B66" s="141"/>
      <c r="C66" s="141"/>
      <c r="D66" s="141"/>
      <c r="E66" s="50"/>
      <c r="F66" s="141"/>
      <c r="G66" s="141"/>
      <c r="H66" s="141"/>
      <c r="I66" s="141"/>
      <c r="J66" s="141"/>
      <c r="K66" s="141"/>
      <c r="L66" s="141"/>
      <c r="M66" s="144"/>
      <c r="N66" s="144"/>
      <c r="O66" s="141"/>
      <c r="P66" s="145"/>
      <c r="Q66" s="141"/>
      <c r="R66" s="144"/>
      <c r="S66" s="141"/>
      <c r="T66" s="141"/>
      <c r="U66" s="141"/>
    </row>
    <row r="67" ht="12.75" customHeight="1">
      <c r="A67" s="141"/>
      <c r="B67" s="141"/>
      <c r="C67" s="141"/>
      <c r="D67" s="141"/>
      <c r="E67" s="50"/>
      <c r="F67" s="141"/>
      <c r="G67" s="141"/>
      <c r="H67" s="141"/>
      <c r="I67" s="141"/>
      <c r="J67" s="141"/>
      <c r="K67" s="141"/>
      <c r="L67" s="141"/>
      <c r="M67" s="144"/>
      <c r="N67" s="144"/>
      <c r="O67" s="141"/>
      <c r="P67" s="145"/>
      <c r="Q67" s="141"/>
      <c r="R67" s="144"/>
      <c r="S67" s="141"/>
      <c r="T67" s="141"/>
      <c r="U67" s="141"/>
    </row>
    <row r="68" ht="12.75" customHeight="1">
      <c r="A68" s="141"/>
      <c r="B68" s="141"/>
      <c r="C68" s="141"/>
      <c r="D68" s="141"/>
      <c r="E68" s="50"/>
      <c r="F68" s="141"/>
      <c r="G68" s="141"/>
      <c r="H68" s="141"/>
      <c r="I68" s="141"/>
      <c r="J68" s="141"/>
      <c r="K68" s="141"/>
      <c r="L68" s="141"/>
      <c r="M68" s="144"/>
      <c r="N68" s="144"/>
      <c r="O68" s="141"/>
      <c r="P68" s="145"/>
      <c r="Q68" s="141"/>
      <c r="R68" s="144"/>
      <c r="S68" s="141"/>
      <c r="T68" s="141"/>
      <c r="U68" s="141"/>
    </row>
    <row r="69" ht="12.75" customHeight="1">
      <c r="A69" s="141"/>
      <c r="B69" s="141"/>
      <c r="C69" s="141"/>
      <c r="D69" s="141"/>
      <c r="E69" s="50"/>
      <c r="F69" s="141"/>
      <c r="G69" s="141"/>
      <c r="H69" s="141"/>
      <c r="I69" s="141"/>
      <c r="J69" s="141"/>
      <c r="K69" s="141"/>
      <c r="L69" s="141"/>
      <c r="M69" s="144"/>
      <c r="N69" s="144"/>
      <c r="O69" s="141"/>
      <c r="P69" s="145"/>
      <c r="Q69" s="141"/>
      <c r="R69" s="144"/>
      <c r="S69" s="141"/>
      <c r="T69" s="141"/>
      <c r="U69" s="141"/>
    </row>
    <row r="70" ht="12.75" customHeight="1">
      <c r="A70" s="141"/>
      <c r="B70" s="141"/>
      <c r="C70" s="141"/>
      <c r="D70" s="141"/>
      <c r="E70" s="50"/>
      <c r="F70" s="141"/>
      <c r="G70" s="141"/>
      <c r="H70" s="141"/>
      <c r="I70" s="141"/>
      <c r="J70" s="141"/>
      <c r="K70" s="141"/>
      <c r="L70" s="141"/>
      <c r="M70" s="144"/>
      <c r="N70" s="144"/>
      <c r="O70" s="141"/>
      <c r="P70" s="145"/>
      <c r="Q70" s="141"/>
      <c r="R70" s="144"/>
      <c r="S70" s="141"/>
      <c r="T70" s="141"/>
      <c r="U70" s="141"/>
    </row>
    <row r="71" ht="12.75" customHeight="1">
      <c r="A71" s="141"/>
      <c r="B71" s="141"/>
      <c r="C71" s="141"/>
      <c r="D71" s="141"/>
      <c r="E71" s="50"/>
      <c r="F71" s="141"/>
      <c r="G71" s="141"/>
      <c r="H71" s="141"/>
      <c r="I71" s="141"/>
      <c r="J71" s="141"/>
      <c r="K71" s="141"/>
      <c r="L71" s="141"/>
      <c r="M71" s="144"/>
      <c r="N71" s="144"/>
      <c r="O71" s="141"/>
      <c r="P71" s="145"/>
      <c r="Q71" s="141"/>
      <c r="R71" s="144"/>
      <c r="S71" s="141"/>
      <c r="T71" s="141"/>
      <c r="U71" s="141"/>
    </row>
    <row r="72" ht="12.75" customHeight="1">
      <c r="A72" s="141"/>
      <c r="B72" s="141"/>
      <c r="C72" s="141"/>
      <c r="D72" s="141"/>
      <c r="E72" s="50"/>
      <c r="F72" s="141"/>
      <c r="G72" s="141"/>
      <c r="H72" s="141"/>
      <c r="I72" s="141"/>
      <c r="J72" s="141"/>
      <c r="K72" s="141"/>
      <c r="L72" s="141"/>
      <c r="M72" s="144"/>
      <c r="N72" s="144"/>
      <c r="O72" s="141"/>
      <c r="P72" s="145"/>
      <c r="Q72" s="141"/>
      <c r="R72" s="144"/>
      <c r="S72" s="141"/>
      <c r="T72" s="141"/>
      <c r="U72" s="141"/>
    </row>
    <row r="73" ht="12.75" customHeight="1">
      <c r="A73" s="141"/>
      <c r="B73" s="141"/>
      <c r="C73" s="141"/>
      <c r="D73" s="141"/>
      <c r="E73" s="50"/>
      <c r="F73" s="141"/>
      <c r="G73" s="141"/>
      <c r="H73" s="141"/>
      <c r="I73" s="141"/>
      <c r="J73" s="141"/>
      <c r="K73" s="141"/>
      <c r="L73" s="141"/>
      <c r="M73" s="144"/>
      <c r="N73" s="144"/>
      <c r="O73" s="141"/>
      <c r="P73" s="145"/>
      <c r="Q73" s="141"/>
      <c r="R73" s="144"/>
      <c r="S73" s="141"/>
      <c r="T73" s="141"/>
      <c r="U73" s="141"/>
    </row>
    <row r="74" ht="12.75" customHeight="1">
      <c r="A74" s="141"/>
      <c r="B74" s="141"/>
      <c r="C74" s="141"/>
      <c r="D74" s="141"/>
      <c r="E74" s="50"/>
      <c r="F74" s="141"/>
      <c r="G74" s="141"/>
      <c r="H74" s="141"/>
      <c r="I74" s="141"/>
      <c r="J74" s="141"/>
      <c r="K74" s="141"/>
      <c r="L74" s="141"/>
      <c r="M74" s="144"/>
      <c r="N74" s="144"/>
      <c r="O74" s="141"/>
      <c r="P74" s="145"/>
      <c r="Q74" s="141"/>
      <c r="R74" s="144"/>
      <c r="S74" s="141"/>
      <c r="T74" s="141"/>
      <c r="U74" s="141"/>
    </row>
    <row r="75" ht="12.75" customHeight="1">
      <c r="A75" s="141"/>
      <c r="B75" s="141"/>
      <c r="C75" s="141"/>
      <c r="D75" s="141"/>
      <c r="E75" s="50"/>
      <c r="F75" s="141"/>
      <c r="G75" s="141"/>
      <c r="H75" s="141"/>
      <c r="I75" s="141"/>
      <c r="J75" s="141"/>
      <c r="K75" s="141"/>
      <c r="L75" s="141"/>
      <c r="M75" s="144"/>
      <c r="N75" s="144"/>
      <c r="O75" s="141"/>
      <c r="P75" s="145"/>
      <c r="Q75" s="141"/>
      <c r="R75" s="144"/>
      <c r="S75" s="141"/>
      <c r="T75" s="141"/>
      <c r="U75" s="141"/>
    </row>
    <row r="76" ht="12.75" customHeight="1">
      <c r="A76" s="141"/>
      <c r="B76" s="141"/>
      <c r="C76" s="141"/>
      <c r="D76" s="141"/>
      <c r="E76" s="50"/>
      <c r="F76" s="141"/>
      <c r="G76" s="141"/>
      <c r="H76" s="141"/>
      <c r="I76" s="141"/>
      <c r="J76" s="141"/>
      <c r="K76" s="141"/>
      <c r="L76" s="141"/>
      <c r="M76" s="144"/>
      <c r="N76" s="144"/>
      <c r="O76" s="141"/>
      <c r="P76" s="145"/>
      <c r="Q76" s="141"/>
      <c r="R76" s="144"/>
      <c r="S76" s="141"/>
      <c r="T76" s="141"/>
      <c r="U76" s="141"/>
    </row>
    <row r="77" ht="12.75" customHeight="1">
      <c r="A77" s="141"/>
      <c r="B77" s="141"/>
      <c r="C77" s="141"/>
      <c r="D77" s="141"/>
      <c r="E77" s="50"/>
      <c r="F77" s="141"/>
      <c r="G77" s="141"/>
      <c r="H77" s="141"/>
      <c r="I77" s="141"/>
      <c r="J77" s="141"/>
      <c r="K77" s="141"/>
      <c r="L77" s="141"/>
      <c r="M77" s="144"/>
      <c r="N77" s="144"/>
      <c r="O77" s="141"/>
      <c r="P77" s="145"/>
      <c r="Q77" s="141"/>
      <c r="R77" s="144"/>
      <c r="S77" s="141"/>
      <c r="T77" s="141"/>
      <c r="U77" s="141"/>
    </row>
    <row r="78" ht="12.75" customHeight="1">
      <c r="A78" s="141"/>
      <c r="B78" s="141"/>
      <c r="C78" s="141"/>
      <c r="D78" s="141"/>
      <c r="E78" s="50"/>
      <c r="F78" s="141"/>
      <c r="G78" s="141"/>
      <c r="H78" s="141"/>
      <c r="I78" s="141"/>
      <c r="J78" s="141"/>
      <c r="K78" s="141"/>
      <c r="L78" s="141"/>
      <c r="M78" s="144"/>
      <c r="N78" s="144"/>
      <c r="O78" s="141"/>
      <c r="P78" s="145"/>
      <c r="Q78" s="141"/>
      <c r="R78" s="144"/>
      <c r="S78" s="141"/>
      <c r="T78" s="141"/>
      <c r="U78" s="141"/>
    </row>
    <row r="79" ht="12.75" customHeight="1">
      <c r="A79" s="141"/>
      <c r="B79" s="141"/>
      <c r="C79" s="141"/>
      <c r="D79" s="141"/>
      <c r="E79" s="50"/>
      <c r="F79" s="141"/>
      <c r="G79" s="141"/>
      <c r="H79" s="141"/>
      <c r="I79" s="141"/>
      <c r="J79" s="141"/>
      <c r="K79" s="141"/>
      <c r="L79" s="141"/>
      <c r="M79" s="144"/>
      <c r="N79" s="144"/>
      <c r="O79" s="141"/>
      <c r="P79" s="145"/>
      <c r="Q79" s="141"/>
      <c r="R79" s="144"/>
      <c r="S79" s="141"/>
      <c r="T79" s="141"/>
      <c r="U79" s="141"/>
    </row>
    <row r="80" ht="12.75" customHeight="1">
      <c r="A80" s="141"/>
      <c r="B80" s="141"/>
      <c r="C80" s="141"/>
      <c r="D80" s="141"/>
      <c r="E80" s="50"/>
      <c r="F80" s="141"/>
      <c r="G80" s="141"/>
      <c r="H80" s="141"/>
      <c r="I80" s="141"/>
      <c r="J80" s="141"/>
      <c r="K80" s="141"/>
      <c r="L80" s="141"/>
      <c r="M80" s="144"/>
      <c r="N80" s="144"/>
      <c r="O80" s="141"/>
      <c r="P80" s="145"/>
      <c r="Q80" s="141"/>
      <c r="R80" s="144"/>
      <c r="S80" s="141"/>
      <c r="T80" s="141"/>
      <c r="U80" s="141"/>
    </row>
    <row r="81" ht="12.75" customHeight="1">
      <c r="A81" s="141"/>
      <c r="B81" s="141"/>
      <c r="C81" s="141"/>
      <c r="D81" s="141"/>
      <c r="E81" s="50"/>
      <c r="F81" s="141"/>
      <c r="G81" s="141"/>
      <c r="H81" s="141"/>
      <c r="I81" s="141"/>
      <c r="J81" s="141"/>
      <c r="K81" s="141"/>
      <c r="L81" s="141"/>
      <c r="M81" s="144"/>
      <c r="N81" s="144"/>
      <c r="O81" s="141"/>
      <c r="P81" s="145"/>
      <c r="Q81" s="141"/>
      <c r="R81" s="144"/>
      <c r="S81" s="141"/>
      <c r="T81" s="141"/>
      <c r="U81" s="141"/>
    </row>
    <row r="82" ht="12.75" customHeight="1">
      <c r="A82" s="141"/>
      <c r="B82" s="141"/>
      <c r="C82" s="141"/>
      <c r="D82" s="141"/>
      <c r="E82" s="50"/>
      <c r="F82" s="141"/>
      <c r="G82" s="141"/>
      <c r="H82" s="141"/>
      <c r="I82" s="141"/>
      <c r="J82" s="141"/>
      <c r="K82" s="141"/>
      <c r="L82" s="141"/>
      <c r="M82" s="144"/>
      <c r="N82" s="144"/>
      <c r="O82" s="141"/>
      <c r="P82" s="145"/>
      <c r="Q82" s="141"/>
      <c r="R82" s="144"/>
      <c r="S82" s="141"/>
      <c r="T82" s="141"/>
      <c r="U82" s="141"/>
    </row>
    <row r="83" ht="12.75" customHeight="1">
      <c r="A83" s="141"/>
      <c r="B83" s="141"/>
      <c r="C83" s="141"/>
      <c r="D83" s="141"/>
      <c r="E83" s="50"/>
      <c r="F83" s="141"/>
      <c r="G83" s="141"/>
      <c r="H83" s="141"/>
      <c r="I83" s="141"/>
      <c r="J83" s="141"/>
      <c r="K83" s="141"/>
      <c r="L83" s="141"/>
      <c r="M83" s="144"/>
      <c r="N83" s="144"/>
      <c r="O83" s="141"/>
      <c r="P83" s="145"/>
      <c r="Q83" s="141"/>
      <c r="R83" s="144"/>
      <c r="S83" s="141"/>
      <c r="T83" s="141"/>
      <c r="U83" s="141"/>
    </row>
    <row r="84" ht="12.75" customHeight="1">
      <c r="A84" s="141"/>
      <c r="B84" s="141"/>
      <c r="C84" s="141"/>
      <c r="D84" s="141"/>
      <c r="E84" s="50"/>
      <c r="F84" s="141"/>
      <c r="G84" s="141"/>
      <c r="H84" s="141"/>
      <c r="I84" s="141"/>
      <c r="J84" s="141"/>
      <c r="K84" s="141"/>
      <c r="L84" s="141"/>
      <c r="M84" s="144"/>
      <c r="N84" s="144"/>
      <c r="O84" s="141"/>
      <c r="P84" s="145"/>
      <c r="Q84" s="141"/>
      <c r="R84" s="144"/>
      <c r="S84" s="141"/>
      <c r="T84" s="141"/>
      <c r="U84" s="141"/>
    </row>
    <row r="85" ht="12.75" customHeight="1">
      <c r="A85" s="141"/>
      <c r="B85" s="141"/>
      <c r="C85" s="141"/>
      <c r="D85" s="141"/>
      <c r="E85" s="50"/>
      <c r="F85" s="141"/>
      <c r="G85" s="141"/>
      <c r="H85" s="141"/>
      <c r="I85" s="141"/>
      <c r="J85" s="141"/>
      <c r="K85" s="141"/>
      <c r="L85" s="141"/>
      <c r="M85" s="144"/>
      <c r="N85" s="144"/>
      <c r="O85" s="141"/>
      <c r="P85" s="145"/>
      <c r="Q85" s="141"/>
      <c r="R85" s="144"/>
      <c r="S85" s="141"/>
      <c r="T85" s="141"/>
      <c r="U85" s="141"/>
    </row>
    <row r="86" ht="12.75" customHeight="1">
      <c r="A86" s="141"/>
      <c r="B86" s="141"/>
      <c r="C86" s="141"/>
      <c r="D86" s="141"/>
      <c r="E86" s="50"/>
      <c r="F86" s="141"/>
      <c r="G86" s="141"/>
      <c r="H86" s="141"/>
      <c r="I86" s="141"/>
      <c r="J86" s="141"/>
      <c r="K86" s="141"/>
      <c r="L86" s="141"/>
      <c r="M86" s="144"/>
      <c r="N86" s="144"/>
      <c r="O86" s="141"/>
      <c r="P86" s="145"/>
      <c r="Q86" s="141"/>
      <c r="R86" s="144"/>
      <c r="S86" s="141"/>
      <c r="T86" s="141"/>
      <c r="U86" s="141"/>
    </row>
    <row r="87" ht="12.75" customHeight="1">
      <c r="A87" s="141"/>
      <c r="B87" s="141"/>
      <c r="C87" s="141"/>
      <c r="D87" s="141"/>
      <c r="E87" s="50"/>
      <c r="F87" s="141"/>
      <c r="G87" s="141"/>
      <c r="H87" s="141"/>
      <c r="I87" s="141"/>
      <c r="J87" s="141"/>
      <c r="K87" s="141"/>
      <c r="L87" s="141"/>
      <c r="M87" s="144"/>
      <c r="N87" s="144"/>
      <c r="O87" s="141"/>
      <c r="P87" s="145"/>
      <c r="Q87" s="141"/>
      <c r="R87" s="144"/>
      <c r="S87" s="141"/>
      <c r="T87" s="141"/>
      <c r="U87" s="141"/>
    </row>
    <row r="88" ht="12.75" customHeight="1">
      <c r="A88" s="141"/>
      <c r="B88" s="141"/>
      <c r="C88" s="141"/>
      <c r="D88" s="141"/>
      <c r="E88" s="50"/>
      <c r="F88" s="141"/>
      <c r="G88" s="141"/>
      <c r="H88" s="141"/>
      <c r="I88" s="141"/>
      <c r="J88" s="141"/>
      <c r="K88" s="141"/>
      <c r="L88" s="141"/>
      <c r="M88" s="144"/>
      <c r="N88" s="144"/>
      <c r="O88" s="141"/>
      <c r="P88" s="145"/>
      <c r="Q88" s="141"/>
      <c r="R88" s="144"/>
      <c r="S88" s="141"/>
      <c r="T88" s="141"/>
      <c r="U88" s="141"/>
    </row>
    <row r="89" ht="12.75" customHeight="1">
      <c r="A89" s="141"/>
      <c r="B89" s="141"/>
      <c r="C89" s="141"/>
      <c r="D89" s="141"/>
      <c r="E89" s="50"/>
      <c r="F89" s="141"/>
      <c r="G89" s="141"/>
      <c r="H89" s="141"/>
      <c r="I89" s="141"/>
      <c r="J89" s="141"/>
      <c r="K89" s="141"/>
      <c r="L89" s="141"/>
      <c r="M89" s="144"/>
      <c r="N89" s="144"/>
      <c r="O89" s="141"/>
      <c r="P89" s="145"/>
      <c r="Q89" s="141"/>
      <c r="R89" s="144"/>
      <c r="S89" s="141"/>
      <c r="T89" s="141"/>
      <c r="U89" s="141"/>
    </row>
    <row r="90" ht="12.75" customHeight="1">
      <c r="A90" s="141"/>
      <c r="B90" s="141"/>
      <c r="C90" s="141"/>
      <c r="D90" s="141"/>
      <c r="E90" s="50"/>
      <c r="F90" s="141"/>
      <c r="G90" s="141"/>
      <c r="H90" s="141"/>
      <c r="I90" s="141"/>
      <c r="J90" s="141"/>
      <c r="K90" s="141"/>
      <c r="L90" s="141"/>
      <c r="M90" s="144"/>
      <c r="N90" s="144"/>
      <c r="O90" s="141"/>
      <c r="P90" s="145"/>
      <c r="Q90" s="141"/>
      <c r="R90" s="144"/>
      <c r="S90" s="141"/>
      <c r="T90" s="141"/>
      <c r="U90" s="141"/>
    </row>
    <row r="91" ht="12.75" customHeight="1">
      <c r="A91" s="141"/>
      <c r="B91" s="141"/>
      <c r="C91" s="141"/>
      <c r="D91" s="141"/>
      <c r="E91" s="50"/>
      <c r="F91" s="141"/>
      <c r="G91" s="141"/>
      <c r="H91" s="141"/>
      <c r="I91" s="141"/>
      <c r="J91" s="141"/>
      <c r="K91" s="141"/>
      <c r="L91" s="141"/>
      <c r="M91" s="144"/>
      <c r="N91" s="144"/>
      <c r="O91" s="141"/>
      <c r="P91" s="145"/>
      <c r="Q91" s="141"/>
      <c r="R91" s="144"/>
      <c r="S91" s="141"/>
      <c r="T91" s="141"/>
      <c r="U91" s="141"/>
    </row>
    <row r="92" ht="12.75" customHeight="1">
      <c r="A92" s="141"/>
      <c r="B92" s="141"/>
      <c r="C92" s="141"/>
      <c r="D92" s="141"/>
      <c r="E92" s="50"/>
      <c r="F92" s="141"/>
      <c r="G92" s="141"/>
      <c r="H92" s="141"/>
      <c r="I92" s="141"/>
      <c r="J92" s="141"/>
      <c r="K92" s="141"/>
      <c r="L92" s="141"/>
      <c r="M92" s="144"/>
      <c r="N92" s="144"/>
      <c r="O92" s="141"/>
      <c r="P92" s="145"/>
      <c r="Q92" s="141"/>
      <c r="R92" s="144"/>
      <c r="S92" s="141"/>
      <c r="T92" s="141"/>
      <c r="U92" s="141"/>
    </row>
    <row r="93" ht="12.75" customHeight="1">
      <c r="A93" s="141"/>
      <c r="B93" s="141"/>
      <c r="C93" s="141"/>
      <c r="D93" s="141"/>
      <c r="E93" s="50"/>
      <c r="F93" s="141"/>
      <c r="G93" s="141"/>
      <c r="H93" s="141"/>
      <c r="I93" s="141"/>
      <c r="J93" s="141"/>
      <c r="K93" s="141"/>
      <c r="L93" s="141"/>
      <c r="M93" s="144"/>
      <c r="N93" s="144"/>
      <c r="O93" s="141"/>
      <c r="P93" s="145"/>
      <c r="Q93" s="141"/>
      <c r="R93" s="144"/>
      <c r="S93" s="141"/>
      <c r="T93" s="141"/>
      <c r="U93" s="141"/>
    </row>
    <row r="94" ht="12.75" customHeight="1">
      <c r="A94" s="141"/>
      <c r="B94" s="141"/>
      <c r="C94" s="141"/>
      <c r="D94" s="141"/>
      <c r="E94" s="50"/>
      <c r="F94" s="141"/>
      <c r="G94" s="141"/>
      <c r="H94" s="141"/>
      <c r="I94" s="141"/>
      <c r="J94" s="141"/>
      <c r="K94" s="141"/>
      <c r="L94" s="141"/>
      <c r="M94" s="144"/>
      <c r="N94" s="144"/>
      <c r="O94" s="141"/>
      <c r="P94" s="145"/>
      <c r="Q94" s="141"/>
      <c r="R94" s="144"/>
      <c r="S94" s="141"/>
      <c r="T94" s="141"/>
      <c r="U94" s="141"/>
    </row>
    <row r="95" ht="12.75" customHeight="1">
      <c r="A95" s="141"/>
      <c r="B95" s="141"/>
      <c r="C95" s="141"/>
      <c r="D95" s="141"/>
      <c r="E95" s="50"/>
      <c r="F95" s="141"/>
      <c r="G95" s="141"/>
      <c r="H95" s="141"/>
      <c r="I95" s="141"/>
      <c r="J95" s="141"/>
      <c r="K95" s="141"/>
      <c r="L95" s="141"/>
      <c r="M95" s="144"/>
      <c r="N95" s="144"/>
      <c r="O95" s="141"/>
      <c r="P95" s="145"/>
      <c r="Q95" s="141"/>
      <c r="R95" s="144"/>
      <c r="S95" s="141"/>
      <c r="T95" s="141"/>
      <c r="U95" s="141"/>
    </row>
    <row r="96" ht="12.75" customHeight="1">
      <c r="A96" s="141"/>
      <c r="B96" s="141"/>
      <c r="C96" s="141"/>
      <c r="D96" s="141"/>
      <c r="E96" s="50"/>
      <c r="F96" s="141"/>
      <c r="G96" s="141"/>
      <c r="H96" s="141"/>
      <c r="I96" s="141"/>
      <c r="J96" s="141"/>
      <c r="K96" s="141"/>
      <c r="L96" s="141"/>
      <c r="M96" s="144"/>
      <c r="N96" s="144"/>
      <c r="O96" s="141"/>
      <c r="P96" s="145"/>
      <c r="Q96" s="141"/>
      <c r="R96" s="144"/>
      <c r="S96" s="141"/>
      <c r="T96" s="141"/>
      <c r="U96" s="141"/>
    </row>
    <row r="97" ht="12.75" customHeight="1">
      <c r="A97" s="141"/>
      <c r="B97" s="141"/>
      <c r="C97" s="141"/>
      <c r="D97" s="141"/>
      <c r="E97" s="50"/>
      <c r="F97" s="141"/>
      <c r="G97" s="141"/>
      <c r="H97" s="141"/>
      <c r="I97" s="141"/>
      <c r="J97" s="141"/>
      <c r="K97" s="141"/>
      <c r="L97" s="141"/>
      <c r="M97" s="144"/>
      <c r="N97" s="144"/>
      <c r="O97" s="141"/>
      <c r="P97" s="145"/>
      <c r="Q97" s="141"/>
      <c r="R97" s="144"/>
      <c r="S97" s="141"/>
      <c r="T97" s="141"/>
      <c r="U97" s="141"/>
    </row>
    <row r="98" ht="12.75" customHeight="1">
      <c r="A98" s="141"/>
      <c r="B98" s="141"/>
      <c r="C98" s="141"/>
      <c r="D98" s="141"/>
      <c r="E98" s="50"/>
      <c r="F98" s="141"/>
      <c r="G98" s="141"/>
      <c r="H98" s="141"/>
      <c r="I98" s="141"/>
      <c r="J98" s="141"/>
      <c r="K98" s="141"/>
      <c r="L98" s="141"/>
      <c r="M98" s="144"/>
      <c r="N98" s="144"/>
      <c r="O98" s="141"/>
      <c r="P98" s="145"/>
      <c r="Q98" s="141"/>
      <c r="R98" s="144"/>
      <c r="S98" s="141"/>
      <c r="T98" s="141"/>
      <c r="U98" s="141"/>
    </row>
    <row r="99" ht="12.75" customHeight="1">
      <c r="A99" s="141"/>
      <c r="B99" s="141"/>
      <c r="C99" s="141"/>
      <c r="D99" s="141"/>
      <c r="E99" s="50"/>
      <c r="F99" s="141"/>
      <c r="G99" s="141"/>
      <c r="H99" s="141"/>
      <c r="I99" s="141"/>
      <c r="J99" s="141"/>
      <c r="K99" s="141"/>
      <c r="L99" s="141"/>
      <c r="M99" s="144"/>
      <c r="N99" s="144"/>
      <c r="O99" s="141"/>
      <c r="P99" s="145"/>
      <c r="Q99" s="141"/>
      <c r="R99" s="144"/>
      <c r="S99" s="141"/>
      <c r="T99" s="141"/>
      <c r="U99" s="141"/>
    </row>
    <row r="100" ht="12.75" customHeight="1">
      <c r="A100" s="141"/>
      <c r="B100" s="141"/>
      <c r="C100" s="141"/>
      <c r="D100" s="141"/>
      <c r="E100" s="50"/>
      <c r="F100" s="141"/>
      <c r="G100" s="141"/>
      <c r="H100" s="141"/>
      <c r="I100" s="141"/>
      <c r="J100" s="141"/>
      <c r="K100" s="141"/>
      <c r="L100" s="141"/>
      <c r="M100" s="144"/>
      <c r="N100" s="144"/>
      <c r="O100" s="141"/>
      <c r="P100" s="145"/>
      <c r="Q100" s="141"/>
      <c r="R100" s="144"/>
      <c r="S100" s="141"/>
      <c r="T100" s="141"/>
      <c r="U100" s="141"/>
    </row>
    <row r="101" ht="12.75" customHeight="1">
      <c r="A101" s="141"/>
      <c r="B101" s="141"/>
      <c r="C101" s="141"/>
      <c r="D101" s="141"/>
      <c r="E101" s="50"/>
      <c r="F101" s="141"/>
      <c r="G101" s="141"/>
      <c r="H101" s="141"/>
      <c r="I101" s="141"/>
      <c r="J101" s="141"/>
      <c r="K101" s="141"/>
      <c r="L101" s="141"/>
      <c r="M101" s="144"/>
      <c r="N101" s="144"/>
      <c r="O101" s="141"/>
      <c r="P101" s="145"/>
      <c r="Q101" s="141"/>
      <c r="R101" s="144"/>
      <c r="S101" s="141"/>
      <c r="T101" s="141"/>
      <c r="U101" s="141"/>
    </row>
    <row r="102" ht="12.75" customHeight="1">
      <c r="A102" s="141"/>
      <c r="B102" s="141"/>
      <c r="C102" s="141"/>
      <c r="D102" s="141"/>
      <c r="E102" s="50"/>
      <c r="F102" s="141"/>
      <c r="G102" s="141"/>
      <c r="H102" s="141"/>
      <c r="I102" s="141"/>
      <c r="J102" s="141"/>
      <c r="K102" s="141"/>
      <c r="L102" s="141"/>
      <c r="M102" s="144"/>
      <c r="N102" s="144"/>
      <c r="O102" s="141"/>
      <c r="P102" s="145"/>
      <c r="Q102" s="141"/>
      <c r="R102" s="144"/>
      <c r="S102" s="141"/>
      <c r="T102" s="141"/>
      <c r="U102" s="141"/>
    </row>
    <row r="103" ht="12.75" customHeight="1">
      <c r="A103" s="141"/>
      <c r="B103" s="141"/>
      <c r="C103" s="141"/>
      <c r="D103" s="141"/>
      <c r="E103" s="50"/>
      <c r="F103" s="141"/>
      <c r="G103" s="141"/>
      <c r="H103" s="141"/>
      <c r="I103" s="141"/>
      <c r="J103" s="141"/>
      <c r="K103" s="141"/>
      <c r="L103" s="141"/>
      <c r="M103" s="144"/>
      <c r="N103" s="144"/>
      <c r="O103" s="141"/>
      <c r="P103" s="145"/>
      <c r="Q103" s="141"/>
      <c r="R103" s="144"/>
      <c r="S103" s="141"/>
      <c r="T103" s="141"/>
      <c r="U103" s="141"/>
    </row>
    <row r="104" ht="12.75" customHeight="1">
      <c r="A104" s="141"/>
      <c r="B104" s="141"/>
      <c r="C104" s="141"/>
      <c r="D104" s="141"/>
      <c r="E104" s="50"/>
      <c r="F104" s="141"/>
      <c r="G104" s="141"/>
      <c r="H104" s="141"/>
      <c r="I104" s="141"/>
      <c r="J104" s="141"/>
      <c r="K104" s="141"/>
      <c r="L104" s="141"/>
      <c r="M104" s="144"/>
      <c r="N104" s="144"/>
      <c r="O104" s="141"/>
      <c r="P104" s="145"/>
      <c r="Q104" s="141"/>
      <c r="R104" s="144"/>
      <c r="S104" s="141"/>
      <c r="T104" s="141"/>
      <c r="U104" s="141"/>
    </row>
    <row r="105" ht="12.75" customHeight="1">
      <c r="A105" s="141"/>
      <c r="B105" s="141"/>
      <c r="C105" s="141"/>
      <c r="D105" s="141"/>
      <c r="E105" s="50"/>
      <c r="F105" s="141"/>
      <c r="G105" s="141"/>
      <c r="H105" s="141"/>
      <c r="I105" s="141"/>
      <c r="J105" s="141"/>
      <c r="K105" s="141"/>
      <c r="L105" s="141"/>
      <c r="M105" s="144"/>
      <c r="N105" s="144"/>
      <c r="O105" s="141"/>
      <c r="P105" s="145"/>
      <c r="Q105" s="141"/>
      <c r="R105" s="144"/>
      <c r="S105" s="141"/>
      <c r="T105" s="141"/>
      <c r="U105" s="141"/>
    </row>
    <row r="106" ht="12.75" customHeight="1">
      <c r="A106" s="141"/>
      <c r="B106" s="141"/>
      <c r="C106" s="141"/>
      <c r="D106" s="141"/>
      <c r="E106" s="50"/>
      <c r="F106" s="141"/>
      <c r="G106" s="141"/>
      <c r="H106" s="141"/>
      <c r="I106" s="141"/>
      <c r="J106" s="141"/>
      <c r="K106" s="141"/>
      <c r="L106" s="141"/>
      <c r="M106" s="144"/>
      <c r="N106" s="144"/>
      <c r="O106" s="141"/>
      <c r="P106" s="145"/>
      <c r="Q106" s="141"/>
      <c r="R106" s="144"/>
      <c r="S106" s="141"/>
      <c r="T106" s="141"/>
      <c r="U106" s="141"/>
    </row>
    <row r="107" ht="12.75" customHeight="1">
      <c r="A107" s="141"/>
      <c r="B107" s="141"/>
      <c r="C107" s="141"/>
      <c r="D107" s="141"/>
      <c r="E107" s="50"/>
      <c r="F107" s="141"/>
      <c r="G107" s="141"/>
      <c r="H107" s="141"/>
      <c r="I107" s="141"/>
      <c r="J107" s="141"/>
      <c r="K107" s="141"/>
      <c r="L107" s="141"/>
      <c r="M107" s="144"/>
      <c r="N107" s="144"/>
      <c r="O107" s="141"/>
      <c r="P107" s="145"/>
      <c r="Q107" s="141"/>
      <c r="R107" s="144"/>
      <c r="S107" s="141"/>
      <c r="T107" s="141"/>
      <c r="U107" s="141"/>
    </row>
    <row r="108" ht="12.75" customHeight="1">
      <c r="A108" s="141"/>
      <c r="B108" s="141"/>
      <c r="C108" s="141"/>
      <c r="D108" s="141"/>
      <c r="E108" s="50"/>
      <c r="F108" s="141"/>
      <c r="G108" s="141"/>
      <c r="H108" s="141"/>
      <c r="I108" s="141"/>
      <c r="J108" s="141"/>
      <c r="K108" s="141"/>
      <c r="L108" s="141"/>
      <c r="M108" s="144"/>
      <c r="N108" s="144"/>
      <c r="O108" s="141"/>
      <c r="P108" s="145"/>
      <c r="Q108" s="141"/>
      <c r="R108" s="144"/>
      <c r="S108" s="141"/>
      <c r="T108" s="141"/>
      <c r="U108" s="141"/>
    </row>
    <row r="109" ht="12.75" customHeight="1">
      <c r="A109" s="141"/>
      <c r="B109" s="141"/>
      <c r="C109" s="141"/>
      <c r="D109" s="141"/>
      <c r="E109" s="50"/>
      <c r="F109" s="141"/>
      <c r="G109" s="141"/>
      <c r="H109" s="141"/>
      <c r="I109" s="141"/>
      <c r="J109" s="141"/>
      <c r="K109" s="141"/>
      <c r="L109" s="141"/>
      <c r="M109" s="144"/>
      <c r="N109" s="144"/>
      <c r="O109" s="141"/>
      <c r="P109" s="145"/>
      <c r="Q109" s="141"/>
      <c r="R109" s="144"/>
      <c r="S109" s="141"/>
      <c r="T109" s="141"/>
      <c r="U109" s="141"/>
    </row>
    <row r="110" ht="12.75" customHeight="1">
      <c r="A110" s="141"/>
      <c r="B110" s="141"/>
      <c r="C110" s="141"/>
      <c r="D110" s="141"/>
      <c r="E110" s="50"/>
      <c r="F110" s="141"/>
      <c r="G110" s="141"/>
      <c r="H110" s="141"/>
      <c r="I110" s="141"/>
      <c r="J110" s="141"/>
      <c r="K110" s="141"/>
      <c r="L110" s="141"/>
      <c r="M110" s="144"/>
      <c r="N110" s="144"/>
      <c r="O110" s="141"/>
      <c r="P110" s="145"/>
      <c r="Q110" s="141"/>
      <c r="R110" s="144"/>
      <c r="S110" s="141"/>
      <c r="T110" s="141"/>
      <c r="U110" s="141"/>
    </row>
    <row r="111" ht="12.75" customHeight="1">
      <c r="A111" s="141"/>
      <c r="B111" s="141"/>
      <c r="C111" s="141"/>
      <c r="D111" s="141"/>
      <c r="E111" s="50"/>
      <c r="F111" s="141"/>
      <c r="G111" s="141"/>
      <c r="H111" s="141"/>
      <c r="I111" s="141"/>
      <c r="J111" s="141"/>
      <c r="K111" s="141"/>
      <c r="L111" s="141"/>
      <c r="M111" s="144"/>
      <c r="N111" s="144"/>
      <c r="O111" s="141"/>
      <c r="P111" s="145"/>
      <c r="Q111" s="141"/>
      <c r="R111" s="144"/>
      <c r="S111" s="141"/>
      <c r="T111" s="141"/>
      <c r="U111" s="141"/>
    </row>
    <row r="112" ht="12.75" customHeight="1">
      <c r="A112" s="141"/>
      <c r="B112" s="141"/>
      <c r="C112" s="141"/>
      <c r="D112" s="141"/>
      <c r="E112" s="50"/>
      <c r="F112" s="141"/>
      <c r="G112" s="141"/>
      <c r="H112" s="141"/>
      <c r="I112" s="141"/>
      <c r="J112" s="141"/>
      <c r="K112" s="141"/>
      <c r="L112" s="141"/>
      <c r="M112" s="144"/>
      <c r="N112" s="144"/>
      <c r="O112" s="141"/>
      <c r="P112" s="145"/>
      <c r="Q112" s="141"/>
      <c r="R112" s="144"/>
      <c r="S112" s="141"/>
      <c r="T112" s="141"/>
      <c r="U112" s="141"/>
    </row>
    <row r="113" ht="12.75" customHeight="1">
      <c r="A113" s="141"/>
      <c r="B113" s="141"/>
      <c r="C113" s="141"/>
      <c r="D113" s="141"/>
      <c r="E113" s="50"/>
      <c r="F113" s="141"/>
      <c r="G113" s="141"/>
      <c r="H113" s="141"/>
      <c r="I113" s="141"/>
      <c r="J113" s="141"/>
      <c r="K113" s="141"/>
      <c r="L113" s="141"/>
      <c r="M113" s="144"/>
      <c r="N113" s="144"/>
      <c r="O113" s="141"/>
      <c r="P113" s="145"/>
      <c r="Q113" s="141"/>
      <c r="R113" s="144"/>
      <c r="S113" s="141"/>
      <c r="T113" s="141"/>
      <c r="U113" s="141"/>
    </row>
    <row r="114" ht="12.75" customHeight="1">
      <c r="A114" s="141"/>
      <c r="B114" s="141"/>
      <c r="C114" s="141"/>
      <c r="D114" s="141"/>
      <c r="E114" s="50"/>
      <c r="F114" s="141"/>
      <c r="G114" s="141"/>
      <c r="H114" s="141"/>
      <c r="I114" s="141"/>
      <c r="J114" s="141"/>
      <c r="K114" s="141"/>
      <c r="L114" s="141"/>
      <c r="M114" s="144"/>
      <c r="N114" s="144"/>
      <c r="O114" s="141"/>
      <c r="P114" s="145"/>
      <c r="Q114" s="141"/>
      <c r="R114" s="144"/>
      <c r="S114" s="141"/>
      <c r="T114" s="141"/>
      <c r="U114" s="141"/>
    </row>
    <row r="115" ht="12.75" customHeight="1">
      <c r="A115" s="141"/>
      <c r="B115" s="141"/>
      <c r="C115" s="141"/>
      <c r="D115" s="141"/>
      <c r="E115" s="50"/>
      <c r="F115" s="141"/>
      <c r="G115" s="141"/>
      <c r="H115" s="141"/>
      <c r="I115" s="141"/>
      <c r="J115" s="141"/>
      <c r="K115" s="141"/>
      <c r="L115" s="141"/>
      <c r="M115" s="144"/>
      <c r="N115" s="144"/>
      <c r="O115" s="141"/>
      <c r="P115" s="145"/>
      <c r="Q115" s="141"/>
      <c r="R115" s="144"/>
      <c r="S115" s="141"/>
      <c r="T115" s="141"/>
      <c r="U115" s="141"/>
    </row>
    <row r="116" ht="12.75" customHeight="1">
      <c r="A116" s="141"/>
      <c r="B116" s="141"/>
      <c r="C116" s="141"/>
      <c r="D116" s="141"/>
      <c r="E116" s="50"/>
      <c r="F116" s="141"/>
      <c r="G116" s="141"/>
      <c r="H116" s="141"/>
      <c r="I116" s="141"/>
      <c r="J116" s="141"/>
      <c r="K116" s="141"/>
      <c r="L116" s="141"/>
      <c r="M116" s="144"/>
      <c r="N116" s="144"/>
      <c r="O116" s="141"/>
      <c r="P116" s="145"/>
      <c r="Q116" s="141"/>
      <c r="R116" s="144"/>
      <c r="S116" s="141"/>
      <c r="T116" s="141"/>
      <c r="U116" s="141"/>
    </row>
    <row r="117" ht="12.75" customHeight="1">
      <c r="A117" s="141"/>
      <c r="B117" s="141"/>
      <c r="C117" s="141"/>
      <c r="D117" s="141"/>
      <c r="E117" s="50"/>
      <c r="F117" s="141"/>
      <c r="G117" s="141"/>
      <c r="H117" s="141"/>
      <c r="I117" s="141"/>
      <c r="J117" s="141"/>
      <c r="K117" s="141"/>
      <c r="L117" s="141"/>
      <c r="M117" s="144"/>
      <c r="N117" s="144"/>
      <c r="O117" s="141"/>
      <c r="P117" s="145"/>
      <c r="Q117" s="141"/>
      <c r="R117" s="144"/>
      <c r="S117" s="141"/>
      <c r="T117" s="141"/>
      <c r="U117" s="141"/>
    </row>
    <row r="118" ht="12.75" customHeight="1">
      <c r="A118" s="141"/>
      <c r="B118" s="141"/>
      <c r="C118" s="141"/>
      <c r="D118" s="141"/>
      <c r="E118" s="50"/>
      <c r="F118" s="141"/>
      <c r="G118" s="141"/>
      <c r="H118" s="141"/>
      <c r="I118" s="141"/>
      <c r="J118" s="141"/>
      <c r="K118" s="141"/>
      <c r="L118" s="141"/>
      <c r="M118" s="144"/>
      <c r="N118" s="144"/>
      <c r="O118" s="141"/>
      <c r="P118" s="145"/>
      <c r="Q118" s="141"/>
      <c r="R118" s="144"/>
      <c r="S118" s="141"/>
      <c r="T118" s="141"/>
      <c r="U118" s="141"/>
    </row>
    <row r="119" ht="12.75" customHeight="1">
      <c r="A119" s="141"/>
      <c r="B119" s="141"/>
      <c r="C119" s="141"/>
      <c r="D119" s="141"/>
      <c r="E119" s="50"/>
      <c r="F119" s="141"/>
      <c r="G119" s="141"/>
      <c r="H119" s="141"/>
      <c r="I119" s="141"/>
      <c r="J119" s="141"/>
      <c r="K119" s="141"/>
      <c r="L119" s="141"/>
      <c r="M119" s="144"/>
      <c r="N119" s="144"/>
      <c r="O119" s="141"/>
      <c r="P119" s="145"/>
      <c r="Q119" s="141"/>
      <c r="R119" s="144"/>
      <c r="S119" s="141"/>
      <c r="T119" s="141"/>
      <c r="U119" s="141"/>
    </row>
    <row r="120" ht="12.75" customHeight="1">
      <c r="A120" s="141"/>
      <c r="B120" s="141"/>
      <c r="C120" s="141"/>
      <c r="D120" s="141"/>
      <c r="E120" s="50"/>
      <c r="F120" s="141"/>
      <c r="G120" s="141"/>
      <c r="H120" s="141"/>
      <c r="I120" s="141"/>
      <c r="J120" s="141"/>
      <c r="K120" s="141"/>
      <c r="L120" s="141"/>
      <c r="M120" s="144"/>
      <c r="N120" s="144"/>
      <c r="O120" s="141"/>
      <c r="P120" s="145"/>
      <c r="Q120" s="141"/>
      <c r="R120" s="144"/>
      <c r="S120" s="141"/>
      <c r="T120" s="141"/>
      <c r="U120" s="141"/>
    </row>
    <row r="121" ht="12.75" customHeight="1">
      <c r="A121" s="141"/>
      <c r="B121" s="141"/>
      <c r="C121" s="141"/>
      <c r="D121" s="141"/>
      <c r="E121" s="50"/>
      <c r="F121" s="141"/>
      <c r="G121" s="141"/>
      <c r="H121" s="141"/>
      <c r="I121" s="141"/>
      <c r="J121" s="141"/>
      <c r="K121" s="141"/>
      <c r="L121" s="141"/>
      <c r="M121" s="144"/>
      <c r="N121" s="144"/>
      <c r="O121" s="141"/>
      <c r="P121" s="145"/>
      <c r="Q121" s="141"/>
      <c r="R121" s="144"/>
      <c r="S121" s="141"/>
      <c r="T121" s="141"/>
      <c r="U121" s="141"/>
    </row>
    <row r="122" ht="12.75" customHeight="1">
      <c r="A122" s="141"/>
      <c r="B122" s="141"/>
      <c r="C122" s="141"/>
      <c r="D122" s="141"/>
      <c r="E122" s="50"/>
      <c r="F122" s="141"/>
      <c r="G122" s="141"/>
      <c r="H122" s="141"/>
      <c r="I122" s="141"/>
      <c r="J122" s="141"/>
      <c r="K122" s="141"/>
      <c r="L122" s="141"/>
      <c r="M122" s="144"/>
      <c r="N122" s="144"/>
      <c r="O122" s="141"/>
      <c r="P122" s="145"/>
      <c r="Q122" s="141"/>
      <c r="R122" s="144"/>
      <c r="S122" s="141"/>
      <c r="T122" s="141"/>
      <c r="U122" s="141"/>
    </row>
    <row r="123" ht="12.75" customHeight="1">
      <c r="A123" s="141"/>
      <c r="B123" s="141"/>
      <c r="C123" s="141"/>
      <c r="D123" s="141"/>
      <c r="E123" s="50"/>
      <c r="F123" s="141"/>
      <c r="G123" s="141"/>
      <c r="H123" s="141"/>
      <c r="I123" s="141"/>
      <c r="J123" s="141"/>
      <c r="K123" s="141"/>
      <c r="L123" s="141"/>
      <c r="M123" s="144"/>
      <c r="N123" s="144"/>
      <c r="O123" s="141"/>
      <c r="P123" s="145"/>
      <c r="Q123" s="141"/>
      <c r="R123" s="144"/>
      <c r="S123" s="141"/>
      <c r="T123" s="141"/>
      <c r="U123" s="141"/>
    </row>
    <row r="124" ht="12.75" customHeight="1">
      <c r="A124" s="141"/>
      <c r="B124" s="141"/>
      <c r="C124" s="141"/>
      <c r="D124" s="141"/>
      <c r="E124" s="50"/>
      <c r="F124" s="141"/>
      <c r="G124" s="141"/>
      <c r="H124" s="141"/>
      <c r="I124" s="141"/>
      <c r="J124" s="141"/>
      <c r="K124" s="141"/>
      <c r="L124" s="141"/>
      <c r="M124" s="144"/>
      <c r="N124" s="144"/>
      <c r="O124" s="141"/>
      <c r="P124" s="145"/>
      <c r="Q124" s="141"/>
      <c r="R124" s="144"/>
      <c r="S124" s="141"/>
      <c r="T124" s="141"/>
      <c r="U124" s="141"/>
    </row>
    <row r="125" ht="12.75" customHeight="1">
      <c r="A125" s="141"/>
      <c r="B125" s="141"/>
      <c r="C125" s="141"/>
      <c r="D125" s="141"/>
      <c r="E125" s="50"/>
      <c r="F125" s="141"/>
      <c r="G125" s="141"/>
      <c r="H125" s="141"/>
      <c r="I125" s="141"/>
      <c r="J125" s="141"/>
      <c r="K125" s="141"/>
      <c r="L125" s="141"/>
      <c r="M125" s="144"/>
      <c r="N125" s="144"/>
      <c r="O125" s="141"/>
      <c r="P125" s="145"/>
      <c r="Q125" s="141"/>
      <c r="R125" s="144"/>
      <c r="S125" s="141"/>
      <c r="T125" s="141"/>
      <c r="U125" s="141"/>
    </row>
    <row r="126" ht="12.75" customHeight="1">
      <c r="A126" s="141"/>
      <c r="B126" s="141"/>
      <c r="C126" s="141"/>
      <c r="D126" s="141"/>
      <c r="E126" s="50"/>
      <c r="F126" s="141"/>
      <c r="G126" s="141"/>
      <c r="H126" s="141"/>
      <c r="I126" s="141"/>
      <c r="J126" s="141"/>
      <c r="K126" s="141"/>
      <c r="L126" s="141"/>
      <c r="M126" s="144"/>
      <c r="N126" s="144"/>
      <c r="O126" s="141"/>
      <c r="P126" s="145"/>
      <c r="Q126" s="141"/>
      <c r="R126" s="144"/>
      <c r="S126" s="141"/>
      <c r="T126" s="141"/>
      <c r="U126" s="141"/>
    </row>
    <row r="127" ht="12.75" customHeight="1">
      <c r="A127" s="141"/>
      <c r="B127" s="141"/>
      <c r="C127" s="141"/>
      <c r="D127" s="141"/>
      <c r="E127" s="50"/>
      <c r="F127" s="141"/>
      <c r="G127" s="141"/>
      <c r="H127" s="141"/>
      <c r="I127" s="141"/>
      <c r="J127" s="141"/>
      <c r="K127" s="141"/>
      <c r="L127" s="141"/>
      <c r="M127" s="144"/>
      <c r="N127" s="144"/>
      <c r="O127" s="141"/>
      <c r="P127" s="145"/>
      <c r="Q127" s="141"/>
      <c r="R127" s="144"/>
      <c r="S127" s="141"/>
      <c r="T127" s="141"/>
      <c r="U127" s="141"/>
    </row>
    <row r="128" ht="12.75" customHeight="1">
      <c r="A128" s="141"/>
      <c r="B128" s="141"/>
      <c r="C128" s="141"/>
      <c r="D128" s="141"/>
      <c r="E128" s="50"/>
      <c r="F128" s="141"/>
      <c r="G128" s="141"/>
      <c r="H128" s="141"/>
      <c r="I128" s="141"/>
      <c r="J128" s="141"/>
      <c r="K128" s="141"/>
      <c r="L128" s="141"/>
      <c r="M128" s="144"/>
      <c r="N128" s="144"/>
      <c r="O128" s="141"/>
      <c r="P128" s="145"/>
      <c r="Q128" s="141"/>
      <c r="R128" s="144"/>
      <c r="S128" s="141"/>
      <c r="T128" s="141"/>
      <c r="U128" s="141"/>
    </row>
    <row r="129" ht="12.75" customHeight="1">
      <c r="A129" s="141"/>
      <c r="B129" s="141"/>
      <c r="C129" s="141"/>
      <c r="D129" s="141"/>
      <c r="E129" s="50"/>
      <c r="F129" s="141"/>
      <c r="G129" s="141"/>
      <c r="H129" s="141"/>
      <c r="I129" s="141"/>
      <c r="J129" s="141"/>
      <c r="K129" s="141"/>
      <c r="L129" s="141"/>
      <c r="M129" s="144"/>
      <c r="N129" s="144"/>
      <c r="O129" s="141"/>
      <c r="P129" s="145"/>
      <c r="Q129" s="141"/>
      <c r="R129" s="144"/>
      <c r="S129" s="141"/>
      <c r="T129" s="141"/>
      <c r="U129" s="141"/>
    </row>
    <row r="130" ht="12.75" customHeight="1">
      <c r="A130" s="141"/>
      <c r="B130" s="141"/>
      <c r="C130" s="141"/>
      <c r="D130" s="141"/>
      <c r="E130" s="50"/>
      <c r="F130" s="141"/>
      <c r="G130" s="141"/>
      <c r="H130" s="141"/>
      <c r="I130" s="141"/>
      <c r="J130" s="141"/>
      <c r="K130" s="141"/>
      <c r="L130" s="141"/>
      <c r="M130" s="144"/>
      <c r="N130" s="144"/>
      <c r="O130" s="141"/>
      <c r="P130" s="145"/>
      <c r="Q130" s="141"/>
      <c r="R130" s="144"/>
      <c r="S130" s="141"/>
      <c r="T130" s="141"/>
      <c r="U130" s="141"/>
    </row>
    <row r="131" ht="12.75" customHeight="1">
      <c r="A131" s="141"/>
      <c r="B131" s="141"/>
      <c r="C131" s="141"/>
      <c r="D131" s="141"/>
      <c r="E131" s="50"/>
      <c r="F131" s="141"/>
      <c r="G131" s="141"/>
      <c r="H131" s="141"/>
      <c r="I131" s="141"/>
      <c r="J131" s="141"/>
      <c r="K131" s="141"/>
      <c r="L131" s="141"/>
      <c r="M131" s="144"/>
      <c r="N131" s="144"/>
      <c r="O131" s="141"/>
      <c r="P131" s="145"/>
      <c r="Q131" s="141"/>
      <c r="R131" s="144"/>
      <c r="S131" s="141"/>
      <c r="T131" s="141"/>
      <c r="U131" s="141"/>
    </row>
    <row r="132" ht="12.75" customHeight="1">
      <c r="A132" s="141"/>
      <c r="B132" s="141"/>
      <c r="C132" s="141"/>
      <c r="D132" s="141"/>
      <c r="E132" s="50"/>
      <c r="F132" s="141"/>
      <c r="G132" s="141"/>
      <c r="H132" s="141"/>
      <c r="I132" s="141"/>
      <c r="J132" s="141"/>
      <c r="K132" s="141"/>
      <c r="L132" s="141"/>
      <c r="M132" s="144"/>
      <c r="N132" s="144"/>
      <c r="O132" s="141"/>
      <c r="P132" s="145"/>
      <c r="Q132" s="141"/>
      <c r="R132" s="144"/>
      <c r="S132" s="141"/>
      <c r="T132" s="141"/>
      <c r="U132" s="141"/>
    </row>
    <row r="133" ht="12.75" customHeight="1">
      <c r="A133" s="141"/>
      <c r="B133" s="141"/>
      <c r="C133" s="141"/>
      <c r="D133" s="141"/>
      <c r="E133" s="50"/>
      <c r="F133" s="141"/>
      <c r="G133" s="141"/>
      <c r="H133" s="141"/>
      <c r="I133" s="141"/>
      <c r="J133" s="141"/>
      <c r="K133" s="141"/>
      <c r="L133" s="141"/>
      <c r="M133" s="144"/>
      <c r="N133" s="144"/>
      <c r="O133" s="141"/>
      <c r="P133" s="145"/>
      <c r="Q133" s="141"/>
      <c r="R133" s="144"/>
      <c r="S133" s="141"/>
      <c r="T133" s="141"/>
      <c r="U133" s="141"/>
    </row>
    <row r="134" ht="12.75" customHeight="1">
      <c r="A134" s="141"/>
      <c r="B134" s="141"/>
      <c r="C134" s="141"/>
      <c r="D134" s="141"/>
      <c r="E134" s="50"/>
      <c r="F134" s="141"/>
      <c r="G134" s="141"/>
      <c r="H134" s="141"/>
      <c r="I134" s="141"/>
      <c r="J134" s="141"/>
      <c r="K134" s="141"/>
      <c r="L134" s="141"/>
      <c r="M134" s="144"/>
      <c r="N134" s="144"/>
      <c r="O134" s="141"/>
      <c r="P134" s="145"/>
      <c r="Q134" s="141"/>
      <c r="R134" s="144"/>
      <c r="S134" s="141"/>
      <c r="T134" s="141"/>
      <c r="U134" s="141"/>
    </row>
    <row r="135" ht="12.75" customHeight="1">
      <c r="A135" s="141"/>
      <c r="B135" s="141"/>
      <c r="C135" s="141"/>
      <c r="D135" s="141"/>
      <c r="E135" s="50"/>
      <c r="F135" s="141"/>
      <c r="G135" s="141"/>
      <c r="H135" s="141"/>
      <c r="I135" s="141"/>
      <c r="J135" s="141"/>
      <c r="K135" s="141"/>
      <c r="L135" s="141"/>
      <c r="M135" s="144"/>
      <c r="N135" s="144"/>
      <c r="O135" s="141"/>
      <c r="P135" s="145"/>
      <c r="Q135" s="141"/>
      <c r="R135" s="144"/>
      <c r="S135" s="141"/>
      <c r="T135" s="141"/>
      <c r="U135" s="141"/>
    </row>
    <row r="136" ht="12.75" customHeight="1">
      <c r="A136" s="141"/>
      <c r="B136" s="141"/>
      <c r="C136" s="141"/>
      <c r="D136" s="141"/>
      <c r="E136" s="50"/>
      <c r="F136" s="141"/>
      <c r="G136" s="141"/>
      <c r="H136" s="141"/>
      <c r="I136" s="141"/>
      <c r="J136" s="141"/>
      <c r="K136" s="141"/>
      <c r="L136" s="141"/>
      <c r="M136" s="144"/>
      <c r="N136" s="144"/>
      <c r="O136" s="141"/>
      <c r="P136" s="145"/>
      <c r="Q136" s="141"/>
      <c r="R136" s="144"/>
      <c r="S136" s="141"/>
      <c r="T136" s="141"/>
      <c r="U136" s="141"/>
    </row>
    <row r="137" ht="12.75" customHeight="1">
      <c r="A137" s="141"/>
      <c r="B137" s="141"/>
      <c r="C137" s="141"/>
      <c r="D137" s="141"/>
      <c r="E137" s="50"/>
      <c r="F137" s="141"/>
      <c r="G137" s="141"/>
      <c r="H137" s="141"/>
      <c r="I137" s="141"/>
      <c r="J137" s="141"/>
      <c r="K137" s="141"/>
      <c r="L137" s="141"/>
      <c r="M137" s="144"/>
      <c r="N137" s="144"/>
      <c r="O137" s="141"/>
      <c r="P137" s="145"/>
      <c r="Q137" s="141"/>
      <c r="R137" s="144"/>
      <c r="S137" s="141"/>
      <c r="T137" s="141"/>
      <c r="U137" s="141"/>
    </row>
    <row r="138" ht="12.75" customHeight="1">
      <c r="A138" s="141"/>
      <c r="B138" s="141"/>
      <c r="C138" s="141"/>
      <c r="D138" s="141"/>
      <c r="E138" s="50"/>
      <c r="F138" s="141"/>
      <c r="G138" s="141"/>
      <c r="H138" s="141"/>
      <c r="I138" s="141"/>
      <c r="J138" s="141"/>
      <c r="K138" s="141"/>
      <c r="L138" s="141"/>
      <c r="M138" s="144"/>
      <c r="N138" s="144"/>
      <c r="O138" s="141"/>
      <c r="P138" s="145"/>
      <c r="Q138" s="141"/>
      <c r="R138" s="144"/>
      <c r="S138" s="141"/>
      <c r="T138" s="141"/>
      <c r="U138" s="141"/>
    </row>
    <row r="139" ht="12.75" customHeight="1">
      <c r="A139" s="141"/>
      <c r="B139" s="141"/>
      <c r="C139" s="141"/>
      <c r="D139" s="141"/>
      <c r="E139" s="50"/>
      <c r="F139" s="141"/>
      <c r="G139" s="141"/>
      <c r="H139" s="141"/>
      <c r="I139" s="141"/>
      <c r="J139" s="141"/>
      <c r="K139" s="141"/>
      <c r="L139" s="141"/>
      <c r="M139" s="144"/>
      <c r="N139" s="144"/>
      <c r="O139" s="141"/>
      <c r="P139" s="145"/>
      <c r="Q139" s="141"/>
      <c r="R139" s="144"/>
      <c r="S139" s="141"/>
      <c r="T139" s="141"/>
      <c r="U139" s="141"/>
    </row>
    <row r="140" ht="12.75" customHeight="1">
      <c r="A140" s="141"/>
      <c r="B140" s="141"/>
      <c r="C140" s="141"/>
      <c r="D140" s="141"/>
      <c r="E140" s="50"/>
      <c r="F140" s="141"/>
      <c r="G140" s="141"/>
      <c r="H140" s="141"/>
      <c r="I140" s="141"/>
      <c r="J140" s="141"/>
      <c r="K140" s="141"/>
      <c r="L140" s="141"/>
      <c r="M140" s="144"/>
      <c r="N140" s="144"/>
      <c r="O140" s="141"/>
      <c r="P140" s="145"/>
      <c r="Q140" s="141"/>
      <c r="R140" s="144"/>
      <c r="S140" s="141"/>
      <c r="T140" s="141"/>
      <c r="U140" s="141"/>
    </row>
    <row r="141" ht="12.75" customHeight="1">
      <c r="A141" s="141"/>
      <c r="B141" s="141"/>
      <c r="C141" s="141"/>
      <c r="D141" s="141"/>
      <c r="E141" s="50"/>
      <c r="F141" s="141"/>
      <c r="G141" s="141"/>
      <c r="H141" s="141"/>
      <c r="I141" s="141"/>
      <c r="J141" s="141"/>
      <c r="K141" s="141"/>
      <c r="L141" s="141"/>
      <c r="M141" s="144"/>
      <c r="N141" s="144"/>
      <c r="O141" s="141"/>
      <c r="P141" s="145"/>
      <c r="Q141" s="141"/>
      <c r="R141" s="144"/>
      <c r="S141" s="141"/>
      <c r="T141" s="141"/>
      <c r="U141" s="141"/>
    </row>
    <row r="142" ht="12.75" customHeight="1">
      <c r="A142" s="141"/>
      <c r="B142" s="141"/>
      <c r="C142" s="141"/>
      <c r="D142" s="141"/>
      <c r="E142" s="50"/>
      <c r="F142" s="141"/>
      <c r="G142" s="141"/>
      <c r="H142" s="141"/>
      <c r="I142" s="141"/>
      <c r="J142" s="141"/>
      <c r="K142" s="141"/>
      <c r="L142" s="141"/>
      <c r="M142" s="144"/>
      <c r="N142" s="144"/>
      <c r="O142" s="141"/>
      <c r="P142" s="145"/>
      <c r="Q142" s="141"/>
      <c r="R142" s="144"/>
      <c r="S142" s="141"/>
      <c r="T142" s="141"/>
      <c r="U142" s="141"/>
    </row>
    <row r="143" ht="12.75" customHeight="1">
      <c r="A143" s="141"/>
      <c r="B143" s="141"/>
      <c r="C143" s="141"/>
      <c r="D143" s="141"/>
      <c r="E143" s="50"/>
      <c r="F143" s="141"/>
      <c r="G143" s="141"/>
      <c r="H143" s="141"/>
      <c r="I143" s="141"/>
      <c r="J143" s="141"/>
      <c r="K143" s="141"/>
      <c r="L143" s="141"/>
      <c r="M143" s="144"/>
      <c r="N143" s="144"/>
      <c r="O143" s="141"/>
      <c r="P143" s="145"/>
      <c r="Q143" s="141"/>
      <c r="R143" s="144"/>
      <c r="S143" s="141"/>
      <c r="T143" s="141"/>
      <c r="U143" s="141"/>
    </row>
    <row r="144" ht="12.75" customHeight="1">
      <c r="A144" s="141"/>
      <c r="B144" s="141"/>
      <c r="C144" s="141"/>
      <c r="D144" s="141"/>
      <c r="E144" s="50"/>
      <c r="F144" s="141"/>
      <c r="G144" s="141"/>
      <c r="H144" s="141"/>
      <c r="I144" s="141"/>
      <c r="J144" s="141"/>
      <c r="K144" s="141"/>
      <c r="L144" s="141"/>
      <c r="M144" s="144"/>
      <c r="N144" s="144"/>
      <c r="O144" s="141"/>
      <c r="P144" s="145"/>
      <c r="Q144" s="141"/>
      <c r="R144" s="144"/>
      <c r="S144" s="141"/>
      <c r="T144" s="141"/>
      <c r="U144" s="141"/>
    </row>
    <row r="145" ht="12.75" customHeight="1">
      <c r="A145" s="141"/>
      <c r="B145" s="141"/>
      <c r="C145" s="141"/>
      <c r="D145" s="141"/>
      <c r="E145" s="50"/>
      <c r="F145" s="141"/>
      <c r="G145" s="141"/>
      <c r="H145" s="141"/>
      <c r="I145" s="141"/>
      <c r="J145" s="141"/>
      <c r="K145" s="141"/>
      <c r="L145" s="141"/>
      <c r="M145" s="144"/>
      <c r="N145" s="144"/>
      <c r="O145" s="141"/>
      <c r="P145" s="145"/>
      <c r="Q145" s="141"/>
      <c r="R145" s="144"/>
      <c r="S145" s="141"/>
      <c r="T145" s="141"/>
      <c r="U145" s="141"/>
    </row>
    <row r="146" ht="12.75" customHeight="1">
      <c r="A146" s="141"/>
      <c r="B146" s="141"/>
      <c r="C146" s="141"/>
      <c r="D146" s="141"/>
      <c r="E146" s="50"/>
      <c r="F146" s="141"/>
      <c r="G146" s="141"/>
      <c r="H146" s="141"/>
      <c r="I146" s="141"/>
      <c r="J146" s="141"/>
      <c r="K146" s="141"/>
      <c r="L146" s="141"/>
      <c r="M146" s="144"/>
      <c r="N146" s="144"/>
      <c r="O146" s="141"/>
      <c r="P146" s="145"/>
      <c r="Q146" s="141"/>
      <c r="R146" s="144"/>
      <c r="S146" s="141"/>
      <c r="T146" s="141"/>
      <c r="U146" s="141"/>
    </row>
    <row r="147" ht="12.75" customHeight="1">
      <c r="A147" s="141"/>
      <c r="B147" s="141"/>
      <c r="C147" s="141"/>
      <c r="D147" s="141"/>
      <c r="E147" s="50"/>
      <c r="F147" s="141"/>
      <c r="G147" s="141"/>
      <c r="H147" s="141"/>
      <c r="I147" s="141"/>
      <c r="J147" s="141"/>
      <c r="K147" s="141"/>
      <c r="L147" s="141"/>
      <c r="M147" s="144"/>
      <c r="N147" s="144"/>
      <c r="O147" s="141"/>
      <c r="P147" s="145"/>
      <c r="Q147" s="141"/>
      <c r="R147" s="144"/>
      <c r="S147" s="141"/>
      <c r="T147" s="141"/>
      <c r="U147" s="141"/>
    </row>
    <row r="148" ht="12.75" customHeight="1">
      <c r="A148" s="141"/>
      <c r="B148" s="141"/>
      <c r="C148" s="141"/>
      <c r="D148" s="141"/>
      <c r="E148" s="50"/>
      <c r="F148" s="141"/>
      <c r="G148" s="141"/>
      <c r="H148" s="141"/>
      <c r="I148" s="141"/>
      <c r="J148" s="141"/>
      <c r="K148" s="141"/>
      <c r="L148" s="141"/>
      <c r="M148" s="144"/>
      <c r="N148" s="144"/>
      <c r="O148" s="141"/>
      <c r="P148" s="145"/>
      <c r="Q148" s="141"/>
      <c r="R148" s="144"/>
      <c r="S148" s="141"/>
      <c r="T148" s="141"/>
      <c r="U148" s="141"/>
    </row>
    <row r="149" ht="12.75" customHeight="1">
      <c r="A149" s="141"/>
      <c r="B149" s="141"/>
      <c r="C149" s="141"/>
      <c r="D149" s="141"/>
      <c r="E149" s="50"/>
      <c r="F149" s="141"/>
      <c r="G149" s="141"/>
      <c r="H149" s="141"/>
      <c r="I149" s="141"/>
      <c r="J149" s="141"/>
      <c r="K149" s="141"/>
      <c r="L149" s="141"/>
      <c r="M149" s="144"/>
      <c r="N149" s="144"/>
      <c r="O149" s="141"/>
      <c r="P149" s="145"/>
      <c r="Q149" s="141"/>
      <c r="R149" s="144"/>
      <c r="S149" s="141"/>
      <c r="T149" s="141"/>
      <c r="U149" s="141"/>
    </row>
    <row r="150" ht="12.75" customHeight="1">
      <c r="A150" s="141"/>
      <c r="B150" s="141"/>
      <c r="C150" s="141"/>
      <c r="D150" s="141"/>
      <c r="E150" s="50"/>
      <c r="F150" s="141"/>
      <c r="G150" s="141"/>
      <c r="H150" s="141"/>
      <c r="I150" s="141"/>
      <c r="J150" s="141"/>
      <c r="K150" s="141"/>
      <c r="L150" s="141"/>
      <c r="M150" s="144"/>
      <c r="N150" s="144"/>
      <c r="O150" s="141"/>
      <c r="P150" s="145"/>
      <c r="Q150" s="141"/>
      <c r="R150" s="144"/>
      <c r="S150" s="141"/>
      <c r="T150" s="141"/>
      <c r="U150" s="141"/>
    </row>
    <row r="151" ht="12.75" customHeight="1">
      <c r="A151" s="141"/>
      <c r="B151" s="141"/>
      <c r="C151" s="141"/>
      <c r="D151" s="141"/>
      <c r="E151" s="50"/>
      <c r="F151" s="141"/>
      <c r="G151" s="141"/>
      <c r="H151" s="141"/>
      <c r="I151" s="141"/>
      <c r="J151" s="141"/>
      <c r="K151" s="141"/>
      <c r="L151" s="141"/>
      <c r="M151" s="144"/>
      <c r="N151" s="144"/>
      <c r="O151" s="141"/>
      <c r="P151" s="145"/>
      <c r="Q151" s="141"/>
      <c r="R151" s="144"/>
      <c r="S151" s="141"/>
      <c r="T151" s="141"/>
      <c r="U151" s="141"/>
    </row>
    <row r="152" ht="12.75" customHeight="1">
      <c r="A152" s="141"/>
      <c r="B152" s="141"/>
      <c r="C152" s="141"/>
      <c r="D152" s="141"/>
      <c r="E152" s="50"/>
      <c r="F152" s="141"/>
      <c r="G152" s="141"/>
      <c r="H152" s="141"/>
      <c r="I152" s="141"/>
      <c r="J152" s="141"/>
      <c r="K152" s="141"/>
      <c r="L152" s="141"/>
      <c r="M152" s="144"/>
      <c r="N152" s="144"/>
      <c r="O152" s="141"/>
      <c r="P152" s="145"/>
      <c r="Q152" s="141"/>
      <c r="R152" s="144"/>
      <c r="S152" s="141"/>
      <c r="T152" s="141"/>
      <c r="U152" s="141"/>
    </row>
    <row r="153" ht="12.75" customHeight="1">
      <c r="A153" s="141"/>
      <c r="B153" s="141"/>
      <c r="C153" s="141"/>
      <c r="D153" s="141"/>
      <c r="E153" s="50"/>
      <c r="F153" s="141"/>
      <c r="G153" s="141"/>
      <c r="H153" s="141"/>
      <c r="I153" s="141"/>
      <c r="J153" s="141"/>
      <c r="K153" s="141"/>
      <c r="L153" s="141"/>
      <c r="M153" s="144"/>
      <c r="N153" s="144"/>
      <c r="O153" s="141"/>
      <c r="P153" s="145"/>
      <c r="Q153" s="141"/>
      <c r="R153" s="144"/>
      <c r="S153" s="141"/>
      <c r="T153" s="141"/>
      <c r="U153" s="141"/>
    </row>
    <row r="154" ht="12.75" customHeight="1">
      <c r="A154" s="141"/>
      <c r="B154" s="141"/>
      <c r="C154" s="141"/>
      <c r="D154" s="141"/>
      <c r="E154" s="50"/>
      <c r="F154" s="141"/>
      <c r="G154" s="141"/>
      <c r="H154" s="141"/>
      <c r="I154" s="141"/>
      <c r="J154" s="141"/>
      <c r="K154" s="141"/>
      <c r="L154" s="141"/>
      <c r="M154" s="144"/>
      <c r="N154" s="144"/>
      <c r="O154" s="141"/>
      <c r="P154" s="145"/>
      <c r="Q154" s="141"/>
      <c r="R154" s="144"/>
      <c r="S154" s="141"/>
      <c r="T154" s="141"/>
      <c r="U154" s="141"/>
    </row>
    <row r="155" ht="12.75" customHeight="1">
      <c r="A155" s="141"/>
      <c r="B155" s="141"/>
      <c r="C155" s="141"/>
      <c r="D155" s="141"/>
      <c r="E155" s="50"/>
      <c r="F155" s="141"/>
      <c r="G155" s="141"/>
      <c r="H155" s="141"/>
      <c r="I155" s="141"/>
      <c r="J155" s="141"/>
      <c r="K155" s="141"/>
      <c r="L155" s="141"/>
      <c r="M155" s="144"/>
      <c r="N155" s="144"/>
      <c r="O155" s="141"/>
      <c r="P155" s="145"/>
      <c r="Q155" s="141"/>
      <c r="R155" s="144"/>
      <c r="S155" s="141"/>
      <c r="T155" s="141"/>
      <c r="U155" s="141"/>
    </row>
    <row r="156" ht="12.75" customHeight="1">
      <c r="A156" s="141"/>
      <c r="B156" s="141"/>
      <c r="C156" s="141"/>
      <c r="D156" s="141"/>
      <c r="E156" s="50"/>
      <c r="F156" s="141"/>
      <c r="G156" s="141"/>
      <c r="H156" s="141"/>
      <c r="I156" s="141"/>
      <c r="J156" s="141"/>
      <c r="K156" s="141"/>
      <c r="L156" s="141"/>
      <c r="M156" s="144"/>
      <c r="N156" s="144"/>
      <c r="O156" s="141"/>
      <c r="P156" s="145"/>
      <c r="Q156" s="141"/>
      <c r="R156" s="144"/>
      <c r="S156" s="141"/>
      <c r="T156" s="141"/>
      <c r="U156" s="141"/>
    </row>
    <row r="157" ht="12.75" customHeight="1">
      <c r="A157" s="141"/>
      <c r="B157" s="141"/>
      <c r="C157" s="141"/>
      <c r="D157" s="141"/>
      <c r="E157" s="50"/>
      <c r="F157" s="141"/>
      <c r="G157" s="141"/>
      <c r="H157" s="141"/>
      <c r="I157" s="141"/>
      <c r="J157" s="141"/>
      <c r="K157" s="141"/>
      <c r="L157" s="141"/>
      <c r="M157" s="144"/>
      <c r="N157" s="144"/>
      <c r="O157" s="141"/>
      <c r="P157" s="145"/>
      <c r="Q157" s="141"/>
      <c r="R157" s="144"/>
      <c r="S157" s="141"/>
      <c r="T157" s="141"/>
      <c r="U157" s="141"/>
    </row>
    <row r="158" ht="12.75" customHeight="1">
      <c r="A158" s="141"/>
      <c r="B158" s="141"/>
      <c r="C158" s="141"/>
      <c r="D158" s="141"/>
      <c r="E158" s="50"/>
      <c r="F158" s="141"/>
      <c r="G158" s="141"/>
      <c r="H158" s="141"/>
      <c r="I158" s="141"/>
      <c r="J158" s="141"/>
      <c r="K158" s="141"/>
      <c r="L158" s="141"/>
      <c r="M158" s="144"/>
      <c r="N158" s="144"/>
      <c r="O158" s="141"/>
      <c r="P158" s="145"/>
      <c r="Q158" s="141"/>
      <c r="R158" s="144"/>
      <c r="S158" s="141"/>
      <c r="T158" s="141"/>
      <c r="U158" s="141"/>
    </row>
    <row r="159" ht="12.75" customHeight="1">
      <c r="A159" s="141"/>
      <c r="B159" s="141"/>
      <c r="C159" s="141"/>
      <c r="D159" s="141"/>
      <c r="E159" s="50"/>
      <c r="F159" s="141"/>
      <c r="G159" s="141"/>
      <c r="H159" s="141"/>
      <c r="I159" s="141"/>
      <c r="J159" s="141"/>
      <c r="K159" s="141"/>
      <c r="L159" s="141"/>
      <c r="M159" s="144"/>
      <c r="N159" s="144"/>
      <c r="O159" s="141"/>
      <c r="P159" s="145"/>
      <c r="Q159" s="141"/>
      <c r="R159" s="144"/>
      <c r="S159" s="141"/>
      <c r="T159" s="141"/>
      <c r="U159" s="141"/>
    </row>
    <row r="160" ht="12.75" customHeight="1">
      <c r="A160" s="141"/>
      <c r="B160" s="141"/>
      <c r="C160" s="141"/>
      <c r="D160" s="141"/>
      <c r="E160" s="50"/>
      <c r="F160" s="141"/>
      <c r="G160" s="141"/>
      <c r="H160" s="141"/>
      <c r="I160" s="141"/>
      <c r="J160" s="141"/>
      <c r="K160" s="141"/>
      <c r="L160" s="141"/>
      <c r="M160" s="144"/>
      <c r="N160" s="144"/>
      <c r="O160" s="141"/>
      <c r="P160" s="145"/>
      <c r="Q160" s="141"/>
      <c r="R160" s="144"/>
      <c r="S160" s="141"/>
      <c r="T160" s="141"/>
      <c r="U160" s="141"/>
    </row>
    <row r="161" ht="12.75" customHeight="1">
      <c r="A161" s="141"/>
      <c r="B161" s="141"/>
      <c r="C161" s="141"/>
      <c r="D161" s="141"/>
      <c r="E161" s="50"/>
      <c r="F161" s="141"/>
      <c r="G161" s="141"/>
      <c r="H161" s="141"/>
      <c r="I161" s="141"/>
      <c r="J161" s="141"/>
      <c r="K161" s="141"/>
      <c r="L161" s="141"/>
      <c r="M161" s="144"/>
      <c r="N161" s="144"/>
      <c r="O161" s="141"/>
      <c r="P161" s="145"/>
      <c r="Q161" s="141"/>
      <c r="R161" s="144"/>
      <c r="S161" s="141"/>
      <c r="T161" s="141"/>
      <c r="U161" s="141"/>
    </row>
    <row r="162" ht="12.75" customHeight="1">
      <c r="A162" s="141"/>
      <c r="B162" s="141"/>
      <c r="C162" s="141"/>
      <c r="D162" s="141"/>
      <c r="E162" s="50"/>
      <c r="F162" s="141"/>
      <c r="G162" s="141"/>
      <c r="H162" s="141"/>
      <c r="I162" s="141"/>
      <c r="J162" s="141"/>
      <c r="K162" s="141"/>
      <c r="L162" s="141"/>
      <c r="M162" s="144"/>
      <c r="N162" s="144"/>
      <c r="O162" s="141"/>
      <c r="P162" s="145"/>
      <c r="Q162" s="141"/>
      <c r="R162" s="144"/>
      <c r="S162" s="141"/>
      <c r="T162" s="141"/>
      <c r="U162" s="141"/>
    </row>
    <row r="163" ht="12.75" customHeight="1">
      <c r="A163" s="141"/>
      <c r="B163" s="141"/>
      <c r="C163" s="141"/>
      <c r="D163" s="141"/>
      <c r="E163" s="50"/>
      <c r="F163" s="141"/>
      <c r="G163" s="141"/>
      <c r="H163" s="141"/>
      <c r="I163" s="141"/>
      <c r="J163" s="141"/>
      <c r="K163" s="141"/>
      <c r="L163" s="141"/>
      <c r="M163" s="144"/>
      <c r="N163" s="144"/>
      <c r="O163" s="141"/>
      <c r="P163" s="145"/>
      <c r="Q163" s="141"/>
      <c r="R163" s="144"/>
      <c r="S163" s="141"/>
      <c r="T163" s="141"/>
      <c r="U163" s="141"/>
    </row>
    <row r="164" ht="12.75" customHeight="1">
      <c r="A164" s="141"/>
      <c r="B164" s="141"/>
      <c r="C164" s="141"/>
      <c r="D164" s="141"/>
      <c r="E164" s="50"/>
      <c r="F164" s="141"/>
      <c r="G164" s="141"/>
      <c r="H164" s="141"/>
      <c r="I164" s="141"/>
      <c r="J164" s="141"/>
      <c r="K164" s="141"/>
      <c r="L164" s="141"/>
      <c r="M164" s="144"/>
      <c r="N164" s="144"/>
      <c r="O164" s="141"/>
      <c r="P164" s="145"/>
      <c r="Q164" s="141"/>
      <c r="R164" s="144"/>
      <c r="S164" s="141"/>
      <c r="T164" s="141"/>
      <c r="U164" s="141"/>
    </row>
    <row r="165" ht="12.75" customHeight="1">
      <c r="A165" s="141"/>
      <c r="B165" s="141"/>
      <c r="C165" s="141"/>
      <c r="D165" s="141"/>
      <c r="E165" s="50"/>
      <c r="F165" s="141"/>
      <c r="G165" s="141"/>
      <c r="H165" s="141"/>
      <c r="I165" s="141"/>
      <c r="J165" s="141"/>
      <c r="K165" s="141"/>
      <c r="L165" s="141"/>
      <c r="M165" s="144"/>
      <c r="N165" s="144"/>
      <c r="O165" s="141"/>
      <c r="P165" s="145"/>
      <c r="Q165" s="141"/>
      <c r="R165" s="144"/>
      <c r="S165" s="141"/>
      <c r="T165" s="141"/>
      <c r="U165" s="141"/>
    </row>
    <row r="166" ht="12.75" customHeight="1">
      <c r="A166" s="141"/>
      <c r="B166" s="141"/>
      <c r="C166" s="141"/>
      <c r="D166" s="141"/>
      <c r="E166" s="50"/>
      <c r="F166" s="141"/>
      <c r="G166" s="141"/>
      <c r="H166" s="141"/>
      <c r="I166" s="141"/>
      <c r="J166" s="141"/>
      <c r="K166" s="141"/>
      <c r="L166" s="141"/>
      <c r="M166" s="144"/>
      <c r="N166" s="144"/>
      <c r="O166" s="141"/>
      <c r="P166" s="145"/>
      <c r="Q166" s="141"/>
      <c r="R166" s="144"/>
      <c r="S166" s="141"/>
      <c r="T166" s="141"/>
      <c r="U166" s="141"/>
    </row>
    <row r="167" ht="12.75" customHeight="1">
      <c r="A167" s="141"/>
      <c r="B167" s="141"/>
      <c r="C167" s="141"/>
      <c r="D167" s="141"/>
      <c r="E167" s="50"/>
      <c r="F167" s="141"/>
      <c r="G167" s="141"/>
      <c r="H167" s="141"/>
      <c r="I167" s="141"/>
      <c r="J167" s="141"/>
      <c r="K167" s="141"/>
      <c r="L167" s="141"/>
      <c r="M167" s="144"/>
      <c r="N167" s="144"/>
      <c r="O167" s="141"/>
      <c r="P167" s="145"/>
      <c r="Q167" s="141"/>
      <c r="R167" s="144"/>
      <c r="S167" s="141"/>
      <c r="T167" s="141"/>
      <c r="U167" s="141"/>
    </row>
    <row r="168" ht="12.75" customHeight="1">
      <c r="A168" s="141"/>
      <c r="B168" s="141"/>
      <c r="C168" s="141"/>
      <c r="D168" s="141"/>
      <c r="E168" s="50"/>
      <c r="F168" s="141"/>
      <c r="G168" s="141"/>
      <c r="H168" s="141"/>
      <c r="I168" s="141"/>
      <c r="J168" s="141"/>
      <c r="K168" s="141"/>
      <c r="L168" s="141"/>
      <c r="M168" s="144"/>
      <c r="N168" s="144"/>
      <c r="O168" s="141"/>
      <c r="P168" s="145"/>
      <c r="Q168" s="141"/>
      <c r="R168" s="144"/>
      <c r="S168" s="141"/>
      <c r="T168" s="141"/>
      <c r="U168" s="141"/>
    </row>
    <row r="169" ht="12.75" customHeight="1">
      <c r="A169" s="141"/>
      <c r="B169" s="141"/>
      <c r="C169" s="141"/>
      <c r="D169" s="141"/>
      <c r="E169" s="50"/>
      <c r="F169" s="141"/>
      <c r="G169" s="141"/>
      <c r="H169" s="141"/>
      <c r="I169" s="141"/>
      <c r="J169" s="141"/>
      <c r="K169" s="141"/>
      <c r="L169" s="141"/>
      <c r="M169" s="144"/>
      <c r="N169" s="144"/>
      <c r="O169" s="141"/>
      <c r="P169" s="145"/>
      <c r="Q169" s="141"/>
      <c r="R169" s="144"/>
      <c r="S169" s="141"/>
      <c r="T169" s="141"/>
      <c r="U169" s="141"/>
    </row>
    <row r="170" ht="12.75" customHeight="1">
      <c r="A170" s="141"/>
      <c r="B170" s="141"/>
      <c r="C170" s="141"/>
      <c r="D170" s="141"/>
      <c r="E170" s="50"/>
      <c r="F170" s="141"/>
      <c r="G170" s="141"/>
      <c r="H170" s="141"/>
      <c r="I170" s="141"/>
      <c r="J170" s="141"/>
      <c r="K170" s="141"/>
      <c r="L170" s="141"/>
      <c r="M170" s="144"/>
      <c r="N170" s="144"/>
      <c r="O170" s="141"/>
      <c r="P170" s="145"/>
      <c r="Q170" s="141"/>
      <c r="R170" s="144"/>
      <c r="S170" s="141"/>
      <c r="T170" s="141"/>
      <c r="U170" s="141"/>
    </row>
    <row r="171" ht="12.75" customHeight="1">
      <c r="A171" s="141"/>
      <c r="B171" s="141"/>
      <c r="C171" s="141"/>
      <c r="D171" s="141"/>
      <c r="E171" s="50"/>
      <c r="F171" s="141"/>
      <c r="G171" s="141"/>
      <c r="H171" s="141"/>
      <c r="I171" s="141"/>
      <c r="J171" s="141"/>
      <c r="K171" s="141"/>
      <c r="L171" s="141"/>
      <c r="M171" s="144"/>
      <c r="N171" s="144"/>
      <c r="O171" s="141"/>
      <c r="P171" s="145"/>
      <c r="Q171" s="141"/>
      <c r="R171" s="144"/>
      <c r="S171" s="141"/>
      <c r="T171" s="141"/>
      <c r="U171" s="141"/>
    </row>
    <row r="172" ht="12.75" customHeight="1">
      <c r="A172" s="141"/>
      <c r="B172" s="141"/>
      <c r="C172" s="141"/>
      <c r="D172" s="141"/>
      <c r="E172" s="50"/>
      <c r="F172" s="141"/>
      <c r="G172" s="141"/>
      <c r="H172" s="141"/>
      <c r="I172" s="141"/>
      <c r="J172" s="141"/>
      <c r="K172" s="141"/>
      <c r="L172" s="141"/>
      <c r="M172" s="144"/>
      <c r="N172" s="144"/>
      <c r="O172" s="141"/>
      <c r="P172" s="145"/>
      <c r="Q172" s="141"/>
      <c r="R172" s="144"/>
      <c r="S172" s="141"/>
      <c r="T172" s="141"/>
      <c r="U172" s="141"/>
    </row>
    <row r="173" ht="12.75" customHeight="1">
      <c r="A173" s="141"/>
      <c r="B173" s="141"/>
      <c r="C173" s="141"/>
      <c r="D173" s="141"/>
      <c r="E173" s="50"/>
      <c r="F173" s="141"/>
      <c r="G173" s="141"/>
      <c r="H173" s="141"/>
      <c r="I173" s="141"/>
      <c r="J173" s="141"/>
      <c r="K173" s="141"/>
      <c r="L173" s="141"/>
      <c r="M173" s="144"/>
      <c r="N173" s="144"/>
      <c r="O173" s="141"/>
      <c r="P173" s="145"/>
      <c r="Q173" s="141"/>
      <c r="R173" s="144"/>
      <c r="S173" s="141"/>
      <c r="T173" s="141"/>
      <c r="U173" s="141"/>
    </row>
    <row r="174" ht="12.75" customHeight="1">
      <c r="A174" s="141"/>
      <c r="B174" s="141"/>
      <c r="C174" s="141"/>
      <c r="D174" s="141"/>
      <c r="E174" s="50"/>
      <c r="F174" s="141"/>
      <c r="G174" s="141"/>
      <c r="H174" s="141"/>
      <c r="I174" s="141"/>
      <c r="J174" s="141"/>
      <c r="K174" s="141"/>
      <c r="L174" s="141"/>
      <c r="M174" s="144"/>
      <c r="N174" s="144"/>
      <c r="O174" s="141"/>
      <c r="P174" s="145"/>
      <c r="Q174" s="141"/>
      <c r="R174" s="144"/>
      <c r="S174" s="141"/>
      <c r="T174" s="141"/>
      <c r="U174" s="141"/>
    </row>
    <row r="175" ht="12.75" customHeight="1">
      <c r="A175" s="141"/>
      <c r="B175" s="141"/>
      <c r="C175" s="141"/>
      <c r="D175" s="141"/>
      <c r="E175" s="50"/>
      <c r="F175" s="141"/>
      <c r="G175" s="141"/>
      <c r="H175" s="141"/>
      <c r="I175" s="141"/>
      <c r="J175" s="141"/>
      <c r="K175" s="141"/>
      <c r="L175" s="141"/>
      <c r="M175" s="144"/>
      <c r="N175" s="144"/>
      <c r="O175" s="141"/>
      <c r="P175" s="145"/>
      <c r="Q175" s="141"/>
      <c r="R175" s="144"/>
      <c r="S175" s="141"/>
      <c r="T175" s="141"/>
      <c r="U175" s="141"/>
    </row>
    <row r="176" ht="12.75" customHeight="1">
      <c r="A176" s="141"/>
      <c r="B176" s="141"/>
      <c r="C176" s="141"/>
      <c r="D176" s="141"/>
      <c r="E176" s="50"/>
      <c r="F176" s="141"/>
      <c r="G176" s="141"/>
      <c r="H176" s="141"/>
      <c r="I176" s="141"/>
      <c r="J176" s="141"/>
      <c r="K176" s="141"/>
      <c r="L176" s="141"/>
      <c r="M176" s="144"/>
      <c r="N176" s="144"/>
      <c r="O176" s="141"/>
      <c r="P176" s="145"/>
      <c r="Q176" s="141"/>
      <c r="R176" s="144"/>
      <c r="S176" s="141"/>
      <c r="T176" s="141"/>
      <c r="U176" s="141"/>
    </row>
    <row r="177" ht="12.75" customHeight="1">
      <c r="A177" s="141"/>
      <c r="B177" s="141"/>
      <c r="C177" s="141"/>
      <c r="D177" s="141"/>
      <c r="E177" s="50"/>
      <c r="F177" s="141"/>
      <c r="G177" s="141"/>
      <c r="H177" s="141"/>
      <c r="I177" s="141"/>
      <c r="J177" s="141"/>
      <c r="K177" s="141"/>
      <c r="L177" s="141"/>
      <c r="M177" s="144"/>
      <c r="N177" s="144"/>
      <c r="O177" s="141"/>
      <c r="P177" s="145"/>
      <c r="Q177" s="141"/>
      <c r="R177" s="144"/>
      <c r="S177" s="141"/>
      <c r="T177" s="141"/>
      <c r="U177" s="141"/>
    </row>
    <row r="178" ht="12.75" customHeight="1">
      <c r="A178" s="141"/>
      <c r="B178" s="141"/>
      <c r="C178" s="141"/>
      <c r="D178" s="141"/>
      <c r="E178" s="50"/>
      <c r="F178" s="141"/>
      <c r="G178" s="141"/>
      <c r="H178" s="141"/>
      <c r="I178" s="141"/>
      <c r="J178" s="141"/>
      <c r="K178" s="141"/>
      <c r="L178" s="141"/>
      <c r="M178" s="144"/>
      <c r="N178" s="144"/>
      <c r="O178" s="141"/>
      <c r="P178" s="145"/>
      <c r="Q178" s="141"/>
      <c r="R178" s="144"/>
      <c r="S178" s="141"/>
      <c r="T178" s="141"/>
      <c r="U178" s="141"/>
    </row>
    <row r="179" ht="12.75" customHeight="1">
      <c r="A179" s="141"/>
      <c r="B179" s="141"/>
      <c r="C179" s="141"/>
      <c r="D179" s="141"/>
      <c r="E179" s="50"/>
      <c r="F179" s="141"/>
      <c r="G179" s="141"/>
      <c r="H179" s="141"/>
      <c r="I179" s="141"/>
      <c r="J179" s="141"/>
      <c r="K179" s="141"/>
      <c r="L179" s="141"/>
      <c r="M179" s="144"/>
      <c r="N179" s="144"/>
      <c r="O179" s="141"/>
      <c r="P179" s="145"/>
      <c r="Q179" s="141"/>
      <c r="R179" s="144"/>
      <c r="S179" s="141"/>
      <c r="T179" s="141"/>
      <c r="U179" s="141"/>
    </row>
    <row r="180" ht="12.75" customHeight="1">
      <c r="A180" s="141"/>
      <c r="B180" s="141"/>
      <c r="C180" s="141"/>
      <c r="D180" s="141"/>
      <c r="E180" s="50"/>
      <c r="F180" s="141"/>
      <c r="G180" s="141"/>
      <c r="H180" s="141"/>
      <c r="I180" s="141"/>
      <c r="J180" s="141"/>
      <c r="K180" s="141"/>
      <c r="L180" s="141"/>
      <c r="M180" s="144"/>
      <c r="N180" s="144"/>
      <c r="O180" s="141"/>
      <c r="P180" s="145"/>
      <c r="Q180" s="141"/>
      <c r="R180" s="144"/>
      <c r="S180" s="141"/>
      <c r="T180" s="141"/>
      <c r="U180" s="141"/>
    </row>
    <row r="181" ht="12.75" customHeight="1">
      <c r="A181" s="141"/>
      <c r="B181" s="141"/>
      <c r="C181" s="141"/>
      <c r="D181" s="141"/>
      <c r="E181" s="50"/>
      <c r="F181" s="141"/>
      <c r="G181" s="141"/>
      <c r="H181" s="141"/>
      <c r="I181" s="141"/>
      <c r="J181" s="141"/>
      <c r="K181" s="141"/>
      <c r="L181" s="141"/>
      <c r="M181" s="144"/>
      <c r="N181" s="144"/>
      <c r="O181" s="141"/>
      <c r="P181" s="145"/>
      <c r="Q181" s="141"/>
      <c r="R181" s="144"/>
      <c r="S181" s="141"/>
      <c r="T181" s="141"/>
      <c r="U181" s="141"/>
    </row>
    <row r="182" ht="12.75" customHeight="1">
      <c r="A182" s="141"/>
      <c r="B182" s="141"/>
      <c r="C182" s="141"/>
      <c r="D182" s="141"/>
      <c r="E182" s="50"/>
      <c r="F182" s="141"/>
      <c r="G182" s="141"/>
      <c r="H182" s="141"/>
      <c r="I182" s="141"/>
      <c r="J182" s="141"/>
      <c r="K182" s="141"/>
      <c r="L182" s="141"/>
      <c r="M182" s="144"/>
      <c r="N182" s="144"/>
      <c r="O182" s="141"/>
      <c r="P182" s="145"/>
      <c r="Q182" s="141"/>
      <c r="R182" s="144"/>
      <c r="S182" s="141"/>
      <c r="T182" s="141"/>
      <c r="U182" s="141"/>
    </row>
    <row r="183" ht="12.75" customHeight="1">
      <c r="A183" s="141"/>
      <c r="B183" s="141"/>
      <c r="C183" s="141"/>
      <c r="D183" s="141"/>
      <c r="E183" s="50"/>
      <c r="F183" s="141"/>
      <c r="G183" s="141"/>
      <c r="H183" s="141"/>
      <c r="I183" s="141"/>
      <c r="J183" s="141"/>
      <c r="K183" s="141"/>
      <c r="L183" s="141"/>
      <c r="M183" s="144"/>
      <c r="N183" s="144"/>
      <c r="O183" s="141"/>
      <c r="P183" s="145"/>
      <c r="Q183" s="141"/>
      <c r="R183" s="144"/>
      <c r="S183" s="141"/>
      <c r="T183" s="141"/>
      <c r="U183" s="141"/>
    </row>
    <row r="184" ht="12.75" customHeight="1">
      <c r="A184" s="141"/>
      <c r="B184" s="141"/>
      <c r="C184" s="141"/>
      <c r="D184" s="141"/>
      <c r="E184" s="50"/>
      <c r="F184" s="141"/>
      <c r="G184" s="141"/>
      <c r="H184" s="141"/>
      <c r="I184" s="141"/>
      <c r="J184" s="141"/>
      <c r="K184" s="141"/>
      <c r="L184" s="141"/>
      <c r="M184" s="144"/>
      <c r="N184" s="144"/>
      <c r="O184" s="141"/>
      <c r="P184" s="145"/>
      <c r="Q184" s="141"/>
      <c r="R184" s="144"/>
      <c r="S184" s="141"/>
      <c r="T184" s="141"/>
      <c r="U184" s="141"/>
    </row>
    <row r="185" ht="12.75" customHeight="1">
      <c r="A185" s="141"/>
      <c r="B185" s="141"/>
      <c r="C185" s="141"/>
      <c r="D185" s="141"/>
      <c r="E185" s="50"/>
      <c r="F185" s="141"/>
      <c r="G185" s="141"/>
      <c r="H185" s="141"/>
      <c r="I185" s="141"/>
      <c r="J185" s="141"/>
      <c r="K185" s="141"/>
      <c r="L185" s="141"/>
      <c r="M185" s="144"/>
      <c r="N185" s="144"/>
      <c r="O185" s="141"/>
      <c r="P185" s="145"/>
      <c r="Q185" s="141"/>
      <c r="R185" s="144"/>
      <c r="S185" s="141"/>
      <c r="T185" s="141"/>
      <c r="U185" s="141"/>
    </row>
    <row r="186" ht="12.75" customHeight="1">
      <c r="A186" s="141"/>
      <c r="B186" s="141"/>
      <c r="C186" s="141"/>
      <c r="D186" s="141"/>
      <c r="E186" s="50"/>
      <c r="F186" s="141"/>
      <c r="G186" s="141"/>
      <c r="H186" s="141"/>
      <c r="I186" s="141"/>
      <c r="J186" s="141"/>
      <c r="K186" s="141"/>
      <c r="L186" s="141"/>
      <c r="M186" s="144"/>
      <c r="N186" s="144"/>
      <c r="O186" s="141"/>
      <c r="P186" s="145"/>
      <c r="Q186" s="141"/>
      <c r="R186" s="144"/>
      <c r="S186" s="141"/>
      <c r="T186" s="141"/>
      <c r="U186" s="141"/>
    </row>
    <row r="187" ht="12.75" customHeight="1">
      <c r="A187" s="141"/>
      <c r="B187" s="141"/>
      <c r="C187" s="141"/>
      <c r="D187" s="141"/>
      <c r="E187" s="50"/>
      <c r="F187" s="141"/>
      <c r="G187" s="141"/>
      <c r="H187" s="141"/>
      <c r="I187" s="141"/>
      <c r="J187" s="141"/>
      <c r="K187" s="141"/>
      <c r="L187" s="141"/>
      <c r="M187" s="144"/>
      <c r="N187" s="144"/>
      <c r="O187" s="141"/>
      <c r="P187" s="145"/>
      <c r="Q187" s="141"/>
      <c r="R187" s="144"/>
      <c r="S187" s="141"/>
      <c r="T187" s="141"/>
      <c r="U187" s="141"/>
    </row>
    <row r="188" ht="12.75" customHeight="1">
      <c r="A188" s="141"/>
      <c r="B188" s="141"/>
      <c r="C188" s="141"/>
      <c r="D188" s="141"/>
      <c r="E188" s="50"/>
      <c r="F188" s="141"/>
      <c r="G188" s="141"/>
      <c r="H188" s="141"/>
      <c r="I188" s="141"/>
      <c r="J188" s="141"/>
      <c r="K188" s="141"/>
      <c r="L188" s="141"/>
      <c r="M188" s="144"/>
      <c r="N188" s="144"/>
      <c r="O188" s="141"/>
      <c r="P188" s="145"/>
      <c r="Q188" s="141"/>
      <c r="R188" s="144"/>
      <c r="S188" s="141"/>
      <c r="T188" s="141"/>
      <c r="U188" s="141"/>
    </row>
    <row r="189" ht="12.75" customHeight="1">
      <c r="A189" s="141"/>
      <c r="B189" s="141"/>
      <c r="C189" s="141"/>
      <c r="D189" s="141"/>
      <c r="E189" s="50"/>
      <c r="F189" s="141"/>
      <c r="G189" s="141"/>
      <c r="H189" s="141"/>
      <c r="I189" s="141"/>
      <c r="J189" s="141"/>
      <c r="K189" s="141"/>
      <c r="L189" s="141"/>
      <c r="M189" s="144"/>
      <c r="N189" s="144"/>
      <c r="O189" s="141"/>
      <c r="P189" s="145"/>
      <c r="Q189" s="141"/>
      <c r="R189" s="144"/>
      <c r="S189" s="141"/>
      <c r="T189" s="141"/>
      <c r="U189" s="141"/>
    </row>
    <row r="190" ht="12.75" customHeight="1">
      <c r="A190" s="141"/>
      <c r="B190" s="141"/>
      <c r="C190" s="141"/>
      <c r="D190" s="141"/>
      <c r="E190" s="50"/>
      <c r="F190" s="141"/>
      <c r="G190" s="141"/>
      <c r="H190" s="141"/>
      <c r="I190" s="141"/>
      <c r="J190" s="141"/>
      <c r="K190" s="141"/>
      <c r="L190" s="141"/>
      <c r="M190" s="144"/>
      <c r="N190" s="144"/>
      <c r="O190" s="141"/>
      <c r="P190" s="145"/>
      <c r="Q190" s="141"/>
      <c r="R190" s="144"/>
      <c r="S190" s="141"/>
      <c r="T190" s="141"/>
      <c r="U190" s="141"/>
    </row>
    <row r="191" ht="12.75" customHeight="1">
      <c r="A191" s="141"/>
      <c r="B191" s="141"/>
      <c r="C191" s="141"/>
      <c r="D191" s="141"/>
      <c r="E191" s="50"/>
      <c r="F191" s="141"/>
      <c r="G191" s="141"/>
      <c r="H191" s="141"/>
      <c r="I191" s="141"/>
      <c r="J191" s="141"/>
      <c r="K191" s="141"/>
      <c r="L191" s="141"/>
      <c r="M191" s="144"/>
      <c r="N191" s="144"/>
      <c r="O191" s="141"/>
      <c r="P191" s="145"/>
      <c r="Q191" s="141"/>
      <c r="R191" s="144"/>
      <c r="S191" s="141"/>
      <c r="T191" s="141"/>
      <c r="U191" s="141"/>
    </row>
    <row r="192" ht="12.75" customHeight="1">
      <c r="A192" s="141"/>
      <c r="B192" s="141"/>
      <c r="C192" s="141"/>
      <c r="D192" s="141"/>
      <c r="E192" s="50"/>
      <c r="F192" s="141"/>
      <c r="G192" s="141"/>
      <c r="H192" s="141"/>
      <c r="I192" s="141"/>
      <c r="J192" s="141"/>
      <c r="K192" s="141"/>
      <c r="L192" s="141"/>
      <c r="M192" s="144"/>
      <c r="N192" s="144"/>
      <c r="O192" s="141"/>
      <c r="P192" s="145"/>
      <c r="Q192" s="141"/>
      <c r="R192" s="144"/>
      <c r="S192" s="141"/>
      <c r="T192" s="141"/>
      <c r="U192" s="141"/>
    </row>
    <row r="193" ht="12.75" customHeight="1">
      <c r="A193" s="141"/>
      <c r="B193" s="141"/>
      <c r="C193" s="141"/>
      <c r="D193" s="141"/>
      <c r="E193" s="50"/>
      <c r="F193" s="141"/>
      <c r="G193" s="141"/>
      <c r="H193" s="141"/>
      <c r="I193" s="141"/>
      <c r="J193" s="141"/>
      <c r="K193" s="141"/>
      <c r="L193" s="141"/>
      <c r="M193" s="144"/>
      <c r="N193" s="144"/>
      <c r="O193" s="141"/>
      <c r="P193" s="145"/>
      <c r="Q193" s="141"/>
      <c r="R193" s="144"/>
      <c r="S193" s="141"/>
      <c r="T193" s="141"/>
      <c r="U193" s="141"/>
    </row>
    <row r="194" ht="12.75" customHeight="1">
      <c r="A194" s="141"/>
      <c r="B194" s="141"/>
      <c r="C194" s="141"/>
      <c r="D194" s="141"/>
      <c r="E194" s="50"/>
      <c r="F194" s="141"/>
      <c r="G194" s="141"/>
      <c r="H194" s="141"/>
      <c r="I194" s="141"/>
      <c r="J194" s="141"/>
      <c r="K194" s="141"/>
      <c r="L194" s="141"/>
      <c r="M194" s="144"/>
      <c r="N194" s="144"/>
      <c r="O194" s="141"/>
      <c r="P194" s="145"/>
      <c r="Q194" s="141"/>
      <c r="R194" s="144"/>
      <c r="S194" s="141"/>
      <c r="T194" s="141"/>
      <c r="U194" s="141"/>
    </row>
    <row r="195" ht="12.75" customHeight="1">
      <c r="A195" s="141"/>
      <c r="B195" s="141"/>
      <c r="C195" s="141"/>
      <c r="D195" s="141"/>
      <c r="E195" s="50"/>
      <c r="F195" s="141"/>
      <c r="G195" s="141"/>
      <c r="H195" s="141"/>
      <c r="I195" s="141"/>
      <c r="J195" s="141"/>
      <c r="K195" s="141"/>
      <c r="L195" s="141"/>
      <c r="M195" s="144"/>
      <c r="N195" s="144"/>
      <c r="O195" s="141"/>
      <c r="P195" s="145"/>
      <c r="Q195" s="141"/>
      <c r="R195" s="144"/>
      <c r="S195" s="141"/>
      <c r="T195" s="141"/>
      <c r="U195" s="141"/>
    </row>
    <row r="196" ht="12.75" customHeight="1">
      <c r="A196" s="141"/>
      <c r="B196" s="141"/>
      <c r="C196" s="141"/>
      <c r="D196" s="141"/>
      <c r="E196" s="50"/>
      <c r="F196" s="141"/>
      <c r="G196" s="141"/>
      <c r="H196" s="141"/>
      <c r="I196" s="141"/>
      <c r="J196" s="141"/>
      <c r="K196" s="141"/>
      <c r="L196" s="141"/>
      <c r="M196" s="144"/>
      <c r="N196" s="144"/>
      <c r="O196" s="141"/>
      <c r="P196" s="145"/>
      <c r="Q196" s="141"/>
      <c r="R196" s="144"/>
      <c r="S196" s="141"/>
      <c r="T196" s="141"/>
      <c r="U196" s="141"/>
    </row>
    <row r="197" ht="12.75" customHeight="1">
      <c r="A197" s="141"/>
      <c r="B197" s="141"/>
      <c r="C197" s="141"/>
      <c r="D197" s="141"/>
      <c r="E197" s="50"/>
      <c r="F197" s="141"/>
      <c r="G197" s="141"/>
      <c r="H197" s="141"/>
      <c r="I197" s="141"/>
      <c r="J197" s="141"/>
      <c r="K197" s="141"/>
      <c r="L197" s="141"/>
      <c r="M197" s="144"/>
      <c r="N197" s="144"/>
      <c r="O197" s="141"/>
      <c r="P197" s="145"/>
      <c r="Q197" s="141"/>
      <c r="R197" s="144"/>
      <c r="S197" s="141"/>
      <c r="T197" s="141"/>
      <c r="U197" s="141"/>
    </row>
    <row r="198" ht="12.75" customHeight="1">
      <c r="A198" s="141"/>
      <c r="B198" s="141"/>
      <c r="C198" s="141"/>
      <c r="D198" s="141"/>
      <c r="E198" s="50"/>
      <c r="F198" s="141"/>
      <c r="G198" s="141"/>
      <c r="H198" s="141"/>
      <c r="I198" s="141"/>
      <c r="J198" s="141"/>
      <c r="K198" s="141"/>
      <c r="L198" s="141"/>
      <c r="M198" s="144"/>
      <c r="N198" s="144"/>
      <c r="O198" s="141"/>
      <c r="P198" s="145"/>
      <c r="Q198" s="141"/>
      <c r="R198" s="144"/>
      <c r="S198" s="141"/>
      <c r="T198" s="141"/>
      <c r="U198" s="141"/>
    </row>
    <row r="199" ht="12.75" customHeight="1">
      <c r="A199" s="141"/>
      <c r="B199" s="141"/>
      <c r="C199" s="141"/>
      <c r="D199" s="141"/>
      <c r="E199" s="50"/>
      <c r="F199" s="141"/>
      <c r="G199" s="141"/>
      <c r="H199" s="141"/>
      <c r="I199" s="141"/>
      <c r="J199" s="141"/>
      <c r="K199" s="141"/>
      <c r="L199" s="141"/>
      <c r="M199" s="144"/>
      <c r="N199" s="144"/>
      <c r="O199" s="141"/>
      <c r="P199" s="145"/>
      <c r="Q199" s="141"/>
      <c r="R199" s="144"/>
      <c r="S199" s="141"/>
      <c r="T199" s="141"/>
      <c r="U199" s="141"/>
    </row>
    <row r="200" ht="12.75" customHeight="1">
      <c r="A200" s="141"/>
      <c r="B200" s="141"/>
      <c r="C200" s="141"/>
      <c r="D200" s="141"/>
      <c r="E200" s="50"/>
      <c r="F200" s="141"/>
      <c r="G200" s="141"/>
      <c r="H200" s="141"/>
      <c r="I200" s="141"/>
      <c r="J200" s="141"/>
      <c r="K200" s="141"/>
      <c r="L200" s="141"/>
      <c r="M200" s="144"/>
      <c r="N200" s="144"/>
      <c r="O200" s="141"/>
      <c r="P200" s="145"/>
      <c r="Q200" s="141"/>
      <c r="R200" s="144"/>
      <c r="S200" s="141"/>
      <c r="T200" s="141"/>
      <c r="U200" s="141"/>
    </row>
    <row r="201" ht="12.75" customHeight="1">
      <c r="A201" s="141"/>
      <c r="B201" s="141"/>
      <c r="C201" s="141"/>
      <c r="D201" s="141"/>
      <c r="E201" s="50"/>
      <c r="F201" s="141"/>
      <c r="G201" s="141"/>
      <c r="H201" s="141"/>
      <c r="I201" s="141"/>
      <c r="J201" s="141"/>
      <c r="K201" s="141"/>
      <c r="L201" s="141"/>
      <c r="M201" s="144"/>
      <c r="N201" s="144"/>
      <c r="O201" s="141"/>
      <c r="P201" s="145"/>
      <c r="Q201" s="141"/>
      <c r="R201" s="144"/>
      <c r="S201" s="141"/>
      <c r="T201" s="141"/>
      <c r="U201" s="141"/>
    </row>
    <row r="202" ht="12.75" customHeight="1">
      <c r="A202" s="141"/>
      <c r="B202" s="141"/>
      <c r="C202" s="141"/>
      <c r="D202" s="141"/>
      <c r="E202" s="50"/>
      <c r="F202" s="141"/>
      <c r="G202" s="141"/>
      <c r="H202" s="141"/>
      <c r="I202" s="141"/>
      <c r="J202" s="141"/>
      <c r="K202" s="141"/>
      <c r="L202" s="141"/>
      <c r="M202" s="144"/>
      <c r="N202" s="144"/>
      <c r="O202" s="141"/>
      <c r="P202" s="145"/>
      <c r="Q202" s="141"/>
      <c r="R202" s="144"/>
      <c r="S202" s="141"/>
      <c r="T202" s="141"/>
      <c r="U202" s="141"/>
    </row>
    <row r="203" ht="12.75" customHeight="1">
      <c r="A203" s="141"/>
      <c r="B203" s="141"/>
      <c r="C203" s="141"/>
      <c r="D203" s="141"/>
      <c r="E203" s="50"/>
      <c r="F203" s="141"/>
      <c r="G203" s="141"/>
      <c r="H203" s="141"/>
      <c r="I203" s="141"/>
      <c r="J203" s="141"/>
      <c r="K203" s="141"/>
      <c r="L203" s="141"/>
      <c r="M203" s="144"/>
      <c r="N203" s="144"/>
      <c r="O203" s="141"/>
      <c r="P203" s="145"/>
      <c r="Q203" s="141"/>
      <c r="R203" s="144"/>
      <c r="S203" s="141"/>
      <c r="T203" s="141"/>
      <c r="U203" s="141"/>
    </row>
    <row r="204" ht="12.75" customHeight="1">
      <c r="A204" s="141"/>
      <c r="B204" s="141"/>
      <c r="C204" s="141"/>
      <c r="D204" s="141"/>
      <c r="E204" s="50"/>
      <c r="F204" s="141"/>
      <c r="G204" s="141"/>
      <c r="H204" s="141"/>
      <c r="I204" s="141"/>
      <c r="J204" s="141"/>
      <c r="K204" s="141"/>
      <c r="L204" s="141"/>
      <c r="M204" s="144"/>
      <c r="N204" s="144"/>
      <c r="O204" s="141"/>
      <c r="P204" s="145"/>
      <c r="Q204" s="141"/>
      <c r="R204" s="144"/>
      <c r="S204" s="141"/>
      <c r="T204" s="141"/>
      <c r="U204" s="141"/>
    </row>
    <row r="205" ht="12.75" customHeight="1">
      <c r="A205" s="141"/>
      <c r="B205" s="141"/>
      <c r="C205" s="141"/>
      <c r="D205" s="141"/>
      <c r="E205" s="50"/>
      <c r="F205" s="141"/>
      <c r="G205" s="141"/>
      <c r="H205" s="141"/>
      <c r="I205" s="141"/>
      <c r="J205" s="141"/>
      <c r="K205" s="141"/>
      <c r="L205" s="141"/>
      <c r="M205" s="144"/>
      <c r="N205" s="144"/>
      <c r="O205" s="141"/>
      <c r="P205" s="145"/>
      <c r="Q205" s="141"/>
      <c r="R205" s="144"/>
      <c r="S205" s="141"/>
      <c r="T205" s="141"/>
      <c r="U205" s="141"/>
    </row>
    <row r="206" ht="12.75" customHeight="1">
      <c r="A206" s="141"/>
      <c r="B206" s="141"/>
      <c r="C206" s="141"/>
      <c r="D206" s="141"/>
      <c r="E206" s="50"/>
      <c r="F206" s="141"/>
      <c r="G206" s="141"/>
      <c r="H206" s="141"/>
      <c r="I206" s="141"/>
      <c r="J206" s="141"/>
      <c r="K206" s="141"/>
      <c r="L206" s="141"/>
      <c r="M206" s="144"/>
      <c r="N206" s="144"/>
      <c r="O206" s="141"/>
      <c r="P206" s="145"/>
      <c r="Q206" s="141"/>
      <c r="R206" s="144"/>
      <c r="S206" s="141"/>
      <c r="T206" s="141"/>
      <c r="U206" s="141"/>
    </row>
    <row r="207" ht="12.75" customHeight="1">
      <c r="A207" s="141"/>
      <c r="B207" s="141"/>
      <c r="C207" s="141"/>
      <c r="D207" s="141"/>
      <c r="E207" s="50"/>
      <c r="F207" s="141"/>
      <c r="G207" s="141"/>
      <c r="H207" s="141"/>
      <c r="I207" s="141"/>
      <c r="J207" s="141"/>
      <c r="K207" s="141"/>
      <c r="L207" s="141"/>
      <c r="M207" s="144"/>
      <c r="N207" s="144"/>
      <c r="O207" s="141"/>
      <c r="P207" s="145"/>
      <c r="Q207" s="141"/>
      <c r="R207" s="144"/>
      <c r="S207" s="141"/>
      <c r="T207" s="141"/>
      <c r="U207" s="141"/>
    </row>
    <row r="208" ht="12.75" customHeight="1">
      <c r="A208" s="141"/>
      <c r="B208" s="141"/>
      <c r="C208" s="141"/>
      <c r="D208" s="141"/>
      <c r="E208" s="50"/>
      <c r="F208" s="141"/>
      <c r="G208" s="141"/>
      <c r="H208" s="141"/>
      <c r="I208" s="141"/>
      <c r="J208" s="141"/>
      <c r="K208" s="141"/>
      <c r="L208" s="141"/>
      <c r="M208" s="144"/>
      <c r="N208" s="144"/>
      <c r="O208" s="141"/>
      <c r="P208" s="145"/>
      <c r="Q208" s="141"/>
      <c r="R208" s="144"/>
      <c r="S208" s="141"/>
      <c r="T208" s="141"/>
      <c r="U208" s="141"/>
    </row>
    <row r="209" ht="12.75" customHeight="1">
      <c r="A209" s="141"/>
      <c r="B209" s="141"/>
      <c r="C209" s="141"/>
      <c r="D209" s="141"/>
      <c r="E209" s="50"/>
      <c r="F209" s="141"/>
      <c r="G209" s="141"/>
      <c r="H209" s="141"/>
      <c r="I209" s="141"/>
      <c r="J209" s="141"/>
      <c r="K209" s="141"/>
      <c r="L209" s="141"/>
      <c r="M209" s="144"/>
      <c r="N209" s="144"/>
      <c r="O209" s="141"/>
      <c r="P209" s="145"/>
      <c r="Q209" s="141"/>
      <c r="R209" s="144"/>
      <c r="S209" s="141"/>
      <c r="T209" s="141"/>
      <c r="U209" s="141"/>
    </row>
    <row r="210" ht="12.75" customHeight="1">
      <c r="A210" s="141"/>
      <c r="B210" s="141"/>
      <c r="C210" s="141"/>
      <c r="D210" s="141"/>
      <c r="E210" s="50"/>
      <c r="F210" s="141"/>
      <c r="G210" s="141"/>
      <c r="H210" s="141"/>
      <c r="I210" s="141"/>
      <c r="J210" s="141"/>
      <c r="K210" s="141"/>
      <c r="L210" s="141"/>
      <c r="M210" s="144"/>
      <c r="N210" s="144"/>
      <c r="O210" s="141"/>
      <c r="P210" s="145"/>
      <c r="Q210" s="141"/>
      <c r="R210" s="144"/>
      <c r="S210" s="141"/>
      <c r="T210" s="141"/>
      <c r="U210" s="141"/>
    </row>
    <row r="211" ht="12.75" customHeight="1">
      <c r="A211" s="141"/>
      <c r="B211" s="141"/>
      <c r="C211" s="141"/>
      <c r="D211" s="141"/>
      <c r="E211" s="50"/>
      <c r="F211" s="141"/>
      <c r="G211" s="141"/>
      <c r="H211" s="141"/>
      <c r="I211" s="141"/>
      <c r="J211" s="141"/>
      <c r="K211" s="141"/>
      <c r="L211" s="141"/>
      <c r="M211" s="144"/>
      <c r="N211" s="144"/>
      <c r="O211" s="141"/>
      <c r="P211" s="145"/>
      <c r="Q211" s="141"/>
      <c r="R211" s="144"/>
      <c r="S211" s="141"/>
      <c r="T211" s="141"/>
      <c r="U211" s="141"/>
    </row>
    <row r="212" ht="12.75" customHeight="1">
      <c r="A212" s="141"/>
      <c r="B212" s="141"/>
      <c r="C212" s="141"/>
      <c r="D212" s="141"/>
      <c r="E212" s="50"/>
      <c r="F212" s="141"/>
      <c r="G212" s="141"/>
      <c r="H212" s="141"/>
      <c r="I212" s="141"/>
      <c r="J212" s="141"/>
      <c r="K212" s="141"/>
      <c r="L212" s="141"/>
      <c r="M212" s="144"/>
      <c r="N212" s="144"/>
      <c r="O212" s="141"/>
      <c r="P212" s="145"/>
      <c r="Q212" s="141"/>
      <c r="R212" s="144"/>
      <c r="S212" s="141"/>
      <c r="T212" s="141"/>
      <c r="U212" s="141"/>
    </row>
    <row r="213" ht="12.75" customHeight="1">
      <c r="A213" s="141"/>
      <c r="B213" s="141"/>
      <c r="C213" s="141"/>
      <c r="D213" s="141"/>
      <c r="E213" s="50"/>
      <c r="F213" s="141"/>
      <c r="G213" s="141"/>
      <c r="H213" s="141"/>
      <c r="I213" s="141"/>
      <c r="J213" s="141"/>
      <c r="K213" s="141"/>
      <c r="L213" s="141"/>
      <c r="M213" s="144"/>
      <c r="N213" s="144"/>
      <c r="O213" s="141"/>
      <c r="P213" s="145"/>
      <c r="Q213" s="141"/>
      <c r="R213" s="144"/>
      <c r="S213" s="141"/>
      <c r="T213" s="141"/>
      <c r="U213" s="141"/>
    </row>
    <row r="214" ht="12.75" customHeight="1">
      <c r="A214" s="141"/>
      <c r="B214" s="141"/>
      <c r="C214" s="141"/>
      <c r="D214" s="141"/>
      <c r="E214" s="50"/>
      <c r="F214" s="141"/>
      <c r="G214" s="141"/>
      <c r="H214" s="141"/>
      <c r="I214" s="141"/>
      <c r="J214" s="141"/>
      <c r="K214" s="141"/>
      <c r="L214" s="141"/>
      <c r="M214" s="144"/>
      <c r="N214" s="144"/>
      <c r="O214" s="141"/>
      <c r="P214" s="145"/>
      <c r="Q214" s="141"/>
      <c r="R214" s="144"/>
      <c r="S214" s="141"/>
      <c r="T214" s="141"/>
      <c r="U214" s="141"/>
    </row>
    <row r="215" ht="12.75" customHeight="1">
      <c r="A215" s="141"/>
      <c r="B215" s="141"/>
      <c r="C215" s="141"/>
      <c r="D215" s="141"/>
      <c r="E215" s="50"/>
      <c r="F215" s="141"/>
      <c r="G215" s="141"/>
      <c r="H215" s="141"/>
      <c r="I215" s="141"/>
      <c r="J215" s="141"/>
      <c r="K215" s="141"/>
      <c r="L215" s="141"/>
      <c r="M215" s="144"/>
      <c r="N215" s="144"/>
      <c r="O215" s="141"/>
      <c r="P215" s="145"/>
      <c r="Q215" s="141"/>
      <c r="R215" s="144"/>
      <c r="S215" s="141"/>
      <c r="T215" s="141"/>
      <c r="U215" s="141"/>
    </row>
    <row r="216" ht="12.75" customHeight="1">
      <c r="A216" s="141"/>
      <c r="B216" s="141"/>
      <c r="C216" s="141"/>
      <c r="D216" s="141"/>
      <c r="E216" s="50"/>
      <c r="F216" s="141"/>
      <c r="G216" s="141"/>
      <c r="H216" s="141"/>
      <c r="I216" s="141"/>
      <c r="J216" s="141"/>
      <c r="K216" s="141"/>
      <c r="L216" s="141"/>
      <c r="M216" s="144"/>
      <c r="N216" s="144"/>
      <c r="O216" s="141"/>
      <c r="P216" s="145"/>
      <c r="Q216" s="141"/>
      <c r="R216" s="144"/>
      <c r="S216" s="141"/>
      <c r="T216" s="141"/>
      <c r="U216" s="141"/>
    </row>
    <row r="217" ht="12.75" customHeight="1">
      <c r="A217" s="141"/>
      <c r="B217" s="141"/>
      <c r="C217" s="141"/>
      <c r="D217" s="141"/>
      <c r="E217" s="50"/>
      <c r="F217" s="141"/>
      <c r="G217" s="141"/>
      <c r="H217" s="141"/>
      <c r="I217" s="141"/>
      <c r="J217" s="141"/>
      <c r="K217" s="141"/>
      <c r="L217" s="141"/>
      <c r="M217" s="144"/>
      <c r="N217" s="144"/>
      <c r="O217" s="141"/>
      <c r="P217" s="145"/>
      <c r="Q217" s="141"/>
      <c r="R217" s="144"/>
      <c r="S217" s="141"/>
      <c r="T217" s="141"/>
      <c r="U217" s="141"/>
    </row>
    <row r="218" ht="12.75" customHeight="1">
      <c r="A218" s="141"/>
      <c r="B218" s="141"/>
      <c r="C218" s="141"/>
      <c r="D218" s="141"/>
      <c r="E218" s="50"/>
      <c r="F218" s="141"/>
      <c r="G218" s="141"/>
      <c r="H218" s="141"/>
      <c r="I218" s="141"/>
      <c r="J218" s="141"/>
      <c r="K218" s="141"/>
      <c r="L218" s="141"/>
      <c r="M218" s="144"/>
      <c r="N218" s="144"/>
      <c r="O218" s="141"/>
      <c r="P218" s="145"/>
      <c r="Q218" s="141"/>
      <c r="R218" s="144"/>
      <c r="S218" s="141"/>
      <c r="T218" s="141"/>
      <c r="U218" s="141"/>
    </row>
    <row r="219" ht="12.75" customHeight="1">
      <c r="A219" s="141"/>
      <c r="B219" s="141"/>
      <c r="C219" s="141"/>
      <c r="D219" s="141"/>
      <c r="E219" s="50"/>
      <c r="F219" s="141"/>
      <c r="G219" s="141"/>
      <c r="H219" s="141"/>
      <c r="I219" s="141"/>
      <c r="J219" s="141"/>
      <c r="K219" s="141"/>
      <c r="L219" s="141"/>
      <c r="M219" s="144"/>
      <c r="N219" s="144"/>
      <c r="O219" s="141"/>
      <c r="P219" s="145"/>
      <c r="Q219" s="141"/>
      <c r="R219" s="144"/>
      <c r="S219" s="141"/>
      <c r="T219" s="141"/>
      <c r="U219" s="141"/>
    </row>
    <row r="220" ht="12.75" customHeight="1">
      <c r="A220" s="141"/>
      <c r="B220" s="141"/>
      <c r="C220" s="141"/>
      <c r="D220" s="141"/>
      <c r="E220" s="50"/>
      <c r="F220" s="141"/>
      <c r="G220" s="141"/>
      <c r="H220" s="141"/>
      <c r="I220" s="141"/>
      <c r="J220" s="141"/>
      <c r="K220" s="141"/>
      <c r="L220" s="141"/>
      <c r="M220" s="144"/>
      <c r="N220" s="144"/>
      <c r="O220" s="141"/>
      <c r="P220" s="145"/>
      <c r="Q220" s="141"/>
      <c r="R220" s="144"/>
      <c r="S220" s="141"/>
      <c r="T220" s="141"/>
      <c r="U220" s="141"/>
    </row>
    <row r="221" ht="12.75" customHeight="1">
      <c r="A221" s="141"/>
      <c r="B221" s="141"/>
      <c r="C221" s="141"/>
      <c r="D221" s="141"/>
      <c r="E221" s="50"/>
      <c r="F221" s="141"/>
      <c r="G221" s="141"/>
      <c r="H221" s="141"/>
      <c r="I221" s="141"/>
      <c r="J221" s="141"/>
      <c r="K221" s="141"/>
      <c r="L221" s="141"/>
      <c r="M221" s="144"/>
      <c r="N221" s="144"/>
      <c r="O221" s="141"/>
      <c r="P221" s="145"/>
      <c r="Q221" s="141"/>
      <c r="R221" s="144"/>
      <c r="S221" s="141"/>
      <c r="T221" s="141"/>
      <c r="U221" s="141"/>
    </row>
    <row r="222" ht="12.75" customHeight="1">
      <c r="A222" s="141"/>
      <c r="B222" s="141"/>
      <c r="C222" s="141"/>
      <c r="D222" s="141"/>
      <c r="E222" s="50"/>
      <c r="F222" s="141"/>
      <c r="G222" s="141"/>
      <c r="H222" s="141"/>
      <c r="I222" s="141"/>
      <c r="J222" s="141"/>
      <c r="K222" s="141"/>
      <c r="L222" s="141"/>
      <c r="M222" s="144"/>
      <c r="N222" s="144"/>
      <c r="O222" s="141"/>
      <c r="P222" s="145"/>
      <c r="Q222" s="141"/>
      <c r="R222" s="144"/>
      <c r="S222" s="141"/>
      <c r="T222" s="141"/>
      <c r="U222" s="141"/>
    </row>
    <row r="223" ht="12.75" customHeight="1">
      <c r="A223" s="141"/>
      <c r="B223" s="141"/>
      <c r="C223" s="141"/>
      <c r="D223" s="141"/>
      <c r="E223" s="50"/>
      <c r="F223" s="141"/>
      <c r="G223" s="141"/>
      <c r="H223" s="141"/>
      <c r="I223" s="141"/>
      <c r="J223" s="141"/>
      <c r="K223" s="141"/>
      <c r="L223" s="141"/>
      <c r="M223" s="144"/>
      <c r="N223" s="144"/>
      <c r="O223" s="141"/>
      <c r="P223" s="145"/>
      <c r="Q223" s="141"/>
      <c r="R223" s="144"/>
      <c r="S223" s="141"/>
      <c r="T223" s="141"/>
      <c r="U223" s="141"/>
    </row>
    <row r="224" ht="12.75" customHeight="1">
      <c r="A224" s="141"/>
      <c r="B224" s="141"/>
      <c r="C224" s="141"/>
      <c r="D224" s="141"/>
      <c r="E224" s="50"/>
      <c r="F224" s="141"/>
      <c r="G224" s="141"/>
      <c r="H224" s="141"/>
      <c r="I224" s="141"/>
      <c r="J224" s="141"/>
      <c r="K224" s="141"/>
      <c r="L224" s="141"/>
      <c r="M224" s="144"/>
      <c r="N224" s="144"/>
      <c r="O224" s="141"/>
      <c r="P224" s="145"/>
      <c r="Q224" s="141"/>
      <c r="R224" s="144"/>
      <c r="S224" s="141"/>
      <c r="T224" s="141"/>
      <c r="U224" s="141"/>
    </row>
    <row r="225" ht="12.75" customHeight="1">
      <c r="A225" s="141"/>
      <c r="B225" s="141"/>
      <c r="C225" s="141"/>
      <c r="D225" s="141"/>
      <c r="E225" s="50"/>
      <c r="F225" s="141"/>
      <c r="G225" s="141"/>
      <c r="H225" s="141"/>
      <c r="I225" s="141"/>
      <c r="J225" s="141"/>
      <c r="K225" s="141"/>
      <c r="L225" s="141"/>
      <c r="M225" s="144"/>
      <c r="N225" s="144"/>
      <c r="O225" s="141"/>
      <c r="P225" s="145"/>
      <c r="Q225" s="141"/>
      <c r="R225" s="144"/>
      <c r="S225" s="141"/>
      <c r="T225" s="141"/>
      <c r="U225" s="141"/>
    </row>
    <row r="226" ht="12.75" customHeight="1">
      <c r="A226" s="141"/>
      <c r="B226" s="141"/>
      <c r="C226" s="141"/>
      <c r="D226" s="141"/>
      <c r="E226" s="50"/>
      <c r="F226" s="141"/>
      <c r="G226" s="141"/>
      <c r="H226" s="141"/>
      <c r="I226" s="141"/>
      <c r="J226" s="141"/>
      <c r="K226" s="141"/>
      <c r="L226" s="141"/>
      <c r="M226" s="144"/>
      <c r="N226" s="144"/>
      <c r="O226" s="141"/>
      <c r="P226" s="145"/>
      <c r="Q226" s="141"/>
      <c r="R226" s="144"/>
      <c r="S226" s="141"/>
      <c r="T226" s="141"/>
      <c r="U226" s="141"/>
    </row>
    <row r="227" ht="12.75" customHeight="1">
      <c r="A227" s="141"/>
      <c r="B227" s="141"/>
      <c r="C227" s="141"/>
      <c r="D227" s="141"/>
      <c r="E227" s="50"/>
      <c r="F227" s="141"/>
      <c r="G227" s="141"/>
      <c r="H227" s="141"/>
      <c r="I227" s="141"/>
      <c r="J227" s="141"/>
      <c r="K227" s="141"/>
      <c r="L227" s="141"/>
      <c r="M227" s="144"/>
      <c r="N227" s="144"/>
      <c r="O227" s="141"/>
      <c r="P227" s="145"/>
      <c r="Q227" s="141"/>
      <c r="R227" s="144"/>
      <c r="S227" s="141"/>
      <c r="T227" s="141"/>
      <c r="U227" s="141"/>
    </row>
    <row r="228" ht="12.75" customHeight="1">
      <c r="A228" s="141"/>
      <c r="B228" s="141"/>
      <c r="C228" s="141"/>
      <c r="D228" s="141"/>
      <c r="E228" s="50"/>
      <c r="F228" s="141"/>
      <c r="G228" s="141"/>
      <c r="H228" s="141"/>
      <c r="I228" s="141"/>
      <c r="J228" s="141"/>
      <c r="K228" s="141"/>
      <c r="L228" s="141"/>
      <c r="M228" s="144"/>
      <c r="N228" s="144"/>
      <c r="O228" s="141"/>
      <c r="P228" s="145"/>
      <c r="Q228" s="141"/>
      <c r="R228" s="144"/>
      <c r="S228" s="141"/>
      <c r="T228" s="141"/>
      <c r="U228" s="141"/>
    </row>
    <row r="229" ht="12.75" customHeight="1">
      <c r="A229" s="141"/>
      <c r="B229" s="141"/>
      <c r="C229" s="141"/>
      <c r="D229" s="141"/>
      <c r="E229" s="50"/>
      <c r="F229" s="141"/>
      <c r="G229" s="141"/>
      <c r="H229" s="141"/>
      <c r="I229" s="141"/>
      <c r="J229" s="141"/>
      <c r="K229" s="141"/>
      <c r="L229" s="141"/>
      <c r="M229" s="144"/>
      <c r="N229" s="144"/>
      <c r="O229" s="141"/>
      <c r="P229" s="145"/>
      <c r="Q229" s="141"/>
      <c r="R229" s="144"/>
      <c r="S229" s="141"/>
      <c r="T229" s="141"/>
      <c r="U229" s="141"/>
    </row>
    <row r="230" ht="12.75" customHeight="1">
      <c r="A230" s="141"/>
      <c r="B230" s="141"/>
      <c r="C230" s="141"/>
      <c r="D230" s="141"/>
      <c r="E230" s="50"/>
      <c r="F230" s="141"/>
      <c r="G230" s="141"/>
      <c r="H230" s="141"/>
      <c r="I230" s="141"/>
      <c r="J230" s="141"/>
      <c r="K230" s="141"/>
      <c r="L230" s="141"/>
      <c r="M230" s="144"/>
      <c r="N230" s="144"/>
      <c r="O230" s="141"/>
      <c r="P230" s="145"/>
      <c r="Q230" s="141"/>
      <c r="R230" s="144"/>
      <c r="S230" s="141"/>
      <c r="T230" s="141"/>
      <c r="U230" s="141"/>
    </row>
    <row r="231" ht="12.75" customHeight="1">
      <c r="A231" s="141"/>
      <c r="B231" s="141"/>
      <c r="C231" s="141"/>
      <c r="D231" s="141"/>
      <c r="E231" s="50"/>
      <c r="F231" s="141"/>
      <c r="G231" s="141"/>
      <c r="H231" s="141"/>
      <c r="I231" s="141"/>
      <c r="J231" s="141"/>
      <c r="K231" s="141"/>
      <c r="L231" s="141"/>
      <c r="M231" s="144"/>
      <c r="N231" s="144"/>
      <c r="O231" s="141"/>
      <c r="P231" s="145"/>
      <c r="Q231" s="141"/>
      <c r="R231" s="144"/>
      <c r="S231" s="141"/>
      <c r="T231" s="141"/>
      <c r="U231" s="141"/>
    </row>
    <row r="232" ht="12.75" customHeight="1">
      <c r="A232" s="141"/>
      <c r="B232" s="141"/>
      <c r="C232" s="141"/>
      <c r="D232" s="141"/>
      <c r="E232" s="50"/>
      <c r="F232" s="141"/>
      <c r="G232" s="141"/>
      <c r="H232" s="141"/>
      <c r="I232" s="141"/>
      <c r="J232" s="141"/>
      <c r="K232" s="141"/>
      <c r="L232" s="141"/>
      <c r="M232" s="144"/>
      <c r="N232" s="144"/>
      <c r="O232" s="141"/>
      <c r="P232" s="145"/>
      <c r="Q232" s="141"/>
      <c r="R232" s="144"/>
      <c r="S232" s="141"/>
      <c r="T232" s="141"/>
      <c r="U232" s="141"/>
    </row>
    <row r="233" ht="12.75" customHeight="1">
      <c r="A233" s="141"/>
      <c r="B233" s="141"/>
      <c r="C233" s="141"/>
      <c r="D233" s="141"/>
      <c r="E233" s="50"/>
      <c r="F233" s="141"/>
      <c r="G233" s="141"/>
      <c r="H233" s="141"/>
      <c r="I233" s="141"/>
      <c r="J233" s="141"/>
      <c r="K233" s="141"/>
      <c r="L233" s="141"/>
      <c r="M233" s="144"/>
      <c r="N233" s="144"/>
      <c r="O233" s="141"/>
      <c r="P233" s="145"/>
      <c r="Q233" s="141"/>
      <c r="R233" s="144"/>
      <c r="S233" s="141"/>
      <c r="T233" s="141"/>
      <c r="U233" s="141"/>
    </row>
    <row r="234" ht="12.75" customHeight="1">
      <c r="A234" s="141"/>
      <c r="B234" s="141"/>
      <c r="C234" s="141"/>
      <c r="D234" s="141"/>
      <c r="E234" s="50"/>
      <c r="F234" s="141"/>
      <c r="G234" s="141"/>
      <c r="H234" s="141"/>
      <c r="I234" s="141"/>
      <c r="J234" s="141"/>
      <c r="K234" s="141"/>
      <c r="L234" s="141"/>
      <c r="M234" s="144"/>
      <c r="N234" s="144"/>
      <c r="O234" s="141"/>
      <c r="P234" s="145"/>
      <c r="Q234" s="141"/>
      <c r="R234" s="144"/>
      <c r="S234" s="141"/>
      <c r="T234" s="141"/>
      <c r="U234" s="141"/>
    </row>
    <row r="235" ht="12.75" customHeight="1">
      <c r="A235" s="141"/>
      <c r="B235" s="141"/>
      <c r="C235" s="141"/>
      <c r="D235" s="141"/>
      <c r="E235" s="50"/>
      <c r="F235" s="141"/>
      <c r="G235" s="141"/>
      <c r="H235" s="141"/>
      <c r="I235" s="141"/>
      <c r="J235" s="141"/>
      <c r="K235" s="141"/>
      <c r="L235" s="141"/>
      <c r="M235" s="144"/>
      <c r="N235" s="144"/>
      <c r="O235" s="141"/>
      <c r="P235" s="145"/>
      <c r="Q235" s="141"/>
      <c r="R235" s="144"/>
      <c r="S235" s="141"/>
      <c r="T235" s="141"/>
      <c r="U235" s="141"/>
    </row>
    <row r="236" ht="12.75" customHeight="1">
      <c r="A236" s="141"/>
      <c r="B236" s="141"/>
      <c r="C236" s="141"/>
      <c r="D236" s="141"/>
      <c r="E236" s="50"/>
      <c r="F236" s="141"/>
      <c r="G236" s="141"/>
      <c r="H236" s="141"/>
      <c r="I236" s="141"/>
      <c r="J236" s="141"/>
      <c r="K236" s="141"/>
      <c r="L236" s="141"/>
      <c r="M236" s="144"/>
      <c r="N236" s="144"/>
      <c r="O236" s="141"/>
      <c r="P236" s="145"/>
      <c r="Q236" s="141"/>
      <c r="R236" s="144"/>
      <c r="S236" s="141"/>
      <c r="T236" s="141"/>
      <c r="U236" s="141"/>
    </row>
    <row r="237" ht="12.75" customHeight="1">
      <c r="A237" s="141"/>
      <c r="B237" s="141"/>
      <c r="C237" s="141"/>
      <c r="D237" s="141"/>
      <c r="E237" s="50"/>
      <c r="F237" s="141"/>
      <c r="G237" s="141"/>
      <c r="H237" s="141"/>
      <c r="I237" s="141"/>
      <c r="J237" s="141"/>
      <c r="K237" s="141"/>
      <c r="L237" s="141"/>
      <c r="M237" s="144"/>
      <c r="N237" s="144"/>
      <c r="O237" s="141"/>
      <c r="P237" s="145"/>
      <c r="Q237" s="141"/>
      <c r="R237" s="144"/>
      <c r="S237" s="141"/>
      <c r="T237" s="141"/>
      <c r="U237" s="141"/>
    </row>
    <row r="238" ht="12.75" customHeight="1">
      <c r="A238" s="141"/>
      <c r="B238" s="141"/>
      <c r="C238" s="141"/>
      <c r="D238" s="141"/>
      <c r="E238" s="50"/>
      <c r="F238" s="141"/>
      <c r="G238" s="141"/>
      <c r="H238" s="141"/>
      <c r="I238" s="141"/>
      <c r="J238" s="141"/>
      <c r="K238" s="141"/>
      <c r="L238" s="141"/>
      <c r="M238" s="144"/>
      <c r="N238" s="144"/>
      <c r="O238" s="141"/>
      <c r="P238" s="145"/>
      <c r="Q238" s="141"/>
      <c r="R238" s="144"/>
      <c r="S238" s="141"/>
      <c r="T238" s="141"/>
      <c r="U238" s="141"/>
    </row>
    <row r="239" ht="12.75" customHeight="1">
      <c r="A239" s="141"/>
      <c r="B239" s="141"/>
      <c r="C239" s="141"/>
      <c r="D239" s="141"/>
      <c r="E239" s="50"/>
      <c r="F239" s="141"/>
      <c r="G239" s="141"/>
      <c r="H239" s="141"/>
      <c r="I239" s="141"/>
      <c r="J239" s="141"/>
      <c r="K239" s="141"/>
      <c r="L239" s="141"/>
      <c r="M239" s="144"/>
      <c r="N239" s="144"/>
      <c r="O239" s="141"/>
      <c r="P239" s="145"/>
      <c r="Q239" s="141"/>
      <c r="R239" s="144"/>
      <c r="S239" s="141"/>
      <c r="T239" s="141"/>
      <c r="U239" s="141"/>
    </row>
    <row r="240" ht="12.75" customHeight="1">
      <c r="A240" s="141"/>
      <c r="B240" s="141"/>
      <c r="C240" s="141"/>
      <c r="D240" s="141"/>
      <c r="E240" s="50"/>
      <c r="F240" s="141"/>
      <c r="G240" s="141"/>
      <c r="H240" s="141"/>
      <c r="I240" s="141"/>
      <c r="J240" s="141"/>
      <c r="K240" s="141"/>
      <c r="L240" s="141"/>
      <c r="M240" s="144"/>
      <c r="N240" s="144"/>
      <c r="O240" s="141"/>
      <c r="P240" s="145"/>
      <c r="Q240" s="141"/>
      <c r="R240" s="144"/>
      <c r="S240" s="141"/>
      <c r="T240" s="141"/>
      <c r="U240" s="141"/>
    </row>
    <row r="241" ht="12.75" customHeight="1">
      <c r="A241" s="141"/>
      <c r="B241" s="141"/>
      <c r="C241" s="141"/>
      <c r="D241" s="141"/>
      <c r="E241" s="50"/>
      <c r="F241" s="141"/>
      <c r="G241" s="141"/>
      <c r="H241" s="141"/>
      <c r="I241" s="141"/>
      <c r="J241" s="141"/>
      <c r="K241" s="141"/>
      <c r="L241" s="141"/>
      <c r="M241" s="144"/>
      <c r="N241" s="144"/>
      <c r="O241" s="141"/>
      <c r="P241" s="145"/>
      <c r="Q241" s="141"/>
      <c r="R241" s="144"/>
      <c r="S241" s="141"/>
      <c r="T241" s="141"/>
      <c r="U241" s="141"/>
    </row>
    <row r="242" ht="12.75" customHeight="1">
      <c r="A242" s="141"/>
      <c r="B242" s="141"/>
      <c r="C242" s="141"/>
      <c r="D242" s="141"/>
      <c r="E242" s="50"/>
      <c r="F242" s="141"/>
      <c r="G242" s="141"/>
      <c r="H242" s="141"/>
      <c r="I242" s="141"/>
      <c r="J242" s="141"/>
      <c r="K242" s="141"/>
      <c r="L242" s="141"/>
      <c r="M242" s="144"/>
      <c r="N242" s="144"/>
      <c r="O242" s="141"/>
      <c r="P242" s="145"/>
      <c r="Q242" s="141"/>
      <c r="R242" s="144"/>
      <c r="S242" s="141"/>
      <c r="T242" s="141"/>
      <c r="U242" s="141"/>
    </row>
    <row r="243" ht="12.75" customHeight="1">
      <c r="A243" s="141"/>
      <c r="B243" s="141"/>
      <c r="C243" s="141"/>
      <c r="D243" s="141"/>
      <c r="E243" s="50"/>
      <c r="F243" s="141"/>
      <c r="G243" s="141"/>
      <c r="H243" s="141"/>
      <c r="I243" s="141"/>
      <c r="J243" s="141"/>
      <c r="K243" s="141"/>
      <c r="L243" s="141"/>
      <c r="M243" s="144"/>
      <c r="N243" s="144"/>
      <c r="O243" s="141"/>
      <c r="P243" s="145"/>
      <c r="Q243" s="141"/>
      <c r="R243" s="144"/>
      <c r="S243" s="141"/>
      <c r="T243" s="141"/>
      <c r="U243" s="141"/>
    </row>
    <row r="244" ht="12.75" customHeight="1">
      <c r="A244" s="141"/>
      <c r="B244" s="141"/>
      <c r="C244" s="141"/>
      <c r="D244" s="141"/>
      <c r="E244" s="50"/>
      <c r="F244" s="141"/>
      <c r="G244" s="141"/>
      <c r="H244" s="141"/>
      <c r="I244" s="141"/>
      <c r="J244" s="141"/>
      <c r="K244" s="141"/>
      <c r="L244" s="141"/>
      <c r="M244" s="144"/>
      <c r="N244" s="144"/>
      <c r="O244" s="141"/>
      <c r="P244" s="145"/>
      <c r="Q244" s="141"/>
      <c r="R244" s="144"/>
      <c r="S244" s="141"/>
      <c r="T244" s="141"/>
      <c r="U244" s="141"/>
    </row>
    <row r="245" ht="12.75" customHeight="1">
      <c r="A245" s="141"/>
      <c r="B245" s="141"/>
      <c r="C245" s="141"/>
      <c r="D245" s="141"/>
      <c r="E245" s="50"/>
      <c r="F245" s="141"/>
      <c r="G245" s="141"/>
      <c r="H245" s="141"/>
      <c r="I245" s="141"/>
      <c r="J245" s="141"/>
      <c r="K245" s="141"/>
      <c r="L245" s="141"/>
      <c r="M245" s="144"/>
      <c r="N245" s="144"/>
      <c r="O245" s="141"/>
      <c r="P245" s="145"/>
      <c r="Q245" s="141"/>
      <c r="R245" s="144"/>
      <c r="S245" s="141"/>
      <c r="T245" s="141"/>
      <c r="U245" s="141"/>
    </row>
    <row r="246" ht="12.75" customHeight="1">
      <c r="A246" s="141"/>
      <c r="B246" s="141"/>
      <c r="C246" s="141"/>
      <c r="D246" s="141"/>
      <c r="E246" s="50"/>
      <c r="F246" s="141"/>
      <c r="G246" s="141"/>
      <c r="H246" s="141"/>
      <c r="I246" s="141"/>
      <c r="J246" s="141"/>
      <c r="K246" s="141"/>
      <c r="L246" s="141"/>
      <c r="M246" s="144"/>
      <c r="N246" s="144"/>
      <c r="O246" s="141"/>
      <c r="P246" s="145"/>
      <c r="Q246" s="141"/>
      <c r="R246" s="144"/>
      <c r="S246" s="141"/>
      <c r="T246" s="141"/>
      <c r="U246" s="141"/>
    </row>
    <row r="247" ht="12.75" customHeight="1">
      <c r="A247" s="141"/>
      <c r="B247" s="141"/>
      <c r="C247" s="141"/>
      <c r="D247" s="141"/>
      <c r="E247" s="50"/>
      <c r="F247" s="141"/>
      <c r="G247" s="141"/>
      <c r="H247" s="141"/>
      <c r="I247" s="141"/>
      <c r="J247" s="141"/>
      <c r="K247" s="141"/>
      <c r="L247" s="141"/>
      <c r="M247" s="144"/>
      <c r="N247" s="144"/>
      <c r="O247" s="141"/>
      <c r="P247" s="145"/>
      <c r="Q247" s="141"/>
      <c r="R247" s="144"/>
      <c r="S247" s="141"/>
      <c r="T247" s="141"/>
      <c r="U247" s="141"/>
    </row>
    <row r="248" ht="12.75" customHeight="1">
      <c r="A248" s="141"/>
      <c r="B248" s="141"/>
      <c r="C248" s="141"/>
      <c r="D248" s="141"/>
      <c r="E248" s="50"/>
      <c r="F248" s="141"/>
      <c r="G248" s="141"/>
      <c r="H248" s="141"/>
      <c r="I248" s="141"/>
      <c r="J248" s="141"/>
      <c r="K248" s="141"/>
      <c r="L248" s="141"/>
      <c r="M248" s="144"/>
      <c r="N248" s="144"/>
      <c r="O248" s="141"/>
      <c r="P248" s="145"/>
      <c r="Q248" s="141"/>
      <c r="R248" s="144"/>
      <c r="S248" s="141"/>
      <c r="T248" s="141"/>
      <c r="U248" s="141"/>
    </row>
    <row r="249" ht="12.75" customHeight="1">
      <c r="A249" s="141"/>
      <c r="B249" s="141"/>
      <c r="C249" s="141"/>
      <c r="D249" s="141"/>
      <c r="E249" s="50"/>
      <c r="F249" s="141"/>
      <c r="G249" s="141"/>
      <c r="H249" s="141"/>
      <c r="I249" s="141"/>
      <c r="J249" s="141"/>
      <c r="K249" s="141"/>
      <c r="L249" s="141"/>
      <c r="M249" s="144"/>
      <c r="N249" s="144"/>
      <c r="O249" s="141"/>
      <c r="P249" s="145"/>
      <c r="Q249" s="141"/>
      <c r="R249" s="144"/>
      <c r="S249" s="141"/>
      <c r="T249" s="141"/>
      <c r="U249" s="141"/>
    </row>
    <row r="250" ht="12.75" customHeight="1">
      <c r="A250" s="141"/>
      <c r="B250" s="141"/>
      <c r="C250" s="141"/>
      <c r="D250" s="141"/>
      <c r="E250" s="50"/>
      <c r="F250" s="141"/>
      <c r="G250" s="141"/>
      <c r="H250" s="141"/>
      <c r="I250" s="141"/>
      <c r="J250" s="141"/>
      <c r="K250" s="141"/>
      <c r="L250" s="141"/>
      <c r="M250" s="144"/>
      <c r="N250" s="144"/>
      <c r="O250" s="141"/>
      <c r="P250" s="145"/>
      <c r="Q250" s="141"/>
      <c r="R250" s="144"/>
      <c r="S250" s="141"/>
      <c r="T250" s="141"/>
      <c r="U250" s="141"/>
    </row>
    <row r="251" ht="12.75" customHeight="1">
      <c r="A251" s="141"/>
      <c r="B251" s="141"/>
      <c r="C251" s="141"/>
      <c r="D251" s="141"/>
      <c r="E251" s="50"/>
      <c r="F251" s="141"/>
      <c r="G251" s="141"/>
      <c r="H251" s="141"/>
      <c r="I251" s="141"/>
      <c r="J251" s="141"/>
      <c r="K251" s="141"/>
      <c r="L251" s="141"/>
      <c r="M251" s="144"/>
      <c r="N251" s="144"/>
      <c r="O251" s="141"/>
      <c r="P251" s="145"/>
      <c r="Q251" s="141"/>
      <c r="R251" s="144"/>
      <c r="S251" s="141"/>
      <c r="T251" s="141"/>
      <c r="U251" s="141"/>
    </row>
    <row r="252" ht="12.75" customHeight="1">
      <c r="A252" s="141"/>
      <c r="B252" s="141"/>
      <c r="C252" s="141"/>
      <c r="D252" s="141"/>
      <c r="E252" s="50"/>
      <c r="F252" s="141"/>
      <c r="G252" s="141"/>
      <c r="H252" s="141"/>
      <c r="I252" s="141"/>
      <c r="J252" s="141"/>
      <c r="K252" s="141"/>
      <c r="L252" s="141"/>
      <c r="M252" s="144"/>
      <c r="N252" s="144"/>
      <c r="O252" s="141"/>
      <c r="P252" s="145"/>
      <c r="Q252" s="141"/>
      <c r="R252" s="144"/>
      <c r="S252" s="141"/>
      <c r="T252" s="141"/>
      <c r="U252" s="141"/>
    </row>
    <row r="253" ht="12.75" customHeight="1">
      <c r="A253" s="141"/>
      <c r="B253" s="141"/>
      <c r="C253" s="141"/>
      <c r="D253" s="141"/>
      <c r="E253" s="50"/>
      <c r="F253" s="141"/>
      <c r="G253" s="141"/>
      <c r="H253" s="141"/>
      <c r="I253" s="141"/>
      <c r="J253" s="141"/>
      <c r="K253" s="141"/>
      <c r="L253" s="141"/>
      <c r="M253" s="144"/>
      <c r="N253" s="144"/>
      <c r="O253" s="141"/>
      <c r="P253" s="145"/>
      <c r="Q253" s="141"/>
      <c r="R253" s="144"/>
      <c r="S253" s="141"/>
      <c r="T253" s="141"/>
      <c r="U253" s="141"/>
    </row>
    <row r="254" ht="12.75" customHeight="1">
      <c r="A254" s="141"/>
      <c r="B254" s="141"/>
      <c r="C254" s="141"/>
      <c r="D254" s="141"/>
      <c r="E254" s="50"/>
      <c r="F254" s="141"/>
      <c r="G254" s="141"/>
      <c r="H254" s="141"/>
      <c r="I254" s="141"/>
      <c r="J254" s="141"/>
      <c r="K254" s="141"/>
      <c r="L254" s="141"/>
      <c r="M254" s="144"/>
      <c r="N254" s="144"/>
      <c r="O254" s="141"/>
      <c r="P254" s="145"/>
      <c r="Q254" s="141"/>
      <c r="R254" s="144"/>
      <c r="S254" s="141"/>
      <c r="T254" s="141"/>
      <c r="U254" s="141"/>
    </row>
    <row r="255" ht="12.75" customHeight="1">
      <c r="A255" s="141"/>
      <c r="B255" s="141"/>
      <c r="C255" s="141"/>
      <c r="D255" s="141"/>
      <c r="E255" s="50"/>
      <c r="F255" s="141"/>
      <c r="G255" s="141"/>
      <c r="H255" s="141"/>
      <c r="I255" s="141"/>
      <c r="J255" s="141"/>
      <c r="K255" s="141"/>
      <c r="L255" s="141"/>
      <c r="M255" s="144"/>
      <c r="N255" s="144"/>
      <c r="O255" s="141"/>
      <c r="P255" s="145"/>
      <c r="Q255" s="141"/>
      <c r="R255" s="144"/>
      <c r="S255" s="141"/>
      <c r="T255" s="141"/>
      <c r="U255" s="141"/>
    </row>
    <row r="256" ht="12.75" customHeight="1">
      <c r="A256" s="141"/>
      <c r="B256" s="141"/>
      <c r="C256" s="141"/>
      <c r="D256" s="141"/>
      <c r="E256" s="50"/>
      <c r="F256" s="141"/>
      <c r="G256" s="141"/>
      <c r="H256" s="141"/>
      <c r="I256" s="141"/>
      <c r="J256" s="141"/>
      <c r="K256" s="141"/>
      <c r="L256" s="141"/>
      <c r="M256" s="144"/>
      <c r="N256" s="144"/>
      <c r="O256" s="141"/>
      <c r="P256" s="145"/>
      <c r="Q256" s="141"/>
      <c r="R256" s="144"/>
      <c r="S256" s="141"/>
      <c r="T256" s="141"/>
      <c r="U256" s="141"/>
    </row>
    <row r="257" ht="12.75" customHeight="1">
      <c r="A257" s="141"/>
      <c r="B257" s="141"/>
      <c r="C257" s="141"/>
      <c r="D257" s="141"/>
      <c r="E257" s="50"/>
      <c r="F257" s="141"/>
      <c r="G257" s="141"/>
      <c r="H257" s="141"/>
      <c r="I257" s="141"/>
      <c r="J257" s="141"/>
      <c r="K257" s="141"/>
      <c r="L257" s="141"/>
      <c r="M257" s="144"/>
      <c r="N257" s="144"/>
      <c r="O257" s="141"/>
      <c r="P257" s="145"/>
      <c r="Q257" s="141"/>
      <c r="R257" s="144"/>
      <c r="S257" s="141"/>
      <c r="T257" s="141"/>
      <c r="U257" s="141"/>
    </row>
    <row r="258" ht="12.75" customHeight="1">
      <c r="A258" s="141"/>
      <c r="B258" s="141"/>
      <c r="C258" s="141"/>
      <c r="D258" s="141"/>
      <c r="E258" s="50"/>
      <c r="F258" s="141"/>
      <c r="G258" s="141"/>
      <c r="H258" s="141"/>
      <c r="I258" s="141"/>
      <c r="J258" s="141"/>
      <c r="K258" s="141"/>
      <c r="L258" s="141"/>
      <c r="M258" s="144"/>
      <c r="N258" s="144"/>
      <c r="O258" s="141"/>
      <c r="P258" s="145"/>
      <c r="Q258" s="141"/>
      <c r="R258" s="144"/>
      <c r="S258" s="141"/>
      <c r="T258" s="141"/>
      <c r="U258" s="141"/>
    </row>
    <row r="259" ht="12.75" customHeight="1">
      <c r="A259" s="141"/>
      <c r="B259" s="141"/>
      <c r="C259" s="141"/>
      <c r="D259" s="141"/>
      <c r="E259" s="50"/>
      <c r="F259" s="141"/>
      <c r="G259" s="141"/>
      <c r="H259" s="141"/>
      <c r="I259" s="141"/>
      <c r="J259" s="141"/>
      <c r="K259" s="141"/>
      <c r="L259" s="141"/>
      <c r="M259" s="144"/>
      <c r="N259" s="144"/>
      <c r="O259" s="141"/>
      <c r="P259" s="145"/>
      <c r="Q259" s="141"/>
      <c r="R259" s="144"/>
      <c r="S259" s="141"/>
      <c r="T259" s="141"/>
      <c r="U259" s="141"/>
    </row>
    <row r="260" ht="12.75" customHeight="1">
      <c r="A260" s="141"/>
      <c r="B260" s="141"/>
      <c r="C260" s="141"/>
      <c r="D260" s="141"/>
      <c r="E260" s="50"/>
      <c r="F260" s="141"/>
      <c r="G260" s="141"/>
      <c r="H260" s="141"/>
      <c r="I260" s="141"/>
      <c r="J260" s="141"/>
      <c r="K260" s="141"/>
      <c r="L260" s="141"/>
      <c r="M260" s="144"/>
      <c r="N260" s="144"/>
      <c r="O260" s="141"/>
      <c r="P260" s="145"/>
      <c r="Q260" s="141"/>
      <c r="R260" s="144"/>
      <c r="S260" s="141"/>
      <c r="T260" s="141"/>
      <c r="U260" s="141"/>
    </row>
    <row r="261" ht="12.75" customHeight="1">
      <c r="A261" s="141"/>
      <c r="B261" s="141"/>
      <c r="C261" s="141"/>
      <c r="D261" s="141"/>
      <c r="E261" s="50"/>
      <c r="F261" s="141"/>
      <c r="G261" s="141"/>
      <c r="H261" s="141"/>
      <c r="I261" s="141"/>
      <c r="J261" s="141"/>
      <c r="K261" s="141"/>
      <c r="L261" s="141"/>
      <c r="M261" s="144"/>
      <c r="N261" s="144"/>
      <c r="O261" s="141"/>
      <c r="P261" s="145"/>
      <c r="Q261" s="141"/>
      <c r="R261" s="144"/>
      <c r="S261" s="141"/>
      <c r="T261" s="141"/>
      <c r="U261" s="141"/>
    </row>
    <row r="262" ht="12.75" customHeight="1">
      <c r="A262" s="141"/>
      <c r="B262" s="141"/>
      <c r="C262" s="141"/>
      <c r="D262" s="141"/>
      <c r="E262" s="50"/>
      <c r="F262" s="141"/>
      <c r="G262" s="141"/>
      <c r="H262" s="141"/>
      <c r="I262" s="141"/>
      <c r="J262" s="141"/>
      <c r="K262" s="141"/>
      <c r="L262" s="141"/>
      <c r="M262" s="144"/>
      <c r="N262" s="144"/>
      <c r="O262" s="141"/>
      <c r="P262" s="145"/>
      <c r="Q262" s="141"/>
      <c r="R262" s="144"/>
      <c r="S262" s="141"/>
      <c r="T262" s="141"/>
      <c r="U262" s="141"/>
    </row>
    <row r="263" ht="12.75" customHeight="1">
      <c r="A263" s="141"/>
      <c r="B263" s="141"/>
      <c r="C263" s="141"/>
      <c r="D263" s="141"/>
      <c r="E263" s="50"/>
      <c r="F263" s="141"/>
      <c r="G263" s="141"/>
      <c r="H263" s="141"/>
      <c r="I263" s="141"/>
      <c r="J263" s="141"/>
      <c r="K263" s="141"/>
      <c r="L263" s="141"/>
      <c r="M263" s="144"/>
      <c r="N263" s="144"/>
      <c r="O263" s="141"/>
      <c r="P263" s="145"/>
      <c r="Q263" s="141"/>
      <c r="R263" s="144"/>
      <c r="S263" s="141"/>
      <c r="T263" s="141"/>
      <c r="U263" s="141"/>
    </row>
    <row r="264" ht="12.75" customHeight="1">
      <c r="A264" s="141"/>
      <c r="B264" s="141"/>
      <c r="C264" s="141"/>
      <c r="D264" s="141"/>
      <c r="E264" s="50"/>
      <c r="F264" s="141"/>
      <c r="G264" s="141"/>
      <c r="H264" s="141"/>
      <c r="I264" s="141"/>
      <c r="J264" s="141"/>
      <c r="K264" s="141"/>
      <c r="L264" s="141"/>
      <c r="M264" s="144"/>
      <c r="N264" s="144"/>
      <c r="O264" s="141"/>
      <c r="P264" s="145"/>
      <c r="Q264" s="141"/>
      <c r="R264" s="144"/>
      <c r="S264" s="141"/>
      <c r="T264" s="141"/>
      <c r="U264" s="141"/>
    </row>
    <row r="265" ht="12.75" customHeight="1">
      <c r="A265" s="141"/>
      <c r="B265" s="141"/>
      <c r="C265" s="141"/>
      <c r="D265" s="141"/>
      <c r="E265" s="50"/>
      <c r="F265" s="141"/>
      <c r="G265" s="141"/>
      <c r="H265" s="141"/>
      <c r="I265" s="141"/>
      <c r="J265" s="141"/>
      <c r="K265" s="141"/>
      <c r="L265" s="141"/>
      <c r="M265" s="144"/>
      <c r="N265" s="144"/>
      <c r="O265" s="141"/>
      <c r="P265" s="145"/>
      <c r="Q265" s="141"/>
      <c r="R265" s="144"/>
      <c r="S265" s="141"/>
      <c r="T265" s="141"/>
      <c r="U265" s="141"/>
    </row>
    <row r="266" ht="12.75" customHeight="1">
      <c r="A266" s="141"/>
      <c r="B266" s="141"/>
      <c r="C266" s="141"/>
      <c r="D266" s="141"/>
      <c r="E266" s="50"/>
      <c r="F266" s="141"/>
      <c r="G266" s="141"/>
      <c r="H266" s="141"/>
      <c r="I266" s="141"/>
      <c r="J266" s="141"/>
      <c r="K266" s="141"/>
      <c r="L266" s="141"/>
      <c r="M266" s="144"/>
      <c r="N266" s="144"/>
      <c r="O266" s="141"/>
      <c r="P266" s="145"/>
      <c r="Q266" s="141"/>
      <c r="R266" s="144"/>
      <c r="S266" s="141"/>
      <c r="T266" s="141"/>
      <c r="U266" s="141"/>
    </row>
    <row r="267" ht="12.75" customHeight="1">
      <c r="A267" s="141"/>
      <c r="B267" s="141"/>
      <c r="C267" s="141"/>
      <c r="D267" s="141"/>
      <c r="E267" s="50"/>
      <c r="F267" s="141"/>
      <c r="G267" s="141"/>
      <c r="H267" s="141"/>
      <c r="I267" s="141"/>
      <c r="J267" s="141"/>
      <c r="K267" s="141"/>
      <c r="L267" s="141"/>
      <c r="M267" s="144"/>
      <c r="N267" s="144"/>
      <c r="O267" s="141"/>
      <c r="P267" s="145"/>
      <c r="Q267" s="141"/>
      <c r="R267" s="144"/>
      <c r="S267" s="141"/>
      <c r="T267" s="141"/>
      <c r="U267" s="141"/>
    </row>
    <row r="268" ht="12.75" customHeight="1">
      <c r="A268" s="141"/>
      <c r="B268" s="141"/>
      <c r="C268" s="141"/>
      <c r="D268" s="141"/>
      <c r="E268" s="50"/>
      <c r="F268" s="141"/>
      <c r="G268" s="141"/>
      <c r="H268" s="141"/>
      <c r="I268" s="141"/>
      <c r="J268" s="141"/>
      <c r="K268" s="141"/>
      <c r="L268" s="141"/>
      <c r="M268" s="144"/>
      <c r="N268" s="144"/>
      <c r="O268" s="141"/>
      <c r="P268" s="145"/>
      <c r="Q268" s="141"/>
      <c r="R268" s="144"/>
      <c r="S268" s="141"/>
      <c r="T268" s="141"/>
      <c r="U268" s="141"/>
    </row>
    <row r="269" ht="12.75" customHeight="1">
      <c r="A269" s="141"/>
      <c r="B269" s="141"/>
      <c r="C269" s="141"/>
      <c r="D269" s="141"/>
      <c r="E269" s="50"/>
      <c r="F269" s="141"/>
      <c r="G269" s="141"/>
      <c r="H269" s="141"/>
      <c r="I269" s="141"/>
      <c r="J269" s="141"/>
      <c r="K269" s="141"/>
      <c r="L269" s="141"/>
      <c r="M269" s="144"/>
      <c r="N269" s="144"/>
      <c r="O269" s="141"/>
      <c r="P269" s="145"/>
      <c r="Q269" s="141"/>
      <c r="R269" s="144"/>
      <c r="S269" s="141"/>
      <c r="T269" s="141"/>
      <c r="U269" s="141"/>
    </row>
    <row r="270" ht="12.75" customHeight="1">
      <c r="A270" s="141"/>
      <c r="B270" s="141"/>
      <c r="C270" s="141"/>
      <c r="D270" s="141"/>
      <c r="E270" s="50"/>
      <c r="F270" s="141"/>
      <c r="G270" s="141"/>
      <c r="H270" s="141"/>
      <c r="I270" s="141"/>
      <c r="J270" s="141"/>
      <c r="K270" s="141"/>
      <c r="L270" s="141"/>
      <c r="M270" s="144"/>
      <c r="N270" s="144"/>
      <c r="O270" s="141"/>
      <c r="P270" s="145"/>
      <c r="Q270" s="141"/>
      <c r="R270" s="144"/>
      <c r="S270" s="141"/>
      <c r="T270" s="141"/>
      <c r="U270" s="141"/>
    </row>
    <row r="271" ht="12.75" customHeight="1">
      <c r="A271" s="141"/>
      <c r="B271" s="141"/>
      <c r="C271" s="141"/>
      <c r="D271" s="141"/>
      <c r="E271" s="50"/>
      <c r="F271" s="141"/>
      <c r="G271" s="141"/>
      <c r="H271" s="141"/>
      <c r="I271" s="141"/>
      <c r="J271" s="141"/>
      <c r="K271" s="141"/>
      <c r="L271" s="141"/>
      <c r="M271" s="144"/>
      <c r="N271" s="144"/>
      <c r="O271" s="141"/>
      <c r="P271" s="145"/>
      <c r="Q271" s="141"/>
      <c r="R271" s="144"/>
      <c r="S271" s="141"/>
      <c r="T271" s="141"/>
      <c r="U271" s="141"/>
    </row>
    <row r="272" ht="12.75" customHeight="1">
      <c r="A272" s="141"/>
      <c r="B272" s="141"/>
      <c r="C272" s="141"/>
      <c r="D272" s="141"/>
      <c r="E272" s="50"/>
      <c r="F272" s="141"/>
      <c r="G272" s="141"/>
      <c r="H272" s="141"/>
      <c r="I272" s="141"/>
      <c r="J272" s="141"/>
      <c r="K272" s="141"/>
      <c r="L272" s="141"/>
      <c r="M272" s="144"/>
      <c r="N272" s="144"/>
      <c r="O272" s="141"/>
      <c r="P272" s="145"/>
      <c r="Q272" s="141"/>
      <c r="R272" s="144"/>
      <c r="S272" s="141"/>
      <c r="T272" s="141"/>
      <c r="U272" s="141"/>
    </row>
    <row r="273" ht="12.75" customHeight="1">
      <c r="A273" s="141"/>
      <c r="B273" s="141"/>
      <c r="C273" s="141"/>
      <c r="D273" s="141"/>
      <c r="E273" s="50"/>
      <c r="F273" s="141"/>
      <c r="G273" s="141"/>
      <c r="H273" s="141"/>
      <c r="I273" s="141"/>
      <c r="J273" s="141"/>
      <c r="K273" s="141"/>
      <c r="L273" s="141"/>
      <c r="M273" s="144"/>
      <c r="N273" s="144"/>
      <c r="O273" s="141"/>
      <c r="P273" s="145"/>
      <c r="Q273" s="141"/>
      <c r="R273" s="144"/>
      <c r="S273" s="141"/>
      <c r="T273" s="141"/>
      <c r="U273" s="141"/>
    </row>
    <row r="274" ht="12.75" customHeight="1">
      <c r="A274" s="141"/>
      <c r="B274" s="141"/>
      <c r="C274" s="141"/>
      <c r="D274" s="141"/>
      <c r="E274" s="50"/>
      <c r="F274" s="141"/>
      <c r="G274" s="141"/>
      <c r="H274" s="141"/>
      <c r="I274" s="141"/>
      <c r="J274" s="141"/>
      <c r="K274" s="141"/>
      <c r="L274" s="141"/>
      <c r="M274" s="144"/>
      <c r="N274" s="144"/>
      <c r="O274" s="141"/>
      <c r="P274" s="145"/>
      <c r="Q274" s="141"/>
      <c r="R274" s="144"/>
      <c r="S274" s="141"/>
      <c r="T274" s="141"/>
      <c r="U274" s="141"/>
    </row>
    <row r="275" ht="12.75" customHeight="1">
      <c r="A275" s="141"/>
      <c r="B275" s="141"/>
      <c r="C275" s="141"/>
      <c r="D275" s="141"/>
      <c r="E275" s="50"/>
      <c r="F275" s="141"/>
      <c r="G275" s="141"/>
      <c r="H275" s="141"/>
      <c r="I275" s="141"/>
      <c r="J275" s="141"/>
      <c r="K275" s="141"/>
      <c r="L275" s="141"/>
      <c r="M275" s="144"/>
      <c r="N275" s="144"/>
      <c r="O275" s="141"/>
      <c r="P275" s="145"/>
      <c r="Q275" s="141"/>
      <c r="R275" s="144"/>
      <c r="S275" s="141"/>
      <c r="T275" s="141"/>
      <c r="U275" s="141"/>
    </row>
    <row r="276" ht="12.75" customHeight="1">
      <c r="A276" s="141"/>
      <c r="B276" s="141"/>
      <c r="C276" s="141"/>
      <c r="D276" s="141"/>
      <c r="E276" s="50"/>
      <c r="F276" s="141"/>
      <c r="G276" s="141"/>
      <c r="H276" s="141"/>
      <c r="I276" s="141"/>
      <c r="J276" s="141"/>
      <c r="K276" s="141"/>
      <c r="L276" s="141"/>
      <c r="M276" s="144"/>
      <c r="N276" s="144"/>
      <c r="O276" s="141"/>
      <c r="P276" s="145"/>
      <c r="Q276" s="141"/>
      <c r="R276" s="144"/>
      <c r="S276" s="141"/>
      <c r="T276" s="141"/>
      <c r="U276" s="141"/>
    </row>
    <row r="277" ht="12.75" customHeight="1">
      <c r="A277" s="141"/>
      <c r="B277" s="141"/>
      <c r="C277" s="141"/>
      <c r="D277" s="141"/>
      <c r="E277" s="50"/>
      <c r="F277" s="141"/>
      <c r="G277" s="141"/>
      <c r="H277" s="141"/>
      <c r="I277" s="141"/>
      <c r="J277" s="141"/>
      <c r="K277" s="141"/>
      <c r="L277" s="141"/>
      <c r="M277" s="144"/>
      <c r="N277" s="144"/>
      <c r="O277" s="141"/>
      <c r="P277" s="145"/>
      <c r="Q277" s="141"/>
      <c r="R277" s="144"/>
      <c r="S277" s="141"/>
      <c r="T277" s="141"/>
      <c r="U277" s="141"/>
    </row>
    <row r="278" ht="12.75" customHeight="1">
      <c r="A278" s="141"/>
      <c r="B278" s="141"/>
      <c r="C278" s="141"/>
      <c r="D278" s="141"/>
      <c r="E278" s="50"/>
      <c r="F278" s="141"/>
      <c r="G278" s="141"/>
      <c r="H278" s="141"/>
      <c r="I278" s="141"/>
      <c r="J278" s="141"/>
      <c r="K278" s="141"/>
      <c r="L278" s="141"/>
      <c r="M278" s="144"/>
      <c r="N278" s="144"/>
      <c r="O278" s="141"/>
      <c r="P278" s="145"/>
      <c r="Q278" s="141"/>
      <c r="R278" s="144"/>
      <c r="S278" s="141"/>
      <c r="T278" s="141"/>
      <c r="U278" s="141"/>
    </row>
    <row r="279" ht="12.75" customHeight="1">
      <c r="A279" s="141"/>
      <c r="B279" s="141"/>
      <c r="C279" s="141"/>
      <c r="D279" s="141"/>
      <c r="E279" s="50"/>
      <c r="F279" s="141"/>
      <c r="G279" s="141"/>
      <c r="H279" s="141"/>
      <c r="I279" s="141"/>
      <c r="J279" s="141"/>
      <c r="K279" s="141"/>
      <c r="L279" s="141"/>
      <c r="M279" s="144"/>
      <c r="N279" s="144"/>
      <c r="O279" s="141"/>
      <c r="P279" s="145"/>
      <c r="Q279" s="141"/>
      <c r="R279" s="144"/>
      <c r="S279" s="141"/>
      <c r="T279" s="141"/>
      <c r="U279" s="141"/>
    </row>
    <row r="280" ht="12.75" customHeight="1">
      <c r="A280" s="141"/>
      <c r="B280" s="141"/>
      <c r="C280" s="141"/>
      <c r="D280" s="141"/>
      <c r="E280" s="50"/>
      <c r="F280" s="141"/>
      <c r="G280" s="141"/>
      <c r="H280" s="141"/>
      <c r="I280" s="141"/>
      <c r="J280" s="141"/>
      <c r="K280" s="141"/>
      <c r="L280" s="141"/>
      <c r="M280" s="144"/>
      <c r="N280" s="144"/>
      <c r="O280" s="141"/>
      <c r="P280" s="145"/>
      <c r="Q280" s="141"/>
      <c r="R280" s="144"/>
      <c r="S280" s="141"/>
      <c r="T280" s="141"/>
      <c r="U280" s="141"/>
    </row>
    <row r="281" ht="12.75" customHeight="1">
      <c r="A281" s="141"/>
      <c r="B281" s="141"/>
      <c r="C281" s="141"/>
      <c r="D281" s="141"/>
      <c r="E281" s="50"/>
      <c r="F281" s="141"/>
      <c r="G281" s="141"/>
      <c r="H281" s="141"/>
      <c r="I281" s="141"/>
      <c r="J281" s="141"/>
      <c r="K281" s="141"/>
      <c r="L281" s="141"/>
      <c r="M281" s="144"/>
      <c r="N281" s="144"/>
      <c r="O281" s="141"/>
      <c r="P281" s="145"/>
      <c r="Q281" s="141"/>
      <c r="R281" s="144"/>
      <c r="S281" s="141"/>
      <c r="T281" s="141"/>
      <c r="U281" s="141"/>
    </row>
    <row r="282" ht="12.75" customHeight="1">
      <c r="A282" s="141"/>
      <c r="B282" s="141"/>
      <c r="C282" s="141"/>
      <c r="D282" s="141"/>
      <c r="E282" s="50"/>
      <c r="F282" s="141"/>
      <c r="G282" s="141"/>
      <c r="H282" s="141"/>
      <c r="I282" s="141"/>
      <c r="J282" s="141"/>
      <c r="K282" s="141"/>
      <c r="L282" s="141"/>
      <c r="M282" s="144"/>
      <c r="N282" s="144"/>
      <c r="O282" s="141"/>
      <c r="P282" s="145"/>
      <c r="Q282" s="141"/>
      <c r="R282" s="144"/>
      <c r="S282" s="141"/>
      <c r="T282" s="141"/>
      <c r="U282" s="141"/>
    </row>
    <row r="283" ht="12.75" customHeight="1">
      <c r="A283" s="141"/>
      <c r="B283" s="141"/>
      <c r="C283" s="141"/>
      <c r="D283" s="141"/>
      <c r="E283" s="50"/>
      <c r="F283" s="141"/>
      <c r="G283" s="141"/>
      <c r="H283" s="141"/>
      <c r="I283" s="141"/>
      <c r="J283" s="141"/>
      <c r="K283" s="141"/>
      <c r="L283" s="141"/>
      <c r="M283" s="144"/>
      <c r="N283" s="144"/>
      <c r="O283" s="141"/>
      <c r="P283" s="145"/>
      <c r="Q283" s="141"/>
      <c r="R283" s="144"/>
      <c r="S283" s="141"/>
      <c r="T283" s="141"/>
      <c r="U283" s="141"/>
    </row>
    <row r="284" ht="12.75" customHeight="1">
      <c r="A284" s="141"/>
      <c r="B284" s="141"/>
      <c r="C284" s="141"/>
      <c r="D284" s="141"/>
      <c r="E284" s="50"/>
      <c r="F284" s="141"/>
      <c r="G284" s="141"/>
      <c r="H284" s="141"/>
      <c r="I284" s="141"/>
      <c r="J284" s="141"/>
      <c r="K284" s="141"/>
      <c r="L284" s="141"/>
      <c r="M284" s="144"/>
      <c r="N284" s="144"/>
      <c r="O284" s="141"/>
      <c r="P284" s="145"/>
      <c r="Q284" s="141"/>
      <c r="R284" s="144"/>
      <c r="S284" s="141"/>
      <c r="T284" s="141"/>
      <c r="U284" s="141"/>
    </row>
    <row r="285" ht="12.75" customHeight="1">
      <c r="A285" s="141"/>
      <c r="B285" s="141"/>
      <c r="C285" s="141"/>
      <c r="D285" s="141"/>
      <c r="E285" s="50"/>
      <c r="F285" s="141"/>
      <c r="G285" s="141"/>
      <c r="H285" s="141"/>
      <c r="I285" s="141"/>
      <c r="J285" s="141"/>
      <c r="K285" s="141"/>
      <c r="L285" s="141"/>
      <c r="M285" s="144"/>
      <c r="N285" s="144"/>
      <c r="O285" s="141"/>
      <c r="P285" s="145"/>
      <c r="Q285" s="141"/>
      <c r="R285" s="144"/>
      <c r="S285" s="141"/>
      <c r="T285" s="141"/>
      <c r="U285" s="141"/>
    </row>
    <row r="286" ht="12.75" customHeight="1">
      <c r="A286" s="141"/>
      <c r="B286" s="141"/>
      <c r="C286" s="141"/>
      <c r="D286" s="141"/>
      <c r="E286" s="50"/>
      <c r="F286" s="141"/>
      <c r="G286" s="141"/>
      <c r="H286" s="141"/>
      <c r="I286" s="141"/>
      <c r="J286" s="141"/>
      <c r="K286" s="141"/>
      <c r="L286" s="141"/>
      <c r="M286" s="144"/>
      <c r="N286" s="144"/>
      <c r="O286" s="141"/>
      <c r="P286" s="145"/>
      <c r="Q286" s="141"/>
      <c r="R286" s="144"/>
      <c r="S286" s="141"/>
      <c r="T286" s="141"/>
      <c r="U286" s="141"/>
    </row>
    <row r="287" ht="12.75" customHeight="1">
      <c r="A287" s="141"/>
      <c r="B287" s="141"/>
      <c r="C287" s="141"/>
      <c r="D287" s="141"/>
      <c r="E287" s="50"/>
      <c r="F287" s="141"/>
      <c r="G287" s="141"/>
      <c r="H287" s="141"/>
      <c r="I287" s="141"/>
      <c r="J287" s="141"/>
      <c r="K287" s="141"/>
      <c r="L287" s="141"/>
      <c r="M287" s="144"/>
      <c r="N287" s="144"/>
      <c r="O287" s="141"/>
      <c r="P287" s="145"/>
      <c r="Q287" s="141"/>
      <c r="R287" s="144"/>
      <c r="S287" s="141"/>
      <c r="T287" s="141"/>
      <c r="U287" s="141"/>
    </row>
    <row r="288" ht="12.75" customHeight="1">
      <c r="A288" s="141"/>
      <c r="B288" s="141"/>
      <c r="C288" s="141"/>
      <c r="D288" s="141"/>
      <c r="E288" s="50"/>
      <c r="F288" s="141"/>
      <c r="G288" s="141"/>
      <c r="H288" s="141"/>
      <c r="I288" s="141"/>
      <c r="J288" s="141"/>
      <c r="K288" s="141"/>
      <c r="L288" s="141"/>
      <c r="M288" s="144"/>
      <c r="N288" s="144"/>
      <c r="O288" s="141"/>
      <c r="P288" s="145"/>
      <c r="Q288" s="141"/>
      <c r="R288" s="144"/>
      <c r="S288" s="141"/>
      <c r="T288" s="141"/>
      <c r="U288" s="141"/>
    </row>
    <row r="289" ht="12.75" customHeight="1">
      <c r="A289" s="141"/>
      <c r="B289" s="141"/>
      <c r="C289" s="141"/>
      <c r="D289" s="141"/>
      <c r="E289" s="50"/>
      <c r="F289" s="141"/>
      <c r="G289" s="141"/>
      <c r="H289" s="141"/>
      <c r="I289" s="141"/>
      <c r="J289" s="141"/>
      <c r="K289" s="141"/>
      <c r="L289" s="141"/>
      <c r="M289" s="144"/>
      <c r="N289" s="144"/>
      <c r="O289" s="141"/>
      <c r="P289" s="145"/>
      <c r="Q289" s="141"/>
      <c r="R289" s="144"/>
      <c r="S289" s="141"/>
      <c r="T289" s="141"/>
      <c r="U289" s="141"/>
    </row>
    <row r="290" ht="12.75" customHeight="1">
      <c r="A290" s="141"/>
      <c r="B290" s="141"/>
      <c r="C290" s="141"/>
      <c r="D290" s="141"/>
      <c r="E290" s="50"/>
      <c r="F290" s="141"/>
      <c r="G290" s="141"/>
      <c r="H290" s="141"/>
      <c r="I290" s="141"/>
      <c r="J290" s="141"/>
      <c r="K290" s="141"/>
      <c r="L290" s="141"/>
      <c r="M290" s="144"/>
      <c r="N290" s="144"/>
      <c r="O290" s="141"/>
      <c r="P290" s="145"/>
      <c r="Q290" s="141"/>
      <c r="R290" s="144"/>
      <c r="S290" s="141"/>
      <c r="T290" s="141"/>
      <c r="U290" s="141"/>
    </row>
    <row r="291" ht="12.75" customHeight="1">
      <c r="A291" s="141"/>
      <c r="B291" s="141"/>
      <c r="C291" s="141"/>
      <c r="D291" s="141"/>
      <c r="E291" s="50"/>
      <c r="F291" s="141"/>
      <c r="G291" s="141"/>
      <c r="H291" s="141"/>
      <c r="I291" s="141"/>
      <c r="J291" s="141"/>
      <c r="K291" s="141"/>
      <c r="L291" s="141"/>
      <c r="M291" s="144"/>
      <c r="N291" s="144"/>
      <c r="O291" s="141"/>
      <c r="P291" s="145"/>
      <c r="Q291" s="141"/>
      <c r="R291" s="144"/>
      <c r="S291" s="141"/>
      <c r="T291" s="141"/>
      <c r="U291" s="141"/>
    </row>
    <row r="292" ht="12.75" customHeight="1">
      <c r="A292" s="141"/>
      <c r="B292" s="141"/>
      <c r="C292" s="141"/>
      <c r="D292" s="141"/>
      <c r="E292" s="50"/>
      <c r="F292" s="141"/>
      <c r="G292" s="141"/>
      <c r="H292" s="141"/>
      <c r="I292" s="141"/>
      <c r="J292" s="141"/>
      <c r="K292" s="141"/>
      <c r="L292" s="141"/>
      <c r="M292" s="144"/>
      <c r="N292" s="144"/>
      <c r="O292" s="141"/>
      <c r="P292" s="145"/>
      <c r="Q292" s="141"/>
      <c r="R292" s="144"/>
      <c r="S292" s="141"/>
      <c r="T292" s="141"/>
      <c r="U292" s="141"/>
    </row>
    <row r="293" ht="12.75" customHeight="1">
      <c r="A293" s="141"/>
      <c r="B293" s="141"/>
      <c r="C293" s="141"/>
      <c r="D293" s="141"/>
      <c r="E293" s="50"/>
      <c r="F293" s="141"/>
      <c r="G293" s="141"/>
      <c r="H293" s="141"/>
      <c r="I293" s="141"/>
      <c r="J293" s="141"/>
      <c r="K293" s="141"/>
      <c r="L293" s="141"/>
      <c r="M293" s="144"/>
      <c r="N293" s="144"/>
      <c r="O293" s="141"/>
      <c r="P293" s="145"/>
      <c r="Q293" s="141"/>
      <c r="R293" s="144"/>
      <c r="S293" s="141"/>
      <c r="T293" s="141"/>
      <c r="U293" s="141"/>
    </row>
    <row r="294" ht="12.75" customHeight="1">
      <c r="A294" s="141"/>
      <c r="B294" s="141"/>
      <c r="C294" s="141"/>
      <c r="D294" s="141"/>
      <c r="E294" s="50"/>
      <c r="F294" s="141"/>
      <c r="G294" s="141"/>
      <c r="H294" s="141"/>
      <c r="I294" s="141"/>
      <c r="J294" s="141"/>
      <c r="K294" s="141"/>
      <c r="L294" s="141"/>
      <c r="M294" s="144"/>
      <c r="N294" s="144"/>
      <c r="O294" s="141"/>
      <c r="P294" s="145"/>
      <c r="Q294" s="141"/>
      <c r="R294" s="144"/>
      <c r="S294" s="141"/>
      <c r="T294" s="141"/>
      <c r="U294" s="141"/>
    </row>
    <row r="295" ht="12.75" customHeight="1">
      <c r="A295" s="141"/>
      <c r="B295" s="141"/>
      <c r="C295" s="141"/>
      <c r="D295" s="141"/>
      <c r="E295" s="50"/>
      <c r="F295" s="141"/>
      <c r="G295" s="141"/>
      <c r="H295" s="141"/>
      <c r="I295" s="141"/>
      <c r="J295" s="141"/>
      <c r="K295" s="141"/>
      <c r="L295" s="141"/>
      <c r="M295" s="144"/>
      <c r="N295" s="144"/>
      <c r="O295" s="141"/>
      <c r="P295" s="145"/>
      <c r="Q295" s="141"/>
      <c r="R295" s="144"/>
      <c r="S295" s="141"/>
      <c r="T295" s="141"/>
      <c r="U295" s="141"/>
    </row>
    <row r="296" ht="12.75" customHeight="1">
      <c r="A296" s="141"/>
      <c r="B296" s="141"/>
      <c r="C296" s="141"/>
      <c r="D296" s="141"/>
      <c r="E296" s="50"/>
      <c r="F296" s="141"/>
      <c r="G296" s="141"/>
      <c r="H296" s="141"/>
      <c r="I296" s="141"/>
      <c r="J296" s="141"/>
      <c r="K296" s="141"/>
      <c r="L296" s="141"/>
      <c r="M296" s="144"/>
      <c r="N296" s="144"/>
      <c r="O296" s="141"/>
      <c r="P296" s="145"/>
      <c r="Q296" s="141"/>
      <c r="R296" s="144"/>
      <c r="S296" s="141"/>
      <c r="T296" s="141"/>
      <c r="U296" s="141"/>
    </row>
    <row r="297" ht="12.75" customHeight="1">
      <c r="A297" s="141"/>
      <c r="B297" s="141"/>
      <c r="C297" s="141"/>
      <c r="D297" s="141"/>
      <c r="E297" s="50"/>
      <c r="F297" s="141"/>
      <c r="G297" s="141"/>
      <c r="H297" s="141"/>
      <c r="I297" s="141"/>
      <c r="J297" s="141"/>
      <c r="K297" s="141"/>
      <c r="L297" s="141"/>
      <c r="M297" s="144"/>
      <c r="N297" s="144"/>
      <c r="O297" s="141"/>
      <c r="P297" s="145"/>
      <c r="Q297" s="141"/>
      <c r="R297" s="144"/>
      <c r="S297" s="141"/>
      <c r="T297" s="141"/>
      <c r="U297" s="141"/>
    </row>
    <row r="298" ht="12.75" customHeight="1">
      <c r="A298" s="141"/>
      <c r="B298" s="141"/>
      <c r="C298" s="141"/>
      <c r="D298" s="141"/>
      <c r="E298" s="50"/>
      <c r="F298" s="141"/>
      <c r="G298" s="141"/>
      <c r="H298" s="141"/>
      <c r="I298" s="141"/>
      <c r="J298" s="141"/>
      <c r="K298" s="141"/>
      <c r="L298" s="141"/>
      <c r="M298" s="144"/>
      <c r="N298" s="144"/>
      <c r="O298" s="141"/>
      <c r="P298" s="145"/>
      <c r="Q298" s="141"/>
      <c r="R298" s="144"/>
      <c r="S298" s="141"/>
      <c r="T298" s="141"/>
      <c r="U298" s="141"/>
    </row>
    <row r="299" ht="12.75" customHeight="1">
      <c r="A299" s="141"/>
      <c r="B299" s="141"/>
      <c r="C299" s="141"/>
      <c r="D299" s="141"/>
      <c r="E299" s="50"/>
      <c r="F299" s="141"/>
      <c r="G299" s="141"/>
      <c r="H299" s="141"/>
      <c r="I299" s="141"/>
      <c r="J299" s="141"/>
      <c r="K299" s="141"/>
      <c r="L299" s="141"/>
      <c r="M299" s="144"/>
      <c r="N299" s="144"/>
      <c r="O299" s="141"/>
      <c r="P299" s="145"/>
      <c r="Q299" s="141"/>
      <c r="R299" s="144"/>
      <c r="S299" s="141"/>
      <c r="T299" s="141"/>
      <c r="U299" s="141"/>
    </row>
    <row r="300" ht="12.75" customHeight="1">
      <c r="A300" s="141"/>
      <c r="B300" s="141"/>
      <c r="C300" s="141"/>
      <c r="D300" s="141"/>
      <c r="E300" s="50"/>
      <c r="F300" s="141"/>
      <c r="G300" s="141"/>
      <c r="H300" s="141"/>
      <c r="I300" s="141"/>
      <c r="J300" s="141"/>
      <c r="K300" s="141"/>
      <c r="L300" s="141"/>
      <c r="M300" s="144"/>
      <c r="N300" s="144"/>
      <c r="O300" s="141"/>
      <c r="P300" s="145"/>
      <c r="Q300" s="141"/>
      <c r="R300" s="144"/>
      <c r="S300" s="141"/>
      <c r="T300" s="141"/>
      <c r="U300" s="141"/>
    </row>
    <row r="301" ht="12.75" customHeight="1">
      <c r="A301" s="141"/>
      <c r="B301" s="141"/>
      <c r="C301" s="141"/>
      <c r="D301" s="141"/>
      <c r="E301" s="50"/>
      <c r="F301" s="141"/>
      <c r="G301" s="141"/>
      <c r="H301" s="141"/>
      <c r="I301" s="141"/>
      <c r="J301" s="141"/>
      <c r="K301" s="141"/>
      <c r="L301" s="141"/>
      <c r="M301" s="144"/>
      <c r="N301" s="144"/>
      <c r="O301" s="141"/>
      <c r="P301" s="145"/>
      <c r="Q301" s="141"/>
      <c r="R301" s="144"/>
      <c r="S301" s="141"/>
      <c r="T301" s="141"/>
      <c r="U301" s="141"/>
    </row>
    <row r="302" ht="12.75" customHeight="1">
      <c r="A302" s="141"/>
      <c r="B302" s="141"/>
      <c r="C302" s="141"/>
      <c r="D302" s="141"/>
      <c r="E302" s="50"/>
      <c r="F302" s="141"/>
      <c r="G302" s="141"/>
      <c r="H302" s="141"/>
      <c r="I302" s="141"/>
      <c r="J302" s="141"/>
      <c r="K302" s="141"/>
      <c r="L302" s="141"/>
      <c r="M302" s="144"/>
      <c r="N302" s="144"/>
      <c r="O302" s="141"/>
      <c r="P302" s="145"/>
      <c r="Q302" s="141"/>
      <c r="R302" s="144"/>
      <c r="S302" s="141"/>
      <c r="T302" s="141"/>
      <c r="U302" s="141"/>
    </row>
    <row r="303" ht="12.75" customHeight="1">
      <c r="A303" s="141"/>
      <c r="B303" s="141"/>
      <c r="C303" s="141"/>
      <c r="D303" s="141"/>
      <c r="E303" s="50"/>
      <c r="F303" s="141"/>
      <c r="G303" s="141"/>
      <c r="H303" s="141"/>
      <c r="I303" s="141"/>
      <c r="J303" s="141"/>
      <c r="K303" s="141"/>
      <c r="L303" s="141"/>
      <c r="M303" s="144"/>
      <c r="N303" s="144"/>
      <c r="O303" s="141"/>
      <c r="P303" s="145"/>
      <c r="Q303" s="141"/>
      <c r="R303" s="144"/>
      <c r="S303" s="141"/>
      <c r="T303" s="141"/>
      <c r="U303" s="141"/>
    </row>
    <row r="304" ht="12.75" customHeight="1">
      <c r="A304" s="141"/>
      <c r="B304" s="141"/>
      <c r="C304" s="141"/>
      <c r="D304" s="141"/>
      <c r="E304" s="50"/>
      <c r="F304" s="141"/>
      <c r="G304" s="141"/>
      <c r="H304" s="141"/>
      <c r="I304" s="141"/>
      <c r="J304" s="141"/>
      <c r="K304" s="141"/>
      <c r="L304" s="141"/>
      <c r="M304" s="144"/>
      <c r="N304" s="144"/>
      <c r="O304" s="141"/>
      <c r="P304" s="145"/>
      <c r="Q304" s="141"/>
      <c r="R304" s="144"/>
      <c r="S304" s="141"/>
      <c r="T304" s="141"/>
      <c r="U304" s="141"/>
    </row>
    <row r="305" ht="12.75" customHeight="1">
      <c r="A305" s="141"/>
      <c r="B305" s="141"/>
      <c r="C305" s="141"/>
      <c r="D305" s="141"/>
      <c r="E305" s="50"/>
      <c r="F305" s="141"/>
      <c r="G305" s="141"/>
      <c r="H305" s="141"/>
      <c r="I305" s="141"/>
      <c r="J305" s="141"/>
      <c r="K305" s="141"/>
      <c r="L305" s="141"/>
      <c r="M305" s="144"/>
      <c r="N305" s="144"/>
      <c r="O305" s="141"/>
      <c r="P305" s="145"/>
      <c r="Q305" s="141"/>
      <c r="R305" s="144"/>
      <c r="S305" s="141"/>
      <c r="T305" s="141"/>
      <c r="U305" s="141"/>
    </row>
    <row r="306" ht="12.75" customHeight="1">
      <c r="A306" s="141"/>
      <c r="B306" s="141"/>
      <c r="C306" s="141"/>
      <c r="D306" s="141"/>
      <c r="E306" s="50"/>
      <c r="F306" s="141"/>
      <c r="G306" s="141"/>
      <c r="H306" s="141"/>
      <c r="I306" s="141"/>
      <c r="J306" s="141"/>
      <c r="K306" s="141"/>
      <c r="L306" s="141"/>
      <c r="M306" s="144"/>
      <c r="N306" s="144"/>
      <c r="O306" s="141"/>
      <c r="P306" s="145"/>
      <c r="Q306" s="141"/>
      <c r="R306" s="144"/>
      <c r="S306" s="141"/>
      <c r="T306" s="141"/>
      <c r="U306" s="141"/>
    </row>
    <row r="307" ht="12.75" customHeight="1">
      <c r="A307" s="141"/>
      <c r="B307" s="141"/>
      <c r="C307" s="141"/>
      <c r="D307" s="141"/>
      <c r="E307" s="50"/>
      <c r="F307" s="141"/>
      <c r="G307" s="141"/>
      <c r="H307" s="141"/>
      <c r="I307" s="141"/>
      <c r="J307" s="141"/>
      <c r="K307" s="141"/>
      <c r="L307" s="141"/>
      <c r="M307" s="144"/>
      <c r="N307" s="144"/>
      <c r="O307" s="141"/>
      <c r="P307" s="145"/>
      <c r="Q307" s="141"/>
      <c r="R307" s="144"/>
      <c r="S307" s="141"/>
      <c r="T307" s="141"/>
      <c r="U307" s="141"/>
    </row>
    <row r="308" ht="12.75" customHeight="1">
      <c r="A308" s="141"/>
      <c r="B308" s="141"/>
      <c r="C308" s="141"/>
      <c r="D308" s="141"/>
      <c r="E308" s="50"/>
      <c r="F308" s="141"/>
      <c r="G308" s="141"/>
      <c r="H308" s="141"/>
      <c r="I308" s="141"/>
      <c r="J308" s="141"/>
      <c r="K308" s="141"/>
      <c r="L308" s="141"/>
      <c r="M308" s="144"/>
      <c r="N308" s="144"/>
      <c r="O308" s="141"/>
      <c r="P308" s="145"/>
      <c r="Q308" s="141"/>
      <c r="R308" s="144"/>
      <c r="S308" s="141"/>
      <c r="T308" s="141"/>
      <c r="U308" s="141"/>
    </row>
    <row r="309" ht="12.75" customHeight="1">
      <c r="A309" s="141"/>
      <c r="B309" s="141"/>
      <c r="C309" s="141"/>
      <c r="D309" s="141"/>
      <c r="E309" s="50"/>
      <c r="F309" s="141"/>
      <c r="G309" s="141"/>
      <c r="H309" s="141"/>
      <c r="I309" s="141"/>
      <c r="J309" s="141"/>
      <c r="K309" s="141"/>
      <c r="L309" s="141"/>
      <c r="M309" s="144"/>
      <c r="N309" s="144"/>
      <c r="O309" s="141"/>
      <c r="P309" s="145"/>
      <c r="Q309" s="141"/>
      <c r="R309" s="144"/>
      <c r="S309" s="141"/>
      <c r="T309" s="141"/>
      <c r="U309" s="141"/>
    </row>
    <row r="310" ht="12.75" customHeight="1">
      <c r="A310" s="141"/>
      <c r="B310" s="141"/>
      <c r="C310" s="141"/>
      <c r="D310" s="141"/>
      <c r="E310" s="50"/>
      <c r="F310" s="141"/>
      <c r="G310" s="141"/>
      <c r="H310" s="141"/>
      <c r="I310" s="141"/>
      <c r="J310" s="141"/>
      <c r="K310" s="141"/>
      <c r="L310" s="141"/>
      <c r="M310" s="144"/>
      <c r="N310" s="144"/>
      <c r="O310" s="141"/>
      <c r="P310" s="145"/>
      <c r="Q310" s="141"/>
      <c r="R310" s="144"/>
      <c r="S310" s="141"/>
      <c r="T310" s="141"/>
      <c r="U310" s="141"/>
    </row>
    <row r="311" ht="12.75" customHeight="1">
      <c r="A311" s="141"/>
      <c r="B311" s="141"/>
      <c r="C311" s="141"/>
      <c r="D311" s="141"/>
      <c r="E311" s="50"/>
      <c r="F311" s="141"/>
      <c r="G311" s="141"/>
      <c r="H311" s="141"/>
      <c r="I311" s="141"/>
      <c r="J311" s="141"/>
      <c r="K311" s="141"/>
      <c r="L311" s="141"/>
      <c r="M311" s="144"/>
      <c r="N311" s="144"/>
      <c r="O311" s="141"/>
      <c r="P311" s="145"/>
      <c r="Q311" s="141"/>
      <c r="R311" s="144"/>
      <c r="S311" s="141"/>
      <c r="T311" s="141"/>
      <c r="U311" s="141"/>
    </row>
    <row r="312" ht="12.75" customHeight="1">
      <c r="A312" s="141"/>
      <c r="B312" s="141"/>
      <c r="C312" s="141"/>
      <c r="D312" s="141"/>
      <c r="E312" s="50"/>
      <c r="F312" s="141"/>
      <c r="G312" s="141"/>
      <c r="H312" s="141"/>
      <c r="I312" s="141"/>
      <c r="J312" s="141"/>
      <c r="K312" s="141"/>
      <c r="L312" s="141"/>
      <c r="M312" s="144"/>
      <c r="N312" s="144"/>
      <c r="O312" s="141"/>
      <c r="P312" s="145"/>
      <c r="Q312" s="141"/>
      <c r="R312" s="144"/>
      <c r="S312" s="141"/>
      <c r="T312" s="141"/>
      <c r="U312" s="141"/>
    </row>
    <row r="313" ht="12.75" customHeight="1">
      <c r="A313" s="141"/>
      <c r="B313" s="141"/>
      <c r="C313" s="141"/>
      <c r="D313" s="141"/>
      <c r="E313" s="50"/>
      <c r="F313" s="141"/>
      <c r="G313" s="141"/>
      <c r="H313" s="141"/>
      <c r="I313" s="141"/>
      <c r="J313" s="141"/>
      <c r="K313" s="141"/>
      <c r="L313" s="141"/>
      <c r="M313" s="144"/>
      <c r="N313" s="144"/>
      <c r="O313" s="141"/>
      <c r="P313" s="145"/>
      <c r="Q313" s="141"/>
      <c r="R313" s="144"/>
      <c r="S313" s="141"/>
      <c r="T313" s="141"/>
      <c r="U313" s="141"/>
    </row>
    <row r="314" ht="12.75" customHeight="1">
      <c r="A314" s="141"/>
      <c r="B314" s="141"/>
      <c r="C314" s="141"/>
      <c r="D314" s="141"/>
      <c r="E314" s="50"/>
      <c r="F314" s="141"/>
      <c r="G314" s="141"/>
      <c r="H314" s="141"/>
      <c r="I314" s="141"/>
      <c r="J314" s="141"/>
      <c r="K314" s="141"/>
      <c r="L314" s="141"/>
      <c r="M314" s="144"/>
      <c r="N314" s="144"/>
      <c r="O314" s="141"/>
      <c r="P314" s="145"/>
      <c r="Q314" s="141"/>
      <c r="R314" s="144"/>
      <c r="S314" s="141"/>
      <c r="T314" s="141"/>
      <c r="U314" s="141"/>
    </row>
    <row r="315" ht="12.75" customHeight="1">
      <c r="A315" s="141"/>
      <c r="B315" s="141"/>
      <c r="C315" s="141"/>
      <c r="D315" s="141"/>
      <c r="E315" s="50"/>
      <c r="F315" s="141"/>
      <c r="G315" s="141"/>
      <c r="H315" s="141"/>
      <c r="I315" s="141"/>
      <c r="J315" s="141"/>
      <c r="K315" s="141"/>
      <c r="L315" s="141"/>
      <c r="M315" s="144"/>
      <c r="N315" s="144"/>
      <c r="O315" s="141"/>
      <c r="P315" s="145"/>
      <c r="Q315" s="141"/>
      <c r="R315" s="144"/>
      <c r="S315" s="141"/>
      <c r="T315" s="141"/>
      <c r="U315" s="141"/>
    </row>
    <row r="316" ht="12.75" customHeight="1">
      <c r="A316" s="141"/>
      <c r="B316" s="141"/>
      <c r="C316" s="141"/>
      <c r="D316" s="141"/>
      <c r="E316" s="50"/>
      <c r="F316" s="141"/>
      <c r="G316" s="141"/>
      <c r="H316" s="141"/>
      <c r="I316" s="141"/>
      <c r="J316" s="141"/>
      <c r="K316" s="141"/>
      <c r="L316" s="141"/>
      <c r="M316" s="144"/>
      <c r="N316" s="144"/>
      <c r="O316" s="141"/>
      <c r="P316" s="145"/>
      <c r="Q316" s="141"/>
      <c r="R316" s="144"/>
      <c r="S316" s="141"/>
      <c r="T316" s="141"/>
      <c r="U316" s="141"/>
    </row>
    <row r="317" ht="12.75" customHeight="1">
      <c r="A317" s="141"/>
      <c r="B317" s="141"/>
      <c r="C317" s="141"/>
      <c r="D317" s="141"/>
      <c r="E317" s="50"/>
      <c r="F317" s="141"/>
      <c r="G317" s="141"/>
      <c r="H317" s="141"/>
      <c r="I317" s="141"/>
      <c r="J317" s="141"/>
      <c r="K317" s="141"/>
      <c r="L317" s="141"/>
      <c r="M317" s="144"/>
      <c r="N317" s="144"/>
      <c r="O317" s="141"/>
      <c r="P317" s="145"/>
      <c r="Q317" s="141"/>
      <c r="R317" s="144"/>
      <c r="S317" s="141"/>
      <c r="T317" s="141"/>
      <c r="U317" s="141"/>
    </row>
    <row r="318" ht="12.75" customHeight="1">
      <c r="A318" s="141"/>
      <c r="B318" s="141"/>
      <c r="C318" s="141"/>
      <c r="D318" s="141"/>
      <c r="E318" s="50"/>
      <c r="F318" s="141"/>
      <c r="G318" s="141"/>
      <c r="H318" s="141"/>
      <c r="I318" s="141"/>
      <c r="J318" s="141"/>
      <c r="K318" s="141"/>
      <c r="L318" s="141"/>
      <c r="M318" s="144"/>
      <c r="N318" s="144"/>
      <c r="O318" s="141"/>
      <c r="P318" s="145"/>
      <c r="Q318" s="141"/>
      <c r="R318" s="144"/>
      <c r="S318" s="141"/>
      <c r="T318" s="141"/>
      <c r="U318" s="141"/>
    </row>
    <row r="319" ht="12.75" customHeight="1">
      <c r="A319" s="141"/>
      <c r="B319" s="141"/>
      <c r="C319" s="141"/>
      <c r="D319" s="141"/>
      <c r="E319" s="50"/>
      <c r="F319" s="141"/>
      <c r="G319" s="141"/>
      <c r="H319" s="141"/>
      <c r="I319" s="141"/>
      <c r="J319" s="141"/>
      <c r="K319" s="141"/>
      <c r="L319" s="141"/>
      <c r="M319" s="144"/>
      <c r="N319" s="144"/>
      <c r="O319" s="141"/>
      <c r="P319" s="145"/>
      <c r="Q319" s="141"/>
      <c r="R319" s="144"/>
      <c r="S319" s="141"/>
      <c r="T319" s="141"/>
      <c r="U319" s="141"/>
    </row>
    <row r="320" ht="12.75" customHeight="1">
      <c r="A320" s="141"/>
      <c r="B320" s="141"/>
      <c r="C320" s="141"/>
      <c r="D320" s="141"/>
      <c r="E320" s="50"/>
      <c r="F320" s="141"/>
      <c r="G320" s="141"/>
      <c r="H320" s="141"/>
      <c r="I320" s="141"/>
      <c r="J320" s="141"/>
      <c r="K320" s="141"/>
      <c r="L320" s="141"/>
      <c r="M320" s="144"/>
      <c r="N320" s="144"/>
      <c r="O320" s="141"/>
      <c r="P320" s="145"/>
      <c r="Q320" s="141"/>
      <c r="R320" s="144"/>
      <c r="S320" s="141"/>
      <c r="T320" s="141"/>
      <c r="U320" s="141"/>
    </row>
    <row r="321" ht="12.75" customHeight="1">
      <c r="A321" s="141"/>
      <c r="B321" s="141"/>
      <c r="C321" s="141"/>
      <c r="D321" s="141"/>
      <c r="E321" s="50"/>
      <c r="F321" s="141"/>
      <c r="G321" s="141"/>
      <c r="H321" s="141"/>
      <c r="I321" s="141"/>
      <c r="J321" s="141"/>
      <c r="K321" s="141"/>
      <c r="L321" s="141"/>
      <c r="M321" s="144"/>
      <c r="N321" s="144"/>
      <c r="O321" s="141"/>
      <c r="P321" s="145"/>
      <c r="Q321" s="141"/>
      <c r="R321" s="144"/>
      <c r="S321" s="141"/>
      <c r="T321" s="141"/>
      <c r="U321" s="141"/>
    </row>
    <row r="322" ht="12.75" customHeight="1">
      <c r="A322" s="141"/>
      <c r="B322" s="141"/>
      <c r="C322" s="141"/>
      <c r="D322" s="141"/>
      <c r="E322" s="50"/>
      <c r="F322" s="141"/>
      <c r="G322" s="141"/>
      <c r="H322" s="141"/>
      <c r="I322" s="141"/>
      <c r="J322" s="141"/>
      <c r="K322" s="141"/>
      <c r="L322" s="141"/>
      <c r="M322" s="144"/>
      <c r="N322" s="144"/>
      <c r="O322" s="141"/>
      <c r="P322" s="145"/>
      <c r="Q322" s="141"/>
      <c r="R322" s="144"/>
      <c r="S322" s="141"/>
      <c r="T322" s="141"/>
      <c r="U322" s="141"/>
    </row>
    <row r="323" ht="12.75" customHeight="1">
      <c r="A323" s="141"/>
      <c r="B323" s="141"/>
      <c r="C323" s="141"/>
      <c r="D323" s="141"/>
      <c r="E323" s="50"/>
      <c r="F323" s="141"/>
      <c r="G323" s="141"/>
      <c r="H323" s="141"/>
      <c r="I323" s="141"/>
      <c r="J323" s="141"/>
      <c r="K323" s="141"/>
      <c r="L323" s="141"/>
      <c r="M323" s="144"/>
      <c r="N323" s="144"/>
      <c r="O323" s="141"/>
      <c r="P323" s="145"/>
      <c r="Q323" s="141"/>
      <c r="R323" s="144"/>
      <c r="S323" s="141"/>
      <c r="T323" s="141"/>
      <c r="U323" s="141"/>
    </row>
    <row r="324" ht="12.75" customHeight="1">
      <c r="A324" s="141"/>
      <c r="B324" s="141"/>
      <c r="C324" s="141"/>
      <c r="D324" s="141"/>
      <c r="E324" s="50"/>
      <c r="F324" s="141"/>
      <c r="G324" s="141"/>
      <c r="H324" s="141"/>
      <c r="I324" s="141"/>
      <c r="J324" s="141"/>
      <c r="K324" s="141"/>
      <c r="L324" s="141"/>
      <c r="M324" s="144"/>
      <c r="N324" s="144"/>
      <c r="O324" s="141"/>
      <c r="P324" s="145"/>
      <c r="Q324" s="141"/>
      <c r="R324" s="144"/>
      <c r="S324" s="141"/>
      <c r="T324" s="141"/>
      <c r="U324" s="141"/>
    </row>
    <row r="325" ht="12.75" customHeight="1">
      <c r="A325" s="141"/>
      <c r="B325" s="141"/>
      <c r="C325" s="141"/>
      <c r="D325" s="141"/>
      <c r="E325" s="50"/>
      <c r="F325" s="141"/>
      <c r="G325" s="141"/>
      <c r="H325" s="141"/>
      <c r="I325" s="141"/>
      <c r="J325" s="141"/>
      <c r="K325" s="141"/>
      <c r="L325" s="141"/>
      <c r="M325" s="144"/>
      <c r="N325" s="144"/>
      <c r="O325" s="141"/>
      <c r="P325" s="145"/>
      <c r="Q325" s="141"/>
      <c r="R325" s="144"/>
      <c r="S325" s="141"/>
      <c r="T325" s="141"/>
      <c r="U325" s="141"/>
    </row>
    <row r="326" ht="12.75" customHeight="1">
      <c r="A326" s="141"/>
      <c r="B326" s="141"/>
      <c r="C326" s="141"/>
      <c r="D326" s="141"/>
      <c r="E326" s="50"/>
      <c r="F326" s="141"/>
      <c r="G326" s="141"/>
      <c r="H326" s="141"/>
      <c r="I326" s="141"/>
      <c r="J326" s="141"/>
      <c r="K326" s="141"/>
      <c r="L326" s="141"/>
      <c r="M326" s="144"/>
      <c r="N326" s="144"/>
      <c r="O326" s="141"/>
      <c r="P326" s="145"/>
      <c r="Q326" s="141"/>
      <c r="R326" s="144"/>
      <c r="S326" s="141"/>
      <c r="T326" s="141"/>
      <c r="U326" s="141"/>
    </row>
    <row r="327" ht="12.75" customHeight="1">
      <c r="A327" s="141"/>
      <c r="B327" s="141"/>
      <c r="C327" s="141"/>
      <c r="D327" s="141"/>
      <c r="E327" s="50"/>
      <c r="F327" s="141"/>
      <c r="G327" s="141"/>
      <c r="H327" s="141"/>
      <c r="I327" s="141"/>
      <c r="J327" s="141"/>
      <c r="K327" s="141"/>
      <c r="L327" s="141"/>
      <c r="M327" s="144"/>
      <c r="N327" s="144"/>
      <c r="O327" s="141"/>
      <c r="P327" s="145"/>
      <c r="Q327" s="141"/>
      <c r="R327" s="144"/>
      <c r="S327" s="141"/>
      <c r="T327" s="141"/>
      <c r="U327" s="141"/>
    </row>
    <row r="328" ht="12.75" customHeight="1">
      <c r="A328" s="141"/>
      <c r="B328" s="141"/>
      <c r="C328" s="141"/>
      <c r="D328" s="141"/>
      <c r="E328" s="50"/>
      <c r="F328" s="141"/>
      <c r="G328" s="141"/>
      <c r="H328" s="141"/>
      <c r="I328" s="141"/>
      <c r="J328" s="141"/>
      <c r="K328" s="141"/>
      <c r="L328" s="141"/>
      <c r="M328" s="144"/>
      <c r="N328" s="144"/>
      <c r="O328" s="141"/>
      <c r="P328" s="145"/>
      <c r="Q328" s="141"/>
      <c r="R328" s="144"/>
      <c r="S328" s="141"/>
      <c r="T328" s="141"/>
      <c r="U328" s="141"/>
    </row>
    <row r="329" ht="12.75" customHeight="1">
      <c r="A329" s="141"/>
      <c r="B329" s="141"/>
      <c r="C329" s="141"/>
      <c r="D329" s="141"/>
      <c r="E329" s="50"/>
      <c r="F329" s="141"/>
      <c r="G329" s="141"/>
      <c r="H329" s="141"/>
      <c r="I329" s="141"/>
      <c r="J329" s="141"/>
      <c r="K329" s="141"/>
      <c r="L329" s="141"/>
      <c r="M329" s="144"/>
      <c r="N329" s="144"/>
      <c r="O329" s="141"/>
      <c r="P329" s="145"/>
      <c r="Q329" s="141"/>
      <c r="R329" s="144"/>
      <c r="S329" s="141"/>
      <c r="T329" s="141"/>
      <c r="U329" s="141"/>
    </row>
    <row r="330" ht="12.75" customHeight="1">
      <c r="A330" s="141"/>
      <c r="B330" s="141"/>
      <c r="C330" s="141"/>
      <c r="D330" s="141"/>
      <c r="E330" s="50"/>
      <c r="F330" s="141"/>
      <c r="G330" s="141"/>
      <c r="H330" s="141"/>
      <c r="I330" s="141"/>
      <c r="J330" s="141"/>
      <c r="K330" s="141"/>
      <c r="L330" s="141"/>
      <c r="M330" s="144"/>
      <c r="N330" s="144"/>
      <c r="O330" s="141"/>
      <c r="P330" s="145"/>
      <c r="Q330" s="141"/>
      <c r="R330" s="144"/>
      <c r="S330" s="141"/>
      <c r="T330" s="141"/>
      <c r="U330" s="141"/>
    </row>
    <row r="331" ht="12.75" customHeight="1">
      <c r="A331" s="141"/>
      <c r="B331" s="141"/>
      <c r="C331" s="141"/>
      <c r="D331" s="141"/>
      <c r="E331" s="50"/>
      <c r="F331" s="141"/>
      <c r="G331" s="141"/>
      <c r="H331" s="141"/>
      <c r="I331" s="141"/>
      <c r="J331" s="141"/>
      <c r="K331" s="141"/>
      <c r="L331" s="141"/>
      <c r="M331" s="144"/>
      <c r="N331" s="144"/>
      <c r="O331" s="141"/>
      <c r="P331" s="145"/>
      <c r="Q331" s="141"/>
      <c r="R331" s="144"/>
      <c r="S331" s="141"/>
      <c r="T331" s="141"/>
      <c r="U331" s="141"/>
    </row>
    <row r="332" ht="12.75" customHeight="1">
      <c r="A332" s="141"/>
      <c r="B332" s="141"/>
      <c r="C332" s="141"/>
      <c r="D332" s="141"/>
      <c r="E332" s="50"/>
      <c r="F332" s="141"/>
      <c r="G332" s="141"/>
      <c r="H332" s="141"/>
      <c r="I332" s="141"/>
      <c r="J332" s="141"/>
      <c r="K332" s="141"/>
      <c r="L332" s="141"/>
      <c r="M332" s="144"/>
      <c r="N332" s="144"/>
      <c r="O332" s="141"/>
      <c r="P332" s="145"/>
      <c r="Q332" s="141"/>
      <c r="R332" s="144"/>
      <c r="S332" s="141"/>
      <c r="T332" s="141"/>
      <c r="U332" s="141"/>
    </row>
    <row r="333" ht="12.75" customHeight="1">
      <c r="A333" s="141"/>
      <c r="B333" s="141"/>
      <c r="C333" s="141"/>
      <c r="D333" s="141"/>
      <c r="E333" s="50"/>
      <c r="F333" s="141"/>
      <c r="G333" s="141"/>
      <c r="H333" s="141"/>
      <c r="I333" s="141"/>
      <c r="J333" s="141"/>
      <c r="K333" s="141"/>
      <c r="L333" s="141"/>
      <c r="M333" s="144"/>
      <c r="N333" s="144"/>
      <c r="O333" s="141"/>
      <c r="P333" s="145"/>
      <c r="Q333" s="141"/>
      <c r="R333" s="144"/>
      <c r="S333" s="141"/>
      <c r="T333" s="141"/>
      <c r="U333" s="141"/>
    </row>
    <row r="334" ht="12.75" customHeight="1">
      <c r="A334" s="141"/>
      <c r="B334" s="141"/>
      <c r="C334" s="141"/>
      <c r="D334" s="141"/>
      <c r="E334" s="50"/>
      <c r="F334" s="141"/>
      <c r="G334" s="141"/>
      <c r="H334" s="141"/>
      <c r="I334" s="141"/>
      <c r="J334" s="141"/>
      <c r="K334" s="141"/>
      <c r="L334" s="141"/>
      <c r="M334" s="144"/>
      <c r="N334" s="144"/>
      <c r="O334" s="141"/>
      <c r="P334" s="145"/>
      <c r="Q334" s="141"/>
      <c r="R334" s="144"/>
      <c r="S334" s="141"/>
      <c r="T334" s="141"/>
      <c r="U334" s="141"/>
    </row>
    <row r="335" ht="12.75" customHeight="1">
      <c r="A335" s="141"/>
      <c r="B335" s="141"/>
      <c r="C335" s="141"/>
      <c r="D335" s="141"/>
      <c r="E335" s="50"/>
      <c r="F335" s="141"/>
      <c r="G335" s="141"/>
      <c r="H335" s="141"/>
      <c r="I335" s="141"/>
      <c r="J335" s="141"/>
      <c r="K335" s="141"/>
      <c r="L335" s="141"/>
      <c r="M335" s="144"/>
      <c r="N335" s="144"/>
      <c r="O335" s="141"/>
      <c r="P335" s="145"/>
      <c r="Q335" s="141"/>
      <c r="R335" s="144"/>
      <c r="S335" s="141"/>
      <c r="T335" s="141"/>
      <c r="U335" s="141"/>
    </row>
    <row r="336" ht="12.75" customHeight="1">
      <c r="A336" s="141"/>
      <c r="B336" s="141"/>
      <c r="C336" s="141"/>
      <c r="D336" s="141"/>
      <c r="E336" s="50"/>
      <c r="F336" s="141"/>
      <c r="G336" s="141"/>
      <c r="H336" s="141"/>
      <c r="I336" s="141"/>
      <c r="J336" s="141"/>
      <c r="K336" s="141"/>
      <c r="L336" s="141"/>
      <c r="M336" s="144"/>
      <c r="N336" s="144"/>
      <c r="O336" s="141"/>
      <c r="P336" s="145"/>
      <c r="Q336" s="141"/>
      <c r="R336" s="144"/>
      <c r="S336" s="141"/>
      <c r="T336" s="141"/>
      <c r="U336" s="141"/>
    </row>
    <row r="337" ht="12.75" customHeight="1">
      <c r="A337" s="141"/>
      <c r="B337" s="141"/>
      <c r="C337" s="141"/>
      <c r="D337" s="141"/>
      <c r="E337" s="50"/>
      <c r="F337" s="141"/>
      <c r="G337" s="141"/>
      <c r="H337" s="141"/>
      <c r="I337" s="141"/>
      <c r="J337" s="141"/>
      <c r="K337" s="141"/>
      <c r="L337" s="141"/>
      <c r="M337" s="144"/>
      <c r="N337" s="144"/>
      <c r="O337" s="141"/>
      <c r="P337" s="145"/>
      <c r="Q337" s="141"/>
      <c r="R337" s="144"/>
      <c r="S337" s="141"/>
      <c r="T337" s="141"/>
      <c r="U337" s="141"/>
    </row>
    <row r="338" ht="12.75" customHeight="1">
      <c r="A338" s="141"/>
      <c r="B338" s="141"/>
      <c r="C338" s="141"/>
      <c r="D338" s="141"/>
      <c r="E338" s="50"/>
      <c r="F338" s="141"/>
      <c r="G338" s="141"/>
      <c r="H338" s="141"/>
      <c r="I338" s="141"/>
      <c r="J338" s="141"/>
      <c r="K338" s="141"/>
      <c r="L338" s="141"/>
      <c r="M338" s="144"/>
      <c r="N338" s="144"/>
      <c r="O338" s="141"/>
      <c r="P338" s="145"/>
      <c r="Q338" s="141"/>
      <c r="R338" s="144"/>
      <c r="S338" s="141"/>
      <c r="T338" s="141"/>
      <c r="U338" s="141"/>
    </row>
    <row r="339" ht="12.75" customHeight="1">
      <c r="A339" s="141"/>
      <c r="B339" s="141"/>
      <c r="C339" s="141"/>
      <c r="D339" s="141"/>
      <c r="E339" s="50"/>
      <c r="F339" s="141"/>
      <c r="G339" s="141"/>
      <c r="H339" s="141"/>
      <c r="I339" s="141"/>
      <c r="J339" s="141"/>
      <c r="K339" s="141"/>
      <c r="L339" s="141"/>
      <c r="M339" s="144"/>
      <c r="N339" s="144"/>
      <c r="O339" s="141"/>
      <c r="P339" s="145"/>
      <c r="Q339" s="141"/>
      <c r="R339" s="144"/>
      <c r="S339" s="141"/>
      <c r="T339" s="141"/>
      <c r="U339" s="141"/>
    </row>
    <row r="340" ht="12.75" customHeight="1">
      <c r="A340" s="141"/>
      <c r="B340" s="141"/>
      <c r="C340" s="141"/>
      <c r="D340" s="141"/>
      <c r="E340" s="50"/>
      <c r="F340" s="141"/>
      <c r="G340" s="141"/>
      <c r="H340" s="141"/>
      <c r="I340" s="141"/>
      <c r="J340" s="141"/>
      <c r="K340" s="141"/>
      <c r="L340" s="141"/>
      <c r="M340" s="144"/>
      <c r="N340" s="144"/>
      <c r="O340" s="141"/>
      <c r="P340" s="145"/>
      <c r="Q340" s="141"/>
      <c r="R340" s="144"/>
      <c r="S340" s="141"/>
      <c r="T340" s="141"/>
      <c r="U340" s="141"/>
    </row>
    <row r="341" ht="12.75" customHeight="1">
      <c r="A341" s="141"/>
      <c r="B341" s="141"/>
      <c r="C341" s="141"/>
      <c r="D341" s="141"/>
      <c r="E341" s="50"/>
      <c r="F341" s="141"/>
      <c r="G341" s="141"/>
      <c r="H341" s="141"/>
      <c r="I341" s="141"/>
      <c r="J341" s="141"/>
      <c r="K341" s="141"/>
      <c r="L341" s="141"/>
      <c r="M341" s="144"/>
      <c r="N341" s="144"/>
      <c r="O341" s="141"/>
      <c r="P341" s="145"/>
      <c r="Q341" s="141"/>
      <c r="R341" s="144"/>
      <c r="S341" s="141"/>
      <c r="T341" s="141"/>
      <c r="U341" s="141"/>
    </row>
    <row r="342" ht="12.75" customHeight="1">
      <c r="A342" s="141"/>
      <c r="B342" s="141"/>
      <c r="C342" s="141"/>
      <c r="D342" s="141"/>
      <c r="E342" s="50"/>
      <c r="F342" s="141"/>
      <c r="G342" s="141"/>
      <c r="H342" s="141"/>
      <c r="I342" s="141"/>
      <c r="J342" s="141"/>
      <c r="K342" s="141"/>
      <c r="L342" s="141"/>
      <c r="M342" s="144"/>
      <c r="N342" s="144"/>
      <c r="O342" s="141"/>
      <c r="P342" s="145"/>
      <c r="Q342" s="141"/>
      <c r="R342" s="144"/>
      <c r="S342" s="141"/>
      <c r="T342" s="141"/>
      <c r="U342" s="141"/>
    </row>
    <row r="343" ht="12.75" customHeight="1">
      <c r="A343" s="141"/>
      <c r="B343" s="141"/>
      <c r="C343" s="141"/>
      <c r="D343" s="141"/>
      <c r="E343" s="50"/>
      <c r="F343" s="141"/>
      <c r="G343" s="141"/>
      <c r="H343" s="141"/>
      <c r="I343" s="141"/>
      <c r="J343" s="141"/>
      <c r="K343" s="141"/>
      <c r="L343" s="141"/>
      <c r="M343" s="144"/>
      <c r="N343" s="144"/>
      <c r="O343" s="141"/>
      <c r="P343" s="145"/>
      <c r="Q343" s="141"/>
      <c r="R343" s="144"/>
      <c r="S343" s="141"/>
      <c r="T343" s="141"/>
      <c r="U343" s="141"/>
    </row>
    <row r="344" ht="12.75" customHeight="1">
      <c r="A344" s="141"/>
      <c r="B344" s="141"/>
      <c r="C344" s="141"/>
      <c r="D344" s="141"/>
      <c r="E344" s="50"/>
      <c r="F344" s="141"/>
      <c r="G344" s="141"/>
      <c r="H344" s="141"/>
      <c r="I344" s="141"/>
      <c r="J344" s="141"/>
      <c r="K344" s="141"/>
      <c r="L344" s="141"/>
      <c r="M344" s="144"/>
      <c r="N344" s="144"/>
      <c r="O344" s="141"/>
      <c r="P344" s="145"/>
      <c r="Q344" s="141"/>
      <c r="R344" s="144"/>
      <c r="S344" s="141"/>
      <c r="T344" s="141"/>
      <c r="U344" s="141"/>
    </row>
    <row r="345" ht="12.75" customHeight="1">
      <c r="A345" s="141"/>
      <c r="B345" s="141"/>
      <c r="C345" s="141"/>
      <c r="D345" s="141"/>
      <c r="E345" s="50"/>
      <c r="F345" s="141"/>
      <c r="G345" s="141"/>
      <c r="H345" s="141"/>
      <c r="I345" s="141"/>
      <c r="J345" s="141"/>
      <c r="K345" s="141"/>
      <c r="L345" s="141"/>
      <c r="M345" s="144"/>
      <c r="N345" s="144"/>
      <c r="O345" s="141"/>
      <c r="P345" s="145"/>
      <c r="Q345" s="141"/>
      <c r="R345" s="144"/>
      <c r="S345" s="141"/>
      <c r="T345" s="141"/>
      <c r="U345" s="141"/>
    </row>
    <row r="346" ht="12.75" customHeight="1">
      <c r="A346" s="141"/>
      <c r="B346" s="141"/>
      <c r="C346" s="141"/>
      <c r="D346" s="141"/>
      <c r="E346" s="50"/>
      <c r="F346" s="141"/>
      <c r="G346" s="141"/>
      <c r="H346" s="141"/>
      <c r="I346" s="141"/>
      <c r="J346" s="141"/>
      <c r="K346" s="141"/>
      <c r="L346" s="141"/>
      <c r="M346" s="144"/>
      <c r="N346" s="144"/>
      <c r="O346" s="141"/>
      <c r="P346" s="145"/>
      <c r="Q346" s="141"/>
      <c r="R346" s="144"/>
      <c r="S346" s="141"/>
      <c r="T346" s="141"/>
      <c r="U346" s="141"/>
    </row>
    <row r="347" ht="12.75" customHeight="1">
      <c r="A347" s="141"/>
      <c r="B347" s="141"/>
      <c r="C347" s="141"/>
      <c r="D347" s="141"/>
      <c r="E347" s="50"/>
      <c r="F347" s="141"/>
      <c r="G347" s="141"/>
      <c r="H347" s="141"/>
      <c r="I347" s="141"/>
      <c r="J347" s="141"/>
      <c r="K347" s="141"/>
      <c r="L347" s="141"/>
      <c r="M347" s="144"/>
      <c r="N347" s="144"/>
      <c r="O347" s="141"/>
      <c r="P347" s="145"/>
      <c r="Q347" s="141"/>
      <c r="R347" s="144"/>
      <c r="S347" s="141"/>
      <c r="T347" s="141"/>
      <c r="U347" s="141"/>
    </row>
    <row r="348" ht="12.75" customHeight="1">
      <c r="A348" s="141"/>
      <c r="B348" s="141"/>
      <c r="C348" s="141"/>
      <c r="D348" s="141"/>
      <c r="E348" s="50"/>
      <c r="F348" s="141"/>
      <c r="G348" s="141"/>
      <c r="H348" s="141"/>
      <c r="I348" s="141"/>
      <c r="J348" s="141"/>
      <c r="K348" s="141"/>
      <c r="L348" s="141"/>
      <c r="M348" s="144"/>
      <c r="N348" s="144"/>
      <c r="O348" s="141"/>
      <c r="P348" s="145"/>
      <c r="Q348" s="141"/>
      <c r="R348" s="144"/>
      <c r="S348" s="141"/>
      <c r="T348" s="141"/>
      <c r="U348" s="141"/>
    </row>
    <row r="349" ht="12.75" customHeight="1">
      <c r="A349" s="141"/>
      <c r="B349" s="141"/>
      <c r="C349" s="141"/>
      <c r="D349" s="141"/>
      <c r="E349" s="50"/>
      <c r="F349" s="141"/>
      <c r="G349" s="141"/>
      <c r="H349" s="141"/>
      <c r="I349" s="141"/>
      <c r="J349" s="141"/>
      <c r="K349" s="141"/>
      <c r="L349" s="141"/>
      <c r="M349" s="144"/>
      <c r="N349" s="144"/>
      <c r="O349" s="141"/>
      <c r="P349" s="145"/>
      <c r="Q349" s="141"/>
      <c r="R349" s="144"/>
      <c r="S349" s="141"/>
      <c r="T349" s="141"/>
      <c r="U349" s="141"/>
    </row>
    <row r="350" ht="12.75" customHeight="1">
      <c r="A350" s="141"/>
      <c r="B350" s="141"/>
      <c r="C350" s="141"/>
      <c r="D350" s="141"/>
      <c r="E350" s="50"/>
      <c r="F350" s="141"/>
      <c r="G350" s="141"/>
      <c r="H350" s="141"/>
      <c r="I350" s="141"/>
      <c r="J350" s="141"/>
      <c r="K350" s="141"/>
      <c r="L350" s="141"/>
      <c r="M350" s="144"/>
      <c r="N350" s="144"/>
      <c r="O350" s="141"/>
      <c r="P350" s="145"/>
      <c r="Q350" s="141"/>
      <c r="R350" s="144"/>
      <c r="S350" s="141"/>
      <c r="T350" s="141"/>
      <c r="U350" s="141"/>
    </row>
    <row r="351" ht="12.75" customHeight="1">
      <c r="A351" s="141"/>
      <c r="B351" s="141"/>
      <c r="C351" s="141"/>
      <c r="D351" s="141"/>
      <c r="E351" s="50"/>
      <c r="F351" s="141"/>
      <c r="G351" s="141"/>
      <c r="H351" s="141"/>
      <c r="I351" s="141"/>
      <c r="J351" s="141"/>
      <c r="K351" s="141"/>
      <c r="L351" s="141"/>
      <c r="M351" s="144"/>
      <c r="N351" s="144"/>
      <c r="O351" s="141"/>
      <c r="P351" s="145"/>
      <c r="Q351" s="141"/>
      <c r="R351" s="144"/>
      <c r="S351" s="141"/>
      <c r="T351" s="141"/>
      <c r="U351" s="141"/>
    </row>
    <row r="352" ht="12.75" customHeight="1">
      <c r="A352" s="141"/>
      <c r="B352" s="141"/>
      <c r="C352" s="141"/>
      <c r="D352" s="141"/>
      <c r="E352" s="50"/>
      <c r="F352" s="141"/>
      <c r="G352" s="141"/>
      <c r="H352" s="141"/>
      <c r="I352" s="141"/>
      <c r="J352" s="141"/>
      <c r="K352" s="141"/>
      <c r="L352" s="141"/>
      <c r="M352" s="144"/>
      <c r="N352" s="144"/>
      <c r="O352" s="141"/>
      <c r="P352" s="145"/>
      <c r="Q352" s="141"/>
      <c r="R352" s="144"/>
      <c r="S352" s="141"/>
      <c r="T352" s="141"/>
      <c r="U352" s="141"/>
    </row>
    <row r="353" ht="12.75" customHeight="1">
      <c r="A353" s="141"/>
      <c r="B353" s="141"/>
      <c r="C353" s="141"/>
      <c r="D353" s="141"/>
      <c r="E353" s="50"/>
      <c r="F353" s="141"/>
      <c r="G353" s="141"/>
      <c r="H353" s="141"/>
      <c r="I353" s="141"/>
      <c r="J353" s="141"/>
      <c r="K353" s="141"/>
      <c r="L353" s="141"/>
      <c r="M353" s="144"/>
      <c r="N353" s="144"/>
      <c r="O353" s="141"/>
      <c r="P353" s="145"/>
      <c r="Q353" s="141"/>
      <c r="R353" s="144"/>
      <c r="S353" s="141"/>
      <c r="T353" s="141"/>
      <c r="U353" s="141"/>
    </row>
    <row r="354" ht="12.75" customHeight="1">
      <c r="A354" s="141"/>
      <c r="B354" s="141"/>
      <c r="C354" s="141"/>
      <c r="D354" s="141"/>
      <c r="E354" s="50"/>
      <c r="F354" s="141"/>
      <c r="G354" s="141"/>
      <c r="H354" s="141"/>
      <c r="I354" s="141"/>
      <c r="J354" s="141"/>
      <c r="K354" s="141"/>
      <c r="L354" s="141"/>
      <c r="M354" s="144"/>
      <c r="N354" s="144"/>
      <c r="O354" s="141"/>
      <c r="P354" s="145"/>
      <c r="Q354" s="141"/>
      <c r="R354" s="144"/>
      <c r="S354" s="141"/>
      <c r="T354" s="141"/>
      <c r="U354" s="141"/>
    </row>
    <row r="355" ht="12.75" customHeight="1">
      <c r="A355" s="141"/>
      <c r="B355" s="141"/>
      <c r="C355" s="141"/>
      <c r="D355" s="141"/>
      <c r="E355" s="50"/>
      <c r="F355" s="141"/>
      <c r="G355" s="141"/>
      <c r="H355" s="141"/>
      <c r="I355" s="141"/>
      <c r="J355" s="141"/>
      <c r="K355" s="141"/>
      <c r="L355" s="141"/>
      <c r="M355" s="144"/>
      <c r="N355" s="144"/>
      <c r="O355" s="141"/>
      <c r="P355" s="145"/>
      <c r="Q355" s="141"/>
      <c r="R355" s="144"/>
      <c r="S355" s="141"/>
      <c r="T355" s="141"/>
      <c r="U355" s="141"/>
    </row>
    <row r="356" ht="12.75" customHeight="1">
      <c r="A356" s="141"/>
      <c r="B356" s="141"/>
      <c r="C356" s="141"/>
      <c r="D356" s="141"/>
      <c r="E356" s="50"/>
      <c r="F356" s="141"/>
      <c r="G356" s="141"/>
      <c r="H356" s="141"/>
      <c r="I356" s="141"/>
      <c r="J356" s="141"/>
      <c r="K356" s="141"/>
      <c r="L356" s="141"/>
      <c r="M356" s="144"/>
      <c r="N356" s="144"/>
      <c r="O356" s="141"/>
      <c r="P356" s="145"/>
      <c r="Q356" s="141"/>
      <c r="R356" s="144"/>
      <c r="S356" s="141"/>
      <c r="T356" s="141"/>
      <c r="U356" s="141"/>
    </row>
    <row r="357" ht="12.75" customHeight="1">
      <c r="A357" s="141"/>
      <c r="B357" s="141"/>
      <c r="C357" s="141"/>
      <c r="D357" s="141"/>
      <c r="E357" s="50"/>
      <c r="F357" s="141"/>
      <c r="G357" s="141"/>
      <c r="H357" s="141"/>
      <c r="I357" s="141"/>
      <c r="J357" s="141"/>
      <c r="K357" s="141"/>
      <c r="L357" s="141"/>
      <c r="M357" s="144"/>
      <c r="N357" s="144"/>
      <c r="O357" s="141"/>
      <c r="P357" s="145"/>
      <c r="Q357" s="141"/>
      <c r="R357" s="144"/>
      <c r="S357" s="141"/>
      <c r="T357" s="141"/>
      <c r="U357" s="141"/>
    </row>
    <row r="358" ht="12.75" customHeight="1">
      <c r="A358" s="141"/>
      <c r="B358" s="141"/>
      <c r="C358" s="141"/>
      <c r="D358" s="141"/>
      <c r="E358" s="50"/>
      <c r="F358" s="141"/>
      <c r="G358" s="141"/>
      <c r="H358" s="141"/>
      <c r="I358" s="141"/>
      <c r="J358" s="141"/>
      <c r="K358" s="141"/>
      <c r="L358" s="141"/>
      <c r="M358" s="144"/>
      <c r="N358" s="144"/>
      <c r="O358" s="141"/>
      <c r="P358" s="145"/>
      <c r="Q358" s="141"/>
      <c r="R358" s="144"/>
      <c r="S358" s="141"/>
      <c r="T358" s="141"/>
      <c r="U358" s="141"/>
    </row>
    <row r="359" ht="12.75" customHeight="1">
      <c r="A359" s="141"/>
      <c r="B359" s="141"/>
      <c r="C359" s="141"/>
      <c r="D359" s="141"/>
      <c r="E359" s="50"/>
      <c r="F359" s="141"/>
      <c r="G359" s="141"/>
      <c r="H359" s="141"/>
      <c r="I359" s="141"/>
      <c r="J359" s="141"/>
      <c r="K359" s="141"/>
      <c r="L359" s="141"/>
      <c r="M359" s="144"/>
      <c r="N359" s="144"/>
      <c r="O359" s="141"/>
      <c r="P359" s="145"/>
      <c r="Q359" s="141"/>
      <c r="R359" s="144"/>
      <c r="S359" s="141"/>
      <c r="T359" s="141"/>
      <c r="U359" s="141"/>
    </row>
    <row r="360" ht="12.75" customHeight="1">
      <c r="A360" s="141"/>
      <c r="B360" s="141"/>
      <c r="C360" s="141"/>
      <c r="D360" s="141"/>
      <c r="E360" s="50"/>
      <c r="F360" s="141"/>
      <c r="G360" s="141"/>
      <c r="H360" s="141"/>
      <c r="I360" s="141"/>
      <c r="J360" s="141"/>
      <c r="K360" s="141"/>
      <c r="L360" s="141"/>
      <c r="M360" s="144"/>
      <c r="N360" s="144"/>
      <c r="O360" s="141"/>
      <c r="P360" s="145"/>
      <c r="Q360" s="141"/>
      <c r="R360" s="144"/>
      <c r="S360" s="141"/>
      <c r="T360" s="141"/>
      <c r="U360" s="141"/>
    </row>
    <row r="361" ht="12.75" customHeight="1">
      <c r="A361" s="141"/>
      <c r="B361" s="141"/>
      <c r="C361" s="141"/>
      <c r="D361" s="141"/>
      <c r="E361" s="50"/>
      <c r="F361" s="141"/>
      <c r="G361" s="141"/>
      <c r="H361" s="141"/>
      <c r="I361" s="141"/>
      <c r="J361" s="141"/>
      <c r="K361" s="141"/>
      <c r="L361" s="141"/>
      <c r="M361" s="144"/>
      <c r="N361" s="144"/>
      <c r="O361" s="141"/>
      <c r="P361" s="145"/>
      <c r="Q361" s="141"/>
      <c r="R361" s="144"/>
      <c r="S361" s="141"/>
      <c r="T361" s="141"/>
      <c r="U361" s="141"/>
    </row>
    <row r="362" ht="12.75" customHeight="1">
      <c r="A362" s="141"/>
      <c r="B362" s="141"/>
      <c r="C362" s="141"/>
      <c r="D362" s="141"/>
      <c r="E362" s="50"/>
      <c r="F362" s="141"/>
      <c r="G362" s="141"/>
      <c r="H362" s="141"/>
      <c r="I362" s="141"/>
      <c r="J362" s="141"/>
      <c r="K362" s="141"/>
      <c r="L362" s="141"/>
      <c r="M362" s="144"/>
      <c r="N362" s="144"/>
      <c r="O362" s="141"/>
      <c r="P362" s="145"/>
      <c r="Q362" s="141"/>
      <c r="R362" s="144"/>
      <c r="S362" s="141"/>
      <c r="T362" s="141"/>
      <c r="U362" s="141"/>
    </row>
    <row r="363" ht="12.75" customHeight="1">
      <c r="A363" s="141"/>
      <c r="B363" s="141"/>
      <c r="C363" s="141"/>
      <c r="D363" s="141"/>
      <c r="E363" s="50"/>
      <c r="F363" s="141"/>
      <c r="G363" s="141"/>
      <c r="H363" s="141"/>
      <c r="I363" s="141"/>
      <c r="J363" s="141"/>
      <c r="K363" s="141"/>
      <c r="L363" s="141"/>
      <c r="M363" s="144"/>
      <c r="N363" s="144"/>
      <c r="O363" s="141"/>
      <c r="P363" s="145"/>
      <c r="Q363" s="141"/>
      <c r="R363" s="144"/>
      <c r="S363" s="141"/>
      <c r="T363" s="141"/>
      <c r="U363" s="141"/>
    </row>
    <row r="364" ht="12.75" customHeight="1">
      <c r="A364" s="141"/>
      <c r="B364" s="141"/>
      <c r="C364" s="141"/>
      <c r="D364" s="141"/>
      <c r="E364" s="50"/>
      <c r="F364" s="141"/>
      <c r="G364" s="141"/>
      <c r="H364" s="141"/>
      <c r="I364" s="141"/>
      <c r="J364" s="141"/>
      <c r="K364" s="141"/>
      <c r="L364" s="141"/>
      <c r="M364" s="144"/>
      <c r="N364" s="144"/>
      <c r="O364" s="141"/>
      <c r="P364" s="145"/>
      <c r="Q364" s="141"/>
      <c r="R364" s="144"/>
      <c r="S364" s="141"/>
      <c r="T364" s="141"/>
      <c r="U364" s="141"/>
    </row>
    <row r="365" ht="12.75" customHeight="1">
      <c r="A365" s="141"/>
      <c r="B365" s="141"/>
      <c r="C365" s="141"/>
      <c r="D365" s="141"/>
      <c r="E365" s="50"/>
      <c r="F365" s="141"/>
      <c r="G365" s="141"/>
      <c r="H365" s="141"/>
      <c r="I365" s="141"/>
      <c r="J365" s="141"/>
      <c r="K365" s="141"/>
      <c r="L365" s="141"/>
      <c r="M365" s="144"/>
      <c r="N365" s="144"/>
      <c r="O365" s="141"/>
      <c r="P365" s="145"/>
      <c r="Q365" s="141"/>
      <c r="R365" s="144"/>
      <c r="S365" s="141"/>
      <c r="T365" s="141"/>
      <c r="U365" s="141"/>
    </row>
    <row r="366" ht="12.75" customHeight="1">
      <c r="A366" s="141"/>
      <c r="B366" s="141"/>
      <c r="C366" s="141"/>
      <c r="D366" s="141"/>
      <c r="E366" s="50"/>
      <c r="F366" s="141"/>
      <c r="G366" s="141"/>
      <c r="H366" s="141"/>
      <c r="I366" s="141"/>
      <c r="J366" s="141"/>
      <c r="K366" s="141"/>
      <c r="L366" s="141"/>
      <c r="M366" s="144"/>
      <c r="N366" s="144"/>
      <c r="O366" s="141"/>
      <c r="P366" s="145"/>
      <c r="Q366" s="141"/>
      <c r="R366" s="144"/>
      <c r="S366" s="141"/>
      <c r="T366" s="141"/>
      <c r="U366" s="141"/>
    </row>
    <row r="367" ht="12.75" customHeight="1">
      <c r="A367" s="141"/>
      <c r="B367" s="141"/>
      <c r="C367" s="141"/>
      <c r="D367" s="141"/>
      <c r="E367" s="50"/>
      <c r="F367" s="141"/>
      <c r="G367" s="141"/>
      <c r="H367" s="141"/>
      <c r="I367" s="141"/>
      <c r="J367" s="141"/>
      <c r="K367" s="141"/>
      <c r="L367" s="141"/>
      <c r="M367" s="144"/>
      <c r="N367" s="144"/>
      <c r="O367" s="141"/>
      <c r="P367" s="145"/>
      <c r="Q367" s="141"/>
      <c r="R367" s="144"/>
      <c r="S367" s="141"/>
      <c r="T367" s="141"/>
      <c r="U367" s="141"/>
    </row>
    <row r="368" ht="12.75" customHeight="1">
      <c r="A368" s="141"/>
      <c r="B368" s="141"/>
      <c r="C368" s="141"/>
      <c r="D368" s="141"/>
      <c r="E368" s="50"/>
      <c r="F368" s="141"/>
      <c r="G368" s="141"/>
      <c r="H368" s="141"/>
      <c r="I368" s="141"/>
      <c r="J368" s="141"/>
      <c r="K368" s="141"/>
      <c r="L368" s="141"/>
      <c r="M368" s="144"/>
      <c r="N368" s="144"/>
      <c r="O368" s="141"/>
      <c r="P368" s="145"/>
      <c r="Q368" s="141"/>
      <c r="R368" s="144"/>
      <c r="S368" s="141"/>
      <c r="T368" s="141"/>
      <c r="U368" s="141"/>
    </row>
    <row r="369" ht="12.75" customHeight="1">
      <c r="A369" s="141"/>
      <c r="B369" s="141"/>
      <c r="C369" s="141"/>
      <c r="D369" s="141"/>
      <c r="E369" s="50"/>
      <c r="F369" s="141"/>
      <c r="G369" s="141"/>
      <c r="H369" s="141"/>
      <c r="I369" s="141"/>
      <c r="J369" s="141"/>
      <c r="K369" s="141"/>
      <c r="L369" s="141"/>
      <c r="M369" s="144"/>
      <c r="N369" s="144"/>
      <c r="O369" s="141"/>
      <c r="P369" s="145"/>
      <c r="Q369" s="141"/>
      <c r="R369" s="144"/>
      <c r="S369" s="141"/>
      <c r="T369" s="141"/>
      <c r="U369" s="141"/>
    </row>
    <row r="370" ht="12.75" customHeight="1">
      <c r="A370" s="141"/>
      <c r="B370" s="141"/>
      <c r="C370" s="141"/>
      <c r="D370" s="141"/>
      <c r="E370" s="50"/>
      <c r="F370" s="141"/>
      <c r="G370" s="141"/>
      <c r="H370" s="141"/>
      <c r="I370" s="141"/>
      <c r="J370" s="141"/>
      <c r="K370" s="141"/>
      <c r="L370" s="141"/>
      <c r="M370" s="144"/>
      <c r="N370" s="144"/>
      <c r="O370" s="141"/>
      <c r="P370" s="145"/>
      <c r="Q370" s="141"/>
      <c r="R370" s="144"/>
      <c r="S370" s="141"/>
      <c r="T370" s="141"/>
      <c r="U370" s="141"/>
    </row>
    <row r="371" ht="12.75" customHeight="1">
      <c r="A371" s="141"/>
      <c r="B371" s="141"/>
      <c r="C371" s="141"/>
      <c r="D371" s="141"/>
      <c r="E371" s="50"/>
      <c r="F371" s="141"/>
      <c r="G371" s="141"/>
      <c r="H371" s="141"/>
      <c r="I371" s="141"/>
      <c r="J371" s="141"/>
      <c r="K371" s="141"/>
      <c r="L371" s="141"/>
      <c r="M371" s="144"/>
      <c r="N371" s="144"/>
      <c r="O371" s="141"/>
      <c r="P371" s="145"/>
      <c r="Q371" s="141"/>
      <c r="R371" s="144"/>
      <c r="S371" s="141"/>
      <c r="T371" s="141"/>
      <c r="U371" s="141"/>
    </row>
    <row r="372" ht="12.75" customHeight="1">
      <c r="A372" s="141"/>
      <c r="B372" s="141"/>
      <c r="C372" s="141"/>
      <c r="D372" s="141"/>
      <c r="E372" s="50"/>
      <c r="F372" s="141"/>
      <c r="G372" s="141"/>
      <c r="H372" s="141"/>
      <c r="I372" s="141"/>
      <c r="J372" s="141"/>
      <c r="K372" s="141"/>
      <c r="L372" s="141"/>
      <c r="M372" s="144"/>
      <c r="N372" s="144"/>
      <c r="O372" s="141"/>
      <c r="P372" s="145"/>
      <c r="Q372" s="141"/>
      <c r="R372" s="144"/>
      <c r="S372" s="141"/>
      <c r="T372" s="141"/>
      <c r="U372" s="141"/>
    </row>
    <row r="373" ht="12.75" customHeight="1">
      <c r="A373" s="141"/>
      <c r="B373" s="141"/>
      <c r="C373" s="141"/>
      <c r="D373" s="141"/>
      <c r="E373" s="50"/>
      <c r="F373" s="141"/>
      <c r="G373" s="141"/>
      <c r="H373" s="141"/>
      <c r="I373" s="141"/>
      <c r="J373" s="141"/>
      <c r="K373" s="141"/>
      <c r="L373" s="141"/>
      <c r="M373" s="144"/>
      <c r="N373" s="144"/>
      <c r="O373" s="141"/>
      <c r="P373" s="145"/>
      <c r="Q373" s="141"/>
      <c r="R373" s="144"/>
      <c r="S373" s="141"/>
      <c r="T373" s="141"/>
      <c r="U373" s="141"/>
    </row>
    <row r="374" ht="12.75" customHeight="1">
      <c r="A374" s="141"/>
      <c r="B374" s="141"/>
      <c r="C374" s="141"/>
      <c r="D374" s="141"/>
      <c r="E374" s="50"/>
      <c r="F374" s="141"/>
      <c r="G374" s="141"/>
      <c r="H374" s="141"/>
      <c r="I374" s="141"/>
      <c r="J374" s="141"/>
      <c r="K374" s="141"/>
      <c r="L374" s="141"/>
      <c r="M374" s="144"/>
      <c r="N374" s="144"/>
      <c r="O374" s="141"/>
      <c r="P374" s="145"/>
      <c r="Q374" s="141"/>
      <c r="R374" s="144"/>
      <c r="S374" s="141"/>
      <c r="T374" s="141"/>
      <c r="U374" s="141"/>
    </row>
    <row r="375" ht="12.75" customHeight="1">
      <c r="A375" s="141"/>
      <c r="B375" s="141"/>
      <c r="C375" s="141"/>
      <c r="D375" s="141"/>
      <c r="E375" s="50"/>
      <c r="F375" s="141"/>
      <c r="G375" s="141"/>
      <c r="H375" s="141"/>
      <c r="I375" s="141"/>
      <c r="J375" s="141"/>
      <c r="K375" s="141"/>
      <c r="L375" s="141"/>
      <c r="M375" s="144"/>
      <c r="N375" s="144"/>
      <c r="O375" s="141"/>
      <c r="P375" s="145"/>
      <c r="Q375" s="141"/>
      <c r="R375" s="144"/>
      <c r="S375" s="141"/>
      <c r="T375" s="141"/>
      <c r="U375" s="141"/>
    </row>
    <row r="376" ht="12.75" customHeight="1">
      <c r="A376" s="141"/>
      <c r="B376" s="141"/>
      <c r="C376" s="141"/>
      <c r="D376" s="141"/>
      <c r="E376" s="50"/>
      <c r="F376" s="141"/>
      <c r="G376" s="141"/>
      <c r="H376" s="141"/>
      <c r="I376" s="141"/>
      <c r="J376" s="141"/>
      <c r="K376" s="141"/>
      <c r="L376" s="141"/>
      <c r="M376" s="144"/>
      <c r="N376" s="144"/>
      <c r="O376" s="141"/>
      <c r="P376" s="145"/>
      <c r="Q376" s="141"/>
      <c r="R376" s="144"/>
      <c r="S376" s="141"/>
      <c r="T376" s="141"/>
      <c r="U376" s="141"/>
    </row>
    <row r="377" ht="12.75" customHeight="1">
      <c r="A377" s="141"/>
      <c r="B377" s="141"/>
      <c r="C377" s="141"/>
      <c r="D377" s="141"/>
      <c r="E377" s="50"/>
      <c r="F377" s="141"/>
      <c r="G377" s="141"/>
      <c r="H377" s="141"/>
      <c r="I377" s="141"/>
      <c r="J377" s="141"/>
      <c r="K377" s="141"/>
      <c r="L377" s="141"/>
      <c r="M377" s="144"/>
      <c r="N377" s="144"/>
      <c r="O377" s="141"/>
      <c r="P377" s="145"/>
      <c r="Q377" s="141"/>
      <c r="R377" s="144"/>
      <c r="S377" s="141"/>
      <c r="T377" s="141"/>
      <c r="U377" s="141"/>
    </row>
    <row r="378" ht="12.75" customHeight="1">
      <c r="A378" s="141"/>
      <c r="B378" s="141"/>
      <c r="C378" s="141"/>
      <c r="D378" s="141"/>
      <c r="E378" s="50"/>
      <c r="F378" s="141"/>
      <c r="G378" s="141"/>
      <c r="H378" s="141"/>
      <c r="I378" s="141"/>
      <c r="J378" s="141"/>
      <c r="K378" s="141"/>
      <c r="L378" s="141"/>
      <c r="M378" s="144"/>
      <c r="N378" s="144"/>
      <c r="O378" s="141"/>
      <c r="P378" s="145"/>
      <c r="Q378" s="141"/>
      <c r="R378" s="144"/>
      <c r="S378" s="141"/>
      <c r="T378" s="141"/>
      <c r="U378" s="141"/>
    </row>
    <row r="379" ht="12.75" customHeight="1">
      <c r="A379" s="141"/>
      <c r="B379" s="141"/>
      <c r="C379" s="141"/>
      <c r="D379" s="141"/>
      <c r="E379" s="50"/>
      <c r="F379" s="141"/>
      <c r="G379" s="141"/>
      <c r="H379" s="141"/>
      <c r="I379" s="141"/>
      <c r="J379" s="141"/>
      <c r="K379" s="141"/>
      <c r="L379" s="141"/>
      <c r="M379" s="144"/>
      <c r="N379" s="144"/>
      <c r="O379" s="141"/>
      <c r="P379" s="145"/>
      <c r="Q379" s="141"/>
      <c r="R379" s="144"/>
      <c r="S379" s="141"/>
      <c r="T379" s="141"/>
      <c r="U379" s="141"/>
    </row>
    <row r="380" ht="12.75" customHeight="1">
      <c r="A380" s="141"/>
      <c r="B380" s="141"/>
      <c r="C380" s="141"/>
      <c r="D380" s="141"/>
      <c r="E380" s="50"/>
      <c r="F380" s="141"/>
      <c r="G380" s="141"/>
      <c r="H380" s="141"/>
      <c r="I380" s="141"/>
      <c r="J380" s="141"/>
      <c r="K380" s="141"/>
      <c r="L380" s="141"/>
      <c r="M380" s="144"/>
      <c r="N380" s="144"/>
      <c r="O380" s="141"/>
      <c r="P380" s="145"/>
      <c r="Q380" s="141"/>
      <c r="R380" s="144"/>
      <c r="S380" s="141"/>
      <c r="T380" s="141"/>
      <c r="U380" s="141"/>
    </row>
    <row r="381" ht="12.75" customHeight="1">
      <c r="A381" s="141"/>
      <c r="B381" s="141"/>
      <c r="C381" s="141"/>
      <c r="D381" s="141"/>
      <c r="E381" s="50"/>
      <c r="F381" s="141"/>
      <c r="G381" s="141"/>
      <c r="H381" s="141"/>
      <c r="I381" s="141"/>
      <c r="J381" s="141"/>
      <c r="K381" s="141"/>
      <c r="L381" s="141"/>
      <c r="M381" s="144"/>
      <c r="N381" s="144"/>
      <c r="O381" s="141"/>
      <c r="P381" s="145"/>
      <c r="Q381" s="141"/>
      <c r="R381" s="144"/>
      <c r="S381" s="141"/>
      <c r="T381" s="141"/>
      <c r="U381" s="141"/>
    </row>
    <row r="382" ht="12.75" customHeight="1">
      <c r="A382" s="141"/>
      <c r="B382" s="141"/>
      <c r="C382" s="141"/>
      <c r="D382" s="141"/>
      <c r="E382" s="50"/>
      <c r="F382" s="141"/>
      <c r="G382" s="141"/>
      <c r="H382" s="141"/>
      <c r="I382" s="141"/>
      <c r="J382" s="141"/>
      <c r="K382" s="141"/>
      <c r="L382" s="141"/>
      <c r="M382" s="144"/>
      <c r="N382" s="144"/>
      <c r="O382" s="141"/>
      <c r="P382" s="145"/>
      <c r="Q382" s="141"/>
      <c r="R382" s="144"/>
      <c r="S382" s="141"/>
      <c r="T382" s="141"/>
      <c r="U382" s="141"/>
    </row>
    <row r="383" ht="12.75" customHeight="1">
      <c r="A383" s="141"/>
      <c r="B383" s="141"/>
      <c r="C383" s="141"/>
      <c r="D383" s="141"/>
      <c r="E383" s="50"/>
      <c r="F383" s="141"/>
      <c r="G383" s="141"/>
      <c r="H383" s="141"/>
      <c r="I383" s="141"/>
      <c r="J383" s="141"/>
      <c r="K383" s="141"/>
      <c r="L383" s="141"/>
      <c r="M383" s="144"/>
      <c r="N383" s="144"/>
      <c r="O383" s="141"/>
      <c r="P383" s="145"/>
      <c r="Q383" s="141"/>
      <c r="R383" s="144"/>
      <c r="S383" s="141"/>
      <c r="T383" s="141"/>
      <c r="U383" s="141"/>
    </row>
    <row r="384" ht="12.75" customHeight="1">
      <c r="A384" s="141"/>
      <c r="B384" s="141"/>
      <c r="C384" s="141"/>
      <c r="D384" s="141"/>
      <c r="E384" s="50"/>
      <c r="F384" s="141"/>
      <c r="G384" s="141"/>
      <c r="H384" s="141"/>
      <c r="I384" s="141"/>
      <c r="J384" s="141"/>
      <c r="K384" s="141"/>
      <c r="L384" s="141"/>
      <c r="M384" s="144"/>
      <c r="N384" s="144"/>
      <c r="O384" s="141"/>
      <c r="P384" s="145"/>
      <c r="Q384" s="141"/>
      <c r="R384" s="144"/>
      <c r="S384" s="141"/>
      <c r="T384" s="141"/>
      <c r="U384" s="141"/>
    </row>
    <row r="385" ht="12.75" customHeight="1">
      <c r="A385" s="141"/>
      <c r="B385" s="141"/>
      <c r="C385" s="141"/>
      <c r="D385" s="141"/>
      <c r="E385" s="50"/>
      <c r="F385" s="141"/>
      <c r="G385" s="141"/>
      <c r="H385" s="141"/>
      <c r="I385" s="141"/>
      <c r="J385" s="141"/>
      <c r="K385" s="141"/>
      <c r="L385" s="141"/>
      <c r="M385" s="144"/>
      <c r="N385" s="144"/>
      <c r="O385" s="141"/>
      <c r="P385" s="145"/>
      <c r="Q385" s="141"/>
      <c r="R385" s="144"/>
      <c r="S385" s="141"/>
      <c r="T385" s="141"/>
      <c r="U385" s="141"/>
    </row>
    <row r="386" ht="12.75" customHeight="1">
      <c r="A386" s="141"/>
      <c r="B386" s="141"/>
      <c r="C386" s="141"/>
      <c r="D386" s="141"/>
      <c r="E386" s="50"/>
      <c r="F386" s="141"/>
      <c r="G386" s="141"/>
      <c r="H386" s="141"/>
      <c r="I386" s="141"/>
      <c r="J386" s="141"/>
      <c r="K386" s="141"/>
      <c r="L386" s="141"/>
      <c r="M386" s="144"/>
      <c r="N386" s="144"/>
      <c r="O386" s="141"/>
      <c r="P386" s="145"/>
      <c r="Q386" s="141"/>
      <c r="R386" s="144"/>
      <c r="S386" s="141"/>
      <c r="T386" s="141"/>
      <c r="U386" s="141"/>
    </row>
    <row r="387" ht="12.75" customHeight="1">
      <c r="A387" s="141"/>
      <c r="B387" s="141"/>
      <c r="C387" s="141"/>
      <c r="D387" s="141"/>
      <c r="E387" s="50"/>
      <c r="F387" s="141"/>
      <c r="G387" s="141"/>
      <c r="H387" s="141"/>
      <c r="I387" s="141"/>
      <c r="J387" s="141"/>
      <c r="K387" s="141"/>
      <c r="L387" s="141"/>
      <c r="M387" s="144"/>
      <c r="N387" s="144"/>
      <c r="O387" s="141"/>
      <c r="P387" s="145"/>
      <c r="Q387" s="141"/>
      <c r="R387" s="144"/>
      <c r="S387" s="141"/>
      <c r="T387" s="141"/>
      <c r="U387" s="141"/>
    </row>
    <row r="388" ht="12.75" customHeight="1">
      <c r="A388" s="141"/>
      <c r="B388" s="141"/>
      <c r="C388" s="141"/>
      <c r="D388" s="141"/>
      <c r="E388" s="50"/>
      <c r="F388" s="141"/>
      <c r="G388" s="141"/>
      <c r="H388" s="141"/>
      <c r="I388" s="141"/>
      <c r="J388" s="141"/>
      <c r="K388" s="141"/>
      <c r="L388" s="141"/>
      <c r="M388" s="144"/>
      <c r="N388" s="144"/>
      <c r="O388" s="141"/>
      <c r="P388" s="145"/>
      <c r="Q388" s="141"/>
      <c r="R388" s="144"/>
      <c r="S388" s="141"/>
      <c r="T388" s="141"/>
      <c r="U388" s="141"/>
    </row>
    <row r="389" ht="12.75" customHeight="1">
      <c r="A389" s="141"/>
      <c r="B389" s="141"/>
      <c r="C389" s="141"/>
      <c r="D389" s="141"/>
      <c r="E389" s="50"/>
      <c r="F389" s="141"/>
      <c r="G389" s="141"/>
      <c r="H389" s="141"/>
      <c r="I389" s="141"/>
      <c r="J389" s="141"/>
      <c r="K389" s="141"/>
      <c r="L389" s="141"/>
      <c r="M389" s="144"/>
      <c r="N389" s="144"/>
      <c r="O389" s="141"/>
      <c r="P389" s="145"/>
      <c r="Q389" s="141"/>
      <c r="R389" s="144"/>
      <c r="S389" s="141"/>
      <c r="T389" s="141"/>
      <c r="U389" s="141"/>
    </row>
    <row r="390" ht="12.75" customHeight="1">
      <c r="A390" s="141"/>
      <c r="B390" s="141"/>
      <c r="C390" s="141"/>
      <c r="D390" s="141"/>
      <c r="E390" s="50"/>
      <c r="F390" s="141"/>
      <c r="G390" s="141"/>
      <c r="H390" s="141"/>
      <c r="I390" s="141"/>
      <c r="J390" s="141"/>
      <c r="K390" s="141"/>
      <c r="L390" s="141"/>
      <c r="M390" s="144"/>
      <c r="N390" s="144"/>
      <c r="O390" s="141"/>
      <c r="P390" s="145"/>
      <c r="Q390" s="141"/>
      <c r="R390" s="144"/>
      <c r="S390" s="141"/>
      <c r="T390" s="141"/>
      <c r="U390" s="141"/>
    </row>
    <row r="391" ht="12.75" customHeight="1">
      <c r="A391" s="141"/>
      <c r="B391" s="141"/>
      <c r="C391" s="141"/>
      <c r="D391" s="141"/>
      <c r="E391" s="50"/>
      <c r="F391" s="141"/>
      <c r="G391" s="141"/>
      <c r="H391" s="141"/>
      <c r="I391" s="141"/>
      <c r="J391" s="141"/>
      <c r="K391" s="141"/>
      <c r="L391" s="141"/>
      <c r="M391" s="144"/>
      <c r="N391" s="144"/>
      <c r="O391" s="141"/>
      <c r="P391" s="145"/>
      <c r="Q391" s="141"/>
      <c r="R391" s="144"/>
      <c r="S391" s="141"/>
      <c r="T391" s="141"/>
      <c r="U391" s="141"/>
    </row>
    <row r="392" ht="12.75" customHeight="1">
      <c r="A392" s="141"/>
      <c r="B392" s="141"/>
      <c r="C392" s="141"/>
      <c r="D392" s="141"/>
      <c r="E392" s="50"/>
      <c r="F392" s="141"/>
      <c r="G392" s="141"/>
      <c r="H392" s="141"/>
      <c r="I392" s="141"/>
      <c r="J392" s="141"/>
      <c r="K392" s="141"/>
      <c r="L392" s="141"/>
      <c r="M392" s="144"/>
      <c r="N392" s="144"/>
      <c r="O392" s="141"/>
      <c r="P392" s="145"/>
      <c r="Q392" s="141"/>
      <c r="R392" s="144"/>
      <c r="S392" s="141"/>
      <c r="T392" s="141"/>
      <c r="U392" s="141"/>
    </row>
    <row r="393" ht="12.75" customHeight="1">
      <c r="A393" s="141"/>
      <c r="B393" s="141"/>
      <c r="C393" s="141"/>
      <c r="D393" s="141"/>
      <c r="E393" s="50"/>
      <c r="F393" s="141"/>
      <c r="G393" s="141"/>
      <c r="H393" s="141"/>
      <c r="I393" s="141"/>
      <c r="J393" s="141"/>
      <c r="K393" s="141"/>
      <c r="L393" s="141"/>
      <c r="M393" s="144"/>
      <c r="N393" s="144"/>
      <c r="O393" s="141"/>
      <c r="P393" s="145"/>
      <c r="Q393" s="141"/>
      <c r="R393" s="144"/>
      <c r="S393" s="141"/>
      <c r="T393" s="141"/>
      <c r="U393" s="141"/>
    </row>
    <row r="394" ht="12.75" customHeight="1">
      <c r="A394" s="141"/>
      <c r="B394" s="141"/>
      <c r="C394" s="141"/>
      <c r="D394" s="141"/>
      <c r="E394" s="50"/>
      <c r="F394" s="141"/>
      <c r="G394" s="141"/>
      <c r="H394" s="141"/>
      <c r="I394" s="141"/>
      <c r="J394" s="141"/>
      <c r="K394" s="141"/>
      <c r="L394" s="141"/>
      <c r="M394" s="144"/>
      <c r="N394" s="144"/>
      <c r="O394" s="141"/>
      <c r="P394" s="145"/>
      <c r="Q394" s="141"/>
      <c r="R394" s="144"/>
      <c r="S394" s="141"/>
      <c r="T394" s="141"/>
      <c r="U394" s="141"/>
    </row>
    <row r="395" ht="12.75" customHeight="1">
      <c r="A395" s="141"/>
      <c r="B395" s="141"/>
      <c r="C395" s="141"/>
      <c r="D395" s="141"/>
      <c r="E395" s="50"/>
      <c r="F395" s="141"/>
      <c r="G395" s="141"/>
      <c r="H395" s="141"/>
      <c r="I395" s="141"/>
      <c r="J395" s="141"/>
      <c r="K395" s="141"/>
      <c r="L395" s="141"/>
      <c r="M395" s="144"/>
      <c r="N395" s="144"/>
      <c r="O395" s="141"/>
      <c r="P395" s="145"/>
      <c r="Q395" s="141"/>
      <c r="R395" s="144"/>
      <c r="S395" s="141"/>
      <c r="T395" s="141"/>
      <c r="U395" s="141"/>
    </row>
    <row r="396" ht="12.75" customHeight="1">
      <c r="A396" s="141"/>
      <c r="B396" s="141"/>
      <c r="C396" s="141"/>
      <c r="D396" s="141"/>
      <c r="E396" s="50"/>
      <c r="F396" s="141"/>
      <c r="G396" s="141"/>
      <c r="H396" s="141"/>
      <c r="I396" s="141"/>
      <c r="J396" s="141"/>
      <c r="K396" s="141"/>
      <c r="L396" s="141"/>
      <c r="M396" s="144"/>
      <c r="N396" s="144"/>
      <c r="O396" s="141"/>
      <c r="P396" s="145"/>
      <c r="Q396" s="141"/>
      <c r="R396" s="144"/>
      <c r="S396" s="141"/>
      <c r="T396" s="141"/>
      <c r="U396" s="141"/>
    </row>
    <row r="397" ht="12.75" customHeight="1">
      <c r="A397" s="141"/>
      <c r="B397" s="141"/>
      <c r="C397" s="141"/>
      <c r="D397" s="141"/>
      <c r="E397" s="50"/>
      <c r="F397" s="141"/>
      <c r="G397" s="141"/>
      <c r="H397" s="141"/>
      <c r="I397" s="141"/>
      <c r="J397" s="141"/>
      <c r="K397" s="141"/>
      <c r="L397" s="141"/>
      <c r="M397" s="144"/>
      <c r="N397" s="144"/>
      <c r="O397" s="141"/>
      <c r="P397" s="145"/>
      <c r="Q397" s="141"/>
      <c r="R397" s="144"/>
      <c r="S397" s="141"/>
      <c r="T397" s="141"/>
      <c r="U397" s="141"/>
    </row>
    <row r="398" ht="12.75" customHeight="1">
      <c r="A398" s="141"/>
      <c r="B398" s="141"/>
      <c r="C398" s="141"/>
      <c r="D398" s="141"/>
      <c r="E398" s="50"/>
      <c r="F398" s="141"/>
      <c r="G398" s="141"/>
      <c r="H398" s="141"/>
      <c r="I398" s="141"/>
      <c r="J398" s="141"/>
      <c r="K398" s="141"/>
      <c r="L398" s="141"/>
      <c r="M398" s="144"/>
      <c r="N398" s="144"/>
      <c r="O398" s="141"/>
      <c r="P398" s="145"/>
      <c r="Q398" s="141"/>
      <c r="R398" s="144"/>
      <c r="S398" s="141"/>
      <c r="T398" s="141"/>
      <c r="U398" s="141"/>
    </row>
    <row r="399" ht="12.75" customHeight="1">
      <c r="A399" s="141"/>
      <c r="B399" s="141"/>
      <c r="C399" s="141"/>
      <c r="D399" s="141"/>
      <c r="E399" s="50"/>
      <c r="F399" s="141"/>
      <c r="G399" s="141"/>
      <c r="H399" s="141"/>
      <c r="I399" s="141"/>
      <c r="J399" s="141"/>
      <c r="K399" s="141"/>
      <c r="L399" s="141"/>
      <c r="M399" s="144"/>
      <c r="N399" s="144"/>
      <c r="O399" s="141"/>
      <c r="P399" s="145"/>
      <c r="Q399" s="141"/>
      <c r="R399" s="144"/>
      <c r="S399" s="141"/>
      <c r="T399" s="141"/>
      <c r="U399" s="141"/>
    </row>
    <row r="400" ht="12.75" customHeight="1">
      <c r="A400" s="141"/>
      <c r="B400" s="141"/>
      <c r="C400" s="141"/>
      <c r="D400" s="141"/>
      <c r="E400" s="50"/>
      <c r="F400" s="141"/>
      <c r="G400" s="141"/>
      <c r="H400" s="141"/>
      <c r="I400" s="141"/>
      <c r="J400" s="141"/>
      <c r="K400" s="141"/>
      <c r="L400" s="141"/>
      <c r="M400" s="144"/>
      <c r="N400" s="144"/>
      <c r="O400" s="141"/>
      <c r="P400" s="145"/>
      <c r="Q400" s="141"/>
      <c r="R400" s="144"/>
      <c r="S400" s="141"/>
      <c r="T400" s="141"/>
      <c r="U400" s="141"/>
    </row>
    <row r="401" ht="12.75" customHeight="1">
      <c r="A401" s="141"/>
      <c r="B401" s="141"/>
      <c r="C401" s="141"/>
      <c r="D401" s="141"/>
      <c r="E401" s="50"/>
      <c r="F401" s="141"/>
      <c r="G401" s="141"/>
      <c r="H401" s="141"/>
      <c r="I401" s="141"/>
      <c r="J401" s="141"/>
      <c r="K401" s="141"/>
      <c r="L401" s="141"/>
      <c r="M401" s="144"/>
      <c r="N401" s="144"/>
      <c r="O401" s="141"/>
      <c r="P401" s="145"/>
      <c r="Q401" s="141"/>
      <c r="R401" s="144"/>
      <c r="S401" s="141"/>
      <c r="T401" s="141"/>
      <c r="U401" s="141"/>
    </row>
    <row r="402" ht="12.75" customHeight="1">
      <c r="A402" s="141"/>
      <c r="B402" s="141"/>
      <c r="C402" s="141"/>
      <c r="D402" s="141"/>
      <c r="E402" s="50"/>
      <c r="F402" s="141"/>
      <c r="G402" s="141"/>
      <c r="H402" s="141"/>
      <c r="I402" s="141"/>
      <c r="J402" s="141"/>
      <c r="K402" s="141"/>
      <c r="L402" s="141"/>
      <c r="M402" s="144"/>
      <c r="N402" s="144"/>
      <c r="O402" s="141"/>
      <c r="P402" s="145"/>
      <c r="Q402" s="141"/>
      <c r="R402" s="144"/>
      <c r="S402" s="141"/>
      <c r="T402" s="141"/>
      <c r="U402" s="141"/>
    </row>
    <row r="403" ht="12.75" customHeight="1">
      <c r="A403" s="141"/>
      <c r="B403" s="141"/>
      <c r="C403" s="141"/>
      <c r="D403" s="141"/>
      <c r="E403" s="50"/>
      <c r="F403" s="141"/>
      <c r="G403" s="141"/>
      <c r="H403" s="141"/>
      <c r="I403" s="141"/>
      <c r="J403" s="141"/>
      <c r="K403" s="141"/>
      <c r="L403" s="141"/>
      <c r="M403" s="144"/>
      <c r="N403" s="144"/>
      <c r="O403" s="141"/>
      <c r="P403" s="145"/>
      <c r="Q403" s="141"/>
      <c r="R403" s="144"/>
      <c r="S403" s="141"/>
      <c r="T403" s="141"/>
      <c r="U403" s="141"/>
    </row>
    <row r="404" ht="12.75" customHeight="1">
      <c r="A404" s="141"/>
      <c r="B404" s="141"/>
      <c r="C404" s="141"/>
      <c r="D404" s="141"/>
      <c r="E404" s="50"/>
      <c r="F404" s="141"/>
      <c r="G404" s="141"/>
      <c r="H404" s="141"/>
      <c r="I404" s="141"/>
      <c r="J404" s="141"/>
      <c r="K404" s="141"/>
      <c r="L404" s="141"/>
      <c r="M404" s="144"/>
      <c r="N404" s="144"/>
      <c r="O404" s="141"/>
      <c r="P404" s="145"/>
      <c r="Q404" s="141"/>
      <c r="R404" s="144"/>
      <c r="S404" s="141"/>
      <c r="T404" s="141"/>
      <c r="U404" s="141"/>
    </row>
    <row r="405" ht="12.75" customHeight="1">
      <c r="A405" s="141"/>
      <c r="B405" s="141"/>
      <c r="C405" s="141"/>
      <c r="D405" s="141"/>
      <c r="E405" s="50"/>
      <c r="F405" s="141"/>
      <c r="G405" s="141"/>
      <c r="H405" s="141"/>
      <c r="I405" s="141"/>
      <c r="J405" s="141"/>
      <c r="K405" s="141"/>
      <c r="L405" s="141"/>
      <c r="M405" s="144"/>
      <c r="N405" s="144"/>
      <c r="O405" s="141"/>
      <c r="P405" s="145"/>
      <c r="Q405" s="141"/>
      <c r="R405" s="144"/>
      <c r="S405" s="141"/>
      <c r="T405" s="141"/>
      <c r="U405" s="141"/>
    </row>
    <row r="406" ht="12.75" customHeight="1">
      <c r="A406" s="141"/>
      <c r="B406" s="141"/>
      <c r="C406" s="141"/>
      <c r="D406" s="141"/>
      <c r="E406" s="50"/>
      <c r="F406" s="141"/>
      <c r="G406" s="141"/>
      <c r="H406" s="141"/>
      <c r="I406" s="141"/>
      <c r="J406" s="141"/>
      <c r="K406" s="141"/>
      <c r="L406" s="141"/>
      <c r="M406" s="144"/>
      <c r="N406" s="144"/>
      <c r="O406" s="141"/>
      <c r="P406" s="145"/>
      <c r="Q406" s="141"/>
      <c r="R406" s="144"/>
      <c r="S406" s="141"/>
      <c r="T406" s="141"/>
      <c r="U406" s="141"/>
    </row>
    <row r="407" ht="12.75" customHeight="1">
      <c r="A407" s="141"/>
      <c r="B407" s="141"/>
      <c r="C407" s="141"/>
      <c r="D407" s="141"/>
      <c r="E407" s="50"/>
      <c r="F407" s="141"/>
      <c r="G407" s="141"/>
      <c r="H407" s="141"/>
      <c r="I407" s="141"/>
      <c r="J407" s="141"/>
      <c r="K407" s="141"/>
      <c r="L407" s="141"/>
      <c r="M407" s="144"/>
      <c r="N407" s="144"/>
      <c r="O407" s="141"/>
      <c r="P407" s="145"/>
      <c r="Q407" s="141"/>
      <c r="R407" s="144"/>
      <c r="S407" s="141"/>
      <c r="T407" s="141"/>
      <c r="U407" s="141"/>
    </row>
    <row r="408" ht="12.75" customHeight="1">
      <c r="A408" s="141"/>
      <c r="B408" s="141"/>
      <c r="C408" s="141"/>
      <c r="D408" s="141"/>
      <c r="E408" s="50"/>
      <c r="F408" s="141"/>
      <c r="G408" s="141"/>
      <c r="H408" s="141"/>
      <c r="I408" s="141"/>
      <c r="J408" s="141"/>
      <c r="K408" s="141"/>
      <c r="L408" s="141"/>
      <c r="M408" s="144"/>
      <c r="N408" s="144"/>
      <c r="O408" s="141"/>
      <c r="P408" s="145"/>
      <c r="Q408" s="141"/>
      <c r="R408" s="144"/>
      <c r="S408" s="141"/>
      <c r="T408" s="141"/>
      <c r="U408" s="141"/>
    </row>
    <row r="409" ht="12.75" customHeight="1">
      <c r="A409" s="141"/>
      <c r="B409" s="141"/>
      <c r="C409" s="141"/>
      <c r="D409" s="141"/>
      <c r="E409" s="50"/>
      <c r="F409" s="141"/>
      <c r="G409" s="141"/>
      <c r="H409" s="141"/>
      <c r="I409" s="141"/>
      <c r="J409" s="141"/>
      <c r="K409" s="141"/>
      <c r="L409" s="141"/>
      <c r="M409" s="144"/>
      <c r="N409" s="144"/>
      <c r="O409" s="141"/>
      <c r="P409" s="145"/>
      <c r="Q409" s="141"/>
      <c r="R409" s="144"/>
      <c r="S409" s="141"/>
      <c r="T409" s="141"/>
      <c r="U409" s="141"/>
    </row>
    <row r="410" ht="12.75" customHeight="1">
      <c r="A410" s="141"/>
      <c r="B410" s="141"/>
      <c r="C410" s="141"/>
      <c r="D410" s="141"/>
      <c r="E410" s="50"/>
      <c r="F410" s="141"/>
      <c r="G410" s="141"/>
      <c r="H410" s="141"/>
      <c r="I410" s="141"/>
      <c r="J410" s="141"/>
      <c r="K410" s="141"/>
      <c r="L410" s="141"/>
      <c r="M410" s="144"/>
      <c r="N410" s="144"/>
      <c r="O410" s="141"/>
      <c r="P410" s="145"/>
      <c r="Q410" s="141"/>
      <c r="R410" s="144"/>
      <c r="S410" s="141"/>
      <c r="T410" s="141"/>
      <c r="U410" s="141"/>
    </row>
    <row r="411" ht="12.75" customHeight="1">
      <c r="A411" s="141"/>
      <c r="B411" s="141"/>
      <c r="C411" s="141"/>
      <c r="D411" s="141"/>
      <c r="E411" s="50"/>
      <c r="F411" s="141"/>
      <c r="G411" s="141"/>
      <c r="H411" s="141"/>
      <c r="I411" s="141"/>
      <c r="J411" s="141"/>
      <c r="K411" s="141"/>
      <c r="L411" s="141"/>
      <c r="M411" s="144"/>
      <c r="N411" s="144"/>
      <c r="O411" s="141"/>
      <c r="P411" s="145"/>
      <c r="Q411" s="141"/>
      <c r="R411" s="144"/>
      <c r="S411" s="141"/>
      <c r="T411" s="141"/>
      <c r="U411" s="141"/>
    </row>
    <row r="412" ht="12.75" customHeight="1">
      <c r="A412" s="141"/>
      <c r="B412" s="141"/>
      <c r="C412" s="141"/>
      <c r="D412" s="141"/>
      <c r="E412" s="50"/>
      <c r="F412" s="141"/>
      <c r="G412" s="141"/>
      <c r="H412" s="141"/>
      <c r="I412" s="141"/>
      <c r="J412" s="141"/>
      <c r="K412" s="141"/>
      <c r="L412" s="141"/>
      <c r="M412" s="144"/>
      <c r="N412" s="144"/>
      <c r="O412" s="141"/>
      <c r="P412" s="145"/>
      <c r="Q412" s="141"/>
      <c r="R412" s="144"/>
      <c r="S412" s="141"/>
      <c r="T412" s="141"/>
      <c r="U412" s="141"/>
    </row>
    <row r="413" ht="12.75" customHeight="1">
      <c r="A413" s="141"/>
      <c r="B413" s="141"/>
      <c r="C413" s="141"/>
      <c r="D413" s="141"/>
      <c r="E413" s="50"/>
      <c r="F413" s="141"/>
      <c r="G413" s="141"/>
      <c r="H413" s="141"/>
      <c r="I413" s="141"/>
      <c r="J413" s="141"/>
      <c r="K413" s="141"/>
      <c r="L413" s="141"/>
      <c r="M413" s="144"/>
      <c r="N413" s="144"/>
      <c r="O413" s="141"/>
      <c r="P413" s="145"/>
      <c r="Q413" s="141"/>
      <c r="R413" s="144"/>
      <c r="S413" s="141"/>
      <c r="T413" s="141"/>
      <c r="U413" s="141"/>
    </row>
    <row r="414" ht="12.75" customHeight="1">
      <c r="A414" s="141"/>
      <c r="B414" s="141"/>
      <c r="C414" s="141"/>
      <c r="D414" s="141"/>
      <c r="E414" s="50"/>
      <c r="F414" s="141"/>
      <c r="G414" s="141"/>
      <c r="H414" s="141"/>
      <c r="I414" s="141"/>
      <c r="J414" s="141"/>
      <c r="K414" s="141"/>
      <c r="L414" s="141"/>
      <c r="M414" s="144"/>
      <c r="N414" s="144"/>
      <c r="O414" s="141"/>
      <c r="P414" s="145"/>
      <c r="Q414" s="141"/>
      <c r="R414" s="144"/>
      <c r="S414" s="141"/>
      <c r="T414" s="141"/>
      <c r="U414" s="141"/>
    </row>
    <row r="415" ht="12.75" customHeight="1">
      <c r="A415" s="141"/>
      <c r="B415" s="141"/>
      <c r="C415" s="141"/>
      <c r="D415" s="141"/>
      <c r="E415" s="50"/>
      <c r="F415" s="141"/>
      <c r="G415" s="141"/>
      <c r="H415" s="141"/>
      <c r="I415" s="141"/>
      <c r="J415" s="141"/>
      <c r="K415" s="141"/>
      <c r="L415" s="141"/>
      <c r="M415" s="144"/>
      <c r="N415" s="144"/>
      <c r="O415" s="141"/>
      <c r="P415" s="145"/>
      <c r="Q415" s="141"/>
      <c r="R415" s="144"/>
      <c r="S415" s="141"/>
      <c r="T415" s="141"/>
      <c r="U415" s="141"/>
    </row>
    <row r="416" ht="12.75" customHeight="1">
      <c r="A416" s="141"/>
      <c r="B416" s="141"/>
      <c r="C416" s="141"/>
      <c r="D416" s="141"/>
      <c r="E416" s="50"/>
      <c r="F416" s="141"/>
      <c r="G416" s="141"/>
      <c r="H416" s="141"/>
      <c r="I416" s="141"/>
      <c r="J416" s="141"/>
      <c r="K416" s="141"/>
      <c r="L416" s="141"/>
      <c r="M416" s="144"/>
      <c r="N416" s="144"/>
      <c r="O416" s="141"/>
      <c r="P416" s="145"/>
      <c r="Q416" s="141"/>
      <c r="R416" s="144"/>
      <c r="S416" s="141"/>
      <c r="T416" s="141"/>
      <c r="U416" s="141"/>
    </row>
    <row r="417" ht="12.75" customHeight="1">
      <c r="A417" s="141"/>
      <c r="B417" s="141"/>
      <c r="C417" s="141"/>
      <c r="D417" s="141"/>
      <c r="E417" s="50"/>
      <c r="F417" s="141"/>
      <c r="G417" s="141"/>
      <c r="H417" s="141"/>
      <c r="I417" s="141"/>
      <c r="J417" s="141"/>
      <c r="K417" s="141"/>
      <c r="L417" s="141"/>
      <c r="M417" s="144"/>
      <c r="N417" s="144"/>
      <c r="O417" s="141"/>
      <c r="P417" s="145"/>
      <c r="Q417" s="141"/>
      <c r="R417" s="144"/>
      <c r="S417" s="141"/>
      <c r="T417" s="141"/>
      <c r="U417" s="141"/>
    </row>
    <row r="418" ht="12.75" customHeight="1">
      <c r="A418" s="141"/>
      <c r="B418" s="141"/>
      <c r="C418" s="141"/>
      <c r="D418" s="141"/>
      <c r="E418" s="50"/>
      <c r="F418" s="141"/>
      <c r="G418" s="141"/>
      <c r="H418" s="141"/>
      <c r="I418" s="141"/>
      <c r="J418" s="141"/>
      <c r="K418" s="141"/>
      <c r="L418" s="141"/>
      <c r="M418" s="144"/>
      <c r="N418" s="144"/>
      <c r="O418" s="141"/>
      <c r="P418" s="145"/>
      <c r="Q418" s="141"/>
      <c r="R418" s="144"/>
      <c r="S418" s="141"/>
      <c r="T418" s="141"/>
      <c r="U418" s="141"/>
    </row>
    <row r="419" ht="12.75" customHeight="1">
      <c r="A419" s="141"/>
      <c r="B419" s="141"/>
      <c r="C419" s="141"/>
      <c r="D419" s="141"/>
      <c r="E419" s="50"/>
      <c r="F419" s="141"/>
      <c r="G419" s="141"/>
      <c r="H419" s="141"/>
      <c r="I419" s="141"/>
      <c r="J419" s="141"/>
      <c r="K419" s="141"/>
      <c r="L419" s="141"/>
      <c r="M419" s="144"/>
      <c r="N419" s="144"/>
      <c r="O419" s="141"/>
      <c r="P419" s="145"/>
      <c r="Q419" s="141"/>
      <c r="R419" s="144"/>
      <c r="S419" s="141"/>
      <c r="T419" s="141"/>
      <c r="U419" s="141"/>
    </row>
    <row r="420" ht="12.75" customHeight="1">
      <c r="A420" s="141"/>
      <c r="B420" s="141"/>
      <c r="C420" s="141"/>
      <c r="D420" s="141"/>
      <c r="E420" s="50"/>
      <c r="F420" s="141"/>
      <c r="G420" s="141"/>
      <c r="H420" s="141"/>
      <c r="I420" s="141"/>
      <c r="J420" s="141"/>
      <c r="K420" s="141"/>
      <c r="L420" s="141"/>
      <c r="M420" s="144"/>
      <c r="N420" s="144"/>
      <c r="O420" s="141"/>
      <c r="P420" s="145"/>
      <c r="Q420" s="141"/>
      <c r="R420" s="144"/>
      <c r="S420" s="141"/>
      <c r="T420" s="141"/>
      <c r="U420" s="141"/>
    </row>
    <row r="421" ht="12.75" customHeight="1">
      <c r="A421" s="141"/>
      <c r="B421" s="141"/>
      <c r="C421" s="141"/>
      <c r="D421" s="141"/>
      <c r="E421" s="50"/>
      <c r="F421" s="141"/>
      <c r="G421" s="141"/>
      <c r="H421" s="141"/>
      <c r="I421" s="141"/>
      <c r="J421" s="141"/>
      <c r="K421" s="141"/>
      <c r="L421" s="141"/>
      <c r="M421" s="144"/>
      <c r="N421" s="144"/>
      <c r="O421" s="141"/>
      <c r="P421" s="145"/>
      <c r="Q421" s="141"/>
      <c r="R421" s="144"/>
      <c r="S421" s="141"/>
      <c r="T421" s="141"/>
      <c r="U421" s="141"/>
    </row>
    <row r="422" ht="12.75" customHeight="1">
      <c r="A422" s="141"/>
      <c r="B422" s="141"/>
      <c r="C422" s="141"/>
      <c r="D422" s="141"/>
      <c r="E422" s="50"/>
      <c r="F422" s="141"/>
      <c r="G422" s="141"/>
      <c r="H422" s="141"/>
      <c r="I422" s="141"/>
      <c r="J422" s="141"/>
      <c r="K422" s="141"/>
      <c r="L422" s="141"/>
      <c r="M422" s="144"/>
      <c r="N422" s="144"/>
      <c r="O422" s="141"/>
      <c r="P422" s="145"/>
      <c r="Q422" s="141"/>
      <c r="R422" s="144"/>
      <c r="S422" s="141"/>
      <c r="T422" s="141"/>
      <c r="U422" s="141"/>
    </row>
    <row r="423" ht="12.75" customHeight="1">
      <c r="A423" s="141"/>
      <c r="B423" s="141"/>
      <c r="C423" s="141"/>
      <c r="D423" s="141"/>
      <c r="E423" s="50"/>
      <c r="F423" s="141"/>
      <c r="G423" s="141"/>
      <c r="H423" s="141"/>
      <c r="I423" s="141"/>
      <c r="J423" s="141"/>
      <c r="K423" s="141"/>
      <c r="L423" s="141"/>
      <c r="M423" s="144"/>
      <c r="N423" s="144"/>
      <c r="O423" s="141"/>
      <c r="P423" s="145"/>
      <c r="Q423" s="141"/>
      <c r="R423" s="144"/>
      <c r="S423" s="141"/>
      <c r="T423" s="141"/>
      <c r="U423" s="141"/>
    </row>
    <row r="424" ht="12.75" customHeight="1">
      <c r="A424" s="141"/>
      <c r="B424" s="141"/>
      <c r="C424" s="141"/>
      <c r="D424" s="141"/>
      <c r="E424" s="50"/>
      <c r="F424" s="141"/>
      <c r="G424" s="141"/>
      <c r="H424" s="141"/>
      <c r="I424" s="141"/>
      <c r="J424" s="141"/>
      <c r="K424" s="141"/>
      <c r="L424" s="141"/>
      <c r="M424" s="144"/>
      <c r="N424" s="144"/>
      <c r="O424" s="141"/>
      <c r="P424" s="145"/>
      <c r="Q424" s="141"/>
      <c r="R424" s="144"/>
      <c r="S424" s="141"/>
      <c r="T424" s="141"/>
      <c r="U424" s="141"/>
    </row>
    <row r="425" ht="12.75" customHeight="1">
      <c r="A425" s="141"/>
      <c r="B425" s="141"/>
      <c r="C425" s="141"/>
      <c r="D425" s="141"/>
      <c r="E425" s="50"/>
      <c r="F425" s="141"/>
      <c r="G425" s="141"/>
      <c r="H425" s="141"/>
      <c r="I425" s="141"/>
      <c r="J425" s="141"/>
      <c r="K425" s="141"/>
      <c r="L425" s="141"/>
      <c r="M425" s="144"/>
      <c r="N425" s="144"/>
      <c r="O425" s="141"/>
      <c r="P425" s="145"/>
      <c r="Q425" s="141"/>
      <c r="R425" s="144"/>
      <c r="S425" s="141"/>
      <c r="T425" s="141"/>
      <c r="U425" s="141"/>
    </row>
    <row r="426" ht="12.75" customHeight="1">
      <c r="A426" s="141"/>
      <c r="B426" s="141"/>
      <c r="C426" s="141"/>
      <c r="D426" s="141"/>
      <c r="E426" s="50"/>
      <c r="F426" s="141"/>
      <c r="G426" s="141"/>
      <c r="H426" s="141"/>
      <c r="I426" s="141"/>
      <c r="J426" s="141"/>
      <c r="K426" s="141"/>
      <c r="L426" s="141"/>
      <c r="M426" s="144"/>
      <c r="N426" s="144"/>
      <c r="O426" s="141"/>
      <c r="P426" s="145"/>
      <c r="Q426" s="141"/>
      <c r="R426" s="144"/>
      <c r="S426" s="141"/>
      <c r="T426" s="141"/>
      <c r="U426" s="141"/>
    </row>
    <row r="427" ht="12.75" customHeight="1">
      <c r="A427" s="141"/>
      <c r="B427" s="141"/>
      <c r="C427" s="141"/>
      <c r="D427" s="141"/>
      <c r="E427" s="50"/>
      <c r="F427" s="141"/>
      <c r="G427" s="141"/>
      <c r="H427" s="141"/>
      <c r="I427" s="141"/>
      <c r="J427" s="141"/>
      <c r="K427" s="141"/>
      <c r="L427" s="141"/>
      <c r="M427" s="144"/>
      <c r="N427" s="144"/>
      <c r="O427" s="141"/>
      <c r="P427" s="145"/>
      <c r="Q427" s="141"/>
      <c r="R427" s="144"/>
      <c r="S427" s="141"/>
      <c r="T427" s="141"/>
      <c r="U427" s="141"/>
    </row>
    <row r="428" ht="12.75" customHeight="1">
      <c r="A428" s="141"/>
      <c r="B428" s="141"/>
      <c r="C428" s="141"/>
      <c r="D428" s="141"/>
      <c r="E428" s="50"/>
      <c r="F428" s="141"/>
      <c r="G428" s="141"/>
      <c r="H428" s="141"/>
      <c r="I428" s="141"/>
      <c r="J428" s="141"/>
      <c r="K428" s="141"/>
      <c r="L428" s="141"/>
      <c r="M428" s="144"/>
      <c r="N428" s="144"/>
      <c r="O428" s="141"/>
      <c r="P428" s="145"/>
      <c r="Q428" s="141"/>
      <c r="R428" s="144"/>
      <c r="S428" s="141"/>
      <c r="T428" s="141"/>
      <c r="U428" s="141"/>
    </row>
    <row r="429" ht="12.75" customHeight="1">
      <c r="A429" s="141"/>
      <c r="B429" s="141"/>
      <c r="C429" s="141"/>
      <c r="D429" s="141"/>
      <c r="E429" s="50"/>
      <c r="F429" s="141"/>
      <c r="G429" s="141"/>
      <c r="H429" s="141"/>
      <c r="I429" s="141"/>
      <c r="J429" s="141"/>
      <c r="K429" s="141"/>
      <c r="L429" s="141"/>
      <c r="M429" s="144"/>
      <c r="N429" s="144"/>
      <c r="O429" s="141"/>
      <c r="P429" s="145"/>
      <c r="Q429" s="141"/>
      <c r="R429" s="144"/>
      <c r="S429" s="141"/>
      <c r="T429" s="141"/>
      <c r="U429" s="141"/>
    </row>
    <row r="430" ht="12.75" customHeight="1">
      <c r="A430" s="141"/>
      <c r="B430" s="141"/>
      <c r="C430" s="141"/>
      <c r="D430" s="141"/>
      <c r="E430" s="50"/>
      <c r="F430" s="141"/>
      <c r="G430" s="141"/>
      <c r="H430" s="141"/>
      <c r="I430" s="141"/>
      <c r="J430" s="141"/>
      <c r="K430" s="141"/>
      <c r="L430" s="141"/>
      <c r="M430" s="144"/>
      <c r="N430" s="144"/>
      <c r="O430" s="141"/>
      <c r="P430" s="145"/>
      <c r="Q430" s="141"/>
      <c r="R430" s="144"/>
      <c r="S430" s="141"/>
      <c r="T430" s="141"/>
      <c r="U430" s="141"/>
    </row>
    <row r="431" ht="12.75" customHeight="1">
      <c r="A431" s="141"/>
      <c r="B431" s="141"/>
      <c r="C431" s="141"/>
      <c r="D431" s="141"/>
      <c r="E431" s="50"/>
      <c r="F431" s="141"/>
      <c r="G431" s="141"/>
      <c r="H431" s="141"/>
      <c r="I431" s="141"/>
      <c r="J431" s="141"/>
      <c r="K431" s="141"/>
      <c r="L431" s="141"/>
      <c r="M431" s="144"/>
      <c r="N431" s="144"/>
      <c r="O431" s="141"/>
      <c r="P431" s="145"/>
      <c r="Q431" s="141"/>
      <c r="R431" s="144"/>
      <c r="S431" s="141"/>
      <c r="T431" s="141"/>
      <c r="U431" s="141"/>
    </row>
    <row r="432" ht="12.75" customHeight="1">
      <c r="A432" s="141"/>
      <c r="B432" s="141"/>
      <c r="C432" s="141"/>
      <c r="D432" s="141"/>
      <c r="E432" s="50"/>
      <c r="F432" s="141"/>
      <c r="G432" s="141"/>
      <c r="H432" s="141"/>
      <c r="I432" s="141"/>
      <c r="J432" s="141"/>
      <c r="K432" s="141"/>
      <c r="L432" s="141"/>
      <c r="M432" s="144"/>
      <c r="N432" s="144"/>
      <c r="O432" s="141"/>
      <c r="P432" s="145"/>
      <c r="Q432" s="141"/>
      <c r="R432" s="144"/>
      <c r="S432" s="141"/>
      <c r="T432" s="141"/>
      <c r="U432" s="141"/>
    </row>
    <row r="433" ht="12.75" customHeight="1">
      <c r="A433" s="141"/>
      <c r="B433" s="141"/>
      <c r="C433" s="141"/>
      <c r="D433" s="141"/>
      <c r="E433" s="50"/>
      <c r="F433" s="141"/>
      <c r="G433" s="141"/>
      <c r="H433" s="141"/>
      <c r="I433" s="141"/>
      <c r="J433" s="141"/>
      <c r="K433" s="141"/>
      <c r="L433" s="141"/>
      <c r="M433" s="144"/>
      <c r="N433" s="144"/>
      <c r="O433" s="141"/>
      <c r="P433" s="145"/>
      <c r="Q433" s="141"/>
      <c r="R433" s="144"/>
      <c r="S433" s="141"/>
      <c r="T433" s="141"/>
      <c r="U433" s="141"/>
    </row>
    <row r="434" ht="12.75" customHeight="1">
      <c r="A434" s="141"/>
      <c r="B434" s="141"/>
      <c r="C434" s="141"/>
      <c r="D434" s="141"/>
      <c r="E434" s="50"/>
      <c r="F434" s="141"/>
      <c r="G434" s="141"/>
      <c r="H434" s="141"/>
      <c r="I434" s="141"/>
      <c r="J434" s="141"/>
      <c r="K434" s="141"/>
      <c r="L434" s="141"/>
      <c r="M434" s="144"/>
      <c r="N434" s="144"/>
      <c r="O434" s="141"/>
      <c r="P434" s="145"/>
      <c r="Q434" s="141"/>
      <c r="R434" s="144"/>
      <c r="S434" s="141"/>
      <c r="T434" s="141"/>
      <c r="U434" s="141"/>
    </row>
    <row r="435" ht="12.75" customHeight="1">
      <c r="A435" s="141"/>
      <c r="B435" s="141"/>
      <c r="C435" s="141"/>
      <c r="D435" s="141"/>
      <c r="E435" s="50"/>
      <c r="F435" s="141"/>
      <c r="G435" s="141"/>
      <c r="H435" s="141"/>
      <c r="I435" s="141"/>
      <c r="J435" s="141"/>
      <c r="K435" s="141"/>
      <c r="L435" s="141"/>
      <c r="M435" s="144"/>
      <c r="N435" s="144"/>
      <c r="O435" s="141"/>
      <c r="P435" s="145"/>
      <c r="Q435" s="141"/>
      <c r="R435" s="144"/>
      <c r="S435" s="141"/>
      <c r="T435" s="141"/>
      <c r="U435" s="141"/>
    </row>
    <row r="436" ht="12.75" customHeight="1">
      <c r="A436" s="141"/>
      <c r="B436" s="141"/>
      <c r="C436" s="141"/>
      <c r="D436" s="141"/>
      <c r="E436" s="50"/>
      <c r="F436" s="141"/>
      <c r="G436" s="141"/>
      <c r="H436" s="141"/>
      <c r="I436" s="141"/>
      <c r="J436" s="141"/>
      <c r="K436" s="141"/>
      <c r="L436" s="141"/>
      <c r="M436" s="144"/>
      <c r="N436" s="144"/>
      <c r="O436" s="141"/>
      <c r="P436" s="145"/>
      <c r="Q436" s="141"/>
      <c r="R436" s="144"/>
      <c r="S436" s="141"/>
      <c r="T436" s="141"/>
      <c r="U436" s="141"/>
    </row>
    <row r="437" ht="12.75" customHeight="1">
      <c r="A437" s="141"/>
      <c r="B437" s="141"/>
      <c r="C437" s="141"/>
      <c r="D437" s="141"/>
      <c r="E437" s="50"/>
      <c r="F437" s="141"/>
      <c r="G437" s="141"/>
      <c r="H437" s="141"/>
      <c r="I437" s="141"/>
      <c r="J437" s="141"/>
      <c r="K437" s="141"/>
      <c r="L437" s="141"/>
      <c r="M437" s="144"/>
      <c r="N437" s="144"/>
      <c r="O437" s="141"/>
      <c r="P437" s="145"/>
      <c r="Q437" s="141"/>
      <c r="R437" s="144"/>
      <c r="S437" s="141"/>
      <c r="T437" s="141"/>
      <c r="U437" s="141"/>
    </row>
    <row r="438" ht="12.75" customHeight="1">
      <c r="A438" s="141"/>
      <c r="B438" s="141"/>
      <c r="C438" s="141"/>
      <c r="D438" s="141"/>
      <c r="E438" s="50"/>
      <c r="F438" s="141"/>
      <c r="G438" s="141"/>
      <c r="H438" s="141"/>
      <c r="I438" s="141"/>
      <c r="J438" s="141"/>
      <c r="K438" s="141"/>
      <c r="L438" s="141"/>
      <c r="M438" s="144"/>
      <c r="N438" s="144"/>
      <c r="O438" s="141"/>
      <c r="P438" s="145"/>
      <c r="Q438" s="141"/>
      <c r="R438" s="144"/>
      <c r="S438" s="141"/>
      <c r="T438" s="141"/>
      <c r="U438" s="141"/>
    </row>
    <row r="439" ht="12.75" customHeight="1">
      <c r="A439" s="141"/>
      <c r="B439" s="141"/>
      <c r="C439" s="141"/>
      <c r="D439" s="141"/>
      <c r="E439" s="50"/>
      <c r="F439" s="141"/>
      <c r="G439" s="141"/>
      <c r="H439" s="141"/>
      <c r="I439" s="141"/>
      <c r="J439" s="141"/>
      <c r="K439" s="141"/>
      <c r="L439" s="141"/>
      <c r="M439" s="144"/>
      <c r="N439" s="144"/>
      <c r="O439" s="141"/>
      <c r="P439" s="145"/>
      <c r="Q439" s="141"/>
      <c r="R439" s="144"/>
      <c r="S439" s="141"/>
      <c r="T439" s="141"/>
      <c r="U439" s="141"/>
    </row>
    <row r="440" ht="12.75" customHeight="1">
      <c r="A440" s="141"/>
      <c r="B440" s="141"/>
      <c r="C440" s="141"/>
      <c r="D440" s="141"/>
      <c r="E440" s="50"/>
      <c r="F440" s="141"/>
      <c r="G440" s="141"/>
      <c r="H440" s="141"/>
      <c r="I440" s="141"/>
      <c r="J440" s="141"/>
      <c r="K440" s="141"/>
      <c r="L440" s="141"/>
      <c r="M440" s="144"/>
      <c r="N440" s="144"/>
      <c r="O440" s="141"/>
      <c r="P440" s="145"/>
      <c r="Q440" s="141"/>
      <c r="R440" s="144"/>
      <c r="S440" s="141"/>
      <c r="T440" s="141"/>
      <c r="U440" s="141"/>
    </row>
    <row r="441" ht="12.75" customHeight="1">
      <c r="A441" s="141"/>
      <c r="B441" s="141"/>
      <c r="C441" s="141"/>
      <c r="D441" s="141"/>
      <c r="E441" s="50"/>
      <c r="F441" s="141"/>
      <c r="G441" s="141"/>
      <c r="H441" s="141"/>
      <c r="I441" s="141"/>
      <c r="J441" s="141"/>
      <c r="K441" s="141"/>
      <c r="L441" s="141"/>
      <c r="M441" s="144"/>
      <c r="N441" s="144"/>
      <c r="O441" s="141"/>
      <c r="P441" s="145"/>
      <c r="Q441" s="141"/>
      <c r="R441" s="144"/>
      <c r="S441" s="141"/>
      <c r="T441" s="141"/>
      <c r="U441" s="141"/>
    </row>
    <row r="442" ht="12.75" customHeight="1">
      <c r="A442" s="141"/>
      <c r="B442" s="141"/>
      <c r="C442" s="141"/>
      <c r="D442" s="141"/>
      <c r="E442" s="50"/>
      <c r="F442" s="141"/>
      <c r="G442" s="141"/>
      <c r="H442" s="141"/>
      <c r="I442" s="141"/>
      <c r="J442" s="141"/>
      <c r="K442" s="141"/>
      <c r="L442" s="141"/>
      <c r="M442" s="144"/>
      <c r="N442" s="144"/>
      <c r="O442" s="141"/>
      <c r="P442" s="145"/>
      <c r="Q442" s="141"/>
      <c r="R442" s="144"/>
      <c r="S442" s="141"/>
      <c r="T442" s="141"/>
      <c r="U442" s="141"/>
    </row>
    <row r="443" ht="12.75" customHeight="1">
      <c r="A443" s="141"/>
      <c r="B443" s="141"/>
      <c r="C443" s="141"/>
      <c r="D443" s="141"/>
      <c r="E443" s="50"/>
      <c r="F443" s="141"/>
      <c r="G443" s="141"/>
      <c r="H443" s="141"/>
      <c r="I443" s="141"/>
      <c r="J443" s="141"/>
      <c r="K443" s="141"/>
      <c r="L443" s="141"/>
      <c r="M443" s="144"/>
      <c r="N443" s="144"/>
      <c r="O443" s="141"/>
      <c r="P443" s="145"/>
      <c r="Q443" s="141"/>
      <c r="R443" s="144"/>
      <c r="S443" s="141"/>
      <c r="T443" s="141"/>
      <c r="U443" s="141"/>
    </row>
    <row r="444" ht="12.75" customHeight="1">
      <c r="A444" s="141"/>
      <c r="B444" s="141"/>
      <c r="C444" s="141"/>
      <c r="D444" s="141"/>
      <c r="E444" s="50"/>
      <c r="F444" s="141"/>
      <c r="G444" s="141"/>
      <c r="H444" s="141"/>
      <c r="I444" s="141"/>
      <c r="J444" s="141"/>
      <c r="K444" s="141"/>
      <c r="L444" s="141"/>
      <c r="M444" s="144"/>
      <c r="N444" s="144"/>
      <c r="O444" s="141"/>
      <c r="P444" s="145"/>
      <c r="Q444" s="141"/>
      <c r="R444" s="144"/>
      <c r="S444" s="141"/>
      <c r="T444" s="141"/>
      <c r="U444" s="141"/>
    </row>
    <row r="445" ht="12.75" customHeight="1">
      <c r="A445" s="141"/>
      <c r="B445" s="141"/>
      <c r="C445" s="141"/>
      <c r="D445" s="141"/>
      <c r="E445" s="50"/>
      <c r="F445" s="141"/>
      <c r="G445" s="141"/>
      <c r="H445" s="141"/>
      <c r="I445" s="141"/>
      <c r="J445" s="141"/>
      <c r="K445" s="141"/>
      <c r="L445" s="141"/>
      <c r="M445" s="144"/>
      <c r="N445" s="144"/>
      <c r="O445" s="141"/>
      <c r="P445" s="145"/>
      <c r="Q445" s="141"/>
      <c r="R445" s="144"/>
      <c r="S445" s="141"/>
      <c r="T445" s="141"/>
      <c r="U445" s="141"/>
    </row>
    <row r="446" ht="12.75" customHeight="1">
      <c r="A446" s="141"/>
      <c r="B446" s="141"/>
      <c r="C446" s="141"/>
      <c r="D446" s="141"/>
      <c r="E446" s="50"/>
      <c r="F446" s="141"/>
      <c r="G446" s="141"/>
      <c r="H446" s="141"/>
      <c r="I446" s="141"/>
      <c r="J446" s="141"/>
      <c r="K446" s="141"/>
      <c r="L446" s="141"/>
      <c r="M446" s="144"/>
      <c r="N446" s="144"/>
      <c r="O446" s="141"/>
      <c r="P446" s="145"/>
      <c r="Q446" s="141"/>
      <c r="R446" s="144"/>
      <c r="S446" s="141"/>
      <c r="T446" s="141"/>
      <c r="U446" s="141"/>
    </row>
    <row r="447" ht="12.75" customHeight="1">
      <c r="A447" s="141"/>
      <c r="B447" s="141"/>
      <c r="C447" s="141"/>
      <c r="D447" s="141"/>
      <c r="E447" s="50"/>
      <c r="F447" s="141"/>
      <c r="G447" s="141"/>
      <c r="H447" s="141"/>
      <c r="I447" s="141"/>
      <c r="J447" s="141"/>
      <c r="K447" s="141"/>
      <c r="L447" s="141"/>
      <c r="M447" s="144"/>
      <c r="N447" s="144"/>
      <c r="O447" s="141"/>
      <c r="P447" s="145"/>
      <c r="Q447" s="141"/>
      <c r="R447" s="144"/>
      <c r="S447" s="141"/>
      <c r="T447" s="141"/>
      <c r="U447" s="141"/>
    </row>
    <row r="448" ht="12.75" customHeight="1">
      <c r="A448" s="141"/>
      <c r="B448" s="141"/>
      <c r="C448" s="141"/>
      <c r="D448" s="141"/>
      <c r="E448" s="50"/>
      <c r="F448" s="141"/>
      <c r="G448" s="141"/>
      <c r="H448" s="141"/>
      <c r="I448" s="141"/>
      <c r="J448" s="141"/>
      <c r="K448" s="141"/>
      <c r="L448" s="141"/>
      <c r="M448" s="144"/>
      <c r="N448" s="144"/>
      <c r="O448" s="141"/>
      <c r="P448" s="145"/>
      <c r="Q448" s="141"/>
      <c r="R448" s="144"/>
      <c r="S448" s="141"/>
      <c r="T448" s="141"/>
      <c r="U448" s="141"/>
    </row>
    <row r="449" ht="12.75" customHeight="1">
      <c r="A449" s="141"/>
      <c r="B449" s="141"/>
      <c r="C449" s="141"/>
      <c r="D449" s="141"/>
      <c r="E449" s="50"/>
      <c r="F449" s="141"/>
      <c r="G449" s="141"/>
      <c r="H449" s="141"/>
      <c r="I449" s="141"/>
      <c r="J449" s="141"/>
      <c r="K449" s="141"/>
      <c r="L449" s="141"/>
      <c r="M449" s="144"/>
      <c r="N449" s="144"/>
      <c r="O449" s="141"/>
      <c r="P449" s="145"/>
      <c r="Q449" s="141"/>
      <c r="R449" s="144"/>
      <c r="S449" s="141"/>
      <c r="T449" s="141"/>
      <c r="U449" s="141"/>
    </row>
    <row r="450" ht="12.75" customHeight="1">
      <c r="A450" s="141"/>
      <c r="B450" s="141"/>
      <c r="C450" s="141"/>
      <c r="D450" s="141"/>
      <c r="E450" s="50"/>
      <c r="F450" s="141"/>
      <c r="G450" s="141"/>
      <c r="H450" s="141"/>
      <c r="I450" s="141"/>
      <c r="J450" s="141"/>
      <c r="K450" s="141"/>
      <c r="L450" s="141"/>
      <c r="M450" s="144"/>
      <c r="N450" s="144"/>
      <c r="O450" s="141"/>
      <c r="P450" s="145"/>
      <c r="Q450" s="141"/>
      <c r="R450" s="144"/>
      <c r="S450" s="141"/>
      <c r="T450" s="141"/>
      <c r="U450" s="141"/>
    </row>
    <row r="451" ht="12.75" customHeight="1">
      <c r="A451" s="141"/>
      <c r="B451" s="141"/>
      <c r="C451" s="141"/>
      <c r="D451" s="141"/>
      <c r="E451" s="50"/>
      <c r="F451" s="141"/>
      <c r="G451" s="141"/>
      <c r="H451" s="141"/>
      <c r="I451" s="141"/>
      <c r="J451" s="141"/>
      <c r="K451" s="141"/>
      <c r="L451" s="141"/>
      <c r="M451" s="144"/>
      <c r="N451" s="144"/>
      <c r="O451" s="141"/>
      <c r="P451" s="145"/>
      <c r="Q451" s="141"/>
      <c r="R451" s="144"/>
      <c r="S451" s="141"/>
      <c r="T451" s="141"/>
      <c r="U451" s="141"/>
    </row>
    <row r="452" ht="12.75" customHeight="1">
      <c r="A452" s="141"/>
      <c r="B452" s="141"/>
      <c r="C452" s="141"/>
      <c r="D452" s="141"/>
      <c r="E452" s="50"/>
      <c r="F452" s="141"/>
      <c r="G452" s="141"/>
      <c r="H452" s="141"/>
      <c r="I452" s="141"/>
      <c r="J452" s="141"/>
      <c r="K452" s="141"/>
      <c r="L452" s="141"/>
      <c r="M452" s="144"/>
      <c r="N452" s="144"/>
      <c r="O452" s="141"/>
      <c r="P452" s="145"/>
      <c r="Q452" s="141"/>
      <c r="R452" s="144"/>
      <c r="S452" s="141"/>
      <c r="T452" s="141"/>
      <c r="U452" s="141"/>
    </row>
    <row r="453" ht="12.75" customHeight="1">
      <c r="A453" s="141"/>
      <c r="B453" s="141"/>
      <c r="C453" s="141"/>
      <c r="D453" s="141"/>
      <c r="E453" s="50"/>
      <c r="F453" s="141"/>
      <c r="G453" s="141"/>
      <c r="H453" s="141"/>
      <c r="I453" s="141"/>
      <c r="J453" s="141"/>
      <c r="K453" s="141"/>
      <c r="L453" s="141"/>
      <c r="M453" s="144"/>
      <c r="N453" s="144"/>
      <c r="O453" s="141"/>
      <c r="P453" s="145"/>
      <c r="Q453" s="141"/>
      <c r="R453" s="144"/>
      <c r="S453" s="141"/>
      <c r="T453" s="141"/>
      <c r="U453" s="141"/>
    </row>
    <row r="454" ht="12.75" customHeight="1">
      <c r="A454" s="141"/>
      <c r="B454" s="141"/>
      <c r="C454" s="141"/>
      <c r="D454" s="141"/>
      <c r="E454" s="50"/>
      <c r="F454" s="141"/>
      <c r="G454" s="141"/>
      <c r="H454" s="141"/>
      <c r="I454" s="141"/>
      <c r="J454" s="141"/>
      <c r="K454" s="141"/>
      <c r="L454" s="141"/>
      <c r="M454" s="144"/>
      <c r="N454" s="144"/>
      <c r="O454" s="141"/>
      <c r="P454" s="145"/>
      <c r="Q454" s="141"/>
      <c r="R454" s="144"/>
      <c r="S454" s="141"/>
      <c r="T454" s="141"/>
      <c r="U454" s="141"/>
    </row>
    <row r="455" ht="12.75" customHeight="1">
      <c r="A455" s="141"/>
      <c r="B455" s="141"/>
      <c r="C455" s="141"/>
      <c r="D455" s="141"/>
      <c r="E455" s="50"/>
      <c r="F455" s="141"/>
      <c r="G455" s="141"/>
      <c r="H455" s="141"/>
      <c r="I455" s="141"/>
      <c r="J455" s="141"/>
      <c r="K455" s="141"/>
      <c r="L455" s="141"/>
      <c r="M455" s="144"/>
      <c r="N455" s="144"/>
      <c r="O455" s="141"/>
      <c r="P455" s="145"/>
      <c r="Q455" s="141"/>
      <c r="R455" s="144"/>
      <c r="S455" s="141"/>
      <c r="T455" s="141"/>
      <c r="U455" s="141"/>
    </row>
    <row r="456" ht="12.75" customHeight="1">
      <c r="A456" s="141"/>
      <c r="B456" s="141"/>
      <c r="C456" s="141"/>
      <c r="D456" s="141"/>
      <c r="E456" s="50"/>
      <c r="F456" s="141"/>
      <c r="G456" s="141"/>
      <c r="H456" s="141"/>
      <c r="I456" s="141"/>
      <c r="J456" s="141"/>
      <c r="K456" s="141"/>
      <c r="L456" s="141"/>
      <c r="M456" s="144"/>
      <c r="N456" s="144"/>
      <c r="O456" s="141"/>
      <c r="P456" s="145"/>
      <c r="Q456" s="141"/>
      <c r="R456" s="144"/>
      <c r="S456" s="141"/>
      <c r="T456" s="141"/>
      <c r="U456" s="141"/>
    </row>
    <row r="457" ht="12.75" customHeight="1">
      <c r="A457" s="141"/>
      <c r="B457" s="141"/>
      <c r="C457" s="141"/>
      <c r="D457" s="141"/>
      <c r="E457" s="50"/>
      <c r="F457" s="141"/>
      <c r="G457" s="141"/>
      <c r="H457" s="141"/>
      <c r="I457" s="141"/>
      <c r="J457" s="141"/>
      <c r="K457" s="141"/>
      <c r="L457" s="141"/>
      <c r="M457" s="144"/>
      <c r="N457" s="144"/>
      <c r="O457" s="141"/>
      <c r="P457" s="145"/>
      <c r="Q457" s="141"/>
      <c r="R457" s="144"/>
      <c r="S457" s="141"/>
      <c r="T457" s="141"/>
      <c r="U457" s="141"/>
    </row>
    <row r="458" ht="12.75" customHeight="1">
      <c r="A458" s="141"/>
      <c r="B458" s="141"/>
      <c r="C458" s="141"/>
      <c r="D458" s="141"/>
      <c r="E458" s="50"/>
      <c r="F458" s="141"/>
      <c r="G458" s="141"/>
      <c r="H458" s="141"/>
      <c r="I458" s="141"/>
      <c r="J458" s="141"/>
      <c r="K458" s="141"/>
      <c r="L458" s="141"/>
      <c r="M458" s="144"/>
      <c r="N458" s="144"/>
      <c r="O458" s="141"/>
      <c r="P458" s="145"/>
      <c r="Q458" s="141"/>
      <c r="R458" s="144"/>
      <c r="S458" s="141"/>
      <c r="T458" s="141"/>
      <c r="U458" s="141"/>
    </row>
    <row r="459" ht="12.75" customHeight="1">
      <c r="A459" s="141"/>
      <c r="B459" s="141"/>
      <c r="C459" s="141"/>
      <c r="D459" s="141"/>
      <c r="E459" s="50"/>
      <c r="F459" s="141"/>
      <c r="G459" s="141"/>
      <c r="H459" s="141"/>
      <c r="I459" s="141"/>
      <c r="J459" s="141"/>
      <c r="K459" s="141"/>
      <c r="L459" s="141"/>
      <c r="M459" s="144"/>
      <c r="N459" s="144"/>
      <c r="O459" s="141"/>
      <c r="P459" s="145"/>
      <c r="Q459" s="141"/>
      <c r="R459" s="144"/>
      <c r="S459" s="141"/>
      <c r="T459" s="141"/>
      <c r="U459" s="141"/>
    </row>
    <row r="460" ht="12.75" customHeight="1">
      <c r="A460" s="141"/>
      <c r="B460" s="141"/>
      <c r="C460" s="141"/>
      <c r="D460" s="141"/>
      <c r="E460" s="50"/>
      <c r="F460" s="141"/>
      <c r="G460" s="141"/>
      <c r="H460" s="141"/>
      <c r="I460" s="141"/>
      <c r="J460" s="141"/>
      <c r="K460" s="141"/>
      <c r="L460" s="141"/>
      <c r="M460" s="144"/>
      <c r="N460" s="144"/>
      <c r="O460" s="141"/>
      <c r="P460" s="145"/>
      <c r="Q460" s="141"/>
      <c r="R460" s="144"/>
      <c r="S460" s="141"/>
      <c r="T460" s="141"/>
      <c r="U460" s="141"/>
    </row>
    <row r="461" ht="12.75" customHeight="1">
      <c r="A461" s="141"/>
      <c r="B461" s="141"/>
      <c r="C461" s="141"/>
      <c r="D461" s="141"/>
      <c r="E461" s="50"/>
      <c r="F461" s="141"/>
      <c r="G461" s="141"/>
      <c r="H461" s="141"/>
      <c r="I461" s="141"/>
      <c r="J461" s="141"/>
      <c r="K461" s="141"/>
      <c r="L461" s="141"/>
      <c r="M461" s="144"/>
      <c r="N461" s="144"/>
      <c r="O461" s="141"/>
      <c r="P461" s="145"/>
      <c r="Q461" s="141"/>
      <c r="R461" s="144"/>
      <c r="S461" s="141"/>
      <c r="T461" s="141"/>
      <c r="U461" s="141"/>
    </row>
    <row r="462" ht="12.75" customHeight="1">
      <c r="A462" s="141"/>
      <c r="B462" s="141"/>
      <c r="C462" s="141"/>
      <c r="D462" s="141"/>
      <c r="E462" s="50"/>
      <c r="F462" s="141"/>
      <c r="G462" s="141"/>
      <c r="H462" s="141"/>
      <c r="I462" s="141"/>
      <c r="J462" s="141"/>
      <c r="K462" s="141"/>
      <c r="L462" s="141"/>
      <c r="M462" s="144"/>
      <c r="N462" s="144"/>
      <c r="O462" s="141"/>
      <c r="P462" s="145"/>
      <c r="Q462" s="141"/>
      <c r="R462" s="144"/>
      <c r="S462" s="141"/>
      <c r="T462" s="141"/>
      <c r="U462" s="141"/>
    </row>
    <row r="463" ht="12.75" customHeight="1">
      <c r="A463" s="141"/>
      <c r="B463" s="141"/>
      <c r="C463" s="141"/>
      <c r="D463" s="141"/>
      <c r="E463" s="50"/>
      <c r="F463" s="141"/>
      <c r="G463" s="141"/>
      <c r="H463" s="141"/>
      <c r="I463" s="141"/>
      <c r="J463" s="141"/>
      <c r="K463" s="141"/>
      <c r="L463" s="141"/>
      <c r="M463" s="144"/>
      <c r="N463" s="144"/>
      <c r="O463" s="141"/>
      <c r="P463" s="145"/>
      <c r="Q463" s="141"/>
      <c r="R463" s="144"/>
      <c r="S463" s="141"/>
      <c r="T463" s="141"/>
      <c r="U463" s="141"/>
    </row>
    <row r="464" ht="12.75" customHeight="1">
      <c r="A464" s="141"/>
      <c r="B464" s="141"/>
      <c r="C464" s="141"/>
      <c r="D464" s="141"/>
      <c r="E464" s="50"/>
      <c r="F464" s="141"/>
      <c r="G464" s="141"/>
      <c r="H464" s="141"/>
      <c r="I464" s="141"/>
      <c r="J464" s="141"/>
      <c r="K464" s="141"/>
      <c r="L464" s="141"/>
      <c r="M464" s="144"/>
      <c r="N464" s="144"/>
      <c r="O464" s="141"/>
      <c r="P464" s="145"/>
      <c r="Q464" s="141"/>
      <c r="R464" s="144"/>
      <c r="S464" s="141"/>
      <c r="T464" s="141"/>
      <c r="U464" s="141"/>
    </row>
    <row r="465" ht="12.75" customHeight="1">
      <c r="A465" s="141"/>
      <c r="B465" s="141"/>
      <c r="C465" s="141"/>
      <c r="D465" s="141"/>
      <c r="E465" s="50"/>
      <c r="F465" s="141"/>
      <c r="G465" s="141"/>
      <c r="H465" s="141"/>
      <c r="I465" s="141"/>
      <c r="J465" s="141"/>
      <c r="K465" s="141"/>
      <c r="L465" s="141"/>
      <c r="M465" s="144"/>
      <c r="N465" s="144"/>
      <c r="O465" s="141"/>
      <c r="P465" s="145"/>
      <c r="Q465" s="141"/>
      <c r="R465" s="144"/>
      <c r="S465" s="141"/>
      <c r="T465" s="141"/>
      <c r="U465" s="141"/>
    </row>
    <row r="466" ht="12.75" customHeight="1">
      <c r="A466" s="141"/>
      <c r="B466" s="141"/>
      <c r="C466" s="141"/>
      <c r="D466" s="141"/>
      <c r="E466" s="50"/>
      <c r="F466" s="141"/>
      <c r="G466" s="141"/>
      <c r="H466" s="141"/>
      <c r="I466" s="141"/>
      <c r="J466" s="141"/>
      <c r="K466" s="141"/>
      <c r="L466" s="141"/>
      <c r="M466" s="144"/>
      <c r="N466" s="144"/>
      <c r="O466" s="141"/>
      <c r="P466" s="145"/>
      <c r="Q466" s="141"/>
      <c r="R466" s="144"/>
      <c r="S466" s="141"/>
      <c r="T466" s="141"/>
      <c r="U466" s="141"/>
    </row>
    <row r="467" ht="12.75" customHeight="1">
      <c r="A467" s="141"/>
      <c r="B467" s="141"/>
      <c r="C467" s="141"/>
      <c r="D467" s="141"/>
      <c r="E467" s="50"/>
      <c r="F467" s="141"/>
      <c r="G467" s="141"/>
      <c r="H467" s="141"/>
      <c r="I467" s="141"/>
      <c r="J467" s="141"/>
      <c r="K467" s="141"/>
      <c r="L467" s="141"/>
      <c r="M467" s="144"/>
      <c r="N467" s="144"/>
      <c r="O467" s="141"/>
      <c r="P467" s="145"/>
      <c r="Q467" s="141"/>
      <c r="R467" s="144"/>
      <c r="S467" s="141"/>
      <c r="T467" s="141"/>
      <c r="U467" s="141"/>
    </row>
    <row r="468" ht="12.75" customHeight="1">
      <c r="A468" s="141"/>
      <c r="B468" s="141"/>
      <c r="C468" s="141"/>
      <c r="D468" s="141"/>
      <c r="E468" s="50"/>
      <c r="F468" s="141"/>
      <c r="G468" s="141"/>
      <c r="H468" s="141"/>
      <c r="I468" s="141"/>
      <c r="J468" s="141"/>
      <c r="K468" s="141"/>
      <c r="L468" s="141"/>
      <c r="M468" s="144"/>
      <c r="N468" s="144"/>
      <c r="O468" s="141"/>
      <c r="P468" s="145"/>
      <c r="Q468" s="141"/>
      <c r="R468" s="144"/>
      <c r="S468" s="141"/>
      <c r="T468" s="141"/>
      <c r="U468" s="141"/>
    </row>
    <row r="469" ht="12.75" customHeight="1">
      <c r="A469" s="141"/>
      <c r="B469" s="141"/>
      <c r="C469" s="141"/>
      <c r="D469" s="141"/>
      <c r="E469" s="50"/>
      <c r="F469" s="141"/>
      <c r="G469" s="141"/>
      <c r="H469" s="141"/>
      <c r="I469" s="141"/>
      <c r="J469" s="141"/>
      <c r="K469" s="141"/>
      <c r="L469" s="141"/>
      <c r="M469" s="144"/>
      <c r="N469" s="144"/>
      <c r="O469" s="141"/>
      <c r="P469" s="145"/>
      <c r="Q469" s="141"/>
      <c r="R469" s="144"/>
      <c r="S469" s="141"/>
      <c r="T469" s="141"/>
      <c r="U469" s="141"/>
    </row>
    <row r="470" ht="12.75" customHeight="1">
      <c r="A470" s="141"/>
      <c r="B470" s="141"/>
      <c r="C470" s="141"/>
      <c r="D470" s="141"/>
      <c r="E470" s="50"/>
      <c r="F470" s="141"/>
      <c r="G470" s="141"/>
      <c r="H470" s="141"/>
      <c r="I470" s="141"/>
      <c r="J470" s="141"/>
      <c r="K470" s="141"/>
      <c r="L470" s="141"/>
      <c r="M470" s="144"/>
      <c r="N470" s="144"/>
      <c r="O470" s="141"/>
      <c r="P470" s="145"/>
      <c r="Q470" s="141"/>
      <c r="R470" s="144"/>
      <c r="S470" s="141"/>
      <c r="T470" s="141"/>
      <c r="U470" s="141"/>
    </row>
    <row r="471" ht="12.75" customHeight="1">
      <c r="A471" s="141"/>
      <c r="B471" s="141"/>
      <c r="C471" s="141"/>
      <c r="D471" s="141"/>
      <c r="E471" s="50"/>
      <c r="F471" s="141"/>
      <c r="G471" s="141"/>
      <c r="H471" s="141"/>
      <c r="I471" s="141"/>
      <c r="J471" s="141"/>
      <c r="K471" s="141"/>
      <c r="L471" s="141"/>
      <c r="M471" s="144"/>
      <c r="N471" s="144"/>
      <c r="O471" s="141"/>
      <c r="P471" s="145"/>
      <c r="Q471" s="141"/>
      <c r="R471" s="144"/>
      <c r="S471" s="141"/>
      <c r="T471" s="141"/>
      <c r="U471" s="141"/>
    </row>
    <row r="472" ht="12.75" customHeight="1">
      <c r="A472" s="141"/>
      <c r="B472" s="141"/>
      <c r="C472" s="141"/>
      <c r="D472" s="141"/>
      <c r="E472" s="50"/>
      <c r="F472" s="141"/>
      <c r="G472" s="141"/>
      <c r="H472" s="141"/>
      <c r="I472" s="141"/>
      <c r="J472" s="141"/>
      <c r="K472" s="141"/>
      <c r="L472" s="141"/>
      <c r="M472" s="144"/>
      <c r="N472" s="144"/>
      <c r="O472" s="141"/>
      <c r="P472" s="145"/>
      <c r="Q472" s="141"/>
      <c r="R472" s="144"/>
      <c r="S472" s="141"/>
      <c r="T472" s="141"/>
      <c r="U472" s="141"/>
    </row>
    <row r="473" ht="12.75" customHeight="1">
      <c r="A473" s="141"/>
      <c r="B473" s="141"/>
      <c r="C473" s="141"/>
      <c r="D473" s="141"/>
      <c r="E473" s="50"/>
      <c r="F473" s="141"/>
      <c r="G473" s="141"/>
      <c r="H473" s="141"/>
      <c r="I473" s="141"/>
      <c r="J473" s="141"/>
      <c r="K473" s="141"/>
      <c r="L473" s="141"/>
      <c r="M473" s="144"/>
      <c r="N473" s="144"/>
      <c r="O473" s="141"/>
      <c r="P473" s="145"/>
      <c r="Q473" s="141"/>
      <c r="R473" s="144"/>
      <c r="S473" s="141"/>
      <c r="T473" s="141"/>
      <c r="U473" s="141"/>
    </row>
    <row r="474" ht="12.75" customHeight="1">
      <c r="A474" s="141"/>
      <c r="B474" s="141"/>
      <c r="C474" s="141"/>
      <c r="D474" s="141"/>
      <c r="E474" s="50"/>
      <c r="F474" s="141"/>
      <c r="G474" s="141"/>
      <c r="H474" s="141"/>
      <c r="I474" s="141"/>
      <c r="J474" s="141"/>
      <c r="K474" s="141"/>
      <c r="L474" s="141"/>
      <c r="M474" s="144"/>
      <c r="N474" s="144"/>
      <c r="O474" s="141"/>
      <c r="P474" s="145"/>
      <c r="Q474" s="141"/>
      <c r="R474" s="144"/>
      <c r="S474" s="141"/>
      <c r="T474" s="141"/>
      <c r="U474" s="141"/>
    </row>
    <row r="475" ht="12.75" customHeight="1">
      <c r="A475" s="141"/>
      <c r="B475" s="141"/>
      <c r="C475" s="141"/>
      <c r="D475" s="141"/>
      <c r="E475" s="50"/>
      <c r="F475" s="141"/>
      <c r="G475" s="141"/>
      <c r="H475" s="141"/>
      <c r="I475" s="141"/>
      <c r="J475" s="141"/>
      <c r="K475" s="141"/>
      <c r="L475" s="141"/>
      <c r="M475" s="144"/>
      <c r="N475" s="144"/>
      <c r="O475" s="141"/>
      <c r="P475" s="145"/>
      <c r="Q475" s="141"/>
      <c r="R475" s="144"/>
      <c r="S475" s="141"/>
      <c r="T475" s="141"/>
      <c r="U475" s="141"/>
    </row>
    <row r="476" ht="12.75" customHeight="1">
      <c r="A476" s="141"/>
      <c r="B476" s="141"/>
      <c r="C476" s="141"/>
      <c r="D476" s="141"/>
      <c r="E476" s="50"/>
      <c r="F476" s="141"/>
      <c r="G476" s="141"/>
      <c r="H476" s="141"/>
      <c r="I476" s="141"/>
      <c r="J476" s="141"/>
      <c r="K476" s="141"/>
      <c r="L476" s="141"/>
      <c r="M476" s="144"/>
      <c r="N476" s="144"/>
      <c r="O476" s="141"/>
      <c r="P476" s="145"/>
      <c r="Q476" s="141"/>
      <c r="R476" s="144"/>
      <c r="S476" s="141"/>
      <c r="T476" s="141"/>
      <c r="U476" s="141"/>
    </row>
    <row r="477" ht="12.75" customHeight="1">
      <c r="A477" s="141"/>
      <c r="B477" s="141"/>
      <c r="C477" s="141"/>
      <c r="D477" s="141"/>
      <c r="E477" s="50"/>
      <c r="F477" s="141"/>
      <c r="G477" s="141"/>
      <c r="H477" s="141"/>
      <c r="I477" s="141"/>
      <c r="J477" s="141"/>
      <c r="K477" s="141"/>
      <c r="L477" s="141"/>
      <c r="M477" s="144"/>
      <c r="N477" s="144"/>
      <c r="O477" s="141"/>
      <c r="P477" s="145"/>
      <c r="Q477" s="141"/>
      <c r="R477" s="144"/>
      <c r="S477" s="141"/>
      <c r="T477" s="141"/>
      <c r="U477" s="141"/>
    </row>
    <row r="478" ht="12.75" customHeight="1">
      <c r="A478" s="141"/>
      <c r="B478" s="141"/>
      <c r="C478" s="141"/>
      <c r="D478" s="141"/>
      <c r="E478" s="50"/>
      <c r="F478" s="141"/>
      <c r="G478" s="141"/>
      <c r="H478" s="141"/>
      <c r="I478" s="141"/>
      <c r="J478" s="141"/>
      <c r="K478" s="141"/>
      <c r="L478" s="141"/>
      <c r="M478" s="144"/>
      <c r="N478" s="144"/>
      <c r="O478" s="141"/>
      <c r="P478" s="145"/>
      <c r="Q478" s="141"/>
      <c r="R478" s="144"/>
      <c r="S478" s="141"/>
      <c r="T478" s="141"/>
      <c r="U478" s="141"/>
    </row>
    <row r="479" ht="12.75" customHeight="1">
      <c r="A479" s="141"/>
      <c r="B479" s="141"/>
      <c r="C479" s="141"/>
      <c r="D479" s="141"/>
      <c r="E479" s="50"/>
      <c r="F479" s="141"/>
      <c r="G479" s="141"/>
      <c r="H479" s="141"/>
      <c r="I479" s="141"/>
      <c r="J479" s="141"/>
      <c r="K479" s="141"/>
      <c r="L479" s="141"/>
      <c r="M479" s="144"/>
      <c r="N479" s="144"/>
      <c r="O479" s="141"/>
      <c r="P479" s="145"/>
      <c r="Q479" s="141"/>
      <c r="R479" s="144"/>
      <c r="S479" s="141"/>
      <c r="T479" s="141"/>
      <c r="U479" s="141"/>
    </row>
    <row r="480" ht="12.75" customHeight="1">
      <c r="A480" s="141"/>
      <c r="B480" s="141"/>
      <c r="C480" s="141"/>
      <c r="D480" s="141"/>
      <c r="E480" s="50"/>
      <c r="F480" s="141"/>
      <c r="G480" s="141"/>
      <c r="H480" s="141"/>
      <c r="I480" s="141"/>
      <c r="J480" s="141"/>
      <c r="K480" s="141"/>
      <c r="L480" s="141"/>
      <c r="M480" s="144"/>
      <c r="N480" s="144"/>
      <c r="O480" s="141"/>
      <c r="P480" s="145"/>
      <c r="Q480" s="141"/>
      <c r="R480" s="144"/>
      <c r="S480" s="141"/>
      <c r="T480" s="141"/>
      <c r="U480" s="141"/>
    </row>
    <row r="481" ht="12.75" customHeight="1">
      <c r="A481" s="141"/>
      <c r="B481" s="141"/>
      <c r="C481" s="141"/>
      <c r="D481" s="141"/>
      <c r="E481" s="50"/>
      <c r="F481" s="141"/>
      <c r="G481" s="141"/>
      <c r="H481" s="141"/>
      <c r="I481" s="141"/>
      <c r="J481" s="141"/>
      <c r="K481" s="141"/>
      <c r="L481" s="141"/>
      <c r="M481" s="144"/>
      <c r="N481" s="144"/>
      <c r="O481" s="141"/>
      <c r="P481" s="145"/>
      <c r="Q481" s="141"/>
      <c r="R481" s="144"/>
      <c r="S481" s="141"/>
      <c r="T481" s="141"/>
      <c r="U481" s="141"/>
    </row>
    <row r="482" ht="12.75" customHeight="1">
      <c r="A482" s="141"/>
      <c r="B482" s="141"/>
      <c r="C482" s="141"/>
      <c r="D482" s="141"/>
      <c r="E482" s="50"/>
      <c r="F482" s="141"/>
      <c r="G482" s="141"/>
      <c r="H482" s="141"/>
      <c r="I482" s="141"/>
      <c r="J482" s="141"/>
      <c r="K482" s="141"/>
      <c r="L482" s="141"/>
      <c r="M482" s="144"/>
      <c r="N482" s="144"/>
      <c r="O482" s="141"/>
      <c r="P482" s="145"/>
      <c r="Q482" s="141"/>
      <c r="R482" s="144"/>
      <c r="S482" s="141"/>
      <c r="T482" s="141"/>
      <c r="U482" s="141"/>
    </row>
    <row r="483" ht="12.75" customHeight="1">
      <c r="A483" s="141"/>
      <c r="B483" s="141"/>
      <c r="C483" s="141"/>
      <c r="D483" s="141"/>
      <c r="E483" s="50"/>
      <c r="F483" s="141"/>
      <c r="G483" s="141"/>
      <c r="H483" s="141"/>
      <c r="I483" s="141"/>
      <c r="J483" s="141"/>
      <c r="K483" s="141"/>
      <c r="L483" s="141"/>
      <c r="M483" s="144"/>
      <c r="N483" s="144"/>
      <c r="O483" s="141"/>
      <c r="P483" s="145"/>
      <c r="Q483" s="141"/>
      <c r="R483" s="144"/>
      <c r="S483" s="141"/>
      <c r="T483" s="141"/>
      <c r="U483" s="141"/>
    </row>
    <row r="484" ht="12.75" customHeight="1">
      <c r="A484" s="141"/>
      <c r="B484" s="141"/>
      <c r="C484" s="141"/>
      <c r="D484" s="141"/>
      <c r="E484" s="50"/>
      <c r="F484" s="141"/>
      <c r="G484" s="141"/>
      <c r="H484" s="141"/>
      <c r="I484" s="141"/>
      <c r="J484" s="141"/>
      <c r="K484" s="141"/>
      <c r="L484" s="141"/>
      <c r="M484" s="144"/>
      <c r="N484" s="144"/>
      <c r="O484" s="141"/>
      <c r="P484" s="145"/>
      <c r="Q484" s="141"/>
      <c r="R484" s="144"/>
      <c r="S484" s="141"/>
      <c r="T484" s="141"/>
      <c r="U484" s="141"/>
    </row>
    <row r="485" ht="12.75" customHeight="1">
      <c r="A485" s="141"/>
      <c r="B485" s="141"/>
      <c r="C485" s="141"/>
      <c r="D485" s="141"/>
      <c r="E485" s="50"/>
      <c r="F485" s="141"/>
      <c r="G485" s="141"/>
      <c r="H485" s="141"/>
      <c r="I485" s="141"/>
      <c r="J485" s="141"/>
      <c r="K485" s="141"/>
      <c r="L485" s="141"/>
      <c r="M485" s="144"/>
      <c r="N485" s="144"/>
      <c r="O485" s="141"/>
      <c r="P485" s="145"/>
      <c r="Q485" s="141"/>
      <c r="R485" s="144"/>
      <c r="S485" s="141"/>
      <c r="T485" s="141"/>
      <c r="U485" s="141"/>
    </row>
    <row r="486" ht="12.75" customHeight="1">
      <c r="A486" s="141"/>
      <c r="B486" s="141"/>
      <c r="C486" s="141"/>
      <c r="D486" s="141"/>
      <c r="E486" s="50"/>
      <c r="F486" s="141"/>
      <c r="G486" s="141"/>
      <c r="H486" s="141"/>
      <c r="I486" s="141"/>
      <c r="J486" s="141"/>
      <c r="K486" s="141"/>
      <c r="L486" s="141"/>
      <c r="M486" s="144"/>
      <c r="N486" s="144"/>
      <c r="O486" s="141"/>
      <c r="P486" s="145"/>
      <c r="Q486" s="141"/>
      <c r="R486" s="144"/>
      <c r="S486" s="141"/>
      <c r="T486" s="141"/>
      <c r="U486" s="141"/>
    </row>
    <row r="487" ht="12.75" customHeight="1">
      <c r="A487" s="141"/>
      <c r="B487" s="141"/>
      <c r="C487" s="141"/>
      <c r="D487" s="141"/>
      <c r="E487" s="50"/>
      <c r="F487" s="141"/>
      <c r="G487" s="141"/>
      <c r="H487" s="141"/>
      <c r="I487" s="141"/>
      <c r="J487" s="141"/>
      <c r="K487" s="141"/>
      <c r="L487" s="141"/>
      <c r="M487" s="144"/>
      <c r="N487" s="144"/>
      <c r="O487" s="141"/>
      <c r="P487" s="145"/>
      <c r="Q487" s="141"/>
      <c r="R487" s="144"/>
      <c r="S487" s="141"/>
      <c r="T487" s="141"/>
      <c r="U487" s="141"/>
    </row>
    <row r="488" ht="12.75" customHeight="1">
      <c r="A488" s="141"/>
      <c r="B488" s="141"/>
      <c r="C488" s="141"/>
      <c r="D488" s="141"/>
      <c r="E488" s="50"/>
      <c r="F488" s="141"/>
      <c r="G488" s="141"/>
      <c r="H488" s="141"/>
      <c r="I488" s="141"/>
      <c r="J488" s="141"/>
      <c r="K488" s="141"/>
      <c r="L488" s="141"/>
      <c r="M488" s="144"/>
      <c r="N488" s="144"/>
      <c r="O488" s="141"/>
      <c r="P488" s="145"/>
      <c r="Q488" s="141"/>
      <c r="R488" s="144"/>
      <c r="S488" s="141"/>
      <c r="T488" s="141"/>
      <c r="U488" s="141"/>
    </row>
    <row r="489" ht="12.75" customHeight="1">
      <c r="A489" s="141"/>
      <c r="B489" s="141"/>
      <c r="C489" s="141"/>
      <c r="D489" s="141"/>
      <c r="E489" s="50"/>
      <c r="F489" s="141"/>
      <c r="G489" s="141"/>
      <c r="H489" s="141"/>
      <c r="I489" s="141"/>
      <c r="J489" s="141"/>
      <c r="K489" s="141"/>
      <c r="L489" s="141"/>
      <c r="M489" s="144"/>
      <c r="N489" s="144"/>
      <c r="O489" s="141"/>
      <c r="P489" s="145"/>
      <c r="Q489" s="141"/>
      <c r="R489" s="144"/>
      <c r="S489" s="141"/>
      <c r="T489" s="141"/>
      <c r="U489" s="141"/>
    </row>
    <row r="490" ht="12.75" customHeight="1">
      <c r="A490" s="141"/>
      <c r="B490" s="141"/>
      <c r="C490" s="141"/>
      <c r="D490" s="141"/>
      <c r="E490" s="50"/>
      <c r="F490" s="141"/>
      <c r="G490" s="141"/>
      <c r="H490" s="141"/>
      <c r="I490" s="141"/>
      <c r="J490" s="141"/>
      <c r="K490" s="141"/>
      <c r="L490" s="141"/>
      <c r="M490" s="144"/>
      <c r="N490" s="144"/>
      <c r="O490" s="141"/>
      <c r="P490" s="145"/>
      <c r="Q490" s="141"/>
      <c r="R490" s="144"/>
      <c r="S490" s="141"/>
      <c r="T490" s="141"/>
      <c r="U490" s="141"/>
    </row>
    <row r="491" ht="12.75" customHeight="1">
      <c r="A491" s="141"/>
      <c r="B491" s="141"/>
      <c r="C491" s="141"/>
      <c r="D491" s="141"/>
      <c r="E491" s="50"/>
      <c r="F491" s="141"/>
      <c r="G491" s="141"/>
      <c r="H491" s="141"/>
      <c r="I491" s="141"/>
      <c r="J491" s="141"/>
      <c r="K491" s="141"/>
      <c r="L491" s="141"/>
      <c r="M491" s="144"/>
      <c r="N491" s="144"/>
      <c r="O491" s="141"/>
      <c r="P491" s="145"/>
      <c r="Q491" s="141"/>
      <c r="R491" s="144"/>
      <c r="S491" s="141"/>
      <c r="T491" s="141"/>
      <c r="U491" s="141"/>
    </row>
    <row r="492" ht="12.75" customHeight="1">
      <c r="A492" s="141"/>
      <c r="B492" s="141"/>
      <c r="C492" s="141"/>
      <c r="D492" s="141"/>
      <c r="E492" s="50"/>
      <c r="F492" s="141"/>
      <c r="G492" s="141"/>
      <c r="H492" s="141"/>
      <c r="I492" s="141"/>
      <c r="J492" s="141"/>
      <c r="K492" s="141"/>
      <c r="L492" s="141"/>
      <c r="M492" s="144"/>
      <c r="N492" s="144"/>
      <c r="O492" s="141"/>
      <c r="P492" s="145"/>
      <c r="Q492" s="141"/>
      <c r="R492" s="144"/>
      <c r="S492" s="141"/>
      <c r="T492" s="141"/>
      <c r="U492" s="141"/>
    </row>
    <row r="493" ht="12.75" customHeight="1">
      <c r="A493" s="141"/>
      <c r="B493" s="141"/>
      <c r="C493" s="141"/>
      <c r="D493" s="141"/>
      <c r="E493" s="50"/>
      <c r="F493" s="141"/>
      <c r="G493" s="141"/>
      <c r="H493" s="141"/>
      <c r="I493" s="141"/>
      <c r="J493" s="141"/>
      <c r="K493" s="141"/>
      <c r="L493" s="141"/>
      <c r="M493" s="144"/>
      <c r="N493" s="144"/>
      <c r="O493" s="141"/>
      <c r="P493" s="145"/>
      <c r="Q493" s="141"/>
      <c r="R493" s="144"/>
      <c r="S493" s="141"/>
      <c r="T493" s="141"/>
      <c r="U493" s="141"/>
    </row>
    <row r="494" ht="12.75" customHeight="1">
      <c r="A494" s="141"/>
      <c r="B494" s="141"/>
      <c r="C494" s="141"/>
      <c r="D494" s="141"/>
      <c r="E494" s="50"/>
      <c r="F494" s="141"/>
      <c r="G494" s="141"/>
      <c r="H494" s="141"/>
      <c r="I494" s="141"/>
      <c r="J494" s="141"/>
      <c r="K494" s="141"/>
      <c r="L494" s="141"/>
      <c r="M494" s="144"/>
      <c r="N494" s="144"/>
      <c r="O494" s="141"/>
      <c r="P494" s="145"/>
      <c r="Q494" s="141"/>
      <c r="R494" s="144"/>
      <c r="S494" s="141"/>
      <c r="T494" s="141"/>
      <c r="U494" s="141"/>
    </row>
    <row r="495" ht="12.75" customHeight="1">
      <c r="A495" s="141"/>
      <c r="B495" s="141"/>
      <c r="C495" s="141"/>
      <c r="D495" s="141"/>
      <c r="E495" s="50"/>
      <c r="F495" s="141"/>
      <c r="G495" s="141"/>
      <c r="H495" s="141"/>
      <c r="I495" s="141"/>
      <c r="J495" s="141"/>
      <c r="K495" s="141"/>
      <c r="L495" s="141"/>
      <c r="M495" s="144"/>
      <c r="N495" s="144"/>
      <c r="O495" s="141"/>
      <c r="P495" s="145"/>
      <c r="Q495" s="141"/>
      <c r="R495" s="144"/>
      <c r="S495" s="141"/>
      <c r="T495" s="141"/>
      <c r="U495" s="141"/>
    </row>
    <row r="496" ht="12.75" customHeight="1">
      <c r="A496" s="141"/>
      <c r="B496" s="141"/>
      <c r="C496" s="141"/>
      <c r="D496" s="141"/>
      <c r="E496" s="50"/>
      <c r="F496" s="141"/>
      <c r="G496" s="141"/>
      <c r="H496" s="141"/>
      <c r="I496" s="141"/>
      <c r="J496" s="141"/>
      <c r="K496" s="141"/>
      <c r="L496" s="141"/>
      <c r="M496" s="144"/>
      <c r="N496" s="144"/>
      <c r="O496" s="141"/>
      <c r="P496" s="145"/>
      <c r="Q496" s="141"/>
      <c r="R496" s="144"/>
      <c r="S496" s="141"/>
      <c r="T496" s="141"/>
      <c r="U496" s="141"/>
    </row>
    <row r="497" ht="12.75" customHeight="1">
      <c r="A497" s="141"/>
      <c r="B497" s="141"/>
      <c r="C497" s="141"/>
      <c r="D497" s="141"/>
      <c r="E497" s="50"/>
      <c r="F497" s="141"/>
      <c r="G497" s="141"/>
      <c r="H497" s="141"/>
      <c r="I497" s="141"/>
      <c r="J497" s="141"/>
      <c r="K497" s="141"/>
      <c r="L497" s="141"/>
      <c r="M497" s="144"/>
      <c r="N497" s="144"/>
      <c r="O497" s="141"/>
      <c r="P497" s="145"/>
      <c r="Q497" s="141"/>
      <c r="R497" s="144"/>
      <c r="S497" s="141"/>
      <c r="T497" s="141"/>
      <c r="U497" s="141"/>
    </row>
    <row r="498" ht="12.75" customHeight="1">
      <c r="A498" s="141"/>
      <c r="B498" s="141"/>
      <c r="C498" s="141"/>
      <c r="D498" s="141"/>
      <c r="E498" s="50"/>
      <c r="F498" s="141"/>
      <c r="G498" s="141"/>
      <c r="H498" s="141"/>
      <c r="I498" s="141"/>
      <c r="J498" s="141"/>
      <c r="K498" s="141"/>
      <c r="L498" s="141"/>
      <c r="M498" s="144"/>
      <c r="N498" s="144"/>
      <c r="O498" s="141"/>
      <c r="P498" s="145"/>
      <c r="Q498" s="141"/>
      <c r="R498" s="144"/>
      <c r="S498" s="141"/>
      <c r="T498" s="141"/>
      <c r="U498" s="141"/>
    </row>
    <row r="499" ht="12.75" customHeight="1">
      <c r="A499" s="141"/>
      <c r="B499" s="141"/>
      <c r="C499" s="141"/>
      <c r="D499" s="141"/>
      <c r="E499" s="50"/>
      <c r="F499" s="141"/>
      <c r="G499" s="141"/>
      <c r="H499" s="141"/>
      <c r="I499" s="141"/>
      <c r="J499" s="141"/>
      <c r="K499" s="141"/>
      <c r="L499" s="141"/>
      <c r="M499" s="144"/>
      <c r="N499" s="144"/>
      <c r="O499" s="141"/>
      <c r="P499" s="145"/>
      <c r="Q499" s="141"/>
      <c r="R499" s="144"/>
      <c r="S499" s="141"/>
      <c r="T499" s="141"/>
      <c r="U499" s="141"/>
    </row>
    <row r="500" ht="12.75" customHeight="1">
      <c r="A500" s="141"/>
      <c r="B500" s="141"/>
      <c r="C500" s="141"/>
      <c r="D500" s="141"/>
      <c r="E500" s="50"/>
      <c r="F500" s="141"/>
      <c r="G500" s="141"/>
      <c r="H500" s="141"/>
      <c r="I500" s="141"/>
      <c r="J500" s="141"/>
      <c r="K500" s="141"/>
      <c r="L500" s="141"/>
      <c r="M500" s="144"/>
      <c r="N500" s="144"/>
      <c r="O500" s="141"/>
      <c r="P500" s="145"/>
      <c r="Q500" s="141"/>
      <c r="R500" s="144"/>
      <c r="S500" s="141"/>
      <c r="T500" s="141"/>
      <c r="U500" s="141"/>
    </row>
    <row r="501" ht="12.75" customHeight="1">
      <c r="A501" s="141"/>
      <c r="B501" s="141"/>
      <c r="C501" s="141"/>
      <c r="D501" s="141"/>
      <c r="E501" s="50"/>
      <c r="F501" s="141"/>
      <c r="G501" s="141"/>
      <c r="H501" s="141"/>
      <c r="I501" s="141"/>
      <c r="J501" s="141"/>
      <c r="K501" s="141"/>
      <c r="L501" s="141"/>
      <c r="M501" s="144"/>
      <c r="N501" s="144"/>
      <c r="O501" s="141"/>
      <c r="P501" s="145"/>
      <c r="Q501" s="141"/>
      <c r="R501" s="144"/>
      <c r="S501" s="141"/>
      <c r="T501" s="141"/>
      <c r="U501" s="141"/>
    </row>
    <row r="502" ht="12.75" customHeight="1">
      <c r="A502" s="141"/>
      <c r="B502" s="141"/>
      <c r="C502" s="141"/>
      <c r="D502" s="141"/>
      <c r="E502" s="50"/>
      <c r="F502" s="141"/>
      <c r="G502" s="141"/>
      <c r="H502" s="141"/>
      <c r="I502" s="141"/>
      <c r="J502" s="141"/>
      <c r="K502" s="141"/>
      <c r="L502" s="141"/>
      <c r="M502" s="144"/>
      <c r="N502" s="144"/>
      <c r="O502" s="141"/>
      <c r="P502" s="145"/>
      <c r="Q502" s="141"/>
      <c r="R502" s="144"/>
      <c r="S502" s="141"/>
      <c r="T502" s="141"/>
      <c r="U502" s="141"/>
    </row>
    <row r="503" ht="12.75" customHeight="1">
      <c r="A503" s="141"/>
      <c r="B503" s="141"/>
      <c r="C503" s="141"/>
      <c r="D503" s="141"/>
      <c r="E503" s="50"/>
      <c r="F503" s="141"/>
      <c r="G503" s="141"/>
      <c r="H503" s="141"/>
      <c r="I503" s="141"/>
      <c r="J503" s="141"/>
      <c r="K503" s="141"/>
      <c r="L503" s="141"/>
      <c r="M503" s="144"/>
      <c r="N503" s="144"/>
      <c r="O503" s="141"/>
      <c r="P503" s="145"/>
      <c r="Q503" s="141"/>
      <c r="R503" s="144"/>
      <c r="S503" s="141"/>
      <c r="T503" s="141"/>
      <c r="U503" s="141"/>
    </row>
    <row r="504" ht="12.75" customHeight="1">
      <c r="A504" s="141"/>
      <c r="B504" s="141"/>
      <c r="C504" s="141"/>
      <c r="D504" s="141"/>
      <c r="E504" s="50"/>
      <c r="F504" s="141"/>
      <c r="G504" s="141"/>
      <c r="H504" s="141"/>
      <c r="I504" s="141"/>
      <c r="J504" s="141"/>
      <c r="K504" s="141"/>
      <c r="L504" s="141"/>
      <c r="M504" s="144"/>
      <c r="N504" s="144"/>
      <c r="O504" s="141"/>
      <c r="P504" s="145"/>
      <c r="Q504" s="141"/>
      <c r="R504" s="144"/>
      <c r="S504" s="141"/>
      <c r="T504" s="141"/>
      <c r="U504" s="141"/>
    </row>
    <row r="505" ht="12.75" customHeight="1">
      <c r="A505" s="141"/>
      <c r="B505" s="141"/>
      <c r="C505" s="141"/>
      <c r="D505" s="141"/>
      <c r="E505" s="50"/>
      <c r="F505" s="141"/>
      <c r="G505" s="141"/>
      <c r="H505" s="141"/>
      <c r="I505" s="141"/>
      <c r="J505" s="141"/>
      <c r="K505" s="141"/>
      <c r="L505" s="141"/>
      <c r="M505" s="144"/>
      <c r="N505" s="144"/>
      <c r="O505" s="141"/>
      <c r="P505" s="145"/>
      <c r="Q505" s="141"/>
      <c r="R505" s="144"/>
      <c r="S505" s="141"/>
      <c r="T505" s="141"/>
      <c r="U505" s="141"/>
    </row>
    <row r="506" ht="12.75" customHeight="1">
      <c r="A506" s="141"/>
      <c r="B506" s="141"/>
      <c r="C506" s="141"/>
      <c r="D506" s="141"/>
      <c r="E506" s="50"/>
      <c r="F506" s="141"/>
      <c r="G506" s="141"/>
      <c r="H506" s="141"/>
      <c r="I506" s="141"/>
      <c r="J506" s="141"/>
      <c r="K506" s="141"/>
      <c r="L506" s="141"/>
      <c r="M506" s="144"/>
      <c r="N506" s="144"/>
      <c r="O506" s="141"/>
      <c r="P506" s="145"/>
      <c r="Q506" s="141"/>
      <c r="R506" s="144"/>
      <c r="S506" s="141"/>
      <c r="T506" s="141"/>
      <c r="U506" s="141"/>
    </row>
    <row r="507" ht="12.75" customHeight="1">
      <c r="A507" s="141"/>
      <c r="B507" s="141"/>
      <c r="C507" s="141"/>
      <c r="D507" s="141"/>
      <c r="E507" s="50"/>
      <c r="F507" s="141"/>
      <c r="G507" s="141"/>
      <c r="H507" s="141"/>
      <c r="I507" s="141"/>
      <c r="J507" s="141"/>
      <c r="K507" s="141"/>
      <c r="L507" s="141"/>
      <c r="M507" s="144"/>
      <c r="N507" s="144"/>
      <c r="O507" s="141"/>
      <c r="P507" s="145"/>
      <c r="Q507" s="141"/>
      <c r="R507" s="144"/>
      <c r="S507" s="141"/>
      <c r="T507" s="141"/>
      <c r="U507" s="141"/>
    </row>
    <row r="508" ht="12.75" customHeight="1">
      <c r="A508" s="141"/>
      <c r="B508" s="141"/>
      <c r="C508" s="141"/>
      <c r="D508" s="141"/>
      <c r="E508" s="50"/>
      <c r="F508" s="141"/>
      <c r="G508" s="141"/>
      <c r="H508" s="141"/>
      <c r="I508" s="141"/>
      <c r="J508" s="141"/>
      <c r="K508" s="141"/>
      <c r="L508" s="141"/>
      <c r="M508" s="144"/>
      <c r="N508" s="144"/>
      <c r="O508" s="141"/>
      <c r="P508" s="145"/>
      <c r="Q508" s="141"/>
      <c r="R508" s="144"/>
      <c r="S508" s="141"/>
      <c r="T508" s="141"/>
      <c r="U508" s="141"/>
    </row>
    <row r="509" ht="12.75" customHeight="1">
      <c r="A509" s="141"/>
      <c r="B509" s="141"/>
      <c r="C509" s="141"/>
      <c r="D509" s="141"/>
      <c r="E509" s="50"/>
      <c r="F509" s="141"/>
      <c r="G509" s="141"/>
      <c r="H509" s="141"/>
      <c r="I509" s="141"/>
      <c r="J509" s="141"/>
      <c r="K509" s="141"/>
      <c r="L509" s="141"/>
      <c r="M509" s="144"/>
      <c r="N509" s="144"/>
      <c r="O509" s="141"/>
      <c r="P509" s="145"/>
      <c r="Q509" s="141"/>
      <c r="R509" s="144"/>
      <c r="S509" s="141"/>
      <c r="T509" s="141"/>
      <c r="U509" s="141"/>
    </row>
    <row r="510" ht="12.75" customHeight="1">
      <c r="A510" s="141"/>
      <c r="B510" s="141"/>
      <c r="C510" s="141"/>
      <c r="D510" s="141"/>
      <c r="E510" s="50"/>
      <c r="F510" s="141"/>
      <c r="G510" s="141"/>
      <c r="H510" s="141"/>
      <c r="I510" s="141"/>
      <c r="J510" s="141"/>
      <c r="K510" s="141"/>
      <c r="L510" s="141"/>
      <c r="M510" s="144"/>
      <c r="N510" s="144"/>
      <c r="O510" s="141"/>
      <c r="P510" s="145"/>
      <c r="Q510" s="141"/>
      <c r="R510" s="144"/>
      <c r="S510" s="141"/>
      <c r="T510" s="141"/>
      <c r="U510" s="141"/>
    </row>
    <row r="511" ht="12.75" customHeight="1">
      <c r="A511" s="141"/>
      <c r="B511" s="141"/>
      <c r="C511" s="141"/>
      <c r="D511" s="141"/>
      <c r="E511" s="50"/>
      <c r="F511" s="141"/>
      <c r="G511" s="141"/>
      <c r="H511" s="141"/>
      <c r="I511" s="141"/>
      <c r="J511" s="141"/>
      <c r="K511" s="141"/>
      <c r="L511" s="141"/>
      <c r="M511" s="144"/>
      <c r="N511" s="144"/>
      <c r="O511" s="141"/>
      <c r="P511" s="145"/>
      <c r="Q511" s="141"/>
      <c r="R511" s="144"/>
      <c r="S511" s="141"/>
      <c r="T511" s="141"/>
      <c r="U511" s="141"/>
    </row>
    <row r="512" ht="12.75" customHeight="1">
      <c r="A512" s="141"/>
      <c r="B512" s="141"/>
      <c r="C512" s="141"/>
      <c r="D512" s="141"/>
      <c r="E512" s="50"/>
      <c r="F512" s="141"/>
      <c r="G512" s="141"/>
      <c r="H512" s="141"/>
      <c r="I512" s="141"/>
      <c r="J512" s="141"/>
      <c r="K512" s="141"/>
      <c r="L512" s="141"/>
      <c r="M512" s="144"/>
      <c r="N512" s="144"/>
      <c r="O512" s="141"/>
      <c r="P512" s="145"/>
      <c r="Q512" s="141"/>
      <c r="R512" s="144"/>
      <c r="S512" s="141"/>
      <c r="T512" s="141"/>
      <c r="U512" s="141"/>
    </row>
    <row r="513" ht="12.75" customHeight="1">
      <c r="A513" s="141"/>
      <c r="B513" s="141"/>
      <c r="C513" s="141"/>
      <c r="D513" s="141"/>
      <c r="E513" s="50"/>
      <c r="F513" s="141"/>
      <c r="G513" s="141"/>
      <c r="H513" s="141"/>
      <c r="I513" s="141"/>
      <c r="J513" s="141"/>
      <c r="K513" s="141"/>
      <c r="L513" s="141"/>
      <c r="M513" s="144"/>
      <c r="N513" s="144"/>
      <c r="O513" s="141"/>
      <c r="P513" s="145"/>
      <c r="Q513" s="141"/>
      <c r="R513" s="144"/>
      <c r="S513" s="141"/>
      <c r="T513" s="141"/>
      <c r="U513" s="141"/>
    </row>
    <row r="514" ht="12.75" customHeight="1">
      <c r="A514" s="141"/>
      <c r="B514" s="141"/>
      <c r="C514" s="141"/>
      <c r="D514" s="141"/>
      <c r="E514" s="50"/>
      <c r="F514" s="141"/>
      <c r="G514" s="141"/>
      <c r="H514" s="141"/>
      <c r="I514" s="141"/>
      <c r="J514" s="141"/>
      <c r="K514" s="141"/>
      <c r="L514" s="141"/>
      <c r="M514" s="144"/>
      <c r="N514" s="144"/>
      <c r="O514" s="141"/>
      <c r="P514" s="145"/>
      <c r="Q514" s="141"/>
      <c r="R514" s="144"/>
      <c r="S514" s="141"/>
      <c r="T514" s="141"/>
      <c r="U514" s="141"/>
    </row>
    <row r="515" ht="12.75" customHeight="1">
      <c r="A515" s="141"/>
      <c r="B515" s="141"/>
      <c r="C515" s="141"/>
      <c r="D515" s="141"/>
      <c r="E515" s="50"/>
      <c r="F515" s="141"/>
      <c r="G515" s="141"/>
      <c r="H515" s="141"/>
      <c r="I515" s="141"/>
      <c r="J515" s="141"/>
      <c r="K515" s="141"/>
      <c r="L515" s="141"/>
      <c r="M515" s="144"/>
      <c r="N515" s="144"/>
      <c r="O515" s="141"/>
      <c r="P515" s="145"/>
      <c r="Q515" s="141"/>
      <c r="R515" s="144"/>
      <c r="S515" s="141"/>
      <c r="T515" s="141"/>
      <c r="U515" s="141"/>
    </row>
    <row r="516" ht="12.75" customHeight="1">
      <c r="A516" s="141"/>
      <c r="B516" s="141"/>
      <c r="C516" s="141"/>
      <c r="D516" s="141"/>
      <c r="E516" s="50"/>
      <c r="F516" s="141"/>
      <c r="G516" s="141"/>
      <c r="H516" s="141"/>
      <c r="I516" s="141"/>
      <c r="J516" s="141"/>
      <c r="K516" s="141"/>
      <c r="L516" s="141"/>
      <c r="M516" s="144"/>
      <c r="N516" s="144"/>
      <c r="O516" s="141"/>
      <c r="P516" s="145"/>
      <c r="Q516" s="141"/>
      <c r="R516" s="144"/>
      <c r="S516" s="141"/>
      <c r="T516" s="141"/>
      <c r="U516" s="141"/>
    </row>
    <row r="517" ht="12.75" customHeight="1">
      <c r="A517" s="141"/>
      <c r="B517" s="141"/>
      <c r="C517" s="141"/>
      <c r="D517" s="141"/>
      <c r="E517" s="50"/>
      <c r="F517" s="141"/>
      <c r="G517" s="141"/>
      <c r="H517" s="141"/>
      <c r="I517" s="141"/>
      <c r="J517" s="141"/>
      <c r="K517" s="141"/>
      <c r="L517" s="141"/>
      <c r="M517" s="144"/>
      <c r="N517" s="144"/>
      <c r="O517" s="141"/>
      <c r="P517" s="145"/>
      <c r="Q517" s="141"/>
      <c r="R517" s="144"/>
      <c r="S517" s="141"/>
      <c r="T517" s="141"/>
      <c r="U517" s="141"/>
    </row>
    <row r="518" ht="12.75" customHeight="1">
      <c r="A518" s="141"/>
      <c r="B518" s="141"/>
      <c r="C518" s="141"/>
      <c r="D518" s="141"/>
      <c r="E518" s="50"/>
      <c r="F518" s="141"/>
      <c r="G518" s="141"/>
      <c r="H518" s="141"/>
      <c r="I518" s="141"/>
      <c r="J518" s="141"/>
      <c r="K518" s="141"/>
      <c r="L518" s="141"/>
      <c r="M518" s="144"/>
      <c r="N518" s="144"/>
      <c r="O518" s="141"/>
      <c r="P518" s="145"/>
      <c r="Q518" s="141"/>
      <c r="R518" s="144"/>
      <c r="S518" s="141"/>
      <c r="T518" s="141"/>
      <c r="U518" s="141"/>
    </row>
    <row r="519" ht="12.75" customHeight="1">
      <c r="A519" s="141"/>
      <c r="B519" s="141"/>
      <c r="C519" s="141"/>
      <c r="D519" s="141"/>
      <c r="E519" s="50"/>
      <c r="F519" s="141"/>
      <c r="G519" s="141"/>
      <c r="H519" s="141"/>
      <c r="I519" s="141"/>
      <c r="J519" s="141"/>
      <c r="K519" s="141"/>
      <c r="L519" s="141"/>
      <c r="M519" s="144"/>
      <c r="N519" s="144"/>
      <c r="O519" s="141"/>
      <c r="P519" s="145"/>
      <c r="Q519" s="141"/>
      <c r="R519" s="144"/>
      <c r="S519" s="141"/>
      <c r="T519" s="141"/>
      <c r="U519" s="141"/>
    </row>
    <row r="520" ht="12.75" customHeight="1">
      <c r="A520" s="141"/>
      <c r="B520" s="141"/>
      <c r="C520" s="141"/>
      <c r="D520" s="141"/>
      <c r="E520" s="50"/>
      <c r="F520" s="141"/>
      <c r="G520" s="141"/>
      <c r="H520" s="141"/>
      <c r="I520" s="141"/>
      <c r="J520" s="141"/>
      <c r="K520" s="141"/>
      <c r="L520" s="141"/>
      <c r="M520" s="144"/>
      <c r="N520" s="144"/>
      <c r="O520" s="141"/>
      <c r="P520" s="145"/>
      <c r="Q520" s="141"/>
      <c r="R520" s="144"/>
      <c r="S520" s="141"/>
      <c r="T520" s="141"/>
      <c r="U520" s="141"/>
    </row>
    <row r="521" ht="12.75" customHeight="1">
      <c r="A521" s="141"/>
      <c r="B521" s="141"/>
      <c r="C521" s="141"/>
      <c r="D521" s="141"/>
      <c r="E521" s="50"/>
      <c r="F521" s="141"/>
      <c r="G521" s="141"/>
      <c r="H521" s="141"/>
      <c r="I521" s="141"/>
      <c r="J521" s="141"/>
      <c r="K521" s="141"/>
      <c r="L521" s="141"/>
      <c r="M521" s="144"/>
      <c r="N521" s="144"/>
      <c r="O521" s="141"/>
      <c r="P521" s="145"/>
      <c r="Q521" s="141"/>
      <c r="R521" s="144"/>
      <c r="S521" s="141"/>
      <c r="T521" s="141"/>
      <c r="U521" s="141"/>
    </row>
    <row r="522" ht="12.75" customHeight="1">
      <c r="A522" s="141"/>
      <c r="B522" s="141"/>
      <c r="C522" s="141"/>
      <c r="D522" s="141"/>
      <c r="E522" s="50"/>
      <c r="F522" s="141"/>
      <c r="G522" s="141"/>
      <c r="H522" s="141"/>
      <c r="I522" s="141"/>
      <c r="J522" s="141"/>
      <c r="K522" s="141"/>
      <c r="L522" s="141"/>
      <c r="M522" s="144"/>
      <c r="N522" s="144"/>
      <c r="O522" s="141"/>
      <c r="P522" s="145"/>
      <c r="Q522" s="141"/>
      <c r="R522" s="144"/>
      <c r="S522" s="141"/>
      <c r="T522" s="141"/>
      <c r="U522" s="141"/>
    </row>
    <row r="523" ht="12.75" customHeight="1">
      <c r="A523" s="141"/>
      <c r="B523" s="141"/>
      <c r="C523" s="141"/>
      <c r="D523" s="141"/>
      <c r="E523" s="50"/>
      <c r="F523" s="141"/>
      <c r="G523" s="141"/>
      <c r="H523" s="141"/>
      <c r="I523" s="141"/>
      <c r="J523" s="141"/>
      <c r="K523" s="141"/>
      <c r="L523" s="141"/>
      <c r="M523" s="144"/>
      <c r="N523" s="144"/>
      <c r="O523" s="141"/>
      <c r="P523" s="145"/>
      <c r="Q523" s="141"/>
      <c r="R523" s="144"/>
      <c r="S523" s="141"/>
      <c r="T523" s="141"/>
      <c r="U523" s="141"/>
    </row>
    <row r="524" ht="12.75" customHeight="1">
      <c r="A524" s="141"/>
      <c r="B524" s="141"/>
      <c r="C524" s="141"/>
      <c r="D524" s="141"/>
      <c r="E524" s="50"/>
      <c r="F524" s="141"/>
      <c r="G524" s="141"/>
      <c r="H524" s="141"/>
      <c r="I524" s="141"/>
      <c r="J524" s="141"/>
      <c r="K524" s="141"/>
      <c r="L524" s="141"/>
      <c r="M524" s="144"/>
      <c r="N524" s="144"/>
      <c r="O524" s="141"/>
      <c r="P524" s="145"/>
      <c r="Q524" s="141"/>
      <c r="R524" s="144"/>
      <c r="S524" s="141"/>
      <c r="T524" s="141"/>
      <c r="U524" s="141"/>
    </row>
    <row r="525" ht="12.75" customHeight="1">
      <c r="A525" s="141"/>
      <c r="B525" s="141"/>
      <c r="C525" s="141"/>
      <c r="D525" s="141"/>
      <c r="E525" s="50"/>
      <c r="F525" s="141"/>
      <c r="G525" s="141"/>
      <c r="H525" s="141"/>
      <c r="I525" s="141"/>
      <c r="J525" s="141"/>
      <c r="K525" s="141"/>
      <c r="L525" s="141"/>
      <c r="M525" s="144"/>
      <c r="N525" s="144"/>
      <c r="O525" s="141"/>
      <c r="P525" s="145"/>
      <c r="Q525" s="141"/>
      <c r="R525" s="144"/>
      <c r="S525" s="141"/>
      <c r="T525" s="141"/>
      <c r="U525" s="141"/>
    </row>
    <row r="526" ht="12.75" customHeight="1">
      <c r="A526" s="141"/>
      <c r="B526" s="141"/>
      <c r="C526" s="141"/>
      <c r="D526" s="141"/>
      <c r="E526" s="50"/>
      <c r="F526" s="141"/>
      <c r="G526" s="141"/>
      <c r="H526" s="141"/>
      <c r="I526" s="141"/>
      <c r="J526" s="141"/>
      <c r="K526" s="141"/>
      <c r="L526" s="141"/>
      <c r="M526" s="144"/>
      <c r="N526" s="144"/>
      <c r="O526" s="141"/>
      <c r="P526" s="145"/>
      <c r="Q526" s="141"/>
      <c r="R526" s="144"/>
      <c r="S526" s="141"/>
      <c r="T526" s="141"/>
      <c r="U526" s="141"/>
    </row>
    <row r="527" ht="12.75" customHeight="1">
      <c r="A527" s="141"/>
      <c r="B527" s="141"/>
      <c r="C527" s="141"/>
      <c r="D527" s="141"/>
      <c r="E527" s="50"/>
      <c r="F527" s="141"/>
      <c r="G527" s="141"/>
      <c r="H527" s="141"/>
      <c r="I527" s="141"/>
      <c r="J527" s="141"/>
      <c r="K527" s="141"/>
      <c r="L527" s="141"/>
      <c r="M527" s="144"/>
      <c r="N527" s="144"/>
      <c r="O527" s="141"/>
      <c r="P527" s="145"/>
      <c r="Q527" s="141"/>
      <c r="R527" s="144"/>
      <c r="S527" s="141"/>
      <c r="T527" s="141"/>
      <c r="U527" s="141"/>
    </row>
    <row r="528" ht="12.75" customHeight="1">
      <c r="A528" s="141"/>
      <c r="B528" s="141"/>
      <c r="C528" s="141"/>
      <c r="D528" s="141"/>
      <c r="E528" s="50"/>
      <c r="F528" s="141"/>
      <c r="G528" s="141"/>
      <c r="H528" s="141"/>
      <c r="I528" s="141"/>
      <c r="J528" s="141"/>
      <c r="K528" s="141"/>
      <c r="L528" s="141"/>
      <c r="M528" s="144"/>
      <c r="N528" s="144"/>
      <c r="O528" s="141"/>
      <c r="P528" s="145"/>
      <c r="Q528" s="141"/>
      <c r="R528" s="144"/>
      <c r="S528" s="141"/>
      <c r="T528" s="141"/>
      <c r="U528" s="141"/>
    </row>
    <row r="529" ht="12.75" customHeight="1">
      <c r="A529" s="141"/>
      <c r="B529" s="141"/>
      <c r="C529" s="141"/>
      <c r="D529" s="141"/>
      <c r="E529" s="50"/>
      <c r="F529" s="141"/>
      <c r="G529" s="141"/>
      <c r="H529" s="141"/>
      <c r="I529" s="141"/>
      <c r="J529" s="141"/>
      <c r="K529" s="141"/>
      <c r="L529" s="141"/>
      <c r="M529" s="144"/>
      <c r="N529" s="144"/>
      <c r="O529" s="141"/>
      <c r="P529" s="145"/>
      <c r="Q529" s="141"/>
      <c r="R529" s="144"/>
      <c r="S529" s="141"/>
      <c r="T529" s="141"/>
      <c r="U529" s="141"/>
    </row>
    <row r="530" ht="12.75" customHeight="1">
      <c r="A530" s="141"/>
      <c r="B530" s="141"/>
      <c r="C530" s="141"/>
      <c r="D530" s="141"/>
      <c r="E530" s="50"/>
      <c r="F530" s="141"/>
      <c r="G530" s="141"/>
      <c r="H530" s="141"/>
      <c r="I530" s="141"/>
      <c r="J530" s="141"/>
      <c r="K530" s="141"/>
      <c r="L530" s="141"/>
      <c r="M530" s="144"/>
      <c r="N530" s="144"/>
      <c r="O530" s="141"/>
      <c r="P530" s="145"/>
      <c r="Q530" s="141"/>
      <c r="R530" s="144"/>
      <c r="S530" s="141"/>
      <c r="T530" s="141"/>
      <c r="U530" s="141"/>
    </row>
    <row r="531" ht="12.75" customHeight="1">
      <c r="A531" s="141"/>
      <c r="B531" s="141"/>
      <c r="C531" s="141"/>
      <c r="D531" s="141"/>
      <c r="E531" s="50"/>
      <c r="F531" s="141"/>
      <c r="G531" s="141"/>
      <c r="H531" s="141"/>
      <c r="I531" s="141"/>
      <c r="J531" s="141"/>
      <c r="K531" s="141"/>
      <c r="L531" s="141"/>
      <c r="M531" s="144"/>
      <c r="N531" s="144"/>
      <c r="O531" s="141"/>
      <c r="P531" s="145"/>
      <c r="Q531" s="141"/>
      <c r="R531" s="144"/>
      <c r="S531" s="141"/>
      <c r="T531" s="141"/>
      <c r="U531" s="141"/>
    </row>
    <row r="532" ht="12.75" customHeight="1">
      <c r="A532" s="141"/>
      <c r="B532" s="141"/>
      <c r="C532" s="141"/>
      <c r="D532" s="141"/>
      <c r="E532" s="50"/>
      <c r="F532" s="141"/>
      <c r="G532" s="141"/>
      <c r="H532" s="141"/>
      <c r="I532" s="141"/>
      <c r="J532" s="141"/>
      <c r="K532" s="141"/>
      <c r="L532" s="141"/>
      <c r="M532" s="144"/>
      <c r="N532" s="144"/>
      <c r="O532" s="141"/>
      <c r="P532" s="145"/>
      <c r="Q532" s="141"/>
      <c r="R532" s="144"/>
      <c r="S532" s="141"/>
      <c r="T532" s="141"/>
      <c r="U532" s="141"/>
    </row>
    <row r="533" ht="12.75" customHeight="1">
      <c r="A533" s="141"/>
      <c r="B533" s="141"/>
      <c r="C533" s="141"/>
      <c r="D533" s="141"/>
      <c r="E533" s="50"/>
      <c r="F533" s="141"/>
      <c r="G533" s="141"/>
      <c r="H533" s="141"/>
      <c r="I533" s="141"/>
      <c r="J533" s="141"/>
      <c r="K533" s="141"/>
      <c r="L533" s="141"/>
      <c r="M533" s="144"/>
      <c r="N533" s="144"/>
      <c r="O533" s="141"/>
      <c r="P533" s="145"/>
      <c r="Q533" s="141"/>
      <c r="R533" s="144"/>
      <c r="S533" s="141"/>
      <c r="T533" s="141"/>
      <c r="U533" s="141"/>
    </row>
    <row r="534" ht="12.75" customHeight="1">
      <c r="A534" s="141"/>
      <c r="B534" s="141"/>
      <c r="C534" s="141"/>
      <c r="D534" s="141"/>
      <c r="E534" s="50"/>
      <c r="F534" s="141"/>
      <c r="G534" s="141"/>
      <c r="H534" s="141"/>
      <c r="I534" s="141"/>
      <c r="J534" s="141"/>
      <c r="K534" s="141"/>
      <c r="L534" s="141"/>
      <c r="M534" s="144"/>
      <c r="N534" s="144"/>
      <c r="O534" s="141"/>
      <c r="P534" s="145"/>
      <c r="Q534" s="141"/>
      <c r="R534" s="144"/>
      <c r="S534" s="141"/>
      <c r="T534" s="141"/>
      <c r="U534" s="141"/>
    </row>
    <row r="535" ht="12.75" customHeight="1">
      <c r="A535" s="141"/>
      <c r="B535" s="141"/>
      <c r="C535" s="141"/>
      <c r="D535" s="141"/>
      <c r="E535" s="50"/>
      <c r="F535" s="141"/>
      <c r="G535" s="141"/>
      <c r="H535" s="141"/>
      <c r="I535" s="141"/>
      <c r="J535" s="141"/>
      <c r="K535" s="141"/>
      <c r="L535" s="141"/>
      <c r="M535" s="144"/>
      <c r="N535" s="144"/>
      <c r="O535" s="141"/>
      <c r="P535" s="145"/>
      <c r="Q535" s="141"/>
      <c r="R535" s="144"/>
      <c r="S535" s="141"/>
      <c r="T535" s="141"/>
      <c r="U535" s="141"/>
    </row>
    <row r="536" ht="12.75" customHeight="1">
      <c r="A536" s="141"/>
      <c r="B536" s="141"/>
      <c r="C536" s="141"/>
      <c r="D536" s="141"/>
      <c r="E536" s="50"/>
      <c r="F536" s="141"/>
      <c r="G536" s="141"/>
      <c r="H536" s="141"/>
      <c r="I536" s="141"/>
      <c r="J536" s="141"/>
      <c r="K536" s="141"/>
      <c r="L536" s="141"/>
      <c r="M536" s="144"/>
      <c r="N536" s="144"/>
      <c r="O536" s="141"/>
      <c r="P536" s="145"/>
      <c r="Q536" s="141"/>
      <c r="R536" s="144"/>
      <c r="S536" s="141"/>
      <c r="T536" s="141"/>
      <c r="U536" s="141"/>
    </row>
    <row r="537" ht="12.75" customHeight="1">
      <c r="A537" s="141"/>
      <c r="B537" s="141"/>
      <c r="C537" s="141"/>
      <c r="D537" s="141"/>
      <c r="E537" s="50"/>
      <c r="F537" s="141"/>
      <c r="G537" s="141"/>
      <c r="H537" s="141"/>
      <c r="I537" s="141"/>
      <c r="J537" s="141"/>
      <c r="K537" s="141"/>
      <c r="L537" s="141"/>
      <c r="M537" s="144"/>
      <c r="N537" s="144"/>
      <c r="O537" s="141"/>
      <c r="P537" s="145"/>
      <c r="Q537" s="141"/>
      <c r="R537" s="144"/>
      <c r="S537" s="141"/>
      <c r="T537" s="141"/>
      <c r="U537" s="141"/>
    </row>
    <row r="538" ht="12.75" customHeight="1">
      <c r="A538" s="141"/>
      <c r="B538" s="141"/>
      <c r="C538" s="141"/>
      <c r="D538" s="141"/>
      <c r="E538" s="50"/>
      <c r="F538" s="141"/>
      <c r="G538" s="141"/>
      <c r="H538" s="141"/>
      <c r="I538" s="141"/>
      <c r="J538" s="141"/>
      <c r="K538" s="141"/>
      <c r="L538" s="141"/>
      <c r="M538" s="144"/>
      <c r="N538" s="144"/>
      <c r="O538" s="141"/>
      <c r="P538" s="145"/>
      <c r="Q538" s="141"/>
      <c r="R538" s="144"/>
      <c r="S538" s="141"/>
      <c r="T538" s="141"/>
      <c r="U538" s="141"/>
    </row>
    <row r="539" ht="12.75" customHeight="1">
      <c r="A539" s="141"/>
      <c r="B539" s="141"/>
      <c r="C539" s="141"/>
      <c r="D539" s="141"/>
      <c r="E539" s="50"/>
      <c r="F539" s="141"/>
      <c r="G539" s="141"/>
      <c r="H539" s="141"/>
      <c r="I539" s="141"/>
      <c r="J539" s="141"/>
      <c r="K539" s="141"/>
      <c r="L539" s="141"/>
      <c r="M539" s="144"/>
      <c r="N539" s="144"/>
      <c r="O539" s="141"/>
      <c r="P539" s="145"/>
      <c r="Q539" s="141"/>
      <c r="R539" s="144"/>
      <c r="S539" s="141"/>
      <c r="T539" s="141"/>
      <c r="U539" s="141"/>
    </row>
    <row r="540" ht="12.75" customHeight="1">
      <c r="A540" s="141"/>
      <c r="B540" s="141"/>
      <c r="C540" s="141"/>
      <c r="D540" s="141"/>
      <c r="E540" s="50"/>
      <c r="F540" s="141"/>
      <c r="G540" s="141"/>
      <c r="H540" s="141"/>
      <c r="I540" s="141"/>
      <c r="J540" s="141"/>
      <c r="K540" s="141"/>
      <c r="L540" s="141"/>
      <c r="M540" s="144"/>
      <c r="N540" s="144"/>
      <c r="O540" s="141"/>
      <c r="P540" s="145"/>
      <c r="Q540" s="141"/>
      <c r="R540" s="144"/>
      <c r="S540" s="141"/>
      <c r="T540" s="141"/>
      <c r="U540" s="141"/>
    </row>
    <row r="541" ht="12.75" customHeight="1">
      <c r="A541" s="141"/>
      <c r="B541" s="141"/>
      <c r="C541" s="141"/>
      <c r="D541" s="141"/>
      <c r="E541" s="50"/>
      <c r="F541" s="141"/>
      <c r="G541" s="141"/>
      <c r="H541" s="141"/>
      <c r="I541" s="141"/>
      <c r="J541" s="141"/>
      <c r="K541" s="141"/>
      <c r="L541" s="141"/>
      <c r="M541" s="144"/>
      <c r="N541" s="144"/>
      <c r="O541" s="141"/>
      <c r="P541" s="145"/>
      <c r="Q541" s="141"/>
      <c r="R541" s="144"/>
      <c r="S541" s="141"/>
      <c r="T541" s="141"/>
      <c r="U541" s="141"/>
    </row>
    <row r="542" ht="12.75" customHeight="1">
      <c r="A542" s="141"/>
      <c r="B542" s="141"/>
      <c r="C542" s="141"/>
      <c r="D542" s="141"/>
      <c r="E542" s="50"/>
      <c r="F542" s="141"/>
      <c r="G542" s="141"/>
      <c r="H542" s="141"/>
      <c r="I542" s="141"/>
      <c r="J542" s="141"/>
      <c r="K542" s="141"/>
      <c r="L542" s="141"/>
      <c r="M542" s="144"/>
      <c r="N542" s="144"/>
      <c r="O542" s="141"/>
      <c r="P542" s="145"/>
      <c r="Q542" s="141"/>
      <c r="R542" s="144"/>
      <c r="S542" s="141"/>
      <c r="T542" s="141"/>
      <c r="U542" s="141"/>
    </row>
    <row r="543" ht="12.75" customHeight="1">
      <c r="A543" s="141"/>
      <c r="B543" s="141"/>
      <c r="C543" s="141"/>
      <c r="D543" s="141"/>
      <c r="E543" s="50"/>
      <c r="F543" s="141"/>
      <c r="G543" s="141"/>
      <c r="H543" s="141"/>
      <c r="I543" s="141"/>
      <c r="J543" s="141"/>
      <c r="K543" s="141"/>
      <c r="L543" s="141"/>
      <c r="M543" s="144"/>
      <c r="N543" s="144"/>
      <c r="O543" s="141"/>
      <c r="P543" s="145"/>
      <c r="Q543" s="141"/>
      <c r="R543" s="144"/>
      <c r="S543" s="141"/>
      <c r="T543" s="141"/>
      <c r="U543" s="141"/>
    </row>
    <row r="544" ht="12.75" customHeight="1">
      <c r="A544" s="141"/>
      <c r="B544" s="141"/>
      <c r="C544" s="141"/>
      <c r="D544" s="141"/>
      <c r="E544" s="50"/>
      <c r="F544" s="141"/>
      <c r="G544" s="141"/>
      <c r="H544" s="141"/>
      <c r="I544" s="141"/>
      <c r="J544" s="141"/>
      <c r="K544" s="141"/>
      <c r="L544" s="141"/>
      <c r="M544" s="144"/>
      <c r="N544" s="144"/>
      <c r="O544" s="141"/>
      <c r="P544" s="145"/>
      <c r="Q544" s="141"/>
      <c r="R544" s="144"/>
      <c r="S544" s="141"/>
      <c r="T544" s="141"/>
      <c r="U544" s="141"/>
    </row>
    <row r="545" ht="12.75" customHeight="1">
      <c r="A545" s="141"/>
      <c r="B545" s="141"/>
      <c r="C545" s="141"/>
      <c r="D545" s="141"/>
      <c r="E545" s="50"/>
      <c r="F545" s="141"/>
      <c r="G545" s="141"/>
      <c r="H545" s="141"/>
      <c r="I545" s="141"/>
      <c r="J545" s="141"/>
      <c r="K545" s="141"/>
      <c r="L545" s="141"/>
      <c r="M545" s="144"/>
      <c r="N545" s="144"/>
      <c r="O545" s="141"/>
      <c r="P545" s="145"/>
      <c r="Q545" s="141"/>
      <c r="R545" s="144"/>
      <c r="S545" s="141"/>
      <c r="T545" s="141"/>
      <c r="U545" s="141"/>
    </row>
    <row r="546" ht="12.75" customHeight="1">
      <c r="A546" s="141"/>
      <c r="B546" s="141"/>
      <c r="C546" s="141"/>
      <c r="D546" s="141"/>
      <c r="E546" s="50"/>
      <c r="F546" s="141"/>
      <c r="G546" s="141"/>
      <c r="H546" s="141"/>
      <c r="I546" s="141"/>
      <c r="J546" s="141"/>
      <c r="K546" s="141"/>
      <c r="L546" s="141"/>
      <c r="M546" s="144"/>
      <c r="N546" s="144"/>
      <c r="O546" s="141"/>
      <c r="P546" s="145"/>
      <c r="Q546" s="141"/>
      <c r="R546" s="144"/>
      <c r="S546" s="141"/>
      <c r="T546" s="141"/>
      <c r="U546" s="141"/>
    </row>
    <row r="547" ht="12.75" customHeight="1">
      <c r="A547" s="141"/>
      <c r="B547" s="141"/>
      <c r="C547" s="141"/>
      <c r="D547" s="141"/>
      <c r="E547" s="50"/>
      <c r="F547" s="141"/>
      <c r="G547" s="141"/>
      <c r="H547" s="141"/>
      <c r="I547" s="141"/>
      <c r="J547" s="141"/>
      <c r="K547" s="141"/>
      <c r="L547" s="141"/>
      <c r="M547" s="144"/>
      <c r="N547" s="144"/>
      <c r="O547" s="141"/>
      <c r="P547" s="145"/>
      <c r="Q547" s="141"/>
      <c r="R547" s="144"/>
      <c r="S547" s="141"/>
      <c r="T547" s="141"/>
      <c r="U547" s="141"/>
    </row>
    <row r="548" ht="12.75" customHeight="1">
      <c r="A548" s="141"/>
      <c r="B548" s="141"/>
      <c r="C548" s="141"/>
      <c r="D548" s="141"/>
      <c r="E548" s="50"/>
      <c r="F548" s="141"/>
      <c r="G548" s="141"/>
      <c r="H548" s="141"/>
      <c r="I548" s="141"/>
      <c r="J548" s="141"/>
      <c r="K548" s="141"/>
      <c r="L548" s="141"/>
      <c r="M548" s="144"/>
      <c r="N548" s="144"/>
      <c r="O548" s="141"/>
      <c r="P548" s="145"/>
      <c r="Q548" s="141"/>
      <c r="R548" s="144"/>
      <c r="S548" s="141"/>
      <c r="T548" s="141"/>
      <c r="U548" s="141"/>
    </row>
    <row r="549" ht="12.75" customHeight="1">
      <c r="A549" s="141"/>
      <c r="B549" s="141"/>
      <c r="C549" s="141"/>
      <c r="D549" s="141"/>
      <c r="E549" s="50"/>
      <c r="F549" s="141"/>
      <c r="G549" s="141"/>
      <c r="H549" s="141"/>
      <c r="I549" s="141"/>
      <c r="J549" s="141"/>
      <c r="K549" s="141"/>
      <c r="L549" s="141"/>
      <c r="M549" s="144"/>
      <c r="N549" s="144"/>
      <c r="O549" s="141"/>
      <c r="P549" s="145"/>
      <c r="Q549" s="141"/>
      <c r="R549" s="144"/>
      <c r="S549" s="141"/>
      <c r="T549" s="141"/>
      <c r="U549" s="141"/>
    </row>
    <row r="550" ht="12.75" customHeight="1">
      <c r="A550" s="141"/>
      <c r="B550" s="141"/>
      <c r="C550" s="141"/>
      <c r="D550" s="141"/>
      <c r="E550" s="50"/>
      <c r="F550" s="141"/>
      <c r="G550" s="141"/>
      <c r="H550" s="141"/>
      <c r="I550" s="141"/>
      <c r="J550" s="141"/>
      <c r="K550" s="141"/>
      <c r="L550" s="141"/>
      <c r="M550" s="144"/>
      <c r="N550" s="144"/>
      <c r="O550" s="141"/>
      <c r="P550" s="145"/>
      <c r="Q550" s="141"/>
      <c r="R550" s="144"/>
      <c r="S550" s="141"/>
      <c r="T550" s="141"/>
      <c r="U550" s="141"/>
    </row>
    <row r="551" ht="12.75" customHeight="1">
      <c r="A551" s="141"/>
      <c r="B551" s="141"/>
      <c r="C551" s="141"/>
      <c r="D551" s="141"/>
      <c r="E551" s="50"/>
      <c r="F551" s="141"/>
      <c r="G551" s="141"/>
      <c r="H551" s="141"/>
      <c r="I551" s="141"/>
      <c r="J551" s="141"/>
      <c r="K551" s="141"/>
      <c r="L551" s="141"/>
      <c r="M551" s="144"/>
      <c r="N551" s="144"/>
      <c r="O551" s="141"/>
      <c r="P551" s="145"/>
      <c r="Q551" s="141"/>
      <c r="R551" s="144"/>
      <c r="S551" s="141"/>
      <c r="T551" s="141"/>
      <c r="U551" s="141"/>
    </row>
    <row r="552" ht="12.75" customHeight="1">
      <c r="A552" s="141"/>
      <c r="B552" s="141"/>
      <c r="C552" s="141"/>
      <c r="D552" s="141"/>
      <c r="E552" s="50"/>
      <c r="F552" s="141"/>
      <c r="G552" s="141"/>
      <c r="H552" s="141"/>
      <c r="I552" s="141"/>
      <c r="J552" s="141"/>
      <c r="K552" s="141"/>
      <c r="L552" s="141"/>
      <c r="M552" s="144"/>
      <c r="N552" s="144"/>
      <c r="O552" s="141"/>
      <c r="P552" s="145"/>
      <c r="Q552" s="141"/>
      <c r="R552" s="144"/>
      <c r="S552" s="141"/>
      <c r="T552" s="141"/>
      <c r="U552" s="141"/>
    </row>
    <row r="553" ht="12.75" customHeight="1">
      <c r="A553" s="141"/>
      <c r="B553" s="141"/>
      <c r="C553" s="141"/>
      <c r="D553" s="141"/>
      <c r="E553" s="50"/>
      <c r="F553" s="141"/>
      <c r="G553" s="141"/>
      <c r="H553" s="141"/>
      <c r="I553" s="141"/>
      <c r="J553" s="141"/>
      <c r="K553" s="141"/>
      <c r="L553" s="141"/>
      <c r="M553" s="144"/>
      <c r="N553" s="144"/>
      <c r="O553" s="141"/>
      <c r="P553" s="145"/>
      <c r="Q553" s="141"/>
      <c r="R553" s="144"/>
      <c r="S553" s="141"/>
      <c r="T553" s="141"/>
      <c r="U553" s="141"/>
    </row>
    <row r="554" ht="12.75" customHeight="1">
      <c r="A554" s="141"/>
      <c r="B554" s="141"/>
      <c r="C554" s="141"/>
      <c r="D554" s="141"/>
      <c r="E554" s="50"/>
      <c r="F554" s="141"/>
      <c r="G554" s="141"/>
      <c r="H554" s="141"/>
      <c r="I554" s="141"/>
      <c r="J554" s="141"/>
      <c r="K554" s="141"/>
      <c r="L554" s="141"/>
      <c r="M554" s="144"/>
      <c r="N554" s="144"/>
      <c r="O554" s="141"/>
      <c r="P554" s="145"/>
      <c r="Q554" s="141"/>
      <c r="R554" s="144"/>
      <c r="S554" s="141"/>
      <c r="T554" s="141"/>
      <c r="U554" s="141"/>
    </row>
    <row r="555" ht="12.75" customHeight="1">
      <c r="A555" s="141"/>
      <c r="B555" s="141"/>
      <c r="C555" s="141"/>
      <c r="D555" s="141"/>
      <c r="E555" s="50"/>
      <c r="F555" s="141"/>
      <c r="G555" s="141"/>
      <c r="H555" s="141"/>
      <c r="I555" s="141"/>
      <c r="J555" s="141"/>
      <c r="K555" s="141"/>
      <c r="L555" s="141"/>
      <c r="M555" s="144"/>
      <c r="N555" s="144"/>
      <c r="O555" s="141"/>
      <c r="P555" s="145"/>
      <c r="Q555" s="141"/>
      <c r="R555" s="144"/>
      <c r="S555" s="141"/>
      <c r="T555" s="141"/>
      <c r="U555" s="141"/>
    </row>
    <row r="556" ht="12.75" customHeight="1">
      <c r="A556" s="141"/>
      <c r="B556" s="141"/>
      <c r="C556" s="141"/>
      <c r="D556" s="141"/>
      <c r="E556" s="50"/>
      <c r="F556" s="141"/>
      <c r="G556" s="141"/>
      <c r="H556" s="141"/>
      <c r="I556" s="141"/>
      <c r="J556" s="141"/>
      <c r="K556" s="141"/>
      <c r="L556" s="141"/>
      <c r="M556" s="144"/>
      <c r="N556" s="144"/>
      <c r="O556" s="141"/>
      <c r="P556" s="145"/>
      <c r="Q556" s="141"/>
      <c r="R556" s="144"/>
      <c r="S556" s="141"/>
      <c r="T556" s="141"/>
      <c r="U556" s="141"/>
    </row>
    <row r="557" ht="12.75" customHeight="1">
      <c r="A557" s="141"/>
      <c r="B557" s="141"/>
      <c r="C557" s="141"/>
      <c r="D557" s="141"/>
      <c r="E557" s="50"/>
      <c r="F557" s="141"/>
      <c r="G557" s="141"/>
      <c r="H557" s="141"/>
      <c r="I557" s="141"/>
      <c r="J557" s="141"/>
      <c r="K557" s="141"/>
      <c r="L557" s="141"/>
      <c r="M557" s="144"/>
      <c r="N557" s="144"/>
      <c r="O557" s="141"/>
      <c r="P557" s="145"/>
      <c r="Q557" s="141"/>
      <c r="R557" s="144"/>
      <c r="S557" s="141"/>
      <c r="T557" s="141"/>
      <c r="U557" s="141"/>
    </row>
    <row r="558" ht="12.75" customHeight="1">
      <c r="A558" s="141"/>
      <c r="B558" s="141"/>
      <c r="C558" s="141"/>
      <c r="D558" s="141"/>
      <c r="E558" s="50"/>
      <c r="F558" s="141"/>
      <c r="G558" s="141"/>
      <c r="H558" s="141"/>
      <c r="I558" s="141"/>
      <c r="J558" s="141"/>
      <c r="K558" s="141"/>
      <c r="L558" s="141"/>
      <c r="M558" s="144"/>
      <c r="N558" s="144"/>
      <c r="O558" s="141"/>
      <c r="P558" s="145"/>
      <c r="Q558" s="141"/>
      <c r="R558" s="144"/>
      <c r="S558" s="141"/>
      <c r="T558" s="141"/>
      <c r="U558" s="141"/>
    </row>
    <row r="559" ht="12.75" customHeight="1">
      <c r="A559" s="141"/>
      <c r="B559" s="141"/>
      <c r="C559" s="141"/>
      <c r="D559" s="141"/>
      <c r="E559" s="50"/>
      <c r="F559" s="141"/>
      <c r="G559" s="141"/>
      <c r="H559" s="141"/>
      <c r="I559" s="141"/>
      <c r="J559" s="141"/>
      <c r="K559" s="141"/>
      <c r="L559" s="141"/>
      <c r="M559" s="144"/>
      <c r="N559" s="144"/>
      <c r="O559" s="141"/>
      <c r="P559" s="145"/>
      <c r="Q559" s="141"/>
      <c r="R559" s="144"/>
      <c r="S559" s="141"/>
      <c r="T559" s="141"/>
      <c r="U559" s="141"/>
    </row>
    <row r="560" ht="12.75" customHeight="1">
      <c r="A560" s="141"/>
      <c r="B560" s="141"/>
      <c r="C560" s="141"/>
      <c r="D560" s="141"/>
      <c r="E560" s="50"/>
      <c r="F560" s="141"/>
      <c r="G560" s="141"/>
      <c r="H560" s="141"/>
      <c r="I560" s="141"/>
      <c r="J560" s="141"/>
      <c r="K560" s="141"/>
      <c r="L560" s="141"/>
      <c r="M560" s="144"/>
      <c r="N560" s="144"/>
      <c r="O560" s="141"/>
      <c r="P560" s="145"/>
      <c r="Q560" s="141"/>
      <c r="R560" s="144"/>
      <c r="S560" s="141"/>
      <c r="T560" s="141"/>
      <c r="U560" s="141"/>
    </row>
    <row r="561" ht="12.75" customHeight="1">
      <c r="A561" s="141"/>
      <c r="B561" s="141"/>
      <c r="C561" s="141"/>
      <c r="D561" s="141"/>
      <c r="E561" s="50"/>
      <c r="F561" s="141"/>
      <c r="G561" s="141"/>
      <c r="H561" s="141"/>
      <c r="I561" s="141"/>
      <c r="J561" s="141"/>
      <c r="K561" s="141"/>
      <c r="L561" s="141"/>
      <c r="M561" s="144"/>
      <c r="N561" s="144"/>
      <c r="O561" s="141"/>
      <c r="P561" s="145"/>
      <c r="Q561" s="141"/>
      <c r="R561" s="144"/>
      <c r="S561" s="141"/>
      <c r="T561" s="141"/>
      <c r="U561" s="141"/>
    </row>
    <row r="562" ht="12.75" customHeight="1">
      <c r="A562" s="141"/>
      <c r="B562" s="141"/>
      <c r="C562" s="141"/>
      <c r="D562" s="141"/>
      <c r="E562" s="50"/>
      <c r="F562" s="141"/>
      <c r="G562" s="141"/>
      <c r="H562" s="141"/>
      <c r="I562" s="141"/>
      <c r="J562" s="141"/>
      <c r="K562" s="141"/>
      <c r="L562" s="141"/>
      <c r="M562" s="144"/>
      <c r="N562" s="144"/>
      <c r="O562" s="141"/>
      <c r="P562" s="145"/>
      <c r="Q562" s="141"/>
      <c r="R562" s="144"/>
      <c r="S562" s="141"/>
      <c r="T562" s="141"/>
      <c r="U562" s="141"/>
    </row>
    <row r="563" ht="12.75" customHeight="1">
      <c r="A563" s="141"/>
      <c r="B563" s="141"/>
      <c r="C563" s="141"/>
      <c r="D563" s="141"/>
      <c r="E563" s="50"/>
      <c r="F563" s="141"/>
      <c r="G563" s="141"/>
      <c r="H563" s="141"/>
      <c r="I563" s="141"/>
      <c r="J563" s="141"/>
      <c r="K563" s="141"/>
      <c r="L563" s="141"/>
      <c r="M563" s="144"/>
      <c r="N563" s="144"/>
      <c r="O563" s="141"/>
      <c r="P563" s="145"/>
      <c r="Q563" s="141"/>
      <c r="R563" s="144"/>
      <c r="S563" s="141"/>
      <c r="T563" s="141"/>
      <c r="U563" s="141"/>
    </row>
    <row r="564" ht="12.75" customHeight="1">
      <c r="A564" s="141"/>
      <c r="B564" s="141"/>
      <c r="C564" s="141"/>
      <c r="D564" s="141"/>
      <c r="E564" s="50"/>
      <c r="F564" s="141"/>
      <c r="G564" s="141"/>
      <c r="H564" s="141"/>
      <c r="I564" s="141"/>
      <c r="J564" s="141"/>
      <c r="K564" s="141"/>
      <c r="L564" s="141"/>
      <c r="M564" s="144"/>
      <c r="N564" s="144"/>
      <c r="O564" s="141"/>
      <c r="P564" s="145"/>
      <c r="Q564" s="141"/>
      <c r="R564" s="144"/>
      <c r="S564" s="141"/>
      <c r="T564" s="141"/>
      <c r="U564" s="141"/>
    </row>
    <row r="565" ht="12.75" customHeight="1">
      <c r="A565" s="141"/>
      <c r="B565" s="141"/>
      <c r="C565" s="141"/>
      <c r="D565" s="141"/>
      <c r="E565" s="50"/>
      <c r="F565" s="141"/>
      <c r="G565" s="141"/>
      <c r="H565" s="141"/>
      <c r="I565" s="141"/>
      <c r="J565" s="141"/>
      <c r="K565" s="141"/>
      <c r="L565" s="141"/>
      <c r="M565" s="144"/>
      <c r="N565" s="144"/>
      <c r="O565" s="141"/>
      <c r="P565" s="145"/>
      <c r="Q565" s="141"/>
      <c r="R565" s="144"/>
      <c r="S565" s="141"/>
      <c r="T565" s="141"/>
      <c r="U565" s="141"/>
    </row>
    <row r="566" ht="12.75" customHeight="1">
      <c r="A566" s="141"/>
      <c r="B566" s="141"/>
      <c r="C566" s="141"/>
      <c r="D566" s="141"/>
      <c r="E566" s="50"/>
      <c r="F566" s="141"/>
      <c r="G566" s="141"/>
      <c r="H566" s="141"/>
      <c r="I566" s="141"/>
      <c r="J566" s="141"/>
      <c r="K566" s="141"/>
      <c r="L566" s="141"/>
      <c r="M566" s="144"/>
      <c r="N566" s="144"/>
      <c r="O566" s="141"/>
      <c r="P566" s="145"/>
      <c r="Q566" s="141"/>
      <c r="R566" s="144"/>
      <c r="S566" s="141"/>
      <c r="T566" s="141"/>
      <c r="U566" s="141"/>
    </row>
    <row r="567" ht="12.75" customHeight="1">
      <c r="A567" s="141"/>
      <c r="B567" s="141"/>
      <c r="C567" s="141"/>
      <c r="D567" s="141"/>
      <c r="E567" s="50"/>
      <c r="F567" s="141"/>
      <c r="G567" s="141"/>
      <c r="H567" s="141"/>
      <c r="I567" s="141"/>
      <c r="J567" s="141"/>
      <c r="K567" s="141"/>
      <c r="L567" s="141"/>
      <c r="M567" s="144"/>
      <c r="N567" s="144"/>
      <c r="O567" s="141"/>
      <c r="P567" s="145"/>
      <c r="Q567" s="141"/>
      <c r="R567" s="144"/>
      <c r="S567" s="141"/>
      <c r="T567" s="141"/>
      <c r="U567" s="141"/>
    </row>
    <row r="568" ht="12.75" customHeight="1">
      <c r="A568" s="141"/>
      <c r="B568" s="141"/>
      <c r="C568" s="141"/>
      <c r="D568" s="141"/>
      <c r="E568" s="50"/>
      <c r="F568" s="141"/>
      <c r="G568" s="141"/>
      <c r="H568" s="141"/>
      <c r="I568" s="141"/>
      <c r="J568" s="141"/>
      <c r="K568" s="141"/>
      <c r="L568" s="141"/>
      <c r="M568" s="144"/>
      <c r="N568" s="144"/>
      <c r="O568" s="141"/>
      <c r="P568" s="145"/>
      <c r="Q568" s="141"/>
      <c r="R568" s="144"/>
      <c r="S568" s="141"/>
      <c r="T568" s="141"/>
      <c r="U568" s="141"/>
    </row>
    <row r="569" ht="12.75" customHeight="1">
      <c r="A569" s="141"/>
      <c r="B569" s="141"/>
      <c r="C569" s="141"/>
      <c r="D569" s="141"/>
      <c r="E569" s="50"/>
      <c r="F569" s="141"/>
      <c r="G569" s="141"/>
      <c r="H569" s="141"/>
      <c r="I569" s="141"/>
      <c r="J569" s="141"/>
      <c r="K569" s="141"/>
      <c r="L569" s="141"/>
      <c r="M569" s="144"/>
      <c r="N569" s="144"/>
      <c r="O569" s="141"/>
      <c r="P569" s="145"/>
      <c r="Q569" s="141"/>
      <c r="R569" s="144"/>
      <c r="S569" s="141"/>
      <c r="T569" s="141"/>
      <c r="U569" s="141"/>
    </row>
    <row r="570" ht="12.75" customHeight="1">
      <c r="A570" s="141"/>
      <c r="B570" s="141"/>
      <c r="C570" s="141"/>
      <c r="D570" s="141"/>
      <c r="E570" s="50"/>
      <c r="F570" s="141"/>
      <c r="G570" s="141"/>
      <c r="H570" s="141"/>
      <c r="I570" s="141"/>
      <c r="J570" s="141"/>
      <c r="K570" s="141"/>
      <c r="L570" s="141"/>
      <c r="M570" s="144"/>
      <c r="N570" s="144"/>
      <c r="O570" s="141"/>
      <c r="P570" s="145"/>
      <c r="Q570" s="141"/>
      <c r="R570" s="144"/>
      <c r="S570" s="141"/>
      <c r="T570" s="141"/>
      <c r="U570" s="141"/>
    </row>
    <row r="571" ht="12.75" customHeight="1">
      <c r="A571" s="141"/>
      <c r="B571" s="141"/>
      <c r="C571" s="141"/>
      <c r="D571" s="141"/>
      <c r="E571" s="50"/>
      <c r="F571" s="141"/>
      <c r="G571" s="141"/>
      <c r="H571" s="141"/>
      <c r="I571" s="141"/>
      <c r="J571" s="141"/>
      <c r="K571" s="141"/>
      <c r="L571" s="141"/>
      <c r="M571" s="144"/>
      <c r="N571" s="144"/>
      <c r="O571" s="141"/>
      <c r="P571" s="145"/>
      <c r="Q571" s="141"/>
      <c r="R571" s="144"/>
      <c r="S571" s="141"/>
      <c r="T571" s="141"/>
      <c r="U571" s="141"/>
    </row>
    <row r="572" ht="12.75" customHeight="1">
      <c r="A572" s="141"/>
      <c r="B572" s="141"/>
      <c r="C572" s="141"/>
      <c r="D572" s="141"/>
      <c r="E572" s="50"/>
      <c r="F572" s="141"/>
      <c r="G572" s="141"/>
      <c r="H572" s="141"/>
      <c r="I572" s="141"/>
      <c r="J572" s="141"/>
      <c r="K572" s="141"/>
      <c r="L572" s="141"/>
      <c r="M572" s="144"/>
      <c r="N572" s="144"/>
      <c r="O572" s="141"/>
      <c r="P572" s="145"/>
      <c r="Q572" s="141"/>
      <c r="R572" s="144"/>
      <c r="S572" s="141"/>
      <c r="T572" s="141"/>
      <c r="U572" s="141"/>
    </row>
    <row r="573" ht="12.75" customHeight="1">
      <c r="A573" s="141"/>
      <c r="B573" s="141"/>
      <c r="C573" s="141"/>
      <c r="D573" s="141"/>
      <c r="E573" s="50"/>
      <c r="F573" s="141"/>
      <c r="G573" s="141"/>
      <c r="H573" s="141"/>
      <c r="I573" s="141"/>
      <c r="J573" s="141"/>
      <c r="K573" s="141"/>
      <c r="L573" s="141"/>
      <c r="M573" s="144"/>
      <c r="N573" s="144"/>
      <c r="O573" s="141"/>
      <c r="P573" s="145"/>
      <c r="Q573" s="141"/>
      <c r="R573" s="144"/>
      <c r="S573" s="141"/>
      <c r="T573" s="141"/>
      <c r="U573" s="141"/>
    </row>
    <row r="574" ht="12.75" customHeight="1">
      <c r="A574" s="141"/>
      <c r="B574" s="141"/>
      <c r="C574" s="141"/>
      <c r="D574" s="141"/>
      <c r="E574" s="50"/>
      <c r="F574" s="141"/>
      <c r="G574" s="141"/>
      <c r="H574" s="141"/>
      <c r="I574" s="141"/>
      <c r="J574" s="141"/>
      <c r="K574" s="141"/>
      <c r="L574" s="141"/>
      <c r="M574" s="144"/>
      <c r="N574" s="144"/>
      <c r="O574" s="141"/>
      <c r="P574" s="145"/>
      <c r="Q574" s="141"/>
      <c r="R574" s="144"/>
      <c r="S574" s="141"/>
      <c r="T574" s="141"/>
      <c r="U574" s="141"/>
    </row>
    <row r="575" ht="12.75" customHeight="1">
      <c r="A575" s="141"/>
      <c r="B575" s="141"/>
      <c r="C575" s="141"/>
      <c r="D575" s="141"/>
      <c r="E575" s="50"/>
      <c r="F575" s="141"/>
      <c r="G575" s="141"/>
      <c r="H575" s="141"/>
      <c r="I575" s="141"/>
      <c r="J575" s="141"/>
      <c r="K575" s="141"/>
      <c r="L575" s="141"/>
      <c r="M575" s="144"/>
      <c r="N575" s="144"/>
      <c r="O575" s="141"/>
      <c r="P575" s="145"/>
      <c r="Q575" s="141"/>
      <c r="R575" s="144"/>
      <c r="S575" s="141"/>
      <c r="T575" s="141"/>
      <c r="U575" s="141"/>
    </row>
    <row r="576" ht="12.75" customHeight="1">
      <c r="A576" s="141"/>
      <c r="B576" s="141"/>
      <c r="C576" s="141"/>
      <c r="D576" s="141"/>
      <c r="E576" s="50"/>
      <c r="F576" s="141"/>
      <c r="G576" s="141"/>
      <c r="H576" s="141"/>
      <c r="I576" s="141"/>
      <c r="J576" s="141"/>
      <c r="K576" s="141"/>
      <c r="L576" s="141"/>
      <c r="M576" s="144"/>
      <c r="N576" s="144"/>
      <c r="O576" s="141"/>
      <c r="P576" s="145"/>
      <c r="Q576" s="141"/>
      <c r="R576" s="144"/>
      <c r="S576" s="141"/>
      <c r="T576" s="141"/>
      <c r="U576" s="141"/>
    </row>
    <row r="577" ht="12.75" customHeight="1">
      <c r="A577" s="141"/>
      <c r="B577" s="141"/>
      <c r="C577" s="141"/>
      <c r="D577" s="141"/>
      <c r="E577" s="50"/>
      <c r="F577" s="141"/>
      <c r="G577" s="141"/>
      <c r="H577" s="141"/>
      <c r="I577" s="141"/>
      <c r="J577" s="141"/>
      <c r="K577" s="141"/>
      <c r="L577" s="141"/>
      <c r="M577" s="144"/>
      <c r="N577" s="144"/>
      <c r="O577" s="141"/>
      <c r="P577" s="145"/>
      <c r="Q577" s="141"/>
      <c r="R577" s="144"/>
      <c r="S577" s="141"/>
      <c r="T577" s="141"/>
      <c r="U577" s="141"/>
    </row>
    <row r="578" ht="12.75" customHeight="1">
      <c r="A578" s="141"/>
      <c r="B578" s="141"/>
      <c r="C578" s="141"/>
      <c r="D578" s="141"/>
      <c r="E578" s="50"/>
      <c r="F578" s="141"/>
      <c r="G578" s="141"/>
      <c r="H578" s="141"/>
      <c r="I578" s="141"/>
      <c r="J578" s="141"/>
      <c r="K578" s="141"/>
      <c r="L578" s="141"/>
      <c r="M578" s="144"/>
      <c r="N578" s="144"/>
      <c r="O578" s="141"/>
      <c r="P578" s="145"/>
      <c r="Q578" s="141"/>
      <c r="R578" s="144"/>
      <c r="S578" s="141"/>
      <c r="T578" s="141"/>
      <c r="U578" s="141"/>
    </row>
    <row r="579" ht="12.75" customHeight="1">
      <c r="A579" s="141"/>
      <c r="B579" s="141"/>
      <c r="C579" s="141"/>
      <c r="D579" s="141"/>
      <c r="E579" s="50"/>
      <c r="F579" s="141"/>
      <c r="G579" s="141"/>
      <c r="H579" s="141"/>
      <c r="I579" s="141"/>
      <c r="J579" s="141"/>
      <c r="K579" s="141"/>
      <c r="L579" s="141"/>
      <c r="M579" s="144"/>
      <c r="N579" s="144"/>
      <c r="O579" s="141"/>
      <c r="P579" s="145"/>
      <c r="Q579" s="141"/>
      <c r="R579" s="144"/>
      <c r="S579" s="141"/>
      <c r="T579" s="141"/>
      <c r="U579" s="141"/>
    </row>
    <row r="580" ht="12.75" customHeight="1">
      <c r="A580" s="141"/>
      <c r="B580" s="141"/>
      <c r="C580" s="141"/>
      <c r="D580" s="141"/>
      <c r="E580" s="50"/>
      <c r="F580" s="141"/>
      <c r="G580" s="141"/>
      <c r="H580" s="141"/>
      <c r="I580" s="141"/>
      <c r="J580" s="141"/>
      <c r="K580" s="141"/>
      <c r="L580" s="141"/>
      <c r="M580" s="144"/>
      <c r="N580" s="144"/>
      <c r="O580" s="141"/>
      <c r="P580" s="145"/>
      <c r="Q580" s="141"/>
      <c r="R580" s="144"/>
      <c r="S580" s="141"/>
      <c r="T580" s="141"/>
      <c r="U580" s="141"/>
    </row>
    <row r="581" ht="12.75" customHeight="1">
      <c r="A581" s="141"/>
      <c r="B581" s="141"/>
      <c r="C581" s="141"/>
      <c r="D581" s="141"/>
      <c r="E581" s="50"/>
      <c r="F581" s="141"/>
      <c r="G581" s="141"/>
      <c r="H581" s="141"/>
      <c r="I581" s="141"/>
      <c r="J581" s="141"/>
      <c r="K581" s="141"/>
      <c r="L581" s="141"/>
      <c r="M581" s="144"/>
      <c r="N581" s="144"/>
      <c r="O581" s="141"/>
      <c r="P581" s="145"/>
      <c r="Q581" s="141"/>
      <c r="R581" s="144"/>
      <c r="S581" s="141"/>
      <c r="T581" s="141"/>
      <c r="U581" s="141"/>
    </row>
    <row r="582" ht="12.75" customHeight="1">
      <c r="A582" s="141"/>
      <c r="B582" s="141"/>
      <c r="C582" s="141"/>
      <c r="D582" s="141"/>
      <c r="E582" s="50"/>
      <c r="F582" s="141"/>
      <c r="G582" s="141"/>
      <c r="H582" s="141"/>
      <c r="I582" s="141"/>
      <c r="J582" s="141"/>
      <c r="K582" s="141"/>
      <c r="L582" s="141"/>
      <c r="M582" s="144"/>
      <c r="N582" s="144"/>
      <c r="O582" s="141"/>
      <c r="P582" s="145"/>
      <c r="Q582" s="141"/>
      <c r="R582" s="144"/>
      <c r="S582" s="141"/>
      <c r="T582" s="141"/>
      <c r="U582" s="141"/>
    </row>
    <row r="583" ht="12.75" customHeight="1">
      <c r="A583" s="141"/>
      <c r="B583" s="141"/>
      <c r="C583" s="141"/>
      <c r="D583" s="141"/>
      <c r="E583" s="50"/>
      <c r="F583" s="141"/>
      <c r="G583" s="141"/>
      <c r="H583" s="141"/>
      <c r="I583" s="141"/>
      <c r="J583" s="141"/>
      <c r="K583" s="141"/>
      <c r="L583" s="141"/>
      <c r="M583" s="144"/>
      <c r="N583" s="144"/>
      <c r="O583" s="141"/>
      <c r="P583" s="145"/>
      <c r="Q583" s="141"/>
      <c r="R583" s="144"/>
      <c r="S583" s="141"/>
      <c r="T583" s="141"/>
      <c r="U583" s="141"/>
    </row>
    <row r="584" ht="12.75" customHeight="1">
      <c r="A584" s="141"/>
      <c r="B584" s="141"/>
      <c r="C584" s="141"/>
      <c r="D584" s="141"/>
      <c r="E584" s="50"/>
      <c r="F584" s="141"/>
      <c r="G584" s="141"/>
      <c r="H584" s="141"/>
      <c r="I584" s="141"/>
      <c r="J584" s="141"/>
      <c r="K584" s="141"/>
      <c r="L584" s="141"/>
      <c r="M584" s="144"/>
      <c r="N584" s="144"/>
      <c r="O584" s="141"/>
      <c r="P584" s="145"/>
      <c r="Q584" s="141"/>
      <c r="R584" s="144"/>
      <c r="S584" s="141"/>
      <c r="T584" s="141"/>
      <c r="U584" s="141"/>
    </row>
    <row r="585" ht="12.75" customHeight="1">
      <c r="A585" s="141"/>
      <c r="B585" s="141"/>
      <c r="C585" s="141"/>
      <c r="D585" s="141"/>
      <c r="E585" s="50"/>
      <c r="F585" s="141"/>
      <c r="G585" s="141"/>
      <c r="H585" s="141"/>
      <c r="I585" s="141"/>
      <c r="J585" s="141"/>
      <c r="K585" s="141"/>
      <c r="L585" s="141"/>
      <c r="M585" s="144"/>
      <c r="N585" s="144"/>
      <c r="O585" s="141"/>
      <c r="P585" s="145"/>
      <c r="Q585" s="141"/>
      <c r="R585" s="144"/>
      <c r="S585" s="141"/>
      <c r="T585" s="141"/>
      <c r="U585" s="141"/>
    </row>
    <row r="586" ht="12.75" customHeight="1">
      <c r="A586" s="141"/>
      <c r="B586" s="141"/>
      <c r="C586" s="141"/>
      <c r="D586" s="141"/>
      <c r="E586" s="50"/>
      <c r="F586" s="141"/>
      <c r="G586" s="141"/>
      <c r="H586" s="141"/>
      <c r="I586" s="141"/>
      <c r="J586" s="141"/>
      <c r="K586" s="141"/>
      <c r="L586" s="141"/>
      <c r="M586" s="144"/>
      <c r="N586" s="144"/>
      <c r="O586" s="141"/>
      <c r="P586" s="145"/>
      <c r="Q586" s="141"/>
      <c r="R586" s="144"/>
      <c r="S586" s="141"/>
      <c r="T586" s="141"/>
      <c r="U586" s="141"/>
    </row>
    <row r="587" ht="12.75" customHeight="1">
      <c r="A587" s="141"/>
      <c r="B587" s="141"/>
      <c r="C587" s="141"/>
      <c r="D587" s="141"/>
      <c r="E587" s="50"/>
      <c r="F587" s="141"/>
      <c r="G587" s="141"/>
      <c r="H587" s="141"/>
      <c r="I587" s="141"/>
      <c r="J587" s="141"/>
      <c r="K587" s="141"/>
      <c r="L587" s="141"/>
      <c r="M587" s="144"/>
      <c r="N587" s="144"/>
      <c r="O587" s="141"/>
      <c r="P587" s="145"/>
      <c r="Q587" s="141"/>
      <c r="R587" s="144"/>
      <c r="S587" s="141"/>
      <c r="T587" s="141"/>
      <c r="U587" s="141"/>
    </row>
    <row r="588" ht="12.75" customHeight="1">
      <c r="A588" s="141"/>
      <c r="B588" s="141"/>
      <c r="C588" s="141"/>
      <c r="D588" s="141"/>
      <c r="E588" s="50"/>
      <c r="F588" s="141"/>
      <c r="G588" s="141"/>
      <c r="H588" s="141"/>
      <c r="I588" s="141"/>
      <c r="J588" s="141"/>
      <c r="K588" s="141"/>
      <c r="L588" s="141"/>
      <c r="M588" s="144"/>
      <c r="N588" s="144"/>
      <c r="O588" s="141"/>
      <c r="P588" s="145"/>
      <c r="Q588" s="141"/>
      <c r="R588" s="144"/>
      <c r="S588" s="141"/>
      <c r="T588" s="141"/>
      <c r="U588" s="141"/>
    </row>
    <row r="589" ht="12.75" customHeight="1">
      <c r="A589" s="141"/>
      <c r="B589" s="141"/>
      <c r="C589" s="141"/>
      <c r="D589" s="141"/>
      <c r="E589" s="50"/>
      <c r="F589" s="141"/>
      <c r="G589" s="141"/>
      <c r="H589" s="141"/>
      <c r="I589" s="141"/>
      <c r="J589" s="141"/>
      <c r="K589" s="141"/>
      <c r="L589" s="141"/>
      <c r="M589" s="144"/>
      <c r="N589" s="144"/>
      <c r="O589" s="141"/>
      <c r="P589" s="145"/>
      <c r="Q589" s="141"/>
      <c r="R589" s="144"/>
      <c r="S589" s="141"/>
      <c r="T589" s="141"/>
      <c r="U589" s="141"/>
    </row>
    <row r="590" ht="12.75" customHeight="1">
      <c r="A590" s="141"/>
      <c r="B590" s="141"/>
      <c r="C590" s="141"/>
      <c r="D590" s="141"/>
      <c r="E590" s="50"/>
      <c r="F590" s="141"/>
      <c r="G590" s="141"/>
      <c r="H590" s="141"/>
      <c r="I590" s="141"/>
      <c r="J590" s="141"/>
      <c r="K590" s="141"/>
      <c r="L590" s="141"/>
      <c r="M590" s="144"/>
      <c r="N590" s="144"/>
      <c r="O590" s="141"/>
      <c r="P590" s="145"/>
      <c r="Q590" s="141"/>
      <c r="R590" s="144"/>
      <c r="S590" s="141"/>
      <c r="T590" s="141"/>
      <c r="U590" s="141"/>
    </row>
    <row r="591" ht="12.75" customHeight="1">
      <c r="A591" s="141"/>
      <c r="B591" s="141"/>
      <c r="C591" s="141"/>
      <c r="D591" s="141"/>
      <c r="E591" s="50"/>
      <c r="F591" s="141"/>
      <c r="G591" s="141"/>
      <c r="H591" s="141"/>
      <c r="I591" s="141"/>
      <c r="J591" s="141"/>
      <c r="K591" s="141"/>
      <c r="L591" s="141"/>
      <c r="M591" s="144"/>
      <c r="N591" s="144"/>
      <c r="O591" s="141"/>
      <c r="P591" s="145"/>
      <c r="Q591" s="141"/>
      <c r="R591" s="144"/>
      <c r="S591" s="141"/>
      <c r="T591" s="141"/>
      <c r="U591" s="141"/>
    </row>
    <row r="592" ht="12.75" customHeight="1">
      <c r="A592" s="141"/>
      <c r="B592" s="141"/>
      <c r="C592" s="141"/>
      <c r="D592" s="141"/>
      <c r="E592" s="50"/>
      <c r="F592" s="141"/>
      <c r="G592" s="141"/>
      <c r="H592" s="141"/>
      <c r="I592" s="141"/>
      <c r="J592" s="141"/>
      <c r="K592" s="141"/>
      <c r="L592" s="141"/>
      <c r="M592" s="144"/>
      <c r="N592" s="144"/>
      <c r="O592" s="141"/>
      <c r="P592" s="145"/>
      <c r="Q592" s="141"/>
      <c r="R592" s="144"/>
      <c r="S592" s="141"/>
      <c r="T592" s="141"/>
      <c r="U592" s="141"/>
    </row>
    <row r="593" ht="12.75" customHeight="1">
      <c r="A593" s="141"/>
      <c r="B593" s="141"/>
      <c r="C593" s="141"/>
      <c r="D593" s="141"/>
      <c r="E593" s="50"/>
      <c r="F593" s="141"/>
      <c r="G593" s="141"/>
      <c r="H593" s="141"/>
      <c r="I593" s="141"/>
      <c r="J593" s="141"/>
      <c r="K593" s="141"/>
      <c r="L593" s="141"/>
      <c r="M593" s="144"/>
      <c r="N593" s="144"/>
      <c r="O593" s="141"/>
      <c r="P593" s="145"/>
      <c r="Q593" s="141"/>
      <c r="R593" s="144"/>
      <c r="S593" s="141"/>
      <c r="T593" s="141"/>
      <c r="U593" s="141"/>
    </row>
    <row r="594" ht="12.75" customHeight="1">
      <c r="A594" s="141"/>
      <c r="B594" s="141"/>
      <c r="C594" s="141"/>
      <c r="D594" s="141"/>
      <c r="E594" s="50"/>
      <c r="F594" s="141"/>
      <c r="G594" s="141"/>
      <c r="H594" s="141"/>
      <c r="I594" s="141"/>
      <c r="J594" s="141"/>
      <c r="K594" s="141"/>
      <c r="L594" s="141"/>
      <c r="M594" s="144"/>
      <c r="N594" s="144"/>
      <c r="O594" s="141"/>
      <c r="P594" s="145"/>
      <c r="Q594" s="141"/>
      <c r="R594" s="144"/>
      <c r="S594" s="141"/>
      <c r="T594" s="141"/>
      <c r="U594" s="141"/>
    </row>
    <row r="595" ht="12.75" customHeight="1">
      <c r="A595" s="141"/>
      <c r="B595" s="141"/>
      <c r="C595" s="141"/>
      <c r="D595" s="141"/>
      <c r="E595" s="50"/>
      <c r="F595" s="141"/>
      <c r="G595" s="141"/>
      <c r="H595" s="141"/>
      <c r="I595" s="141"/>
      <c r="J595" s="141"/>
      <c r="K595" s="141"/>
      <c r="L595" s="141"/>
      <c r="M595" s="144"/>
      <c r="N595" s="144"/>
      <c r="O595" s="141"/>
      <c r="P595" s="145"/>
      <c r="Q595" s="141"/>
      <c r="R595" s="144"/>
      <c r="S595" s="141"/>
      <c r="T595" s="141"/>
      <c r="U595" s="141"/>
    </row>
    <row r="596" ht="12.75" customHeight="1">
      <c r="A596" s="141"/>
      <c r="B596" s="141"/>
      <c r="C596" s="141"/>
      <c r="D596" s="141"/>
      <c r="E596" s="50"/>
      <c r="F596" s="141"/>
      <c r="G596" s="141"/>
      <c r="H596" s="141"/>
      <c r="I596" s="141"/>
      <c r="J596" s="141"/>
      <c r="K596" s="141"/>
      <c r="L596" s="141"/>
      <c r="M596" s="144"/>
      <c r="N596" s="144"/>
      <c r="O596" s="141"/>
      <c r="P596" s="145"/>
      <c r="Q596" s="141"/>
      <c r="R596" s="144"/>
      <c r="S596" s="141"/>
      <c r="T596" s="141"/>
      <c r="U596" s="141"/>
    </row>
    <row r="597" ht="12.75" customHeight="1">
      <c r="A597" s="141"/>
      <c r="B597" s="141"/>
      <c r="C597" s="141"/>
      <c r="D597" s="141"/>
      <c r="E597" s="50"/>
      <c r="F597" s="141"/>
      <c r="G597" s="141"/>
      <c r="H597" s="141"/>
      <c r="I597" s="141"/>
      <c r="J597" s="141"/>
      <c r="K597" s="141"/>
      <c r="L597" s="141"/>
      <c r="M597" s="144"/>
      <c r="N597" s="144"/>
      <c r="O597" s="141"/>
      <c r="P597" s="145"/>
      <c r="Q597" s="141"/>
      <c r="R597" s="144"/>
      <c r="S597" s="141"/>
      <c r="T597" s="141"/>
      <c r="U597" s="141"/>
    </row>
    <row r="598" ht="12.75" customHeight="1">
      <c r="A598" s="141"/>
      <c r="B598" s="141"/>
      <c r="C598" s="141"/>
      <c r="D598" s="141"/>
      <c r="E598" s="50"/>
      <c r="F598" s="141"/>
      <c r="G598" s="141"/>
      <c r="H598" s="141"/>
      <c r="I598" s="141"/>
      <c r="J598" s="141"/>
      <c r="K598" s="141"/>
      <c r="L598" s="141"/>
      <c r="M598" s="144"/>
      <c r="N598" s="144"/>
      <c r="O598" s="141"/>
      <c r="P598" s="145"/>
      <c r="Q598" s="141"/>
      <c r="R598" s="144"/>
      <c r="S598" s="141"/>
      <c r="T598" s="141"/>
      <c r="U598" s="141"/>
    </row>
    <row r="599" ht="12.75" customHeight="1">
      <c r="A599" s="141"/>
      <c r="B599" s="141"/>
      <c r="C599" s="141"/>
      <c r="D599" s="141"/>
      <c r="E599" s="50"/>
      <c r="F599" s="141"/>
      <c r="G599" s="141"/>
      <c r="H599" s="141"/>
      <c r="I599" s="141"/>
      <c r="J599" s="141"/>
      <c r="K599" s="141"/>
      <c r="L599" s="141"/>
      <c r="M599" s="144"/>
      <c r="N599" s="144"/>
      <c r="O599" s="141"/>
      <c r="P599" s="145"/>
      <c r="Q599" s="141"/>
      <c r="R599" s="144"/>
      <c r="S599" s="141"/>
      <c r="T599" s="141"/>
      <c r="U599" s="141"/>
    </row>
    <row r="600" ht="12.75" customHeight="1">
      <c r="A600" s="141"/>
      <c r="B600" s="141"/>
      <c r="C600" s="141"/>
      <c r="D600" s="141"/>
      <c r="E600" s="50"/>
      <c r="F600" s="141"/>
      <c r="G600" s="141"/>
      <c r="H600" s="141"/>
      <c r="I600" s="141"/>
      <c r="J600" s="141"/>
      <c r="K600" s="141"/>
      <c r="L600" s="141"/>
      <c r="M600" s="144"/>
      <c r="N600" s="144"/>
      <c r="O600" s="141"/>
      <c r="P600" s="145"/>
      <c r="Q600" s="141"/>
      <c r="R600" s="144"/>
      <c r="S600" s="141"/>
      <c r="T600" s="141"/>
      <c r="U600" s="141"/>
    </row>
    <row r="601" ht="12.75" customHeight="1">
      <c r="A601" s="141"/>
      <c r="B601" s="141"/>
      <c r="C601" s="141"/>
      <c r="D601" s="141"/>
      <c r="E601" s="50"/>
      <c r="F601" s="141"/>
      <c r="G601" s="141"/>
      <c r="H601" s="141"/>
      <c r="I601" s="141"/>
      <c r="J601" s="141"/>
      <c r="K601" s="141"/>
      <c r="L601" s="141"/>
      <c r="M601" s="144"/>
      <c r="N601" s="144"/>
      <c r="O601" s="141"/>
      <c r="P601" s="145"/>
      <c r="Q601" s="141"/>
      <c r="R601" s="144"/>
      <c r="S601" s="141"/>
      <c r="T601" s="141"/>
      <c r="U601" s="141"/>
    </row>
    <row r="602" ht="12.75" customHeight="1">
      <c r="A602" s="141"/>
      <c r="B602" s="141"/>
      <c r="C602" s="141"/>
      <c r="D602" s="141"/>
      <c r="E602" s="50"/>
      <c r="F602" s="141"/>
      <c r="G602" s="141"/>
      <c r="H602" s="141"/>
      <c r="I602" s="141"/>
      <c r="J602" s="141"/>
      <c r="K602" s="141"/>
      <c r="L602" s="141"/>
      <c r="M602" s="144"/>
      <c r="N602" s="144"/>
      <c r="O602" s="141"/>
      <c r="P602" s="145"/>
      <c r="Q602" s="141"/>
      <c r="R602" s="144"/>
      <c r="S602" s="141"/>
      <c r="T602" s="141"/>
      <c r="U602" s="141"/>
    </row>
    <row r="603" ht="12.75" customHeight="1">
      <c r="A603" s="141"/>
      <c r="B603" s="141"/>
      <c r="C603" s="141"/>
      <c r="D603" s="141"/>
      <c r="E603" s="50"/>
      <c r="F603" s="141"/>
      <c r="G603" s="141"/>
      <c r="H603" s="141"/>
      <c r="I603" s="141"/>
      <c r="J603" s="141"/>
      <c r="K603" s="141"/>
      <c r="L603" s="141"/>
      <c r="M603" s="144"/>
      <c r="N603" s="144"/>
      <c r="O603" s="141"/>
      <c r="P603" s="145"/>
      <c r="Q603" s="141"/>
      <c r="R603" s="144"/>
      <c r="S603" s="141"/>
      <c r="T603" s="141"/>
      <c r="U603" s="141"/>
    </row>
    <row r="604" ht="12.75" customHeight="1">
      <c r="A604" s="141"/>
      <c r="B604" s="141"/>
      <c r="C604" s="141"/>
      <c r="D604" s="141"/>
      <c r="E604" s="50"/>
      <c r="F604" s="141"/>
      <c r="G604" s="141"/>
      <c r="H604" s="141"/>
      <c r="I604" s="141"/>
      <c r="J604" s="141"/>
      <c r="K604" s="141"/>
      <c r="L604" s="141"/>
      <c r="M604" s="144"/>
      <c r="N604" s="144"/>
      <c r="O604" s="141"/>
      <c r="P604" s="145"/>
      <c r="Q604" s="141"/>
      <c r="R604" s="144"/>
      <c r="S604" s="141"/>
      <c r="T604" s="141"/>
      <c r="U604" s="141"/>
    </row>
    <row r="605" ht="12.75" customHeight="1">
      <c r="A605" s="141"/>
      <c r="B605" s="141"/>
      <c r="C605" s="141"/>
      <c r="D605" s="141"/>
      <c r="E605" s="50"/>
      <c r="F605" s="141"/>
      <c r="G605" s="141"/>
      <c r="H605" s="141"/>
      <c r="I605" s="141"/>
      <c r="J605" s="141"/>
      <c r="K605" s="141"/>
      <c r="L605" s="141"/>
      <c r="M605" s="144"/>
      <c r="N605" s="144"/>
      <c r="O605" s="141"/>
      <c r="P605" s="145"/>
      <c r="Q605" s="141"/>
      <c r="R605" s="144"/>
      <c r="S605" s="141"/>
      <c r="T605" s="141"/>
      <c r="U605" s="141"/>
    </row>
    <row r="606" ht="12.75" customHeight="1">
      <c r="A606" s="141"/>
      <c r="B606" s="141"/>
      <c r="C606" s="141"/>
      <c r="D606" s="141"/>
      <c r="E606" s="50"/>
      <c r="F606" s="141"/>
      <c r="G606" s="141"/>
      <c r="H606" s="141"/>
      <c r="I606" s="141"/>
      <c r="J606" s="141"/>
      <c r="K606" s="141"/>
      <c r="L606" s="141"/>
      <c r="M606" s="144"/>
      <c r="N606" s="144"/>
      <c r="O606" s="141"/>
      <c r="P606" s="145"/>
      <c r="Q606" s="141"/>
      <c r="R606" s="144"/>
      <c r="S606" s="141"/>
      <c r="T606" s="141"/>
      <c r="U606" s="141"/>
    </row>
    <row r="607" ht="12.75" customHeight="1">
      <c r="A607" s="141"/>
      <c r="B607" s="141"/>
      <c r="C607" s="141"/>
      <c r="D607" s="141"/>
      <c r="E607" s="50"/>
      <c r="F607" s="141"/>
      <c r="G607" s="141"/>
      <c r="H607" s="141"/>
      <c r="I607" s="141"/>
      <c r="J607" s="141"/>
      <c r="K607" s="141"/>
      <c r="L607" s="141"/>
      <c r="M607" s="144"/>
      <c r="N607" s="144"/>
      <c r="O607" s="141"/>
      <c r="P607" s="145"/>
      <c r="Q607" s="141"/>
      <c r="R607" s="144"/>
      <c r="S607" s="141"/>
      <c r="T607" s="141"/>
      <c r="U607" s="141"/>
    </row>
    <row r="608" ht="12.75" customHeight="1">
      <c r="A608" s="141"/>
      <c r="B608" s="141"/>
      <c r="C608" s="141"/>
      <c r="D608" s="141"/>
      <c r="E608" s="50"/>
      <c r="F608" s="141"/>
      <c r="G608" s="141"/>
      <c r="H608" s="141"/>
      <c r="I608" s="141"/>
      <c r="J608" s="141"/>
      <c r="K608" s="141"/>
      <c r="L608" s="141"/>
      <c r="M608" s="144"/>
      <c r="N608" s="144"/>
      <c r="O608" s="141"/>
      <c r="P608" s="145"/>
      <c r="Q608" s="141"/>
      <c r="R608" s="144"/>
      <c r="S608" s="141"/>
      <c r="T608" s="141"/>
      <c r="U608" s="141"/>
    </row>
    <row r="609" ht="12.75" customHeight="1">
      <c r="A609" s="141"/>
      <c r="B609" s="141"/>
      <c r="C609" s="141"/>
      <c r="D609" s="141"/>
      <c r="E609" s="50"/>
      <c r="F609" s="141"/>
      <c r="G609" s="141"/>
      <c r="H609" s="141"/>
      <c r="I609" s="141"/>
      <c r="J609" s="141"/>
      <c r="K609" s="141"/>
      <c r="L609" s="141"/>
      <c r="M609" s="144"/>
      <c r="N609" s="144"/>
      <c r="O609" s="141"/>
      <c r="P609" s="145"/>
      <c r="Q609" s="141"/>
      <c r="R609" s="144"/>
      <c r="S609" s="141"/>
      <c r="T609" s="141"/>
      <c r="U609" s="141"/>
    </row>
    <row r="610" ht="12.75" customHeight="1">
      <c r="A610" s="141"/>
      <c r="B610" s="141"/>
      <c r="C610" s="141"/>
      <c r="D610" s="141"/>
      <c r="E610" s="50"/>
      <c r="F610" s="141"/>
      <c r="G610" s="141"/>
      <c r="H610" s="141"/>
      <c r="I610" s="141"/>
      <c r="J610" s="141"/>
      <c r="K610" s="141"/>
      <c r="L610" s="141"/>
      <c r="M610" s="144"/>
      <c r="N610" s="144"/>
      <c r="O610" s="141"/>
      <c r="P610" s="145"/>
      <c r="Q610" s="141"/>
      <c r="R610" s="144"/>
      <c r="S610" s="141"/>
      <c r="T610" s="141"/>
      <c r="U610" s="141"/>
    </row>
    <row r="611" ht="12.75" customHeight="1">
      <c r="A611" s="141"/>
      <c r="B611" s="141"/>
      <c r="C611" s="141"/>
      <c r="D611" s="141"/>
      <c r="E611" s="50"/>
      <c r="F611" s="141"/>
      <c r="G611" s="141"/>
      <c r="H611" s="141"/>
      <c r="I611" s="141"/>
      <c r="J611" s="141"/>
      <c r="K611" s="141"/>
      <c r="L611" s="141"/>
      <c r="M611" s="144"/>
      <c r="N611" s="144"/>
      <c r="O611" s="141"/>
      <c r="P611" s="145"/>
      <c r="Q611" s="141"/>
      <c r="R611" s="144"/>
      <c r="S611" s="141"/>
      <c r="T611" s="141"/>
      <c r="U611" s="141"/>
    </row>
    <row r="612" ht="12.75" customHeight="1">
      <c r="A612" s="141"/>
      <c r="B612" s="141"/>
      <c r="C612" s="141"/>
      <c r="D612" s="141"/>
      <c r="E612" s="50"/>
      <c r="F612" s="141"/>
      <c r="G612" s="141"/>
      <c r="H612" s="141"/>
      <c r="I612" s="141"/>
      <c r="J612" s="141"/>
      <c r="K612" s="141"/>
      <c r="L612" s="141"/>
      <c r="M612" s="144"/>
      <c r="N612" s="144"/>
      <c r="O612" s="141"/>
      <c r="P612" s="145"/>
      <c r="Q612" s="141"/>
      <c r="R612" s="144"/>
      <c r="S612" s="141"/>
      <c r="T612" s="141"/>
      <c r="U612" s="141"/>
    </row>
    <row r="613" ht="12.75" customHeight="1">
      <c r="A613" s="141"/>
      <c r="B613" s="141"/>
      <c r="C613" s="141"/>
      <c r="D613" s="141"/>
      <c r="E613" s="50"/>
      <c r="F613" s="141"/>
      <c r="G613" s="141"/>
      <c r="H613" s="141"/>
      <c r="I613" s="141"/>
      <c r="J613" s="141"/>
      <c r="K613" s="141"/>
      <c r="L613" s="141"/>
      <c r="M613" s="144"/>
      <c r="N613" s="144"/>
      <c r="O613" s="141"/>
      <c r="P613" s="145"/>
      <c r="Q613" s="141"/>
      <c r="R613" s="144"/>
      <c r="S613" s="141"/>
      <c r="T613" s="141"/>
      <c r="U613" s="141"/>
    </row>
    <row r="614" ht="12.75" customHeight="1">
      <c r="A614" s="141"/>
      <c r="B614" s="141"/>
      <c r="C614" s="141"/>
      <c r="D614" s="141"/>
      <c r="E614" s="50"/>
      <c r="F614" s="141"/>
      <c r="G614" s="141"/>
      <c r="H614" s="141"/>
      <c r="I614" s="141"/>
      <c r="J614" s="141"/>
      <c r="K614" s="141"/>
      <c r="L614" s="141"/>
      <c r="M614" s="144"/>
      <c r="N614" s="144"/>
      <c r="O614" s="141"/>
      <c r="P614" s="145"/>
      <c r="Q614" s="141"/>
      <c r="R614" s="144"/>
      <c r="S614" s="141"/>
      <c r="T614" s="141"/>
      <c r="U614" s="141"/>
    </row>
    <row r="615" ht="12.75" customHeight="1">
      <c r="A615" s="141"/>
      <c r="B615" s="141"/>
      <c r="C615" s="141"/>
      <c r="D615" s="141"/>
      <c r="E615" s="50"/>
      <c r="F615" s="141"/>
      <c r="G615" s="141"/>
      <c r="H615" s="141"/>
      <c r="I615" s="141"/>
      <c r="J615" s="141"/>
      <c r="K615" s="141"/>
      <c r="L615" s="141"/>
      <c r="M615" s="144"/>
      <c r="N615" s="144"/>
      <c r="O615" s="141"/>
      <c r="P615" s="145"/>
      <c r="Q615" s="141"/>
      <c r="R615" s="144"/>
      <c r="S615" s="141"/>
      <c r="T615" s="141"/>
      <c r="U615" s="141"/>
    </row>
    <row r="616" ht="12.75" customHeight="1">
      <c r="A616" s="141"/>
      <c r="B616" s="141"/>
      <c r="C616" s="141"/>
      <c r="D616" s="141"/>
      <c r="E616" s="50"/>
      <c r="F616" s="141"/>
      <c r="G616" s="141"/>
      <c r="H616" s="141"/>
      <c r="I616" s="141"/>
      <c r="J616" s="141"/>
      <c r="K616" s="141"/>
      <c r="L616" s="141"/>
      <c r="M616" s="144"/>
      <c r="N616" s="144"/>
      <c r="O616" s="141"/>
      <c r="P616" s="145"/>
      <c r="Q616" s="141"/>
      <c r="R616" s="144"/>
      <c r="S616" s="141"/>
      <c r="T616" s="141"/>
      <c r="U616" s="141"/>
    </row>
    <row r="617" ht="12.75" customHeight="1">
      <c r="A617" s="141"/>
      <c r="B617" s="141"/>
      <c r="C617" s="141"/>
      <c r="D617" s="141"/>
      <c r="E617" s="50"/>
      <c r="F617" s="141"/>
      <c r="G617" s="141"/>
      <c r="H617" s="141"/>
      <c r="I617" s="141"/>
      <c r="J617" s="141"/>
      <c r="K617" s="141"/>
      <c r="L617" s="141"/>
      <c r="M617" s="144"/>
      <c r="N617" s="144"/>
      <c r="O617" s="141"/>
      <c r="P617" s="145"/>
      <c r="Q617" s="141"/>
      <c r="R617" s="144"/>
      <c r="S617" s="141"/>
      <c r="T617" s="141"/>
      <c r="U617" s="141"/>
    </row>
    <row r="618" ht="12.75" customHeight="1">
      <c r="A618" s="141"/>
      <c r="B618" s="141"/>
      <c r="C618" s="141"/>
      <c r="D618" s="141"/>
      <c r="E618" s="50"/>
      <c r="F618" s="141"/>
      <c r="G618" s="141"/>
      <c r="H618" s="141"/>
      <c r="I618" s="141"/>
      <c r="J618" s="141"/>
      <c r="K618" s="141"/>
      <c r="L618" s="141"/>
      <c r="M618" s="144"/>
      <c r="N618" s="144"/>
      <c r="O618" s="141"/>
      <c r="P618" s="145"/>
      <c r="Q618" s="141"/>
      <c r="R618" s="144"/>
      <c r="S618" s="141"/>
      <c r="T618" s="141"/>
      <c r="U618" s="141"/>
    </row>
    <row r="619" ht="12.75" customHeight="1">
      <c r="A619" s="141"/>
      <c r="B619" s="141"/>
      <c r="C619" s="141"/>
      <c r="D619" s="141"/>
      <c r="E619" s="50"/>
      <c r="F619" s="141"/>
      <c r="G619" s="141"/>
      <c r="H619" s="141"/>
      <c r="I619" s="141"/>
      <c r="J619" s="141"/>
      <c r="K619" s="141"/>
      <c r="L619" s="141"/>
      <c r="M619" s="144"/>
      <c r="N619" s="144"/>
      <c r="O619" s="141"/>
      <c r="P619" s="145"/>
      <c r="Q619" s="141"/>
      <c r="R619" s="144"/>
      <c r="S619" s="141"/>
      <c r="T619" s="141"/>
      <c r="U619" s="141"/>
    </row>
    <row r="620" ht="12.75" customHeight="1">
      <c r="A620" s="141"/>
      <c r="B620" s="141"/>
      <c r="C620" s="141"/>
      <c r="D620" s="141"/>
      <c r="E620" s="50"/>
      <c r="F620" s="141"/>
      <c r="G620" s="141"/>
      <c r="H620" s="141"/>
      <c r="I620" s="141"/>
      <c r="J620" s="141"/>
      <c r="K620" s="141"/>
      <c r="L620" s="141"/>
      <c r="M620" s="144"/>
      <c r="N620" s="144"/>
      <c r="O620" s="141"/>
      <c r="P620" s="145"/>
      <c r="Q620" s="141"/>
      <c r="R620" s="144"/>
      <c r="S620" s="141"/>
      <c r="T620" s="141"/>
      <c r="U620" s="141"/>
    </row>
    <row r="621" ht="12.75" customHeight="1">
      <c r="A621" s="141"/>
      <c r="B621" s="141"/>
      <c r="C621" s="141"/>
      <c r="D621" s="141"/>
      <c r="E621" s="50"/>
      <c r="F621" s="141"/>
      <c r="G621" s="141"/>
      <c r="H621" s="141"/>
      <c r="I621" s="141"/>
      <c r="J621" s="141"/>
      <c r="K621" s="141"/>
      <c r="L621" s="141"/>
      <c r="M621" s="144"/>
      <c r="N621" s="144"/>
      <c r="O621" s="141"/>
      <c r="P621" s="145"/>
      <c r="Q621" s="141"/>
      <c r="R621" s="144"/>
      <c r="S621" s="141"/>
      <c r="T621" s="141"/>
      <c r="U621" s="141"/>
    </row>
    <row r="622" ht="12.75" customHeight="1">
      <c r="A622" s="141"/>
      <c r="B622" s="141"/>
      <c r="C622" s="141"/>
      <c r="D622" s="141"/>
      <c r="E622" s="50"/>
      <c r="F622" s="141"/>
      <c r="G622" s="141"/>
      <c r="H622" s="141"/>
      <c r="I622" s="141"/>
      <c r="J622" s="141"/>
      <c r="K622" s="141"/>
      <c r="L622" s="141"/>
      <c r="M622" s="144"/>
      <c r="N622" s="144"/>
      <c r="O622" s="141"/>
      <c r="P622" s="145"/>
      <c r="Q622" s="141"/>
      <c r="R622" s="144"/>
      <c r="S622" s="141"/>
      <c r="T622" s="141"/>
      <c r="U622" s="141"/>
    </row>
    <row r="623" ht="12.75" customHeight="1">
      <c r="A623" s="141"/>
      <c r="B623" s="141"/>
      <c r="C623" s="141"/>
      <c r="D623" s="141"/>
      <c r="E623" s="50"/>
      <c r="F623" s="141"/>
      <c r="G623" s="141"/>
      <c r="H623" s="141"/>
      <c r="I623" s="141"/>
      <c r="J623" s="141"/>
      <c r="K623" s="141"/>
      <c r="L623" s="141"/>
      <c r="M623" s="144"/>
      <c r="N623" s="144"/>
      <c r="O623" s="141"/>
      <c r="P623" s="145"/>
      <c r="Q623" s="141"/>
      <c r="R623" s="144"/>
      <c r="S623" s="141"/>
      <c r="T623" s="141"/>
      <c r="U623" s="141"/>
    </row>
    <row r="624" ht="12.75" customHeight="1">
      <c r="A624" s="141"/>
      <c r="B624" s="141"/>
      <c r="C624" s="141"/>
      <c r="D624" s="141"/>
      <c r="E624" s="50"/>
      <c r="F624" s="141"/>
      <c r="G624" s="141"/>
      <c r="H624" s="141"/>
      <c r="I624" s="141"/>
      <c r="J624" s="141"/>
      <c r="K624" s="141"/>
      <c r="L624" s="141"/>
      <c r="M624" s="144"/>
      <c r="N624" s="144"/>
      <c r="O624" s="141"/>
      <c r="P624" s="145"/>
      <c r="Q624" s="141"/>
      <c r="R624" s="144"/>
      <c r="S624" s="141"/>
      <c r="T624" s="141"/>
      <c r="U624" s="141"/>
    </row>
    <row r="625" ht="12.75" customHeight="1">
      <c r="A625" s="141"/>
      <c r="B625" s="141"/>
      <c r="C625" s="141"/>
      <c r="D625" s="141"/>
      <c r="E625" s="50"/>
      <c r="F625" s="141"/>
      <c r="G625" s="141"/>
      <c r="H625" s="141"/>
      <c r="I625" s="141"/>
      <c r="J625" s="141"/>
      <c r="K625" s="141"/>
      <c r="L625" s="141"/>
      <c r="M625" s="144"/>
      <c r="N625" s="144"/>
      <c r="O625" s="141"/>
      <c r="P625" s="145"/>
      <c r="Q625" s="141"/>
      <c r="R625" s="144"/>
      <c r="S625" s="141"/>
      <c r="T625" s="141"/>
      <c r="U625" s="141"/>
    </row>
    <row r="626" ht="12.75" customHeight="1">
      <c r="A626" s="141"/>
      <c r="B626" s="141"/>
      <c r="C626" s="141"/>
      <c r="D626" s="141"/>
      <c r="E626" s="50"/>
      <c r="F626" s="141"/>
      <c r="G626" s="141"/>
      <c r="H626" s="141"/>
      <c r="I626" s="141"/>
      <c r="J626" s="141"/>
      <c r="K626" s="141"/>
      <c r="L626" s="141"/>
      <c r="M626" s="144"/>
      <c r="N626" s="144"/>
      <c r="O626" s="141"/>
      <c r="P626" s="145"/>
      <c r="Q626" s="141"/>
      <c r="R626" s="144"/>
      <c r="S626" s="141"/>
      <c r="T626" s="141"/>
      <c r="U626" s="141"/>
    </row>
    <row r="627" ht="12.75" customHeight="1">
      <c r="A627" s="141"/>
      <c r="B627" s="141"/>
      <c r="C627" s="141"/>
      <c r="D627" s="141"/>
      <c r="E627" s="50"/>
      <c r="F627" s="141"/>
      <c r="G627" s="141"/>
      <c r="H627" s="141"/>
      <c r="I627" s="141"/>
      <c r="J627" s="141"/>
      <c r="K627" s="141"/>
      <c r="L627" s="141"/>
      <c r="M627" s="144"/>
      <c r="N627" s="144"/>
      <c r="O627" s="141"/>
      <c r="P627" s="145"/>
      <c r="Q627" s="141"/>
      <c r="R627" s="144"/>
      <c r="S627" s="141"/>
      <c r="T627" s="141"/>
      <c r="U627" s="141"/>
    </row>
    <row r="628" ht="12.75" customHeight="1">
      <c r="A628" s="141"/>
      <c r="B628" s="141"/>
      <c r="C628" s="141"/>
      <c r="D628" s="141"/>
      <c r="E628" s="50"/>
      <c r="F628" s="141"/>
      <c r="G628" s="141"/>
      <c r="H628" s="141"/>
      <c r="I628" s="141"/>
      <c r="J628" s="141"/>
      <c r="K628" s="141"/>
      <c r="L628" s="141"/>
      <c r="M628" s="144"/>
      <c r="N628" s="144"/>
      <c r="O628" s="141"/>
      <c r="P628" s="145"/>
      <c r="Q628" s="141"/>
      <c r="R628" s="144"/>
      <c r="S628" s="141"/>
      <c r="T628" s="141"/>
      <c r="U628" s="141"/>
    </row>
    <row r="629" ht="12.75" customHeight="1">
      <c r="A629" s="141"/>
      <c r="B629" s="141"/>
      <c r="C629" s="141"/>
      <c r="D629" s="141"/>
      <c r="E629" s="50"/>
      <c r="F629" s="141"/>
      <c r="G629" s="141"/>
      <c r="H629" s="141"/>
      <c r="I629" s="141"/>
      <c r="J629" s="141"/>
      <c r="K629" s="141"/>
      <c r="L629" s="141"/>
      <c r="M629" s="144"/>
      <c r="N629" s="144"/>
      <c r="O629" s="141"/>
      <c r="P629" s="145"/>
      <c r="Q629" s="141"/>
      <c r="R629" s="144"/>
      <c r="S629" s="141"/>
      <c r="T629" s="141"/>
      <c r="U629" s="141"/>
    </row>
    <row r="630" ht="12.75" customHeight="1">
      <c r="A630" s="141"/>
      <c r="B630" s="141"/>
      <c r="C630" s="141"/>
      <c r="D630" s="141"/>
      <c r="E630" s="50"/>
      <c r="F630" s="141"/>
      <c r="G630" s="141"/>
      <c r="H630" s="141"/>
      <c r="I630" s="141"/>
      <c r="J630" s="141"/>
      <c r="K630" s="141"/>
      <c r="L630" s="141"/>
      <c r="M630" s="144"/>
      <c r="N630" s="144"/>
      <c r="O630" s="141"/>
      <c r="P630" s="145"/>
      <c r="Q630" s="141"/>
      <c r="R630" s="144"/>
      <c r="S630" s="141"/>
      <c r="T630" s="141"/>
      <c r="U630" s="141"/>
    </row>
    <row r="631" ht="12.75" customHeight="1">
      <c r="A631" s="141"/>
      <c r="B631" s="141"/>
      <c r="C631" s="141"/>
      <c r="D631" s="141"/>
      <c r="E631" s="50"/>
      <c r="F631" s="141"/>
      <c r="G631" s="141"/>
      <c r="H631" s="141"/>
      <c r="I631" s="141"/>
      <c r="J631" s="141"/>
      <c r="K631" s="141"/>
      <c r="L631" s="141"/>
      <c r="M631" s="144"/>
      <c r="N631" s="144"/>
      <c r="O631" s="141"/>
      <c r="P631" s="145"/>
      <c r="Q631" s="141"/>
      <c r="R631" s="144"/>
      <c r="S631" s="141"/>
      <c r="T631" s="141"/>
      <c r="U631" s="141"/>
    </row>
    <row r="632" ht="12.75" customHeight="1">
      <c r="A632" s="141"/>
      <c r="B632" s="141"/>
      <c r="C632" s="141"/>
      <c r="D632" s="141"/>
      <c r="E632" s="50"/>
      <c r="F632" s="141"/>
      <c r="G632" s="141"/>
      <c r="H632" s="141"/>
      <c r="I632" s="141"/>
      <c r="J632" s="141"/>
      <c r="K632" s="141"/>
      <c r="L632" s="141"/>
      <c r="M632" s="144"/>
      <c r="N632" s="144"/>
      <c r="O632" s="141"/>
      <c r="P632" s="145"/>
      <c r="Q632" s="141"/>
      <c r="R632" s="144"/>
      <c r="S632" s="141"/>
      <c r="T632" s="141"/>
      <c r="U632" s="141"/>
    </row>
    <row r="633" ht="12.75" customHeight="1">
      <c r="A633" s="141"/>
      <c r="B633" s="141"/>
      <c r="C633" s="141"/>
      <c r="D633" s="141"/>
      <c r="E633" s="50"/>
      <c r="F633" s="141"/>
      <c r="G633" s="141"/>
      <c r="H633" s="141"/>
      <c r="I633" s="141"/>
      <c r="J633" s="141"/>
      <c r="K633" s="141"/>
      <c r="L633" s="141"/>
      <c r="M633" s="144"/>
      <c r="N633" s="144"/>
      <c r="O633" s="141"/>
      <c r="P633" s="145"/>
      <c r="Q633" s="141"/>
      <c r="R633" s="144"/>
      <c r="S633" s="141"/>
      <c r="T633" s="141"/>
      <c r="U633" s="141"/>
    </row>
    <row r="634" ht="12.75" customHeight="1">
      <c r="A634" s="141"/>
      <c r="B634" s="141"/>
      <c r="C634" s="141"/>
      <c r="D634" s="141"/>
      <c r="E634" s="50"/>
      <c r="F634" s="141"/>
      <c r="G634" s="141"/>
      <c r="H634" s="141"/>
      <c r="I634" s="141"/>
      <c r="J634" s="141"/>
      <c r="K634" s="141"/>
      <c r="L634" s="141"/>
      <c r="M634" s="144"/>
      <c r="N634" s="144"/>
      <c r="O634" s="141"/>
      <c r="P634" s="145"/>
      <c r="Q634" s="141"/>
      <c r="R634" s="144"/>
      <c r="S634" s="141"/>
      <c r="T634" s="141"/>
      <c r="U634" s="141"/>
    </row>
    <row r="635" ht="12.75" customHeight="1">
      <c r="A635" s="141"/>
      <c r="B635" s="141"/>
      <c r="C635" s="141"/>
      <c r="D635" s="141"/>
      <c r="E635" s="50"/>
      <c r="F635" s="141"/>
      <c r="G635" s="141"/>
      <c r="H635" s="141"/>
      <c r="I635" s="141"/>
      <c r="J635" s="141"/>
      <c r="K635" s="141"/>
      <c r="L635" s="141"/>
      <c r="M635" s="144"/>
      <c r="N635" s="144"/>
      <c r="O635" s="141"/>
      <c r="P635" s="145"/>
      <c r="Q635" s="141"/>
      <c r="R635" s="144"/>
      <c r="S635" s="141"/>
      <c r="T635" s="141"/>
      <c r="U635" s="141"/>
    </row>
    <row r="636" ht="12.75" customHeight="1">
      <c r="A636" s="141"/>
      <c r="B636" s="141"/>
      <c r="C636" s="141"/>
      <c r="D636" s="141"/>
      <c r="E636" s="50"/>
      <c r="F636" s="141"/>
      <c r="G636" s="141"/>
      <c r="H636" s="141"/>
      <c r="I636" s="141"/>
      <c r="J636" s="141"/>
      <c r="K636" s="141"/>
      <c r="L636" s="141"/>
      <c r="M636" s="144"/>
      <c r="N636" s="144"/>
      <c r="O636" s="141"/>
      <c r="P636" s="145"/>
      <c r="Q636" s="141"/>
      <c r="R636" s="144"/>
      <c r="S636" s="141"/>
      <c r="T636" s="141"/>
      <c r="U636" s="141"/>
    </row>
    <row r="637" ht="12.75" customHeight="1">
      <c r="A637" s="141"/>
      <c r="B637" s="141"/>
      <c r="C637" s="141"/>
      <c r="D637" s="141"/>
      <c r="E637" s="50"/>
      <c r="F637" s="141"/>
      <c r="G637" s="141"/>
      <c r="H637" s="141"/>
      <c r="I637" s="141"/>
      <c r="J637" s="141"/>
      <c r="K637" s="141"/>
      <c r="L637" s="141"/>
      <c r="M637" s="144"/>
      <c r="N637" s="144"/>
      <c r="O637" s="141"/>
      <c r="P637" s="145"/>
      <c r="Q637" s="141"/>
      <c r="R637" s="144"/>
      <c r="S637" s="141"/>
      <c r="T637" s="141"/>
      <c r="U637" s="141"/>
    </row>
    <row r="638" ht="12.75" customHeight="1">
      <c r="A638" s="141"/>
      <c r="B638" s="141"/>
      <c r="C638" s="141"/>
      <c r="D638" s="141"/>
      <c r="E638" s="50"/>
      <c r="F638" s="141"/>
      <c r="G638" s="141"/>
      <c r="H638" s="141"/>
      <c r="I638" s="141"/>
      <c r="J638" s="141"/>
      <c r="K638" s="141"/>
      <c r="L638" s="141"/>
      <c r="M638" s="144"/>
      <c r="N638" s="144"/>
      <c r="O638" s="141"/>
      <c r="P638" s="145"/>
      <c r="Q638" s="141"/>
      <c r="R638" s="144"/>
      <c r="S638" s="141"/>
      <c r="T638" s="141"/>
      <c r="U638" s="141"/>
    </row>
    <row r="639" ht="12.75" customHeight="1">
      <c r="A639" s="141"/>
      <c r="B639" s="141"/>
      <c r="C639" s="141"/>
      <c r="D639" s="141"/>
      <c r="E639" s="50"/>
      <c r="F639" s="141"/>
      <c r="G639" s="141"/>
      <c r="H639" s="141"/>
      <c r="I639" s="141"/>
      <c r="J639" s="141"/>
      <c r="K639" s="141"/>
      <c r="L639" s="141"/>
      <c r="M639" s="144"/>
      <c r="N639" s="144"/>
      <c r="O639" s="141"/>
      <c r="P639" s="145"/>
      <c r="Q639" s="141"/>
      <c r="R639" s="144"/>
      <c r="S639" s="141"/>
      <c r="T639" s="141"/>
      <c r="U639" s="141"/>
    </row>
    <row r="640" ht="12.75" customHeight="1">
      <c r="A640" s="141"/>
      <c r="B640" s="141"/>
      <c r="C640" s="141"/>
      <c r="D640" s="141"/>
      <c r="E640" s="50"/>
      <c r="F640" s="141"/>
      <c r="G640" s="141"/>
      <c r="H640" s="141"/>
      <c r="I640" s="141"/>
      <c r="J640" s="141"/>
      <c r="K640" s="141"/>
      <c r="L640" s="141"/>
      <c r="M640" s="144"/>
      <c r="N640" s="144"/>
      <c r="O640" s="141"/>
      <c r="P640" s="145"/>
      <c r="Q640" s="141"/>
      <c r="R640" s="144"/>
      <c r="S640" s="141"/>
      <c r="T640" s="141"/>
      <c r="U640" s="141"/>
    </row>
    <row r="641" ht="12.75" customHeight="1">
      <c r="A641" s="141"/>
      <c r="B641" s="141"/>
      <c r="C641" s="141"/>
      <c r="D641" s="141"/>
      <c r="E641" s="50"/>
      <c r="F641" s="141"/>
      <c r="G641" s="141"/>
      <c r="H641" s="141"/>
      <c r="I641" s="141"/>
      <c r="J641" s="141"/>
      <c r="K641" s="141"/>
      <c r="L641" s="141"/>
      <c r="M641" s="144"/>
      <c r="N641" s="144"/>
      <c r="O641" s="141"/>
      <c r="P641" s="145"/>
      <c r="Q641" s="141"/>
      <c r="R641" s="144"/>
      <c r="S641" s="141"/>
      <c r="T641" s="141"/>
      <c r="U641" s="141"/>
    </row>
    <row r="642" ht="12.75" customHeight="1">
      <c r="A642" s="141"/>
      <c r="B642" s="141"/>
      <c r="C642" s="141"/>
      <c r="D642" s="141"/>
      <c r="E642" s="50"/>
      <c r="F642" s="141"/>
      <c r="G642" s="141"/>
      <c r="H642" s="141"/>
      <c r="I642" s="141"/>
      <c r="J642" s="141"/>
      <c r="K642" s="141"/>
      <c r="L642" s="141"/>
      <c r="M642" s="144"/>
      <c r="N642" s="144"/>
      <c r="O642" s="141"/>
      <c r="P642" s="145"/>
      <c r="Q642" s="141"/>
      <c r="R642" s="144"/>
      <c r="S642" s="141"/>
      <c r="T642" s="141"/>
      <c r="U642" s="141"/>
    </row>
    <row r="643" ht="12.75" customHeight="1">
      <c r="A643" s="141"/>
      <c r="B643" s="141"/>
      <c r="C643" s="141"/>
      <c r="D643" s="141"/>
      <c r="E643" s="50"/>
      <c r="F643" s="141"/>
      <c r="G643" s="141"/>
      <c r="H643" s="141"/>
      <c r="I643" s="141"/>
      <c r="J643" s="141"/>
      <c r="K643" s="141"/>
      <c r="L643" s="141"/>
      <c r="M643" s="144"/>
      <c r="N643" s="144"/>
      <c r="O643" s="141"/>
      <c r="P643" s="145"/>
      <c r="Q643" s="141"/>
      <c r="R643" s="144"/>
      <c r="S643" s="141"/>
      <c r="T643" s="141"/>
      <c r="U643" s="141"/>
    </row>
    <row r="644" ht="12.75" customHeight="1">
      <c r="A644" s="141"/>
      <c r="B644" s="141"/>
      <c r="C644" s="141"/>
      <c r="D644" s="141"/>
      <c r="E644" s="50"/>
      <c r="F644" s="141"/>
      <c r="G644" s="141"/>
      <c r="H644" s="141"/>
      <c r="I644" s="141"/>
      <c r="J644" s="141"/>
      <c r="K644" s="141"/>
      <c r="L644" s="141"/>
      <c r="M644" s="144"/>
      <c r="N644" s="144"/>
      <c r="O644" s="141"/>
      <c r="P644" s="145"/>
      <c r="Q644" s="141"/>
      <c r="R644" s="144"/>
      <c r="S644" s="141"/>
      <c r="T644" s="141"/>
      <c r="U644" s="141"/>
    </row>
    <row r="645" ht="12.75" customHeight="1">
      <c r="A645" s="141"/>
      <c r="B645" s="141"/>
      <c r="C645" s="141"/>
      <c r="D645" s="141"/>
      <c r="E645" s="50"/>
      <c r="F645" s="141"/>
      <c r="G645" s="141"/>
      <c r="H645" s="141"/>
      <c r="I645" s="141"/>
      <c r="J645" s="141"/>
      <c r="K645" s="141"/>
      <c r="L645" s="141"/>
      <c r="M645" s="144"/>
      <c r="N645" s="144"/>
      <c r="O645" s="141"/>
      <c r="P645" s="145"/>
      <c r="Q645" s="141"/>
      <c r="R645" s="144"/>
      <c r="S645" s="141"/>
      <c r="T645" s="141"/>
      <c r="U645" s="141"/>
    </row>
    <row r="646" ht="12.75" customHeight="1">
      <c r="A646" s="141"/>
      <c r="B646" s="141"/>
      <c r="C646" s="141"/>
      <c r="D646" s="141"/>
      <c r="E646" s="50"/>
      <c r="F646" s="141"/>
      <c r="G646" s="141"/>
      <c r="H646" s="141"/>
      <c r="I646" s="141"/>
      <c r="J646" s="141"/>
      <c r="K646" s="141"/>
      <c r="L646" s="141"/>
      <c r="M646" s="144"/>
      <c r="N646" s="144"/>
      <c r="O646" s="141"/>
      <c r="P646" s="145"/>
      <c r="Q646" s="141"/>
      <c r="R646" s="144"/>
      <c r="S646" s="141"/>
      <c r="T646" s="141"/>
      <c r="U646" s="141"/>
    </row>
    <row r="647" ht="12.75" customHeight="1">
      <c r="A647" s="141"/>
      <c r="B647" s="141"/>
      <c r="C647" s="141"/>
      <c r="D647" s="141"/>
      <c r="E647" s="50"/>
      <c r="F647" s="141"/>
      <c r="G647" s="141"/>
      <c r="H647" s="141"/>
      <c r="I647" s="141"/>
      <c r="J647" s="141"/>
      <c r="K647" s="141"/>
      <c r="L647" s="141"/>
      <c r="M647" s="144"/>
      <c r="N647" s="144"/>
      <c r="O647" s="141"/>
      <c r="P647" s="145"/>
      <c r="Q647" s="141"/>
      <c r="R647" s="144"/>
      <c r="S647" s="141"/>
      <c r="T647" s="141"/>
      <c r="U647" s="141"/>
    </row>
    <row r="648" ht="12.75" customHeight="1">
      <c r="A648" s="141"/>
      <c r="B648" s="141"/>
      <c r="C648" s="141"/>
      <c r="D648" s="141"/>
      <c r="E648" s="50"/>
      <c r="F648" s="141"/>
      <c r="G648" s="141"/>
      <c r="H648" s="141"/>
      <c r="I648" s="141"/>
      <c r="J648" s="141"/>
      <c r="K648" s="141"/>
      <c r="L648" s="141"/>
      <c r="M648" s="144"/>
      <c r="N648" s="144"/>
      <c r="O648" s="141"/>
      <c r="P648" s="145"/>
      <c r="Q648" s="141"/>
      <c r="R648" s="144"/>
      <c r="S648" s="141"/>
      <c r="T648" s="141"/>
      <c r="U648" s="141"/>
    </row>
    <row r="649" ht="12.75" customHeight="1">
      <c r="A649" s="141"/>
      <c r="B649" s="141"/>
      <c r="C649" s="141"/>
      <c r="D649" s="141"/>
      <c r="E649" s="50"/>
      <c r="F649" s="141"/>
      <c r="G649" s="141"/>
      <c r="H649" s="141"/>
      <c r="I649" s="141"/>
      <c r="J649" s="141"/>
      <c r="K649" s="141"/>
      <c r="L649" s="141"/>
      <c r="M649" s="144"/>
      <c r="N649" s="144"/>
      <c r="O649" s="141"/>
      <c r="P649" s="145"/>
      <c r="Q649" s="141"/>
      <c r="R649" s="144"/>
      <c r="S649" s="141"/>
      <c r="T649" s="141"/>
      <c r="U649" s="141"/>
    </row>
    <row r="650" ht="12.75" customHeight="1">
      <c r="A650" s="141"/>
      <c r="B650" s="141"/>
      <c r="C650" s="141"/>
      <c r="D650" s="141"/>
      <c r="E650" s="50"/>
      <c r="F650" s="141"/>
      <c r="G650" s="141"/>
      <c r="H650" s="141"/>
      <c r="I650" s="141"/>
      <c r="J650" s="141"/>
      <c r="K650" s="141"/>
      <c r="L650" s="141"/>
      <c r="M650" s="144"/>
      <c r="N650" s="144"/>
      <c r="O650" s="141"/>
      <c r="P650" s="145"/>
      <c r="Q650" s="141"/>
      <c r="R650" s="144"/>
      <c r="S650" s="141"/>
      <c r="T650" s="141"/>
      <c r="U650" s="141"/>
    </row>
    <row r="651" ht="12.75" customHeight="1">
      <c r="A651" s="141"/>
      <c r="B651" s="141"/>
      <c r="C651" s="141"/>
      <c r="D651" s="141"/>
      <c r="E651" s="50"/>
      <c r="F651" s="141"/>
      <c r="G651" s="141"/>
      <c r="H651" s="141"/>
      <c r="I651" s="141"/>
      <c r="J651" s="141"/>
      <c r="K651" s="141"/>
      <c r="L651" s="141"/>
      <c r="M651" s="144"/>
      <c r="N651" s="144"/>
      <c r="O651" s="141"/>
      <c r="P651" s="145"/>
      <c r="Q651" s="141"/>
      <c r="R651" s="144"/>
      <c r="S651" s="141"/>
      <c r="T651" s="141"/>
      <c r="U651" s="141"/>
    </row>
    <row r="652" ht="12.75" customHeight="1">
      <c r="A652" s="141"/>
      <c r="B652" s="141"/>
      <c r="C652" s="141"/>
      <c r="D652" s="141"/>
      <c r="E652" s="50"/>
      <c r="F652" s="141"/>
      <c r="G652" s="141"/>
      <c r="H652" s="141"/>
      <c r="I652" s="141"/>
      <c r="J652" s="141"/>
      <c r="K652" s="141"/>
      <c r="L652" s="141"/>
      <c r="M652" s="144"/>
      <c r="N652" s="144"/>
      <c r="O652" s="141"/>
      <c r="P652" s="145"/>
      <c r="Q652" s="141"/>
      <c r="R652" s="144"/>
      <c r="S652" s="141"/>
      <c r="T652" s="141"/>
      <c r="U652" s="141"/>
    </row>
    <row r="653" ht="12.75" customHeight="1">
      <c r="A653" s="141"/>
      <c r="B653" s="141"/>
      <c r="C653" s="141"/>
      <c r="D653" s="141"/>
      <c r="E653" s="50"/>
      <c r="F653" s="141"/>
      <c r="G653" s="141"/>
      <c r="H653" s="141"/>
      <c r="I653" s="141"/>
      <c r="J653" s="141"/>
      <c r="K653" s="141"/>
      <c r="L653" s="141"/>
      <c r="M653" s="144"/>
      <c r="N653" s="144"/>
      <c r="O653" s="141"/>
      <c r="P653" s="145"/>
      <c r="Q653" s="141"/>
      <c r="R653" s="144"/>
      <c r="S653" s="141"/>
      <c r="T653" s="141"/>
      <c r="U653" s="141"/>
    </row>
    <row r="654" ht="12.75" customHeight="1">
      <c r="A654" s="141"/>
      <c r="B654" s="141"/>
      <c r="C654" s="141"/>
      <c r="D654" s="141"/>
      <c r="E654" s="50"/>
      <c r="F654" s="141"/>
      <c r="G654" s="141"/>
      <c r="H654" s="141"/>
      <c r="I654" s="141"/>
      <c r="J654" s="141"/>
      <c r="K654" s="141"/>
      <c r="L654" s="141"/>
      <c r="M654" s="144"/>
      <c r="N654" s="144"/>
      <c r="O654" s="141"/>
      <c r="P654" s="145"/>
      <c r="Q654" s="141"/>
      <c r="R654" s="144"/>
      <c r="S654" s="141"/>
      <c r="T654" s="141"/>
      <c r="U654" s="141"/>
    </row>
    <row r="655" ht="12.75" customHeight="1">
      <c r="A655" s="141"/>
      <c r="B655" s="141"/>
      <c r="C655" s="141"/>
      <c r="D655" s="141"/>
      <c r="E655" s="50"/>
      <c r="F655" s="141"/>
      <c r="G655" s="141"/>
      <c r="H655" s="141"/>
      <c r="I655" s="141"/>
      <c r="J655" s="141"/>
      <c r="K655" s="141"/>
      <c r="L655" s="141"/>
      <c r="M655" s="144"/>
      <c r="N655" s="144"/>
      <c r="O655" s="141"/>
      <c r="P655" s="145"/>
      <c r="Q655" s="141"/>
      <c r="R655" s="144"/>
      <c r="S655" s="141"/>
      <c r="T655" s="141"/>
      <c r="U655" s="141"/>
    </row>
    <row r="656" ht="12.75" customHeight="1">
      <c r="A656" s="141"/>
      <c r="B656" s="141"/>
      <c r="C656" s="141"/>
      <c r="D656" s="141"/>
      <c r="E656" s="50"/>
      <c r="F656" s="141"/>
      <c r="G656" s="141"/>
      <c r="H656" s="141"/>
      <c r="I656" s="141"/>
      <c r="J656" s="141"/>
      <c r="K656" s="141"/>
      <c r="L656" s="141"/>
      <c r="M656" s="144"/>
      <c r="N656" s="144"/>
      <c r="O656" s="141"/>
      <c r="P656" s="145"/>
      <c r="Q656" s="141"/>
      <c r="R656" s="144"/>
      <c r="S656" s="141"/>
      <c r="T656" s="141"/>
      <c r="U656" s="141"/>
    </row>
    <row r="657" ht="12.75" customHeight="1">
      <c r="A657" s="141"/>
      <c r="B657" s="141"/>
      <c r="C657" s="141"/>
      <c r="D657" s="141"/>
      <c r="E657" s="50"/>
      <c r="F657" s="141"/>
      <c r="G657" s="141"/>
      <c r="H657" s="141"/>
      <c r="I657" s="141"/>
      <c r="J657" s="141"/>
      <c r="K657" s="141"/>
      <c r="L657" s="141"/>
      <c r="M657" s="144"/>
      <c r="N657" s="144"/>
      <c r="O657" s="141"/>
      <c r="P657" s="145"/>
      <c r="Q657" s="141"/>
      <c r="R657" s="144"/>
      <c r="S657" s="141"/>
      <c r="T657" s="141"/>
      <c r="U657" s="141"/>
    </row>
    <row r="658" ht="12.75" customHeight="1">
      <c r="A658" s="141"/>
      <c r="B658" s="141"/>
      <c r="C658" s="141"/>
      <c r="D658" s="141"/>
      <c r="E658" s="50"/>
      <c r="F658" s="141"/>
      <c r="G658" s="141"/>
      <c r="H658" s="141"/>
      <c r="I658" s="141"/>
      <c r="J658" s="141"/>
      <c r="K658" s="141"/>
      <c r="L658" s="141"/>
      <c r="M658" s="144"/>
      <c r="N658" s="144"/>
      <c r="O658" s="141"/>
      <c r="P658" s="145"/>
      <c r="Q658" s="141"/>
      <c r="R658" s="144"/>
      <c r="S658" s="141"/>
      <c r="T658" s="141"/>
      <c r="U658" s="141"/>
    </row>
    <row r="659" ht="12.75" customHeight="1">
      <c r="A659" s="141"/>
      <c r="B659" s="141"/>
      <c r="C659" s="141"/>
      <c r="D659" s="141"/>
      <c r="E659" s="50"/>
      <c r="F659" s="141"/>
      <c r="G659" s="141"/>
      <c r="H659" s="141"/>
      <c r="I659" s="141"/>
      <c r="J659" s="141"/>
      <c r="K659" s="141"/>
      <c r="L659" s="141"/>
      <c r="M659" s="144"/>
      <c r="N659" s="144"/>
      <c r="O659" s="141"/>
      <c r="P659" s="145"/>
      <c r="Q659" s="141"/>
      <c r="R659" s="144"/>
      <c r="S659" s="141"/>
      <c r="T659" s="141"/>
      <c r="U659" s="141"/>
    </row>
    <row r="660" ht="12.75" customHeight="1">
      <c r="A660" s="141"/>
      <c r="B660" s="141"/>
      <c r="C660" s="141"/>
      <c r="D660" s="141"/>
      <c r="E660" s="50"/>
      <c r="F660" s="141"/>
      <c r="G660" s="141"/>
      <c r="H660" s="141"/>
      <c r="I660" s="141"/>
      <c r="J660" s="141"/>
      <c r="K660" s="141"/>
      <c r="L660" s="141"/>
      <c r="M660" s="144"/>
      <c r="N660" s="144"/>
      <c r="O660" s="141"/>
      <c r="P660" s="145"/>
      <c r="Q660" s="141"/>
      <c r="R660" s="144"/>
      <c r="S660" s="141"/>
      <c r="T660" s="141"/>
      <c r="U660" s="141"/>
    </row>
    <row r="661" ht="12.75" customHeight="1">
      <c r="A661" s="141"/>
      <c r="B661" s="141"/>
      <c r="C661" s="141"/>
      <c r="D661" s="141"/>
      <c r="E661" s="50"/>
      <c r="F661" s="141"/>
      <c r="G661" s="141"/>
      <c r="H661" s="141"/>
      <c r="I661" s="141"/>
      <c r="J661" s="141"/>
      <c r="K661" s="141"/>
      <c r="L661" s="141"/>
      <c r="M661" s="144"/>
      <c r="N661" s="144"/>
      <c r="O661" s="141"/>
      <c r="P661" s="145"/>
      <c r="Q661" s="141"/>
      <c r="R661" s="144"/>
      <c r="S661" s="141"/>
      <c r="T661" s="141"/>
      <c r="U661" s="141"/>
    </row>
    <row r="662" ht="12.75" customHeight="1">
      <c r="A662" s="141"/>
      <c r="B662" s="141"/>
      <c r="C662" s="141"/>
      <c r="D662" s="141"/>
      <c r="E662" s="50"/>
      <c r="F662" s="141"/>
      <c r="G662" s="141"/>
      <c r="H662" s="141"/>
      <c r="I662" s="141"/>
      <c r="J662" s="141"/>
      <c r="K662" s="141"/>
      <c r="L662" s="141"/>
      <c r="M662" s="144"/>
      <c r="N662" s="144"/>
      <c r="O662" s="141"/>
      <c r="P662" s="145"/>
      <c r="Q662" s="141"/>
      <c r="R662" s="144"/>
      <c r="S662" s="141"/>
      <c r="T662" s="141"/>
      <c r="U662" s="141"/>
    </row>
    <row r="663" ht="12.75" customHeight="1">
      <c r="A663" s="141"/>
      <c r="B663" s="141"/>
      <c r="C663" s="141"/>
      <c r="D663" s="141"/>
      <c r="E663" s="50"/>
      <c r="F663" s="141"/>
      <c r="G663" s="141"/>
      <c r="H663" s="141"/>
      <c r="I663" s="141"/>
      <c r="J663" s="141"/>
      <c r="K663" s="141"/>
      <c r="L663" s="141"/>
      <c r="M663" s="144"/>
      <c r="N663" s="144"/>
      <c r="O663" s="141"/>
      <c r="P663" s="145"/>
      <c r="Q663" s="141"/>
      <c r="R663" s="144"/>
      <c r="S663" s="141"/>
      <c r="T663" s="141"/>
      <c r="U663" s="141"/>
    </row>
    <row r="664" ht="12.75" customHeight="1">
      <c r="A664" s="141"/>
      <c r="B664" s="141"/>
      <c r="C664" s="141"/>
      <c r="D664" s="141"/>
      <c r="E664" s="50"/>
      <c r="F664" s="141"/>
      <c r="G664" s="141"/>
      <c r="H664" s="141"/>
      <c r="I664" s="141"/>
      <c r="J664" s="141"/>
      <c r="K664" s="141"/>
      <c r="L664" s="141"/>
      <c r="M664" s="144"/>
      <c r="N664" s="144"/>
      <c r="O664" s="141"/>
      <c r="P664" s="145"/>
      <c r="Q664" s="141"/>
      <c r="R664" s="144"/>
      <c r="S664" s="141"/>
      <c r="T664" s="141"/>
      <c r="U664" s="141"/>
    </row>
    <row r="665" ht="12.75" customHeight="1">
      <c r="A665" s="141"/>
      <c r="B665" s="141"/>
      <c r="C665" s="141"/>
      <c r="D665" s="141"/>
      <c r="E665" s="50"/>
      <c r="F665" s="141"/>
      <c r="G665" s="141"/>
      <c r="H665" s="141"/>
      <c r="I665" s="141"/>
      <c r="J665" s="141"/>
      <c r="K665" s="141"/>
      <c r="L665" s="141"/>
      <c r="M665" s="144"/>
      <c r="N665" s="144"/>
      <c r="O665" s="141"/>
      <c r="P665" s="145"/>
      <c r="Q665" s="141"/>
      <c r="R665" s="144"/>
      <c r="S665" s="141"/>
      <c r="T665" s="141"/>
      <c r="U665" s="141"/>
    </row>
    <row r="666" ht="12.75" customHeight="1">
      <c r="A666" s="141"/>
      <c r="B666" s="141"/>
      <c r="C666" s="141"/>
      <c r="D666" s="141"/>
      <c r="E666" s="50"/>
      <c r="F666" s="141"/>
      <c r="G666" s="141"/>
      <c r="H666" s="141"/>
      <c r="I666" s="141"/>
      <c r="J666" s="141"/>
      <c r="K666" s="141"/>
      <c r="L666" s="141"/>
      <c r="M666" s="144"/>
      <c r="N666" s="144"/>
      <c r="O666" s="141"/>
      <c r="P666" s="145"/>
      <c r="Q666" s="141"/>
      <c r="R666" s="144"/>
      <c r="S666" s="141"/>
      <c r="T666" s="141"/>
      <c r="U666" s="141"/>
    </row>
    <row r="667" ht="12.75" customHeight="1">
      <c r="A667" s="141"/>
      <c r="B667" s="141"/>
      <c r="C667" s="141"/>
      <c r="D667" s="141"/>
      <c r="E667" s="50"/>
      <c r="F667" s="141"/>
      <c r="G667" s="141"/>
      <c r="H667" s="141"/>
      <c r="I667" s="141"/>
      <c r="J667" s="141"/>
      <c r="K667" s="141"/>
      <c r="L667" s="141"/>
      <c r="M667" s="144"/>
      <c r="N667" s="144"/>
      <c r="O667" s="141"/>
      <c r="P667" s="145"/>
      <c r="Q667" s="141"/>
      <c r="R667" s="144"/>
      <c r="S667" s="141"/>
      <c r="T667" s="141"/>
      <c r="U667" s="141"/>
    </row>
    <row r="668" ht="12.75" customHeight="1">
      <c r="A668" s="141"/>
      <c r="B668" s="141"/>
      <c r="C668" s="141"/>
      <c r="D668" s="141"/>
      <c r="E668" s="50"/>
      <c r="F668" s="141"/>
      <c r="G668" s="141"/>
      <c r="H668" s="141"/>
      <c r="I668" s="141"/>
      <c r="J668" s="141"/>
      <c r="K668" s="141"/>
      <c r="L668" s="141"/>
      <c r="M668" s="144"/>
      <c r="N668" s="144"/>
      <c r="O668" s="141"/>
      <c r="P668" s="145"/>
      <c r="Q668" s="141"/>
      <c r="R668" s="144"/>
      <c r="S668" s="141"/>
      <c r="T668" s="141"/>
      <c r="U668" s="141"/>
    </row>
    <row r="669" ht="12.75" customHeight="1">
      <c r="A669" s="141"/>
      <c r="B669" s="141"/>
      <c r="C669" s="141"/>
      <c r="D669" s="141"/>
      <c r="E669" s="50"/>
      <c r="F669" s="141"/>
      <c r="G669" s="141"/>
      <c r="H669" s="141"/>
      <c r="I669" s="141"/>
      <c r="J669" s="141"/>
      <c r="K669" s="141"/>
      <c r="L669" s="141"/>
      <c r="M669" s="144"/>
      <c r="N669" s="144"/>
      <c r="O669" s="141"/>
      <c r="P669" s="145"/>
      <c r="Q669" s="141"/>
      <c r="R669" s="144"/>
      <c r="S669" s="141"/>
      <c r="T669" s="141"/>
      <c r="U669" s="141"/>
    </row>
    <row r="670" ht="12.75" customHeight="1">
      <c r="A670" s="141"/>
      <c r="B670" s="141"/>
      <c r="C670" s="141"/>
      <c r="D670" s="141"/>
      <c r="E670" s="50"/>
      <c r="F670" s="141"/>
      <c r="G670" s="141"/>
      <c r="H670" s="141"/>
      <c r="I670" s="141"/>
      <c r="J670" s="141"/>
      <c r="K670" s="141"/>
      <c r="L670" s="141"/>
      <c r="M670" s="144"/>
      <c r="N670" s="144"/>
      <c r="O670" s="141"/>
      <c r="P670" s="145"/>
      <c r="Q670" s="141"/>
      <c r="R670" s="144"/>
      <c r="S670" s="141"/>
      <c r="T670" s="141"/>
      <c r="U670" s="141"/>
    </row>
    <row r="671" ht="12.75" customHeight="1">
      <c r="A671" s="141"/>
      <c r="B671" s="141"/>
      <c r="C671" s="141"/>
      <c r="D671" s="141"/>
      <c r="E671" s="50"/>
      <c r="F671" s="141"/>
      <c r="G671" s="141"/>
      <c r="H671" s="141"/>
      <c r="I671" s="141"/>
      <c r="J671" s="141"/>
      <c r="K671" s="141"/>
      <c r="L671" s="141"/>
      <c r="M671" s="144"/>
      <c r="N671" s="144"/>
      <c r="O671" s="141"/>
      <c r="P671" s="145"/>
      <c r="Q671" s="141"/>
      <c r="R671" s="144"/>
      <c r="S671" s="141"/>
      <c r="T671" s="141"/>
      <c r="U671" s="141"/>
    </row>
    <row r="672" ht="12.75" customHeight="1">
      <c r="A672" s="141"/>
      <c r="B672" s="141"/>
      <c r="C672" s="141"/>
      <c r="D672" s="141"/>
      <c r="E672" s="50"/>
      <c r="F672" s="141"/>
      <c r="G672" s="141"/>
      <c r="H672" s="141"/>
      <c r="I672" s="141"/>
      <c r="J672" s="141"/>
      <c r="K672" s="141"/>
      <c r="L672" s="141"/>
      <c r="M672" s="144"/>
      <c r="N672" s="144"/>
      <c r="O672" s="141"/>
      <c r="P672" s="145"/>
      <c r="Q672" s="141"/>
      <c r="R672" s="144"/>
      <c r="S672" s="141"/>
      <c r="T672" s="141"/>
      <c r="U672" s="141"/>
    </row>
    <row r="673" ht="12.75" customHeight="1">
      <c r="A673" s="141"/>
      <c r="B673" s="141"/>
      <c r="C673" s="141"/>
      <c r="D673" s="141"/>
      <c r="E673" s="50"/>
      <c r="F673" s="141"/>
      <c r="G673" s="141"/>
      <c r="H673" s="141"/>
      <c r="I673" s="141"/>
      <c r="J673" s="141"/>
      <c r="K673" s="141"/>
      <c r="L673" s="141"/>
      <c r="M673" s="144"/>
      <c r="N673" s="144"/>
      <c r="O673" s="141"/>
      <c r="P673" s="145"/>
      <c r="Q673" s="141"/>
      <c r="R673" s="144"/>
      <c r="S673" s="141"/>
      <c r="T673" s="141"/>
      <c r="U673" s="141"/>
    </row>
    <row r="674" ht="12.75" customHeight="1">
      <c r="A674" s="141"/>
      <c r="B674" s="141"/>
      <c r="C674" s="141"/>
      <c r="D674" s="141"/>
      <c r="E674" s="50"/>
      <c r="F674" s="141"/>
      <c r="G674" s="141"/>
      <c r="H674" s="141"/>
      <c r="I674" s="141"/>
      <c r="J674" s="141"/>
      <c r="K674" s="141"/>
      <c r="L674" s="141"/>
      <c r="M674" s="144"/>
      <c r="N674" s="144"/>
      <c r="O674" s="141"/>
      <c r="P674" s="145"/>
      <c r="Q674" s="141"/>
      <c r="R674" s="144"/>
      <c r="S674" s="141"/>
      <c r="T674" s="141"/>
      <c r="U674" s="141"/>
    </row>
    <row r="675" ht="12.75" customHeight="1">
      <c r="A675" s="141"/>
      <c r="B675" s="141"/>
      <c r="C675" s="141"/>
      <c r="D675" s="141"/>
      <c r="E675" s="50"/>
      <c r="F675" s="141"/>
      <c r="G675" s="141"/>
      <c r="H675" s="141"/>
      <c r="I675" s="141"/>
      <c r="J675" s="141"/>
      <c r="K675" s="141"/>
      <c r="L675" s="141"/>
      <c r="M675" s="144"/>
      <c r="N675" s="144"/>
      <c r="O675" s="141"/>
      <c r="P675" s="145"/>
      <c r="Q675" s="141"/>
      <c r="R675" s="144"/>
      <c r="S675" s="141"/>
      <c r="T675" s="141"/>
      <c r="U675" s="141"/>
    </row>
    <row r="676" ht="12.75" customHeight="1">
      <c r="A676" s="141"/>
      <c r="B676" s="141"/>
      <c r="C676" s="141"/>
      <c r="D676" s="141"/>
      <c r="E676" s="50"/>
      <c r="F676" s="141"/>
      <c r="G676" s="141"/>
      <c r="H676" s="141"/>
      <c r="I676" s="141"/>
      <c r="J676" s="141"/>
      <c r="K676" s="141"/>
      <c r="L676" s="141"/>
      <c r="M676" s="144"/>
      <c r="N676" s="144"/>
      <c r="O676" s="141"/>
      <c r="P676" s="145"/>
      <c r="Q676" s="141"/>
      <c r="R676" s="144"/>
      <c r="S676" s="141"/>
      <c r="T676" s="141"/>
      <c r="U676" s="141"/>
    </row>
    <row r="677" ht="12.75" customHeight="1">
      <c r="A677" s="141"/>
      <c r="B677" s="141"/>
      <c r="C677" s="141"/>
      <c r="D677" s="141"/>
      <c r="E677" s="50"/>
      <c r="F677" s="141"/>
      <c r="G677" s="141"/>
      <c r="H677" s="141"/>
      <c r="I677" s="141"/>
      <c r="J677" s="141"/>
      <c r="K677" s="141"/>
      <c r="L677" s="141"/>
      <c r="M677" s="144"/>
      <c r="N677" s="144"/>
      <c r="O677" s="141"/>
      <c r="P677" s="145"/>
      <c r="Q677" s="141"/>
      <c r="R677" s="144"/>
      <c r="S677" s="141"/>
      <c r="T677" s="141"/>
      <c r="U677" s="141"/>
    </row>
    <row r="678" ht="12.75" customHeight="1">
      <c r="A678" s="141"/>
      <c r="B678" s="141"/>
      <c r="C678" s="141"/>
      <c r="D678" s="141"/>
      <c r="E678" s="50"/>
      <c r="F678" s="141"/>
      <c r="G678" s="141"/>
      <c r="H678" s="141"/>
      <c r="I678" s="141"/>
      <c r="J678" s="141"/>
      <c r="K678" s="141"/>
      <c r="L678" s="141"/>
      <c r="M678" s="144"/>
      <c r="N678" s="144"/>
      <c r="O678" s="141"/>
      <c r="P678" s="145"/>
      <c r="Q678" s="141"/>
      <c r="R678" s="144"/>
      <c r="S678" s="141"/>
      <c r="T678" s="141"/>
      <c r="U678" s="141"/>
    </row>
    <row r="679" ht="12.75" customHeight="1">
      <c r="A679" s="141"/>
      <c r="B679" s="141"/>
      <c r="C679" s="141"/>
      <c r="D679" s="141"/>
      <c r="E679" s="50"/>
      <c r="F679" s="141"/>
      <c r="G679" s="141"/>
      <c r="H679" s="141"/>
      <c r="I679" s="141"/>
      <c r="J679" s="141"/>
      <c r="K679" s="141"/>
      <c r="L679" s="141"/>
      <c r="M679" s="144"/>
      <c r="N679" s="144"/>
      <c r="O679" s="141"/>
      <c r="P679" s="145"/>
      <c r="Q679" s="141"/>
      <c r="R679" s="144"/>
      <c r="S679" s="141"/>
      <c r="T679" s="141"/>
      <c r="U679" s="141"/>
    </row>
    <row r="680" ht="12.75" customHeight="1">
      <c r="A680" s="141"/>
      <c r="B680" s="141"/>
      <c r="C680" s="141"/>
      <c r="D680" s="141"/>
      <c r="E680" s="50"/>
      <c r="F680" s="141"/>
      <c r="G680" s="141"/>
      <c r="H680" s="141"/>
      <c r="I680" s="141"/>
      <c r="J680" s="141"/>
      <c r="K680" s="141"/>
      <c r="L680" s="141"/>
      <c r="M680" s="144"/>
      <c r="N680" s="144"/>
      <c r="O680" s="141"/>
      <c r="P680" s="145"/>
      <c r="Q680" s="141"/>
      <c r="R680" s="144"/>
      <c r="S680" s="141"/>
      <c r="T680" s="141"/>
      <c r="U680" s="141"/>
    </row>
    <row r="681" ht="12.75" customHeight="1">
      <c r="A681" s="141"/>
      <c r="B681" s="141"/>
      <c r="C681" s="141"/>
      <c r="D681" s="141"/>
      <c r="E681" s="50"/>
      <c r="F681" s="141"/>
      <c r="G681" s="141"/>
      <c r="H681" s="141"/>
      <c r="I681" s="141"/>
      <c r="J681" s="141"/>
      <c r="K681" s="141"/>
      <c r="L681" s="141"/>
      <c r="M681" s="144"/>
      <c r="N681" s="144"/>
      <c r="O681" s="141"/>
      <c r="P681" s="145"/>
      <c r="Q681" s="141"/>
      <c r="R681" s="144"/>
      <c r="S681" s="141"/>
      <c r="T681" s="141"/>
      <c r="U681" s="141"/>
    </row>
    <row r="682" ht="12.75" customHeight="1">
      <c r="A682" s="141"/>
      <c r="B682" s="141"/>
      <c r="C682" s="141"/>
      <c r="D682" s="141"/>
      <c r="E682" s="50"/>
      <c r="F682" s="141"/>
      <c r="G682" s="141"/>
      <c r="H682" s="141"/>
      <c r="I682" s="141"/>
      <c r="J682" s="141"/>
      <c r="K682" s="141"/>
      <c r="L682" s="141"/>
      <c r="M682" s="144"/>
      <c r="N682" s="144"/>
      <c r="O682" s="141"/>
      <c r="P682" s="145"/>
      <c r="Q682" s="141"/>
      <c r="R682" s="144"/>
      <c r="S682" s="141"/>
      <c r="T682" s="141"/>
      <c r="U682" s="141"/>
    </row>
    <row r="683" ht="12.75" customHeight="1">
      <c r="A683" s="141"/>
      <c r="B683" s="141"/>
      <c r="C683" s="141"/>
      <c r="D683" s="141"/>
      <c r="E683" s="50"/>
      <c r="F683" s="141"/>
      <c r="G683" s="141"/>
      <c r="H683" s="141"/>
      <c r="I683" s="141"/>
      <c r="J683" s="141"/>
      <c r="K683" s="141"/>
      <c r="L683" s="141"/>
      <c r="M683" s="144"/>
      <c r="N683" s="144"/>
      <c r="O683" s="141"/>
      <c r="P683" s="145"/>
      <c r="Q683" s="141"/>
      <c r="R683" s="144"/>
      <c r="S683" s="141"/>
      <c r="T683" s="141"/>
      <c r="U683" s="141"/>
    </row>
    <row r="684" ht="12.75" customHeight="1">
      <c r="A684" s="141"/>
      <c r="B684" s="141"/>
      <c r="C684" s="141"/>
      <c r="D684" s="141"/>
      <c r="E684" s="50"/>
      <c r="F684" s="141"/>
      <c r="G684" s="141"/>
      <c r="H684" s="141"/>
      <c r="I684" s="141"/>
      <c r="J684" s="141"/>
      <c r="K684" s="141"/>
      <c r="L684" s="141"/>
      <c r="M684" s="144"/>
      <c r="N684" s="144"/>
      <c r="O684" s="141"/>
      <c r="P684" s="145"/>
      <c r="Q684" s="141"/>
      <c r="R684" s="144"/>
      <c r="S684" s="141"/>
      <c r="T684" s="141"/>
      <c r="U684" s="141"/>
    </row>
    <row r="685" ht="12.75" customHeight="1">
      <c r="A685" s="141"/>
      <c r="B685" s="141"/>
      <c r="C685" s="141"/>
      <c r="D685" s="141"/>
      <c r="E685" s="50"/>
      <c r="F685" s="141"/>
      <c r="G685" s="141"/>
      <c r="H685" s="141"/>
      <c r="I685" s="141"/>
      <c r="J685" s="141"/>
      <c r="K685" s="141"/>
      <c r="L685" s="141"/>
      <c r="M685" s="144"/>
      <c r="N685" s="144"/>
      <c r="O685" s="141"/>
      <c r="P685" s="145"/>
      <c r="Q685" s="141"/>
      <c r="R685" s="144"/>
      <c r="S685" s="141"/>
      <c r="T685" s="141"/>
      <c r="U685" s="141"/>
    </row>
    <row r="686" ht="12.75" customHeight="1">
      <c r="A686" s="141"/>
      <c r="B686" s="141"/>
      <c r="C686" s="141"/>
      <c r="D686" s="141"/>
      <c r="E686" s="50"/>
      <c r="F686" s="141"/>
      <c r="G686" s="141"/>
      <c r="H686" s="141"/>
      <c r="I686" s="141"/>
      <c r="J686" s="141"/>
      <c r="K686" s="141"/>
      <c r="L686" s="141"/>
      <c r="M686" s="144"/>
      <c r="N686" s="144"/>
      <c r="O686" s="141"/>
      <c r="P686" s="145"/>
      <c r="Q686" s="141"/>
      <c r="R686" s="144"/>
      <c r="S686" s="141"/>
      <c r="T686" s="141"/>
      <c r="U686" s="141"/>
    </row>
    <row r="687" ht="12.75" customHeight="1">
      <c r="A687" s="141"/>
      <c r="B687" s="141"/>
      <c r="C687" s="141"/>
      <c r="D687" s="141"/>
      <c r="E687" s="50"/>
      <c r="F687" s="141"/>
      <c r="G687" s="141"/>
      <c r="H687" s="141"/>
      <c r="I687" s="141"/>
      <c r="J687" s="141"/>
      <c r="K687" s="141"/>
      <c r="L687" s="141"/>
      <c r="M687" s="144"/>
      <c r="N687" s="144"/>
      <c r="O687" s="141"/>
      <c r="P687" s="145"/>
      <c r="Q687" s="141"/>
      <c r="R687" s="144"/>
      <c r="S687" s="141"/>
      <c r="T687" s="141"/>
      <c r="U687" s="141"/>
    </row>
    <row r="688" ht="12.75" customHeight="1">
      <c r="A688" s="141"/>
      <c r="B688" s="141"/>
      <c r="C688" s="141"/>
      <c r="D688" s="141"/>
      <c r="E688" s="50"/>
      <c r="F688" s="141"/>
      <c r="G688" s="141"/>
      <c r="H688" s="141"/>
      <c r="I688" s="141"/>
      <c r="J688" s="141"/>
      <c r="K688" s="141"/>
      <c r="L688" s="141"/>
      <c r="M688" s="144"/>
      <c r="N688" s="144"/>
      <c r="O688" s="141"/>
      <c r="P688" s="145"/>
      <c r="Q688" s="141"/>
      <c r="R688" s="144"/>
      <c r="S688" s="141"/>
      <c r="T688" s="141"/>
      <c r="U688" s="141"/>
    </row>
    <row r="689" ht="12.75" customHeight="1">
      <c r="A689" s="141"/>
      <c r="B689" s="141"/>
      <c r="C689" s="141"/>
      <c r="D689" s="141"/>
      <c r="E689" s="50"/>
      <c r="F689" s="141"/>
      <c r="G689" s="141"/>
      <c r="H689" s="141"/>
      <c r="I689" s="141"/>
      <c r="J689" s="141"/>
      <c r="K689" s="141"/>
      <c r="L689" s="141"/>
      <c r="M689" s="144"/>
      <c r="N689" s="144"/>
      <c r="O689" s="141"/>
      <c r="P689" s="145"/>
      <c r="Q689" s="141"/>
      <c r="R689" s="144"/>
      <c r="S689" s="141"/>
      <c r="T689" s="141"/>
      <c r="U689" s="141"/>
    </row>
    <row r="690" ht="12.75" customHeight="1">
      <c r="A690" s="141"/>
      <c r="B690" s="141"/>
      <c r="C690" s="141"/>
      <c r="D690" s="141"/>
      <c r="E690" s="50"/>
      <c r="F690" s="141"/>
      <c r="G690" s="141"/>
      <c r="H690" s="141"/>
      <c r="I690" s="141"/>
      <c r="J690" s="141"/>
      <c r="K690" s="141"/>
      <c r="L690" s="141"/>
      <c r="M690" s="144"/>
      <c r="N690" s="144"/>
      <c r="O690" s="141"/>
      <c r="P690" s="145"/>
      <c r="Q690" s="141"/>
      <c r="R690" s="144"/>
      <c r="S690" s="141"/>
      <c r="T690" s="141"/>
      <c r="U690" s="141"/>
    </row>
    <row r="691" ht="12.75" customHeight="1">
      <c r="A691" s="141"/>
      <c r="B691" s="141"/>
      <c r="C691" s="141"/>
      <c r="D691" s="141"/>
      <c r="E691" s="50"/>
      <c r="F691" s="141"/>
      <c r="G691" s="141"/>
      <c r="H691" s="141"/>
      <c r="I691" s="141"/>
      <c r="J691" s="141"/>
      <c r="K691" s="141"/>
      <c r="L691" s="141"/>
      <c r="M691" s="144"/>
      <c r="N691" s="144"/>
      <c r="O691" s="141"/>
      <c r="P691" s="145"/>
      <c r="Q691" s="141"/>
      <c r="R691" s="144"/>
      <c r="S691" s="141"/>
      <c r="T691" s="141"/>
      <c r="U691" s="141"/>
    </row>
    <row r="692" ht="12.75" customHeight="1">
      <c r="A692" s="141"/>
      <c r="B692" s="141"/>
      <c r="C692" s="141"/>
      <c r="D692" s="141"/>
      <c r="E692" s="50"/>
      <c r="F692" s="141"/>
      <c r="G692" s="141"/>
      <c r="H692" s="141"/>
      <c r="I692" s="141"/>
      <c r="J692" s="141"/>
      <c r="K692" s="141"/>
      <c r="L692" s="141"/>
      <c r="M692" s="144"/>
      <c r="N692" s="144"/>
      <c r="O692" s="141"/>
      <c r="P692" s="145"/>
      <c r="Q692" s="141"/>
      <c r="R692" s="144"/>
      <c r="S692" s="141"/>
      <c r="T692" s="141"/>
      <c r="U692" s="141"/>
    </row>
    <row r="693" ht="12.75" customHeight="1">
      <c r="A693" s="141"/>
      <c r="B693" s="141"/>
      <c r="C693" s="141"/>
      <c r="D693" s="141"/>
      <c r="E693" s="50"/>
      <c r="F693" s="141"/>
      <c r="G693" s="141"/>
      <c r="H693" s="141"/>
      <c r="I693" s="141"/>
      <c r="J693" s="141"/>
      <c r="K693" s="141"/>
      <c r="L693" s="141"/>
      <c r="M693" s="144"/>
      <c r="N693" s="144"/>
      <c r="O693" s="141"/>
      <c r="P693" s="145"/>
      <c r="Q693" s="141"/>
      <c r="R693" s="144"/>
      <c r="S693" s="141"/>
      <c r="T693" s="141"/>
      <c r="U693" s="141"/>
    </row>
    <row r="694" ht="12.75" customHeight="1">
      <c r="A694" s="141"/>
      <c r="B694" s="141"/>
      <c r="C694" s="141"/>
      <c r="D694" s="141"/>
      <c r="E694" s="50"/>
      <c r="F694" s="141"/>
      <c r="G694" s="141"/>
      <c r="H694" s="141"/>
      <c r="I694" s="141"/>
      <c r="J694" s="141"/>
      <c r="K694" s="141"/>
      <c r="L694" s="141"/>
      <c r="M694" s="144"/>
      <c r="N694" s="144"/>
      <c r="O694" s="141"/>
      <c r="P694" s="145"/>
      <c r="Q694" s="141"/>
      <c r="R694" s="144"/>
      <c r="S694" s="141"/>
      <c r="T694" s="141"/>
      <c r="U694" s="141"/>
    </row>
    <row r="695" ht="12.75" customHeight="1">
      <c r="A695" s="141"/>
      <c r="B695" s="141"/>
      <c r="C695" s="141"/>
      <c r="D695" s="141"/>
      <c r="E695" s="50"/>
      <c r="F695" s="141"/>
      <c r="G695" s="141"/>
      <c r="H695" s="141"/>
      <c r="I695" s="141"/>
      <c r="J695" s="141"/>
      <c r="K695" s="141"/>
      <c r="L695" s="141"/>
      <c r="M695" s="144"/>
      <c r="N695" s="144"/>
      <c r="O695" s="141"/>
      <c r="P695" s="145"/>
      <c r="Q695" s="141"/>
      <c r="R695" s="144"/>
      <c r="S695" s="141"/>
      <c r="T695" s="141"/>
      <c r="U695" s="141"/>
    </row>
    <row r="696" ht="12.75" customHeight="1">
      <c r="A696" s="141"/>
      <c r="B696" s="141"/>
      <c r="C696" s="141"/>
      <c r="D696" s="141"/>
      <c r="E696" s="50"/>
      <c r="F696" s="141"/>
      <c r="G696" s="141"/>
      <c r="H696" s="141"/>
      <c r="I696" s="141"/>
      <c r="J696" s="141"/>
      <c r="K696" s="141"/>
      <c r="L696" s="141"/>
      <c r="M696" s="144"/>
      <c r="N696" s="144"/>
      <c r="O696" s="141"/>
      <c r="P696" s="145"/>
      <c r="Q696" s="141"/>
      <c r="R696" s="144"/>
      <c r="S696" s="141"/>
      <c r="T696" s="141"/>
      <c r="U696" s="141"/>
    </row>
    <row r="697" ht="12.75" customHeight="1">
      <c r="A697" s="141"/>
      <c r="B697" s="141"/>
      <c r="C697" s="141"/>
      <c r="D697" s="141"/>
      <c r="E697" s="50"/>
      <c r="F697" s="141"/>
      <c r="G697" s="141"/>
      <c r="H697" s="141"/>
      <c r="I697" s="141"/>
      <c r="J697" s="141"/>
      <c r="K697" s="141"/>
      <c r="L697" s="141"/>
      <c r="M697" s="144"/>
      <c r="N697" s="144"/>
      <c r="O697" s="141"/>
      <c r="P697" s="145"/>
      <c r="Q697" s="141"/>
      <c r="R697" s="144"/>
      <c r="S697" s="141"/>
      <c r="T697" s="141"/>
      <c r="U697" s="141"/>
    </row>
    <row r="698" ht="12.75" customHeight="1">
      <c r="A698" s="141"/>
      <c r="B698" s="141"/>
      <c r="C698" s="141"/>
      <c r="D698" s="141"/>
      <c r="E698" s="50"/>
      <c r="F698" s="141"/>
      <c r="G698" s="141"/>
      <c r="H698" s="141"/>
      <c r="I698" s="141"/>
      <c r="J698" s="141"/>
      <c r="K698" s="141"/>
      <c r="L698" s="141"/>
      <c r="M698" s="144"/>
      <c r="N698" s="144"/>
      <c r="O698" s="141"/>
      <c r="P698" s="145"/>
      <c r="Q698" s="141"/>
      <c r="R698" s="144"/>
      <c r="S698" s="141"/>
      <c r="T698" s="141"/>
      <c r="U698" s="141"/>
    </row>
    <row r="699" ht="12.75" customHeight="1">
      <c r="A699" s="141"/>
      <c r="B699" s="141"/>
      <c r="C699" s="141"/>
      <c r="D699" s="141"/>
      <c r="E699" s="50"/>
      <c r="F699" s="141"/>
      <c r="G699" s="141"/>
      <c r="H699" s="141"/>
      <c r="I699" s="141"/>
      <c r="J699" s="141"/>
      <c r="K699" s="141"/>
      <c r="L699" s="141"/>
      <c r="M699" s="144"/>
      <c r="N699" s="144"/>
      <c r="O699" s="141"/>
      <c r="P699" s="145"/>
      <c r="Q699" s="141"/>
      <c r="R699" s="144"/>
      <c r="S699" s="141"/>
      <c r="T699" s="141"/>
      <c r="U699" s="141"/>
    </row>
    <row r="700" ht="12.75" customHeight="1">
      <c r="A700" s="141"/>
      <c r="B700" s="141"/>
      <c r="C700" s="141"/>
      <c r="D700" s="141"/>
      <c r="E700" s="50"/>
      <c r="F700" s="141"/>
      <c r="G700" s="141"/>
      <c r="H700" s="141"/>
      <c r="I700" s="141"/>
      <c r="J700" s="141"/>
      <c r="K700" s="141"/>
      <c r="L700" s="141"/>
      <c r="M700" s="144"/>
      <c r="N700" s="144"/>
      <c r="O700" s="141"/>
      <c r="P700" s="145"/>
      <c r="Q700" s="141"/>
      <c r="R700" s="144"/>
      <c r="S700" s="141"/>
      <c r="T700" s="141"/>
      <c r="U700" s="141"/>
    </row>
    <row r="701" ht="12.75" customHeight="1">
      <c r="A701" s="141"/>
      <c r="B701" s="141"/>
      <c r="C701" s="141"/>
      <c r="D701" s="141"/>
      <c r="E701" s="50"/>
      <c r="F701" s="141"/>
      <c r="G701" s="141"/>
      <c r="H701" s="141"/>
      <c r="I701" s="141"/>
      <c r="J701" s="141"/>
      <c r="K701" s="141"/>
      <c r="L701" s="141"/>
      <c r="M701" s="144"/>
      <c r="N701" s="144"/>
      <c r="O701" s="141"/>
      <c r="P701" s="145"/>
      <c r="Q701" s="141"/>
      <c r="R701" s="144"/>
      <c r="S701" s="141"/>
      <c r="T701" s="141"/>
      <c r="U701" s="141"/>
    </row>
    <row r="702" ht="12.75" customHeight="1">
      <c r="A702" s="141"/>
      <c r="B702" s="141"/>
      <c r="C702" s="141"/>
      <c r="D702" s="141"/>
      <c r="E702" s="50"/>
      <c r="F702" s="141"/>
      <c r="G702" s="141"/>
      <c r="H702" s="141"/>
      <c r="I702" s="141"/>
      <c r="J702" s="141"/>
      <c r="K702" s="141"/>
      <c r="L702" s="141"/>
      <c r="M702" s="144"/>
      <c r="N702" s="144"/>
      <c r="O702" s="141"/>
      <c r="P702" s="145"/>
      <c r="Q702" s="141"/>
      <c r="R702" s="144"/>
      <c r="S702" s="141"/>
      <c r="T702" s="141"/>
      <c r="U702" s="141"/>
    </row>
    <row r="703" ht="12.75" customHeight="1">
      <c r="A703" s="141"/>
      <c r="B703" s="141"/>
      <c r="C703" s="141"/>
      <c r="D703" s="141"/>
      <c r="E703" s="50"/>
      <c r="F703" s="141"/>
      <c r="G703" s="141"/>
      <c r="H703" s="141"/>
      <c r="I703" s="141"/>
      <c r="J703" s="141"/>
      <c r="K703" s="141"/>
      <c r="L703" s="141"/>
      <c r="M703" s="144"/>
      <c r="N703" s="144"/>
      <c r="O703" s="141"/>
      <c r="P703" s="145"/>
      <c r="Q703" s="141"/>
      <c r="R703" s="144"/>
      <c r="S703" s="141"/>
      <c r="T703" s="141"/>
      <c r="U703" s="141"/>
    </row>
    <row r="704" ht="12.75" customHeight="1">
      <c r="A704" s="141"/>
      <c r="B704" s="141"/>
      <c r="C704" s="141"/>
      <c r="D704" s="141"/>
      <c r="E704" s="50"/>
      <c r="F704" s="141"/>
      <c r="G704" s="141"/>
      <c r="H704" s="141"/>
      <c r="I704" s="141"/>
      <c r="J704" s="141"/>
      <c r="K704" s="141"/>
      <c r="L704" s="141"/>
      <c r="M704" s="144"/>
      <c r="N704" s="144"/>
      <c r="O704" s="141"/>
      <c r="P704" s="145"/>
      <c r="Q704" s="141"/>
      <c r="R704" s="144"/>
      <c r="S704" s="141"/>
      <c r="T704" s="141"/>
      <c r="U704" s="141"/>
    </row>
    <row r="705" ht="12.75" customHeight="1">
      <c r="A705" s="141"/>
      <c r="B705" s="141"/>
      <c r="C705" s="141"/>
      <c r="D705" s="141"/>
      <c r="E705" s="50"/>
      <c r="F705" s="141"/>
      <c r="G705" s="141"/>
      <c r="H705" s="141"/>
      <c r="I705" s="141"/>
      <c r="J705" s="141"/>
      <c r="K705" s="141"/>
      <c r="L705" s="141"/>
      <c r="M705" s="144"/>
      <c r="N705" s="144"/>
      <c r="O705" s="141"/>
      <c r="P705" s="145"/>
      <c r="Q705" s="141"/>
      <c r="R705" s="144"/>
      <c r="S705" s="141"/>
      <c r="T705" s="141"/>
      <c r="U705" s="141"/>
    </row>
    <row r="706" ht="12.75" customHeight="1">
      <c r="A706" s="141"/>
      <c r="B706" s="141"/>
      <c r="C706" s="141"/>
      <c r="D706" s="141"/>
      <c r="E706" s="50"/>
      <c r="F706" s="141"/>
      <c r="G706" s="141"/>
      <c r="H706" s="141"/>
      <c r="I706" s="141"/>
      <c r="J706" s="141"/>
      <c r="K706" s="141"/>
      <c r="L706" s="141"/>
      <c r="M706" s="144"/>
      <c r="N706" s="144"/>
      <c r="O706" s="141"/>
      <c r="P706" s="145"/>
      <c r="Q706" s="141"/>
      <c r="R706" s="144"/>
      <c r="S706" s="141"/>
      <c r="T706" s="141"/>
      <c r="U706" s="141"/>
    </row>
    <row r="707" ht="12.75" customHeight="1">
      <c r="A707" s="141"/>
      <c r="B707" s="141"/>
      <c r="C707" s="141"/>
      <c r="D707" s="141"/>
      <c r="E707" s="50"/>
      <c r="F707" s="141"/>
      <c r="G707" s="141"/>
      <c r="H707" s="141"/>
      <c r="I707" s="141"/>
      <c r="J707" s="141"/>
      <c r="K707" s="141"/>
      <c r="L707" s="141"/>
      <c r="M707" s="144"/>
      <c r="N707" s="144"/>
      <c r="O707" s="141"/>
      <c r="P707" s="145"/>
      <c r="Q707" s="141"/>
      <c r="R707" s="144"/>
      <c r="S707" s="141"/>
      <c r="T707" s="141"/>
      <c r="U707" s="141"/>
    </row>
    <row r="708" ht="12.75" customHeight="1">
      <c r="A708" s="141"/>
      <c r="B708" s="141"/>
      <c r="C708" s="141"/>
      <c r="D708" s="141"/>
      <c r="E708" s="50"/>
      <c r="F708" s="141"/>
      <c r="G708" s="141"/>
      <c r="H708" s="141"/>
      <c r="I708" s="141"/>
      <c r="J708" s="141"/>
      <c r="K708" s="141"/>
      <c r="L708" s="141"/>
      <c r="M708" s="144"/>
      <c r="N708" s="144"/>
      <c r="O708" s="141"/>
      <c r="P708" s="145"/>
      <c r="Q708" s="141"/>
      <c r="R708" s="144"/>
      <c r="S708" s="141"/>
      <c r="T708" s="141"/>
      <c r="U708" s="141"/>
    </row>
    <row r="709" ht="12.75" customHeight="1">
      <c r="A709" s="141"/>
      <c r="B709" s="141"/>
      <c r="C709" s="141"/>
      <c r="D709" s="141"/>
      <c r="E709" s="50"/>
      <c r="F709" s="141"/>
      <c r="G709" s="141"/>
      <c r="H709" s="141"/>
      <c r="I709" s="141"/>
      <c r="J709" s="141"/>
      <c r="K709" s="141"/>
      <c r="L709" s="141"/>
      <c r="M709" s="144"/>
      <c r="N709" s="144"/>
      <c r="O709" s="141"/>
      <c r="P709" s="145"/>
      <c r="Q709" s="141"/>
      <c r="R709" s="144"/>
      <c r="S709" s="141"/>
      <c r="T709" s="141"/>
      <c r="U709" s="141"/>
    </row>
    <row r="710" ht="12.75" customHeight="1">
      <c r="A710" s="141"/>
      <c r="B710" s="141"/>
      <c r="C710" s="141"/>
      <c r="D710" s="141"/>
      <c r="E710" s="50"/>
      <c r="F710" s="141"/>
      <c r="G710" s="141"/>
      <c r="H710" s="141"/>
      <c r="I710" s="141"/>
      <c r="J710" s="141"/>
      <c r="K710" s="141"/>
      <c r="L710" s="141"/>
      <c r="M710" s="144"/>
      <c r="N710" s="144"/>
      <c r="O710" s="141"/>
      <c r="P710" s="145"/>
      <c r="Q710" s="141"/>
      <c r="R710" s="144"/>
      <c r="S710" s="141"/>
      <c r="T710" s="141"/>
      <c r="U710" s="141"/>
    </row>
    <row r="711" ht="12.75" customHeight="1">
      <c r="A711" s="141"/>
      <c r="B711" s="141"/>
      <c r="C711" s="141"/>
      <c r="D711" s="141"/>
      <c r="E711" s="50"/>
      <c r="F711" s="141"/>
      <c r="G711" s="141"/>
      <c r="H711" s="141"/>
      <c r="I711" s="141"/>
      <c r="J711" s="141"/>
      <c r="K711" s="141"/>
      <c r="L711" s="141"/>
      <c r="M711" s="144"/>
      <c r="N711" s="144"/>
      <c r="O711" s="141"/>
      <c r="P711" s="145"/>
      <c r="Q711" s="141"/>
      <c r="R711" s="144"/>
      <c r="S711" s="141"/>
      <c r="T711" s="141"/>
      <c r="U711" s="141"/>
    </row>
    <row r="712" ht="12.75" customHeight="1">
      <c r="A712" s="141"/>
      <c r="B712" s="141"/>
      <c r="C712" s="141"/>
      <c r="D712" s="141"/>
      <c r="E712" s="50"/>
      <c r="F712" s="141"/>
      <c r="G712" s="141"/>
      <c r="H712" s="141"/>
      <c r="I712" s="141"/>
      <c r="J712" s="141"/>
      <c r="K712" s="141"/>
      <c r="L712" s="141"/>
      <c r="M712" s="144"/>
      <c r="N712" s="144"/>
      <c r="O712" s="141"/>
      <c r="P712" s="145"/>
      <c r="Q712" s="141"/>
      <c r="R712" s="144"/>
      <c r="S712" s="141"/>
      <c r="T712" s="141"/>
      <c r="U712" s="141"/>
    </row>
    <row r="713" ht="12.75" customHeight="1">
      <c r="A713" s="141"/>
      <c r="B713" s="141"/>
      <c r="C713" s="141"/>
      <c r="D713" s="141"/>
      <c r="E713" s="50"/>
      <c r="F713" s="141"/>
      <c r="G713" s="141"/>
      <c r="H713" s="141"/>
      <c r="I713" s="141"/>
      <c r="J713" s="141"/>
      <c r="K713" s="141"/>
      <c r="L713" s="141"/>
      <c r="M713" s="144"/>
      <c r="N713" s="144"/>
      <c r="O713" s="141"/>
      <c r="P713" s="145"/>
      <c r="Q713" s="141"/>
      <c r="R713" s="144"/>
      <c r="S713" s="141"/>
      <c r="T713" s="141"/>
      <c r="U713" s="141"/>
    </row>
    <row r="714" ht="12.75" customHeight="1">
      <c r="A714" s="141"/>
      <c r="B714" s="141"/>
      <c r="C714" s="141"/>
      <c r="D714" s="141"/>
      <c r="E714" s="50"/>
      <c r="F714" s="141"/>
      <c r="G714" s="141"/>
      <c r="H714" s="141"/>
      <c r="I714" s="141"/>
      <c r="J714" s="141"/>
      <c r="K714" s="141"/>
      <c r="L714" s="141"/>
      <c r="M714" s="144"/>
      <c r="N714" s="144"/>
      <c r="O714" s="141"/>
      <c r="P714" s="145"/>
      <c r="Q714" s="141"/>
      <c r="R714" s="144"/>
      <c r="S714" s="141"/>
      <c r="T714" s="141"/>
      <c r="U714" s="141"/>
    </row>
    <row r="715" ht="12.75" customHeight="1">
      <c r="A715" s="141"/>
      <c r="B715" s="141"/>
      <c r="C715" s="141"/>
      <c r="D715" s="141"/>
      <c r="E715" s="50"/>
      <c r="F715" s="141"/>
      <c r="G715" s="141"/>
      <c r="H715" s="141"/>
      <c r="I715" s="141"/>
      <c r="J715" s="141"/>
      <c r="K715" s="141"/>
      <c r="L715" s="141"/>
      <c r="M715" s="144"/>
      <c r="N715" s="144"/>
      <c r="O715" s="141"/>
      <c r="P715" s="145"/>
      <c r="Q715" s="141"/>
      <c r="R715" s="144"/>
      <c r="S715" s="141"/>
      <c r="T715" s="141"/>
      <c r="U715" s="141"/>
    </row>
    <row r="716" ht="12.75" customHeight="1">
      <c r="A716" s="141"/>
      <c r="B716" s="141"/>
      <c r="C716" s="141"/>
      <c r="D716" s="141"/>
      <c r="E716" s="50"/>
      <c r="F716" s="141"/>
      <c r="G716" s="141"/>
      <c r="H716" s="141"/>
      <c r="I716" s="141"/>
      <c r="J716" s="141"/>
      <c r="K716" s="141"/>
      <c r="L716" s="141"/>
      <c r="M716" s="144"/>
      <c r="N716" s="144"/>
      <c r="O716" s="141"/>
      <c r="P716" s="145"/>
      <c r="Q716" s="141"/>
      <c r="R716" s="144"/>
      <c r="S716" s="141"/>
      <c r="T716" s="141"/>
      <c r="U716" s="141"/>
    </row>
    <row r="717" ht="12.75" customHeight="1">
      <c r="A717" s="141"/>
      <c r="B717" s="141"/>
      <c r="C717" s="141"/>
      <c r="D717" s="141"/>
      <c r="E717" s="50"/>
      <c r="F717" s="141"/>
      <c r="G717" s="141"/>
      <c r="H717" s="141"/>
      <c r="I717" s="141"/>
      <c r="J717" s="141"/>
      <c r="K717" s="141"/>
      <c r="L717" s="141"/>
      <c r="M717" s="144"/>
      <c r="N717" s="144"/>
      <c r="O717" s="141"/>
      <c r="P717" s="145"/>
      <c r="Q717" s="141"/>
      <c r="R717" s="144"/>
      <c r="S717" s="141"/>
      <c r="T717" s="141"/>
      <c r="U717" s="141"/>
    </row>
    <row r="718" ht="12.75" customHeight="1">
      <c r="A718" s="141"/>
      <c r="B718" s="141"/>
      <c r="C718" s="141"/>
      <c r="D718" s="141"/>
      <c r="E718" s="50"/>
      <c r="F718" s="141"/>
      <c r="G718" s="141"/>
      <c r="H718" s="141"/>
      <c r="I718" s="141"/>
      <c r="J718" s="141"/>
      <c r="K718" s="141"/>
      <c r="L718" s="141"/>
      <c r="M718" s="144"/>
      <c r="N718" s="144"/>
      <c r="O718" s="141"/>
      <c r="P718" s="145"/>
      <c r="Q718" s="141"/>
      <c r="R718" s="144"/>
      <c r="S718" s="141"/>
      <c r="T718" s="141"/>
      <c r="U718" s="141"/>
    </row>
    <row r="719" ht="12.75" customHeight="1">
      <c r="A719" s="141"/>
      <c r="B719" s="141"/>
      <c r="C719" s="141"/>
      <c r="D719" s="141"/>
      <c r="E719" s="50"/>
      <c r="F719" s="141"/>
      <c r="G719" s="141"/>
      <c r="H719" s="141"/>
      <c r="I719" s="141"/>
      <c r="J719" s="141"/>
      <c r="K719" s="141"/>
      <c r="L719" s="141"/>
      <c r="M719" s="144"/>
      <c r="N719" s="144"/>
      <c r="O719" s="141"/>
      <c r="P719" s="145"/>
      <c r="Q719" s="141"/>
      <c r="R719" s="144"/>
      <c r="S719" s="141"/>
      <c r="T719" s="141"/>
      <c r="U719" s="141"/>
    </row>
    <row r="720" ht="12.75" customHeight="1">
      <c r="A720" s="141"/>
      <c r="B720" s="141"/>
      <c r="C720" s="141"/>
      <c r="D720" s="141"/>
      <c r="E720" s="50"/>
      <c r="F720" s="141"/>
      <c r="G720" s="141"/>
      <c r="H720" s="141"/>
      <c r="I720" s="141"/>
      <c r="J720" s="141"/>
      <c r="K720" s="141"/>
      <c r="L720" s="141"/>
      <c r="M720" s="144"/>
      <c r="N720" s="144"/>
      <c r="O720" s="141"/>
      <c r="P720" s="145"/>
      <c r="Q720" s="141"/>
      <c r="R720" s="144"/>
      <c r="S720" s="141"/>
      <c r="T720" s="141"/>
      <c r="U720" s="141"/>
    </row>
    <row r="721" ht="12.75" customHeight="1">
      <c r="A721" s="141"/>
      <c r="B721" s="141"/>
      <c r="C721" s="141"/>
      <c r="D721" s="141"/>
      <c r="E721" s="50"/>
      <c r="F721" s="141"/>
      <c r="G721" s="141"/>
      <c r="H721" s="141"/>
      <c r="I721" s="141"/>
      <c r="J721" s="141"/>
      <c r="K721" s="141"/>
      <c r="L721" s="141"/>
      <c r="M721" s="144"/>
      <c r="N721" s="144"/>
      <c r="O721" s="141"/>
      <c r="P721" s="145"/>
      <c r="Q721" s="141"/>
      <c r="R721" s="144"/>
      <c r="S721" s="141"/>
      <c r="T721" s="141"/>
      <c r="U721" s="141"/>
    </row>
    <row r="722" ht="12.75" customHeight="1">
      <c r="A722" s="141"/>
      <c r="B722" s="141"/>
      <c r="C722" s="141"/>
      <c r="D722" s="141"/>
      <c r="E722" s="50"/>
      <c r="F722" s="141"/>
      <c r="G722" s="141"/>
      <c r="H722" s="141"/>
      <c r="I722" s="141"/>
      <c r="J722" s="141"/>
      <c r="K722" s="141"/>
      <c r="L722" s="141"/>
      <c r="M722" s="144"/>
      <c r="N722" s="144"/>
      <c r="O722" s="141"/>
      <c r="P722" s="145"/>
      <c r="Q722" s="141"/>
      <c r="R722" s="144"/>
      <c r="S722" s="141"/>
      <c r="T722" s="141"/>
      <c r="U722" s="141"/>
    </row>
    <row r="723" ht="12.75" customHeight="1">
      <c r="A723" s="141"/>
      <c r="B723" s="141"/>
      <c r="C723" s="141"/>
      <c r="D723" s="141"/>
      <c r="E723" s="50"/>
      <c r="F723" s="141"/>
      <c r="G723" s="141"/>
      <c r="H723" s="141"/>
      <c r="I723" s="141"/>
      <c r="J723" s="141"/>
      <c r="K723" s="141"/>
      <c r="L723" s="141"/>
      <c r="M723" s="144"/>
      <c r="N723" s="144"/>
      <c r="O723" s="141"/>
      <c r="P723" s="145"/>
      <c r="Q723" s="141"/>
      <c r="R723" s="144"/>
      <c r="S723" s="141"/>
      <c r="T723" s="141"/>
      <c r="U723" s="141"/>
    </row>
    <row r="724" ht="12.75" customHeight="1">
      <c r="A724" s="141"/>
      <c r="B724" s="141"/>
      <c r="C724" s="141"/>
      <c r="D724" s="141"/>
      <c r="E724" s="50"/>
      <c r="F724" s="141"/>
      <c r="G724" s="141"/>
      <c r="H724" s="141"/>
      <c r="I724" s="141"/>
      <c r="J724" s="141"/>
      <c r="K724" s="141"/>
      <c r="L724" s="141"/>
      <c r="M724" s="144"/>
      <c r="N724" s="144"/>
      <c r="O724" s="141"/>
      <c r="P724" s="145"/>
      <c r="Q724" s="141"/>
      <c r="R724" s="144"/>
      <c r="S724" s="141"/>
      <c r="T724" s="141"/>
      <c r="U724" s="141"/>
    </row>
    <row r="725" ht="12.75" customHeight="1">
      <c r="A725" s="141"/>
      <c r="B725" s="141"/>
      <c r="C725" s="141"/>
      <c r="D725" s="141"/>
      <c r="E725" s="50"/>
      <c r="F725" s="141"/>
      <c r="G725" s="141"/>
      <c r="H725" s="141"/>
      <c r="I725" s="141"/>
      <c r="J725" s="141"/>
      <c r="K725" s="141"/>
      <c r="L725" s="141"/>
      <c r="M725" s="144"/>
      <c r="N725" s="144"/>
      <c r="O725" s="141"/>
      <c r="P725" s="145"/>
      <c r="Q725" s="141"/>
      <c r="R725" s="144"/>
      <c r="S725" s="141"/>
      <c r="T725" s="141"/>
      <c r="U725" s="141"/>
    </row>
    <row r="726" ht="12.75" customHeight="1">
      <c r="A726" s="141"/>
      <c r="B726" s="141"/>
      <c r="C726" s="141"/>
      <c r="D726" s="141"/>
      <c r="E726" s="50"/>
      <c r="F726" s="141"/>
      <c r="G726" s="141"/>
      <c r="H726" s="141"/>
      <c r="I726" s="141"/>
      <c r="J726" s="141"/>
      <c r="K726" s="141"/>
      <c r="L726" s="141"/>
      <c r="M726" s="144"/>
      <c r="N726" s="144"/>
      <c r="O726" s="141"/>
      <c r="P726" s="145"/>
      <c r="Q726" s="141"/>
      <c r="R726" s="144"/>
      <c r="S726" s="141"/>
      <c r="T726" s="141"/>
      <c r="U726" s="141"/>
    </row>
    <row r="727" ht="12.75" customHeight="1">
      <c r="A727" s="141"/>
      <c r="B727" s="141"/>
      <c r="C727" s="141"/>
      <c r="D727" s="141"/>
      <c r="E727" s="50"/>
      <c r="F727" s="141"/>
      <c r="G727" s="141"/>
      <c r="H727" s="141"/>
      <c r="I727" s="141"/>
      <c r="J727" s="141"/>
      <c r="K727" s="141"/>
      <c r="L727" s="141"/>
      <c r="M727" s="144"/>
      <c r="N727" s="144"/>
      <c r="O727" s="141"/>
      <c r="P727" s="145"/>
      <c r="Q727" s="141"/>
      <c r="R727" s="144"/>
      <c r="S727" s="141"/>
      <c r="T727" s="141"/>
      <c r="U727" s="141"/>
    </row>
    <row r="728" ht="12.75" customHeight="1">
      <c r="A728" s="141"/>
      <c r="B728" s="141"/>
      <c r="C728" s="141"/>
      <c r="D728" s="141"/>
      <c r="E728" s="50"/>
      <c r="F728" s="141"/>
      <c r="G728" s="141"/>
      <c r="H728" s="141"/>
      <c r="I728" s="141"/>
      <c r="J728" s="141"/>
      <c r="K728" s="141"/>
      <c r="L728" s="141"/>
      <c r="M728" s="144"/>
      <c r="N728" s="144"/>
      <c r="O728" s="141"/>
      <c r="P728" s="145"/>
      <c r="Q728" s="141"/>
      <c r="R728" s="144"/>
      <c r="S728" s="141"/>
      <c r="T728" s="141"/>
      <c r="U728" s="141"/>
    </row>
    <row r="729" ht="12.75" customHeight="1">
      <c r="A729" s="141"/>
      <c r="B729" s="141"/>
      <c r="C729" s="141"/>
      <c r="D729" s="141"/>
      <c r="E729" s="50"/>
      <c r="F729" s="141"/>
      <c r="G729" s="141"/>
      <c r="H729" s="141"/>
      <c r="I729" s="141"/>
      <c r="J729" s="141"/>
      <c r="K729" s="141"/>
      <c r="L729" s="141"/>
      <c r="M729" s="144"/>
      <c r="N729" s="144"/>
      <c r="O729" s="141"/>
      <c r="P729" s="145"/>
      <c r="Q729" s="141"/>
      <c r="R729" s="144"/>
      <c r="S729" s="141"/>
      <c r="T729" s="141"/>
      <c r="U729" s="141"/>
    </row>
    <row r="730" ht="12.75" customHeight="1">
      <c r="A730" s="141"/>
      <c r="B730" s="141"/>
      <c r="C730" s="141"/>
      <c r="D730" s="141"/>
      <c r="E730" s="50"/>
      <c r="F730" s="141"/>
      <c r="G730" s="141"/>
      <c r="H730" s="141"/>
      <c r="I730" s="141"/>
      <c r="J730" s="141"/>
      <c r="K730" s="141"/>
      <c r="L730" s="141"/>
      <c r="M730" s="144"/>
      <c r="N730" s="144"/>
      <c r="O730" s="141"/>
      <c r="P730" s="145"/>
      <c r="Q730" s="141"/>
      <c r="R730" s="144"/>
      <c r="S730" s="141"/>
      <c r="T730" s="141"/>
      <c r="U730" s="141"/>
    </row>
    <row r="731" ht="12.75" customHeight="1">
      <c r="A731" s="141"/>
      <c r="B731" s="141"/>
      <c r="C731" s="141"/>
      <c r="D731" s="141"/>
      <c r="E731" s="50"/>
      <c r="F731" s="141"/>
      <c r="G731" s="141"/>
      <c r="H731" s="141"/>
      <c r="I731" s="141"/>
      <c r="J731" s="141"/>
      <c r="K731" s="141"/>
      <c r="L731" s="141"/>
      <c r="M731" s="144"/>
      <c r="N731" s="144"/>
      <c r="O731" s="141"/>
      <c r="P731" s="145"/>
      <c r="Q731" s="141"/>
      <c r="R731" s="144"/>
      <c r="S731" s="141"/>
      <c r="T731" s="141"/>
      <c r="U731" s="141"/>
    </row>
    <row r="732" ht="12.75" customHeight="1">
      <c r="A732" s="141"/>
      <c r="B732" s="141"/>
      <c r="C732" s="141"/>
      <c r="D732" s="141"/>
      <c r="E732" s="50"/>
      <c r="F732" s="141"/>
      <c r="G732" s="141"/>
      <c r="H732" s="141"/>
      <c r="I732" s="141"/>
      <c r="J732" s="141"/>
      <c r="K732" s="141"/>
      <c r="L732" s="141"/>
      <c r="M732" s="144"/>
      <c r="N732" s="144"/>
      <c r="O732" s="141"/>
      <c r="P732" s="145"/>
      <c r="Q732" s="141"/>
      <c r="R732" s="144"/>
      <c r="S732" s="141"/>
      <c r="T732" s="141"/>
      <c r="U732" s="141"/>
    </row>
    <row r="733" ht="12.75" customHeight="1">
      <c r="A733" s="141"/>
      <c r="B733" s="141"/>
      <c r="C733" s="141"/>
      <c r="D733" s="141"/>
      <c r="E733" s="50"/>
      <c r="F733" s="141"/>
      <c r="G733" s="141"/>
      <c r="H733" s="141"/>
      <c r="I733" s="141"/>
      <c r="J733" s="141"/>
      <c r="K733" s="141"/>
      <c r="L733" s="141"/>
      <c r="M733" s="144"/>
      <c r="N733" s="144"/>
      <c r="O733" s="141"/>
      <c r="P733" s="145"/>
      <c r="Q733" s="141"/>
      <c r="R733" s="144"/>
      <c r="S733" s="141"/>
      <c r="T733" s="141"/>
      <c r="U733" s="141"/>
    </row>
    <row r="734" ht="12.75" customHeight="1">
      <c r="A734" s="141"/>
      <c r="B734" s="141"/>
      <c r="C734" s="141"/>
      <c r="D734" s="141"/>
      <c r="E734" s="50"/>
      <c r="F734" s="141"/>
      <c r="G734" s="141"/>
      <c r="H734" s="141"/>
      <c r="I734" s="141"/>
      <c r="J734" s="141"/>
      <c r="K734" s="141"/>
      <c r="L734" s="141"/>
      <c r="M734" s="144"/>
      <c r="N734" s="144"/>
      <c r="O734" s="141"/>
      <c r="P734" s="145"/>
      <c r="Q734" s="141"/>
      <c r="R734" s="144"/>
      <c r="S734" s="141"/>
      <c r="T734" s="141"/>
      <c r="U734" s="141"/>
    </row>
    <row r="735" ht="12.75" customHeight="1">
      <c r="A735" s="141"/>
      <c r="B735" s="141"/>
      <c r="C735" s="141"/>
      <c r="D735" s="141"/>
      <c r="E735" s="50"/>
      <c r="F735" s="141"/>
      <c r="G735" s="141"/>
      <c r="H735" s="141"/>
      <c r="I735" s="141"/>
      <c r="J735" s="141"/>
      <c r="K735" s="141"/>
      <c r="L735" s="141"/>
      <c r="M735" s="144"/>
      <c r="N735" s="144"/>
      <c r="O735" s="141"/>
      <c r="P735" s="145"/>
      <c r="Q735" s="141"/>
      <c r="R735" s="144"/>
      <c r="S735" s="141"/>
      <c r="T735" s="141"/>
      <c r="U735" s="141"/>
    </row>
    <row r="736" ht="12.75" customHeight="1">
      <c r="A736" s="141"/>
      <c r="B736" s="141"/>
      <c r="C736" s="141"/>
      <c r="D736" s="141"/>
      <c r="E736" s="50"/>
      <c r="F736" s="141"/>
      <c r="G736" s="141"/>
      <c r="H736" s="141"/>
      <c r="I736" s="141"/>
      <c r="J736" s="141"/>
      <c r="K736" s="141"/>
      <c r="L736" s="141"/>
      <c r="M736" s="144"/>
      <c r="N736" s="144"/>
      <c r="O736" s="141"/>
      <c r="P736" s="145"/>
      <c r="Q736" s="141"/>
      <c r="R736" s="144"/>
      <c r="S736" s="141"/>
      <c r="T736" s="141"/>
      <c r="U736" s="141"/>
    </row>
    <row r="737" ht="12.75" customHeight="1">
      <c r="A737" s="141"/>
      <c r="B737" s="141"/>
      <c r="C737" s="141"/>
      <c r="D737" s="141"/>
      <c r="E737" s="50"/>
      <c r="F737" s="141"/>
      <c r="G737" s="141"/>
      <c r="H737" s="141"/>
      <c r="I737" s="141"/>
      <c r="J737" s="141"/>
      <c r="K737" s="141"/>
      <c r="L737" s="141"/>
      <c r="M737" s="144"/>
      <c r="N737" s="144"/>
      <c r="O737" s="141"/>
      <c r="P737" s="145"/>
      <c r="Q737" s="141"/>
      <c r="R737" s="144"/>
      <c r="S737" s="141"/>
      <c r="T737" s="141"/>
      <c r="U737" s="141"/>
    </row>
    <row r="738" ht="12.75" customHeight="1">
      <c r="A738" s="141"/>
      <c r="B738" s="141"/>
      <c r="C738" s="141"/>
      <c r="D738" s="141"/>
      <c r="E738" s="50"/>
      <c r="F738" s="141"/>
      <c r="G738" s="141"/>
      <c r="H738" s="141"/>
      <c r="I738" s="141"/>
      <c r="J738" s="141"/>
      <c r="K738" s="141"/>
      <c r="L738" s="141"/>
      <c r="M738" s="144"/>
      <c r="N738" s="144"/>
      <c r="O738" s="141"/>
      <c r="P738" s="145"/>
      <c r="Q738" s="141"/>
      <c r="R738" s="144"/>
      <c r="S738" s="141"/>
      <c r="T738" s="141"/>
      <c r="U738" s="141"/>
    </row>
    <row r="739" ht="12.75" customHeight="1">
      <c r="A739" s="141"/>
      <c r="B739" s="141"/>
      <c r="C739" s="141"/>
      <c r="D739" s="141"/>
      <c r="E739" s="50"/>
      <c r="F739" s="141"/>
      <c r="G739" s="141"/>
      <c r="H739" s="141"/>
      <c r="I739" s="141"/>
      <c r="J739" s="141"/>
      <c r="K739" s="141"/>
      <c r="L739" s="141"/>
      <c r="M739" s="144"/>
      <c r="N739" s="144"/>
      <c r="O739" s="141"/>
      <c r="P739" s="145"/>
      <c r="Q739" s="141"/>
      <c r="R739" s="144"/>
      <c r="S739" s="141"/>
      <c r="T739" s="141"/>
      <c r="U739" s="141"/>
    </row>
    <row r="740" ht="12.75" customHeight="1">
      <c r="A740" s="141"/>
      <c r="B740" s="141"/>
      <c r="C740" s="141"/>
      <c r="D740" s="141"/>
      <c r="E740" s="50"/>
      <c r="F740" s="141"/>
      <c r="G740" s="141"/>
      <c r="H740" s="141"/>
      <c r="I740" s="141"/>
      <c r="J740" s="141"/>
      <c r="K740" s="141"/>
      <c r="L740" s="141"/>
      <c r="M740" s="144"/>
      <c r="N740" s="144"/>
      <c r="O740" s="141"/>
      <c r="P740" s="145"/>
      <c r="Q740" s="141"/>
      <c r="R740" s="144"/>
      <c r="S740" s="141"/>
      <c r="T740" s="141"/>
      <c r="U740" s="141"/>
    </row>
    <row r="741" ht="12.75" customHeight="1">
      <c r="A741" s="141"/>
      <c r="B741" s="141"/>
      <c r="C741" s="141"/>
      <c r="D741" s="141"/>
      <c r="E741" s="50"/>
      <c r="F741" s="141"/>
      <c r="G741" s="141"/>
      <c r="H741" s="141"/>
      <c r="I741" s="141"/>
      <c r="J741" s="141"/>
      <c r="K741" s="141"/>
      <c r="L741" s="141"/>
      <c r="M741" s="144"/>
      <c r="N741" s="144"/>
      <c r="O741" s="141"/>
      <c r="P741" s="145"/>
      <c r="Q741" s="141"/>
      <c r="R741" s="144"/>
      <c r="S741" s="141"/>
      <c r="T741" s="141"/>
      <c r="U741" s="141"/>
    </row>
    <row r="742" ht="12.75" customHeight="1">
      <c r="A742" s="141"/>
      <c r="B742" s="141"/>
      <c r="C742" s="141"/>
      <c r="D742" s="141"/>
      <c r="E742" s="50"/>
      <c r="F742" s="141"/>
      <c r="G742" s="141"/>
      <c r="H742" s="141"/>
      <c r="I742" s="141"/>
      <c r="J742" s="141"/>
      <c r="K742" s="141"/>
      <c r="L742" s="141"/>
      <c r="M742" s="144"/>
      <c r="N742" s="144"/>
      <c r="O742" s="141"/>
      <c r="P742" s="145"/>
      <c r="Q742" s="141"/>
      <c r="R742" s="144"/>
      <c r="S742" s="141"/>
      <c r="T742" s="141"/>
      <c r="U742" s="141"/>
    </row>
    <row r="743" ht="12.75" customHeight="1">
      <c r="A743" s="141"/>
      <c r="B743" s="141"/>
      <c r="C743" s="141"/>
      <c r="D743" s="141"/>
      <c r="E743" s="50"/>
      <c r="F743" s="141"/>
      <c r="G743" s="141"/>
      <c r="H743" s="141"/>
      <c r="I743" s="141"/>
      <c r="J743" s="141"/>
      <c r="K743" s="141"/>
      <c r="L743" s="141"/>
      <c r="M743" s="144"/>
      <c r="N743" s="144"/>
      <c r="O743" s="141"/>
      <c r="P743" s="145"/>
      <c r="Q743" s="141"/>
      <c r="R743" s="144"/>
      <c r="S743" s="141"/>
      <c r="T743" s="141"/>
      <c r="U743" s="141"/>
    </row>
    <row r="744" ht="12.75" customHeight="1">
      <c r="A744" s="141"/>
      <c r="B744" s="141"/>
      <c r="C744" s="141"/>
      <c r="D744" s="141"/>
      <c r="E744" s="50"/>
      <c r="F744" s="141"/>
      <c r="G744" s="141"/>
      <c r="H744" s="141"/>
      <c r="I744" s="141"/>
      <c r="J744" s="141"/>
      <c r="K744" s="141"/>
      <c r="L744" s="141"/>
      <c r="M744" s="144"/>
      <c r="N744" s="144"/>
      <c r="O744" s="141"/>
      <c r="P744" s="145"/>
      <c r="Q744" s="141"/>
      <c r="R744" s="144"/>
      <c r="S744" s="141"/>
      <c r="T744" s="141"/>
      <c r="U744" s="141"/>
    </row>
    <row r="745" ht="12.75" customHeight="1">
      <c r="A745" s="141"/>
      <c r="B745" s="141"/>
      <c r="C745" s="141"/>
      <c r="D745" s="141"/>
      <c r="E745" s="50"/>
      <c r="F745" s="141"/>
      <c r="G745" s="141"/>
      <c r="H745" s="141"/>
      <c r="I745" s="141"/>
      <c r="J745" s="141"/>
      <c r="K745" s="141"/>
      <c r="L745" s="141"/>
      <c r="M745" s="144"/>
      <c r="N745" s="144"/>
      <c r="O745" s="141"/>
      <c r="P745" s="145"/>
      <c r="Q745" s="141"/>
      <c r="R745" s="144"/>
      <c r="S745" s="141"/>
      <c r="T745" s="141"/>
      <c r="U745" s="141"/>
    </row>
    <row r="746" ht="12.75" customHeight="1">
      <c r="A746" s="141"/>
      <c r="B746" s="141"/>
      <c r="C746" s="141"/>
      <c r="D746" s="141"/>
      <c r="E746" s="50"/>
      <c r="F746" s="141"/>
      <c r="G746" s="141"/>
      <c r="H746" s="141"/>
      <c r="I746" s="141"/>
      <c r="J746" s="141"/>
      <c r="K746" s="141"/>
      <c r="L746" s="141"/>
      <c r="M746" s="144"/>
      <c r="N746" s="144"/>
      <c r="O746" s="141"/>
      <c r="P746" s="145"/>
      <c r="Q746" s="141"/>
      <c r="R746" s="144"/>
      <c r="S746" s="141"/>
      <c r="T746" s="141"/>
      <c r="U746" s="141"/>
    </row>
    <row r="747" ht="12.75" customHeight="1">
      <c r="A747" s="141"/>
      <c r="B747" s="141"/>
      <c r="C747" s="141"/>
      <c r="D747" s="141"/>
      <c r="E747" s="50"/>
      <c r="F747" s="141"/>
      <c r="G747" s="141"/>
      <c r="H747" s="141"/>
      <c r="I747" s="141"/>
      <c r="J747" s="141"/>
      <c r="K747" s="141"/>
      <c r="L747" s="141"/>
      <c r="M747" s="144"/>
      <c r="N747" s="144"/>
      <c r="O747" s="141"/>
      <c r="P747" s="145"/>
      <c r="Q747" s="141"/>
      <c r="R747" s="144"/>
      <c r="S747" s="141"/>
      <c r="T747" s="141"/>
      <c r="U747" s="141"/>
    </row>
    <row r="748" ht="12.75" customHeight="1">
      <c r="A748" s="141"/>
      <c r="B748" s="141"/>
      <c r="C748" s="141"/>
      <c r="D748" s="141"/>
      <c r="E748" s="50"/>
      <c r="F748" s="141"/>
      <c r="G748" s="141"/>
      <c r="H748" s="141"/>
      <c r="I748" s="141"/>
      <c r="J748" s="141"/>
      <c r="K748" s="141"/>
      <c r="L748" s="141"/>
      <c r="M748" s="144"/>
      <c r="N748" s="144"/>
      <c r="O748" s="141"/>
      <c r="P748" s="145"/>
      <c r="Q748" s="141"/>
      <c r="R748" s="144"/>
      <c r="S748" s="141"/>
      <c r="T748" s="141"/>
      <c r="U748" s="141"/>
    </row>
    <row r="749" ht="12.75" customHeight="1">
      <c r="A749" s="141"/>
      <c r="B749" s="141"/>
      <c r="C749" s="141"/>
      <c r="D749" s="141"/>
      <c r="E749" s="50"/>
      <c r="F749" s="141"/>
      <c r="G749" s="141"/>
      <c r="H749" s="141"/>
      <c r="I749" s="141"/>
      <c r="J749" s="141"/>
      <c r="K749" s="141"/>
      <c r="L749" s="141"/>
      <c r="M749" s="144"/>
      <c r="N749" s="144"/>
      <c r="O749" s="141"/>
      <c r="P749" s="145"/>
      <c r="Q749" s="141"/>
      <c r="R749" s="144"/>
      <c r="S749" s="141"/>
      <c r="T749" s="141"/>
      <c r="U749" s="141"/>
    </row>
    <row r="750" ht="12.75" customHeight="1">
      <c r="A750" s="141"/>
      <c r="B750" s="141"/>
      <c r="C750" s="141"/>
      <c r="D750" s="141"/>
      <c r="E750" s="50"/>
      <c r="F750" s="141"/>
      <c r="G750" s="141"/>
      <c r="H750" s="141"/>
      <c r="I750" s="141"/>
      <c r="J750" s="141"/>
      <c r="K750" s="141"/>
      <c r="L750" s="141"/>
      <c r="M750" s="144"/>
      <c r="N750" s="144"/>
      <c r="O750" s="141"/>
      <c r="P750" s="145"/>
      <c r="Q750" s="141"/>
      <c r="R750" s="144"/>
      <c r="S750" s="141"/>
      <c r="T750" s="141"/>
      <c r="U750" s="141"/>
    </row>
    <row r="751" ht="12.75" customHeight="1">
      <c r="A751" s="141"/>
      <c r="B751" s="141"/>
      <c r="C751" s="141"/>
      <c r="D751" s="141"/>
      <c r="E751" s="50"/>
      <c r="F751" s="141"/>
      <c r="G751" s="141"/>
      <c r="H751" s="141"/>
      <c r="I751" s="141"/>
      <c r="J751" s="141"/>
      <c r="K751" s="141"/>
      <c r="L751" s="141"/>
      <c r="M751" s="144"/>
      <c r="N751" s="144"/>
      <c r="O751" s="141"/>
      <c r="P751" s="145"/>
      <c r="Q751" s="141"/>
      <c r="R751" s="144"/>
      <c r="S751" s="141"/>
      <c r="T751" s="141"/>
      <c r="U751" s="141"/>
    </row>
    <row r="752" ht="12.75" customHeight="1">
      <c r="A752" s="141"/>
      <c r="B752" s="141"/>
      <c r="C752" s="141"/>
      <c r="D752" s="141"/>
      <c r="E752" s="50"/>
      <c r="F752" s="141"/>
      <c r="G752" s="141"/>
      <c r="H752" s="141"/>
      <c r="I752" s="141"/>
      <c r="J752" s="141"/>
      <c r="K752" s="141"/>
      <c r="L752" s="141"/>
      <c r="M752" s="144"/>
      <c r="N752" s="144"/>
      <c r="O752" s="141"/>
      <c r="P752" s="145"/>
      <c r="Q752" s="141"/>
      <c r="R752" s="144"/>
      <c r="S752" s="141"/>
      <c r="T752" s="141"/>
      <c r="U752" s="141"/>
    </row>
    <row r="753" ht="12.75" customHeight="1">
      <c r="A753" s="141"/>
      <c r="B753" s="141"/>
      <c r="C753" s="141"/>
      <c r="D753" s="141"/>
      <c r="E753" s="50"/>
      <c r="F753" s="141"/>
      <c r="G753" s="141"/>
      <c r="H753" s="141"/>
      <c r="I753" s="141"/>
      <c r="J753" s="141"/>
      <c r="K753" s="141"/>
      <c r="L753" s="141"/>
      <c r="M753" s="144"/>
      <c r="N753" s="144"/>
      <c r="O753" s="141"/>
      <c r="P753" s="145"/>
      <c r="Q753" s="141"/>
      <c r="R753" s="144"/>
      <c r="S753" s="141"/>
      <c r="T753" s="141"/>
      <c r="U753" s="141"/>
    </row>
    <row r="754" ht="12.75" customHeight="1">
      <c r="A754" s="141"/>
      <c r="B754" s="141"/>
      <c r="C754" s="141"/>
      <c r="D754" s="141"/>
      <c r="E754" s="50"/>
      <c r="F754" s="141"/>
      <c r="G754" s="141"/>
      <c r="H754" s="141"/>
      <c r="I754" s="141"/>
      <c r="J754" s="141"/>
      <c r="K754" s="141"/>
      <c r="L754" s="141"/>
      <c r="M754" s="144"/>
      <c r="N754" s="144"/>
      <c r="O754" s="141"/>
      <c r="P754" s="145"/>
      <c r="Q754" s="141"/>
      <c r="R754" s="144"/>
      <c r="S754" s="141"/>
      <c r="T754" s="141"/>
      <c r="U754" s="141"/>
    </row>
    <row r="755" ht="12.75" customHeight="1">
      <c r="A755" s="141"/>
      <c r="B755" s="141"/>
      <c r="C755" s="141"/>
      <c r="D755" s="141"/>
      <c r="E755" s="50"/>
      <c r="F755" s="141"/>
      <c r="G755" s="141"/>
      <c r="H755" s="141"/>
      <c r="I755" s="141"/>
      <c r="J755" s="141"/>
      <c r="K755" s="141"/>
      <c r="L755" s="141"/>
      <c r="M755" s="144"/>
      <c r="N755" s="144"/>
      <c r="O755" s="141"/>
      <c r="P755" s="145"/>
      <c r="Q755" s="141"/>
      <c r="R755" s="144"/>
      <c r="S755" s="141"/>
      <c r="T755" s="141"/>
      <c r="U755" s="141"/>
    </row>
    <row r="756" ht="12.75" customHeight="1">
      <c r="A756" s="141"/>
      <c r="B756" s="141"/>
      <c r="C756" s="141"/>
      <c r="D756" s="141"/>
      <c r="E756" s="50"/>
      <c r="F756" s="141"/>
      <c r="G756" s="141"/>
      <c r="H756" s="141"/>
      <c r="I756" s="141"/>
      <c r="J756" s="141"/>
      <c r="K756" s="141"/>
      <c r="L756" s="141"/>
      <c r="M756" s="144"/>
      <c r="N756" s="144"/>
      <c r="O756" s="141"/>
      <c r="P756" s="145"/>
      <c r="Q756" s="141"/>
      <c r="R756" s="144"/>
      <c r="S756" s="141"/>
      <c r="T756" s="141"/>
      <c r="U756" s="141"/>
    </row>
    <row r="757" ht="12.75" customHeight="1">
      <c r="A757" s="141"/>
      <c r="B757" s="141"/>
      <c r="C757" s="141"/>
      <c r="D757" s="141"/>
      <c r="E757" s="50"/>
      <c r="F757" s="141"/>
      <c r="G757" s="141"/>
      <c r="H757" s="141"/>
      <c r="I757" s="141"/>
      <c r="J757" s="141"/>
      <c r="K757" s="141"/>
      <c r="L757" s="141"/>
      <c r="M757" s="144"/>
      <c r="N757" s="144"/>
      <c r="O757" s="141"/>
      <c r="P757" s="145"/>
      <c r="Q757" s="141"/>
      <c r="R757" s="144"/>
      <c r="S757" s="141"/>
      <c r="T757" s="141"/>
      <c r="U757" s="141"/>
    </row>
    <row r="758" ht="12.75" customHeight="1">
      <c r="A758" s="141"/>
      <c r="B758" s="141"/>
      <c r="C758" s="141"/>
      <c r="D758" s="141"/>
      <c r="E758" s="50"/>
      <c r="F758" s="141"/>
      <c r="G758" s="141"/>
      <c r="H758" s="141"/>
      <c r="I758" s="141"/>
      <c r="J758" s="141"/>
      <c r="K758" s="141"/>
      <c r="L758" s="141"/>
      <c r="M758" s="144"/>
      <c r="N758" s="144"/>
      <c r="O758" s="141"/>
      <c r="P758" s="145"/>
      <c r="Q758" s="141"/>
      <c r="R758" s="144"/>
      <c r="S758" s="141"/>
      <c r="T758" s="141"/>
      <c r="U758" s="141"/>
    </row>
    <row r="759" ht="12.75" customHeight="1">
      <c r="A759" s="141"/>
      <c r="B759" s="141"/>
      <c r="C759" s="141"/>
      <c r="D759" s="141"/>
      <c r="E759" s="50"/>
      <c r="F759" s="141"/>
      <c r="G759" s="141"/>
      <c r="H759" s="141"/>
      <c r="I759" s="141"/>
      <c r="J759" s="141"/>
      <c r="K759" s="141"/>
      <c r="L759" s="141"/>
      <c r="M759" s="144"/>
      <c r="N759" s="144"/>
      <c r="O759" s="141"/>
      <c r="P759" s="145"/>
      <c r="Q759" s="141"/>
      <c r="R759" s="144"/>
      <c r="S759" s="141"/>
      <c r="T759" s="141"/>
      <c r="U759" s="141"/>
    </row>
    <row r="760" ht="12.75" customHeight="1">
      <c r="A760" s="141"/>
      <c r="B760" s="141"/>
      <c r="C760" s="141"/>
      <c r="D760" s="141"/>
      <c r="E760" s="50"/>
      <c r="F760" s="141"/>
      <c r="G760" s="141"/>
      <c r="H760" s="141"/>
      <c r="I760" s="141"/>
      <c r="J760" s="141"/>
      <c r="K760" s="141"/>
      <c r="L760" s="141"/>
      <c r="M760" s="144"/>
      <c r="N760" s="144"/>
      <c r="O760" s="141"/>
      <c r="P760" s="145"/>
      <c r="Q760" s="141"/>
      <c r="R760" s="144"/>
      <c r="S760" s="141"/>
      <c r="T760" s="141"/>
      <c r="U760" s="141"/>
    </row>
    <row r="761" ht="12.75" customHeight="1">
      <c r="A761" s="141"/>
      <c r="B761" s="141"/>
      <c r="C761" s="141"/>
      <c r="D761" s="141"/>
      <c r="E761" s="50"/>
      <c r="F761" s="141"/>
      <c r="G761" s="141"/>
      <c r="H761" s="141"/>
      <c r="I761" s="141"/>
      <c r="J761" s="141"/>
      <c r="K761" s="141"/>
      <c r="L761" s="141"/>
      <c r="M761" s="144"/>
      <c r="N761" s="144"/>
      <c r="O761" s="141"/>
      <c r="P761" s="145"/>
      <c r="Q761" s="141"/>
      <c r="R761" s="144"/>
      <c r="S761" s="141"/>
      <c r="T761" s="141"/>
      <c r="U761" s="141"/>
    </row>
    <row r="762" ht="12.75" customHeight="1">
      <c r="A762" s="141"/>
      <c r="B762" s="141"/>
      <c r="C762" s="141"/>
      <c r="D762" s="141"/>
      <c r="E762" s="50"/>
      <c r="F762" s="141"/>
      <c r="G762" s="141"/>
      <c r="H762" s="141"/>
      <c r="I762" s="141"/>
      <c r="J762" s="141"/>
      <c r="K762" s="141"/>
      <c r="L762" s="141"/>
      <c r="M762" s="144"/>
      <c r="N762" s="144"/>
      <c r="O762" s="141"/>
      <c r="P762" s="145"/>
      <c r="Q762" s="141"/>
      <c r="R762" s="144"/>
      <c r="S762" s="141"/>
      <c r="T762" s="141"/>
      <c r="U762" s="141"/>
    </row>
    <row r="763" ht="12.75" customHeight="1">
      <c r="A763" s="141"/>
      <c r="B763" s="141"/>
      <c r="C763" s="141"/>
      <c r="D763" s="141"/>
      <c r="E763" s="50"/>
      <c r="F763" s="141"/>
      <c r="G763" s="141"/>
      <c r="H763" s="141"/>
      <c r="I763" s="141"/>
      <c r="J763" s="141"/>
      <c r="K763" s="141"/>
      <c r="L763" s="141"/>
      <c r="M763" s="144"/>
      <c r="N763" s="144"/>
      <c r="O763" s="141"/>
      <c r="P763" s="145"/>
      <c r="Q763" s="141"/>
      <c r="R763" s="144"/>
      <c r="S763" s="141"/>
      <c r="T763" s="141"/>
      <c r="U763" s="141"/>
    </row>
    <row r="764" ht="12.75" customHeight="1">
      <c r="A764" s="141"/>
      <c r="B764" s="141"/>
      <c r="C764" s="141"/>
      <c r="D764" s="141"/>
      <c r="E764" s="50"/>
      <c r="F764" s="141"/>
      <c r="G764" s="141"/>
      <c r="H764" s="141"/>
      <c r="I764" s="141"/>
      <c r="J764" s="141"/>
      <c r="K764" s="141"/>
      <c r="L764" s="141"/>
      <c r="M764" s="144"/>
      <c r="N764" s="144"/>
      <c r="O764" s="141"/>
      <c r="P764" s="145"/>
      <c r="Q764" s="141"/>
      <c r="R764" s="144"/>
      <c r="S764" s="141"/>
      <c r="T764" s="141"/>
      <c r="U764" s="141"/>
    </row>
    <row r="765" ht="12.75" customHeight="1">
      <c r="A765" s="141"/>
      <c r="B765" s="141"/>
      <c r="C765" s="141"/>
      <c r="D765" s="141"/>
      <c r="E765" s="50"/>
      <c r="F765" s="141"/>
      <c r="G765" s="141"/>
      <c r="H765" s="141"/>
      <c r="I765" s="141"/>
      <c r="J765" s="141"/>
      <c r="K765" s="141"/>
      <c r="L765" s="141"/>
      <c r="M765" s="144"/>
      <c r="N765" s="144"/>
      <c r="O765" s="141"/>
      <c r="P765" s="145"/>
      <c r="Q765" s="141"/>
      <c r="R765" s="144"/>
      <c r="S765" s="141"/>
      <c r="T765" s="141"/>
      <c r="U765" s="141"/>
    </row>
    <row r="766" ht="12.75" customHeight="1">
      <c r="A766" s="141"/>
      <c r="B766" s="141"/>
      <c r="C766" s="141"/>
      <c r="D766" s="141"/>
      <c r="E766" s="50"/>
      <c r="F766" s="141"/>
      <c r="G766" s="141"/>
      <c r="H766" s="141"/>
      <c r="I766" s="141"/>
      <c r="J766" s="141"/>
      <c r="K766" s="141"/>
      <c r="L766" s="141"/>
      <c r="M766" s="144"/>
      <c r="N766" s="144"/>
      <c r="O766" s="141"/>
      <c r="P766" s="145"/>
      <c r="Q766" s="141"/>
      <c r="R766" s="144"/>
      <c r="S766" s="141"/>
      <c r="T766" s="141"/>
      <c r="U766" s="141"/>
    </row>
    <row r="767" ht="12.75" customHeight="1">
      <c r="A767" s="141"/>
      <c r="B767" s="141"/>
      <c r="C767" s="141"/>
      <c r="D767" s="141"/>
      <c r="E767" s="50"/>
      <c r="F767" s="141"/>
      <c r="G767" s="141"/>
      <c r="H767" s="141"/>
      <c r="I767" s="141"/>
      <c r="J767" s="141"/>
      <c r="K767" s="141"/>
      <c r="L767" s="141"/>
      <c r="M767" s="144"/>
      <c r="N767" s="144"/>
      <c r="O767" s="141"/>
      <c r="P767" s="145"/>
      <c r="Q767" s="141"/>
      <c r="R767" s="144"/>
      <c r="S767" s="141"/>
      <c r="T767" s="141"/>
      <c r="U767" s="141"/>
    </row>
    <row r="768" ht="12.75" customHeight="1">
      <c r="A768" s="141"/>
      <c r="B768" s="141"/>
      <c r="C768" s="141"/>
      <c r="D768" s="141"/>
      <c r="E768" s="50"/>
      <c r="F768" s="141"/>
      <c r="G768" s="141"/>
      <c r="H768" s="141"/>
      <c r="I768" s="141"/>
      <c r="J768" s="141"/>
      <c r="K768" s="141"/>
      <c r="L768" s="141"/>
      <c r="M768" s="144"/>
      <c r="N768" s="144"/>
      <c r="O768" s="141"/>
      <c r="P768" s="145"/>
      <c r="Q768" s="141"/>
      <c r="R768" s="144"/>
      <c r="S768" s="141"/>
      <c r="T768" s="141"/>
      <c r="U768" s="141"/>
    </row>
    <row r="769" ht="12.75" customHeight="1">
      <c r="A769" s="141"/>
      <c r="B769" s="141"/>
      <c r="C769" s="141"/>
      <c r="D769" s="141"/>
      <c r="E769" s="50"/>
      <c r="F769" s="141"/>
      <c r="G769" s="141"/>
      <c r="H769" s="141"/>
      <c r="I769" s="141"/>
      <c r="J769" s="141"/>
      <c r="K769" s="141"/>
      <c r="L769" s="141"/>
      <c r="M769" s="144"/>
      <c r="N769" s="144"/>
      <c r="O769" s="141"/>
      <c r="P769" s="145"/>
      <c r="Q769" s="141"/>
      <c r="R769" s="144"/>
      <c r="S769" s="141"/>
      <c r="T769" s="141"/>
      <c r="U769" s="141"/>
    </row>
    <row r="770" ht="12.75" customHeight="1">
      <c r="A770" s="141"/>
      <c r="B770" s="141"/>
      <c r="C770" s="141"/>
      <c r="D770" s="141"/>
      <c r="E770" s="50"/>
      <c r="F770" s="141"/>
      <c r="G770" s="141"/>
      <c r="H770" s="141"/>
      <c r="I770" s="141"/>
      <c r="J770" s="141"/>
      <c r="K770" s="141"/>
      <c r="L770" s="141"/>
      <c r="M770" s="144"/>
      <c r="N770" s="144"/>
      <c r="O770" s="141"/>
      <c r="P770" s="145"/>
      <c r="Q770" s="141"/>
      <c r="R770" s="144"/>
      <c r="S770" s="141"/>
      <c r="T770" s="141"/>
      <c r="U770" s="141"/>
    </row>
    <row r="771" ht="12.75" customHeight="1">
      <c r="A771" s="141"/>
      <c r="B771" s="141"/>
      <c r="C771" s="141"/>
      <c r="D771" s="141"/>
      <c r="E771" s="50"/>
      <c r="F771" s="141"/>
      <c r="G771" s="141"/>
      <c r="H771" s="141"/>
      <c r="I771" s="141"/>
      <c r="J771" s="141"/>
      <c r="K771" s="141"/>
      <c r="L771" s="141"/>
      <c r="M771" s="144"/>
      <c r="N771" s="144"/>
      <c r="O771" s="141"/>
      <c r="P771" s="145"/>
      <c r="Q771" s="141"/>
      <c r="R771" s="144"/>
      <c r="S771" s="141"/>
      <c r="T771" s="141"/>
      <c r="U771" s="141"/>
    </row>
    <row r="772" ht="12.75" customHeight="1">
      <c r="A772" s="141"/>
      <c r="B772" s="141"/>
      <c r="C772" s="141"/>
      <c r="D772" s="141"/>
      <c r="E772" s="50"/>
      <c r="F772" s="141"/>
      <c r="G772" s="141"/>
      <c r="H772" s="141"/>
      <c r="I772" s="141"/>
      <c r="J772" s="141"/>
      <c r="K772" s="141"/>
      <c r="L772" s="141"/>
      <c r="M772" s="144"/>
      <c r="N772" s="144"/>
      <c r="O772" s="141"/>
      <c r="P772" s="145"/>
      <c r="Q772" s="141"/>
      <c r="R772" s="144"/>
      <c r="S772" s="141"/>
      <c r="T772" s="141"/>
      <c r="U772" s="141"/>
    </row>
    <row r="773" ht="12.75" customHeight="1">
      <c r="A773" s="141"/>
      <c r="B773" s="141"/>
      <c r="C773" s="141"/>
      <c r="D773" s="141"/>
      <c r="E773" s="50"/>
      <c r="F773" s="141"/>
      <c r="G773" s="141"/>
      <c r="H773" s="141"/>
      <c r="I773" s="141"/>
      <c r="J773" s="141"/>
      <c r="K773" s="141"/>
      <c r="L773" s="141"/>
      <c r="M773" s="144"/>
      <c r="N773" s="144"/>
      <c r="O773" s="141"/>
      <c r="P773" s="145"/>
      <c r="Q773" s="141"/>
      <c r="R773" s="144"/>
      <c r="S773" s="141"/>
      <c r="T773" s="141"/>
      <c r="U773" s="141"/>
    </row>
    <row r="774" ht="12.75" customHeight="1">
      <c r="A774" s="141"/>
      <c r="B774" s="141"/>
      <c r="C774" s="141"/>
      <c r="D774" s="141"/>
      <c r="E774" s="50"/>
      <c r="F774" s="141"/>
      <c r="G774" s="141"/>
      <c r="H774" s="141"/>
      <c r="I774" s="141"/>
      <c r="J774" s="141"/>
      <c r="K774" s="141"/>
      <c r="L774" s="141"/>
      <c r="M774" s="144"/>
      <c r="N774" s="144"/>
      <c r="O774" s="141"/>
      <c r="P774" s="145"/>
      <c r="Q774" s="141"/>
      <c r="R774" s="144"/>
      <c r="S774" s="141"/>
      <c r="T774" s="141"/>
      <c r="U774" s="141"/>
    </row>
    <row r="775" ht="12.75" customHeight="1">
      <c r="A775" s="141"/>
      <c r="B775" s="141"/>
      <c r="C775" s="141"/>
      <c r="D775" s="141"/>
      <c r="E775" s="50"/>
      <c r="F775" s="141"/>
      <c r="G775" s="141"/>
      <c r="H775" s="141"/>
      <c r="I775" s="141"/>
      <c r="J775" s="141"/>
      <c r="K775" s="141"/>
      <c r="L775" s="141"/>
      <c r="M775" s="144"/>
      <c r="N775" s="144"/>
      <c r="O775" s="141"/>
      <c r="P775" s="145"/>
      <c r="Q775" s="141"/>
      <c r="R775" s="144"/>
      <c r="S775" s="141"/>
      <c r="T775" s="141"/>
      <c r="U775" s="141"/>
    </row>
    <row r="776" ht="12.75" customHeight="1">
      <c r="A776" s="141"/>
      <c r="B776" s="141"/>
      <c r="C776" s="141"/>
      <c r="D776" s="141"/>
      <c r="E776" s="50"/>
      <c r="F776" s="141"/>
      <c r="G776" s="141"/>
      <c r="H776" s="141"/>
      <c r="I776" s="141"/>
      <c r="J776" s="141"/>
      <c r="K776" s="141"/>
      <c r="L776" s="141"/>
      <c r="M776" s="144"/>
      <c r="N776" s="144"/>
      <c r="O776" s="141"/>
      <c r="P776" s="145"/>
      <c r="Q776" s="141"/>
      <c r="R776" s="144"/>
      <c r="S776" s="141"/>
      <c r="T776" s="141"/>
      <c r="U776" s="141"/>
    </row>
    <row r="777" ht="12.75" customHeight="1">
      <c r="A777" s="141"/>
      <c r="B777" s="141"/>
      <c r="C777" s="141"/>
      <c r="D777" s="141"/>
      <c r="E777" s="50"/>
      <c r="F777" s="141"/>
      <c r="G777" s="141"/>
      <c r="H777" s="141"/>
      <c r="I777" s="141"/>
      <c r="J777" s="141"/>
      <c r="K777" s="141"/>
      <c r="L777" s="141"/>
      <c r="M777" s="144"/>
      <c r="N777" s="144"/>
      <c r="O777" s="141"/>
      <c r="P777" s="145"/>
      <c r="Q777" s="141"/>
      <c r="R777" s="144"/>
      <c r="S777" s="141"/>
      <c r="T777" s="141"/>
      <c r="U777" s="141"/>
    </row>
    <row r="778" ht="12.75" customHeight="1">
      <c r="A778" s="141"/>
      <c r="B778" s="141"/>
      <c r="C778" s="141"/>
      <c r="D778" s="141"/>
      <c r="E778" s="50"/>
      <c r="F778" s="141"/>
      <c r="G778" s="141"/>
      <c r="H778" s="141"/>
      <c r="I778" s="141"/>
      <c r="J778" s="141"/>
      <c r="K778" s="141"/>
      <c r="L778" s="141"/>
      <c r="M778" s="144"/>
      <c r="N778" s="144"/>
      <c r="O778" s="141"/>
      <c r="P778" s="145"/>
      <c r="Q778" s="141"/>
      <c r="R778" s="144"/>
      <c r="S778" s="141"/>
      <c r="T778" s="141"/>
      <c r="U778" s="141"/>
    </row>
    <row r="779" ht="12.75" customHeight="1">
      <c r="A779" s="141"/>
      <c r="B779" s="141"/>
      <c r="C779" s="141"/>
      <c r="D779" s="141"/>
      <c r="E779" s="50"/>
      <c r="F779" s="141"/>
      <c r="G779" s="141"/>
      <c r="H779" s="141"/>
      <c r="I779" s="141"/>
      <c r="J779" s="141"/>
      <c r="K779" s="141"/>
      <c r="L779" s="141"/>
      <c r="M779" s="144"/>
      <c r="N779" s="144"/>
      <c r="O779" s="141"/>
      <c r="P779" s="145"/>
      <c r="Q779" s="141"/>
      <c r="R779" s="144"/>
      <c r="S779" s="141"/>
      <c r="T779" s="141"/>
      <c r="U779" s="141"/>
    </row>
    <row r="780" ht="12.75" customHeight="1">
      <c r="A780" s="141"/>
      <c r="B780" s="141"/>
      <c r="C780" s="141"/>
      <c r="D780" s="141"/>
      <c r="E780" s="50"/>
      <c r="F780" s="141"/>
      <c r="G780" s="141"/>
      <c r="H780" s="141"/>
      <c r="I780" s="141"/>
      <c r="J780" s="141"/>
      <c r="K780" s="141"/>
      <c r="L780" s="141"/>
      <c r="M780" s="144"/>
      <c r="N780" s="144"/>
      <c r="O780" s="141"/>
      <c r="P780" s="145"/>
      <c r="Q780" s="141"/>
      <c r="R780" s="144"/>
      <c r="S780" s="141"/>
      <c r="T780" s="141"/>
      <c r="U780" s="141"/>
    </row>
    <row r="781" ht="12.75" customHeight="1">
      <c r="A781" s="141"/>
      <c r="B781" s="141"/>
      <c r="C781" s="141"/>
      <c r="D781" s="141"/>
      <c r="E781" s="50"/>
      <c r="F781" s="141"/>
      <c r="G781" s="141"/>
      <c r="H781" s="141"/>
      <c r="I781" s="141"/>
      <c r="J781" s="141"/>
      <c r="K781" s="141"/>
      <c r="L781" s="141"/>
      <c r="M781" s="144"/>
      <c r="N781" s="144"/>
      <c r="O781" s="141"/>
      <c r="P781" s="145"/>
      <c r="Q781" s="141"/>
      <c r="R781" s="144"/>
      <c r="S781" s="141"/>
      <c r="T781" s="141"/>
      <c r="U781" s="141"/>
    </row>
    <row r="782" ht="12.75" customHeight="1">
      <c r="A782" s="141"/>
      <c r="B782" s="141"/>
      <c r="C782" s="141"/>
      <c r="D782" s="141"/>
      <c r="E782" s="50"/>
      <c r="F782" s="141"/>
      <c r="G782" s="141"/>
      <c r="H782" s="141"/>
      <c r="I782" s="141"/>
      <c r="J782" s="141"/>
      <c r="K782" s="141"/>
      <c r="L782" s="141"/>
      <c r="M782" s="144"/>
      <c r="N782" s="144"/>
      <c r="O782" s="141"/>
      <c r="P782" s="145"/>
      <c r="Q782" s="141"/>
      <c r="R782" s="144"/>
      <c r="S782" s="141"/>
      <c r="T782" s="141"/>
      <c r="U782" s="141"/>
    </row>
    <row r="783" ht="12.75" customHeight="1">
      <c r="A783" s="141"/>
      <c r="B783" s="141"/>
      <c r="C783" s="141"/>
      <c r="D783" s="141"/>
      <c r="E783" s="50"/>
      <c r="F783" s="141"/>
      <c r="G783" s="141"/>
      <c r="H783" s="141"/>
      <c r="I783" s="141"/>
      <c r="J783" s="141"/>
      <c r="K783" s="141"/>
      <c r="L783" s="141"/>
      <c r="M783" s="144"/>
      <c r="N783" s="144"/>
      <c r="O783" s="141"/>
      <c r="P783" s="145"/>
      <c r="Q783" s="141"/>
      <c r="R783" s="144"/>
      <c r="S783" s="141"/>
      <c r="T783" s="141"/>
      <c r="U783" s="141"/>
    </row>
    <row r="784" ht="12.75" customHeight="1">
      <c r="A784" s="141"/>
      <c r="B784" s="141"/>
      <c r="C784" s="141"/>
      <c r="D784" s="141"/>
      <c r="E784" s="50"/>
      <c r="F784" s="141"/>
      <c r="G784" s="141"/>
      <c r="H784" s="141"/>
      <c r="I784" s="141"/>
      <c r="J784" s="141"/>
      <c r="K784" s="141"/>
      <c r="L784" s="141"/>
      <c r="M784" s="144"/>
      <c r="N784" s="144"/>
      <c r="O784" s="141"/>
      <c r="P784" s="145"/>
      <c r="Q784" s="141"/>
      <c r="R784" s="144"/>
      <c r="S784" s="141"/>
      <c r="T784" s="141"/>
      <c r="U784" s="141"/>
    </row>
    <row r="785" ht="12.75" customHeight="1">
      <c r="A785" s="141"/>
      <c r="B785" s="141"/>
      <c r="C785" s="141"/>
      <c r="D785" s="141"/>
      <c r="E785" s="50"/>
      <c r="F785" s="141"/>
      <c r="G785" s="141"/>
      <c r="H785" s="141"/>
      <c r="I785" s="141"/>
      <c r="J785" s="141"/>
      <c r="K785" s="141"/>
      <c r="L785" s="141"/>
      <c r="M785" s="144"/>
      <c r="N785" s="144"/>
      <c r="O785" s="141"/>
      <c r="P785" s="145"/>
      <c r="Q785" s="141"/>
      <c r="R785" s="144"/>
      <c r="S785" s="141"/>
      <c r="T785" s="141"/>
      <c r="U785" s="141"/>
    </row>
    <row r="786" ht="12.75" customHeight="1">
      <c r="A786" s="141"/>
      <c r="B786" s="141"/>
      <c r="C786" s="141"/>
      <c r="D786" s="141"/>
      <c r="E786" s="50"/>
      <c r="F786" s="141"/>
      <c r="G786" s="141"/>
      <c r="H786" s="141"/>
      <c r="I786" s="141"/>
      <c r="J786" s="141"/>
      <c r="K786" s="141"/>
      <c r="L786" s="141"/>
      <c r="M786" s="144"/>
      <c r="N786" s="144"/>
      <c r="O786" s="141"/>
      <c r="P786" s="145"/>
      <c r="Q786" s="141"/>
      <c r="R786" s="144"/>
      <c r="S786" s="141"/>
      <c r="T786" s="141"/>
      <c r="U786" s="141"/>
    </row>
    <row r="787" ht="12.75" customHeight="1">
      <c r="A787" s="141"/>
      <c r="B787" s="141"/>
      <c r="C787" s="141"/>
      <c r="D787" s="141"/>
      <c r="E787" s="50"/>
      <c r="F787" s="141"/>
      <c r="G787" s="141"/>
      <c r="H787" s="141"/>
      <c r="I787" s="141"/>
      <c r="J787" s="141"/>
      <c r="K787" s="141"/>
      <c r="L787" s="141"/>
      <c r="M787" s="144"/>
      <c r="N787" s="144"/>
      <c r="O787" s="141"/>
      <c r="P787" s="145"/>
      <c r="Q787" s="141"/>
      <c r="R787" s="144"/>
      <c r="S787" s="141"/>
      <c r="T787" s="141"/>
      <c r="U787" s="141"/>
    </row>
    <row r="788" ht="12.75" customHeight="1">
      <c r="A788" s="141"/>
      <c r="B788" s="141"/>
      <c r="C788" s="141"/>
      <c r="D788" s="141"/>
      <c r="E788" s="50"/>
      <c r="F788" s="141"/>
      <c r="G788" s="141"/>
      <c r="H788" s="141"/>
      <c r="I788" s="141"/>
      <c r="J788" s="141"/>
      <c r="K788" s="141"/>
      <c r="L788" s="141"/>
      <c r="M788" s="144"/>
      <c r="N788" s="144"/>
      <c r="O788" s="141"/>
      <c r="P788" s="145"/>
      <c r="Q788" s="141"/>
      <c r="R788" s="144"/>
      <c r="S788" s="141"/>
      <c r="T788" s="141"/>
      <c r="U788" s="141"/>
    </row>
    <row r="789" ht="12.75" customHeight="1">
      <c r="A789" s="141"/>
      <c r="B789" s="141"/>
      <c r="C789" s="141"/>
      <c r="D789" s="141"/>
      <c r="E789" s="50"/>
      <c r="F789" s="141"/>
      <c r="G789" s="141"/>
      <c r="H789" s="141"/>
      <c r="I789" s="141"/>
      <c r="J789" s="141"/>
      <c r="K789" s="141"/>
      <c r="L789" s="141"/>
      <c r="M789" s="144"/>
      <c r="N789" s="144"/>
      <c r="O789" s="141"/>
      <c r="P789" s="145"/>
      <c r="Q789" s="141"/>
      <c r="R789" s="144"/>
      <c r="S789" s="141"/>
      <c r="T789" s="141"/>
      <c r="U789" s="141"/>
    </row>
    <row r="790" ht="12.75" customHeight="1">
      <c r="A790" s="141"/>
      <c r="B790" s="141"/>
      <c r="C790" s="141"/>
      <c r="D790" s="141"/>
      <c r="E790" s="50"/>
      <c r="F790" s="141"/>
      <c r="G790" s="141"/>
      <c r="H790" s="141"/>
      <c r="I790" s="141"/>
      <c r="J790" s="141"/>
      <c r="K790" s="141"/>
      <c r="L790" s="141"/>
      <c r="M790" s="144"/>
      <c r="N790" s="144"/>
      <c r="O790" s="141"/>
      <c r="P790" s="145"/>
      <c r="Q790" s="141"/>
      <c r="R790" s="144"/>
      <c r="S790" s="141"/>
      <c r="T790" s="141"/>
      <c r="U790" s="141"/>
    </row>
    <row r="791" ht="12.75" customHeight="1">
      <c r="A791" s="141"/>
      <c r="B791" s="141"/>
      <c r="C791" s="141"/>
      <c r="D791" s="141"/>
      <c r="E791" s="50"/>
      <c r="F791" s="141"/>
      <c r="G791" s="141"/>
      <c r="H791" s="141"/>
      <c r="I791" s="141"/>
      <c r="J791" s="141"/>
      <c r="K791" s="141"/>
      <c r="L791" s="141"/>
      <c r="M791" s="144"/>
      <c r="N791" s="144"/>
      <c r="O791" s="141"/>
      <c r="P791" s="145"/>
      <c r="Q791" s="141"/>
      <c r="R791" s="144"/>
      <c r="S791" s="141"/>
      <c r="T791" s="141"/>
      <c r="U791" s="141"/>
    </row>
    <row r="792" ht="12.75" customHeight="1">
      <c r="A792" s="141"/>
      <c r="B792" s="141"/>
      <c r="C792" s="141"/>
      <c r="D792" s="141"/>
      <c r="E792" s="50"/>
      <c r="F792" s="141"/>
      <c r="G792" s="141"/>
      <c r="H792" s="141"/>
      <c r="I792" s="141"/>
      <c r="J792" s="141"/>
      <c r="K792" s="141"/>
      <c r="L792" s="141"/>
      <c r="M792" s="144"/>
      <c r="N792" s="144"/>
      <c r="O792" s="141"/>
      <c r="P792" s="145"/>
      <c r="Q792" s="141"/>
      <c r="R792" s="144"/>
      <c r="S792" s="141"/>
      <c r="T792" s="141"/>
      <c r="U792" s="141"/>
    </row>
    <row r="793" ht="12.75" customHeight="1">
      <c r="A793" s="141"/>
      <c r="B793" s="141"/>
      <c r="C793" s="141"/>
      <c r="D793" s="141"/>
      <c r="E793" s="50"/>
      <c r="F793" s="141"/>
      <c r="G793" s="141"/>
      <c r="H793" s="141"/>
      <c r="I793" s="141"/>
      <c r="J793" s="141"/>
      <c r="K793" s="141"/>
      <c r="L793" s="141"/>
      <c r="M793" s="144"/>
      <c r="N793" s="144"/>
      <c r="O793" s="141"/>
      <c r="P793" s="145"/>
      <c r="Q793" s="141"/>
      <c r="R793" s="144"/>
      <c r="S793" s="141"/>
      <c r="T793" s="141"/>
      <c r="U793" s="141"/>
    </row>
    <row r="794" ht="12.75" customHeight="1">
      <c r="A794" s="141"/>
      <c r="B794" s="141"/>
      <c r="C794" s="141"/>
      <c r="D794" s="141"/>
      <c r="E794" s="50"/>
      <c r="F794" s="141"/>
      <c r="G794" s="141"/>
      <c r="H794" s="141"/>
      <c r="I794" s="141"/>
      <c r="J794" s="141"/>
      <c r="K794" s="141"/>
      <c r="L794" s="141"/>
      <c r="M794" s="144"/>
      <c r="N794" s="144"/>
      <c r="O794" s="141"/>
      <c r="P794" s="145"/>
      <c r="Q794" s="141"/>
      <c r="R794" s="144"/>
      <c r="S794" s="141"/>
      <c r="T794" s="141"/>
      <c r="U794" s="141"/>
    </row>
    <row r="795" ht="12.75" customHeight="1">
      <c r="A795" s="141"/>
      <c r="B795" s="141"/>
      <c r="C795" s="141"/>
      <c r="D795" s="141"/>
      <c r="E795" s="50"/>
      <c r="F795" s="141"/>
      <c r="G795" s="141"/>
      <c r="H795" s="141"/>
      <c r="I795" s="141"/>
      <c r="J795" s="141"/>
      <c r="K795" s="141"/>
      <c r="L795" s="141"/>
      <c r="M795" s="144"/>
      <c r="N795" s="144"/>
      <c r="O795" s="141"/>
      <c r="P795" s="145"/>
      <c r="Q795" s="141"/>
      <c r="R795" s="144"/>
      <c r="S795" s="141"/>
      <c r="T795" s="141"/>
      <c r="U795" s="141"/>
    </row>
    <row r="796" ht="12.75" customHeight="1">
      <c r="A796" s="141"/>
      <c r="B796" s="141"/>
      <c r="C796" s="141"/>
      <c r="D796" s="141"/>
      <c r="E796" s="50"/>
      <c r="F796" s="141"/>
      <c r="G796" s="141"/>
      <c r="H796" s="141"/>
      <c r="I796" s="141"/>
      <c r="J796" s="141"/>
      <c r="K796" s="141"/>
      <c r="L796" s="141"/>
      <c r="M796" s="144"/>
      <c r="N796" s="144"/>
      <c r="O796" s="141"/>
      <c r="P796" s="145"/>
      <c r="Q796" s="141"/>
      <c r="R796" s="144"/>
      <c r="S796" s="141"/>
      <c r="T796" s="141"/>
      <c r="U796" s="141"/>
    </row>
    <row r="797" ht="12.75" customHeight="1">
      <c r="A797" s="141"/>
      <c r="B797" s="141"/>
      <c r="C797" s="141"/>
      <c r="D797" s="141"/>
      <c r="E797" s="50"/>
      <c r="F797" s="141"/>
      <c r="G797" s="141"/>
      <c r="H797" s="141"/>
      <c r="I797" s="141"/>
      <c r="J797" s="141"/>
      <c r="K797" s="141"/>
      <c r="L797" s="141"/>
      <c r="M797" s="144"/>
      <c r="N797" s="144"/>
      <c r="O797" s="141"/>
      <c r="P797" s="145"/>
      <c r="Q797" s="141"/>
      <c r="R797" s="144"/>
      <c r="S797" s="141"/>
      <c r="T797" s="141"/>
      <c r="U797" s="141"/>
    </row>
    <row r="798" ht="12.75" customHeight="1">
      <c r="A798" s="141"/>
      <c r="B798" s="141"/>
      <c r="C798" s="141"/>
      <c r="D798" s="141"/>
      <c r="E798" s="50"/>
      <c r="F798" s="141"/>
      <c r="G798" s="141"/>
      <c r="H798" s="141"/>
      <c r="I798" s="141"/>
      <c r="J798" s="141"/>
      <c r="K798" s="141"/>
      <c r="L798" s="141"/>
      <c r="M798" s="144"/>
      <c r="N798" s="144"/>
      <c r="O798" s="141"/>
      <c r="P798" s="145"/>
      <c r="Q798" s="141"/>
      <c r="R798" s="144"/>
      <c r="S798" s="141"/>
      <c r="T798" s="141"/>
      <c r="U798" s="141"/>
    </row>
    <row r="799" ht="12.75" customHeight="1">
      <c r="A799" s="141"/>
      <c r="B799" s="141"/>
      <c r="C799" s="141"/>
      <c r="D799" s="141"/>
      <c r="E799" s="50"/>
      <c r="F799" s="141"/>
      <c r="G799" s="141"/>
      <c r="H799" s="141"/>
      <c r="I799" s="141"/>
      <c r="J799" s="141"/>
      <c r="K799" s="141"/>
      <c r="L799" s="141"/>
      <c r="M799" s="144"/>
      <c r="N799" s="144"/>
      <c r="O799" s="141"/>
      <c r="P799" s="145"/>
      <c r="Q799" s="141"/>
      <c r="R799" s="144"/>
      <c r="S799" s="141"/>
      <c r="T799" s="141"/>
      <c r="U799" s="141"/>
    </row>
    <row r="800" ht="12.75" customHeight="1">
      <c r="A800" s="141"/>
      <c r="B800" s="141"/>
      <c r="C800" s="141"/>
      <c r="D800" s="141"/>
      <c r="E800" s="50"/>
      <c r="F800" s="141"/>
      <c r="G800" s="141"/>
      <c r="H800" s="141"/>
      <c r="I800" s="141"/>
      <c r="J800" s="141"/>
      <c r="K800" s="141"/>
      <c r="L800" s="141"/>
      <c r="M800" s="144"/>
      <c r="N800" s="144"/>
      <c r="O800" s="141"/>
      <c r="P800" s="145"/>
      <c r="Q800" s="141"/>
      <c r="R800" s="144"/>
      <c r="S800" s="141"/>
      <c r="T800" s="141"/>
      <c r="U800" s="141"/>
    </row>
    <row r="801" ht="12.75" customHeight="1">
      <c r="A801" s="141"/>
      <c r="B801" s="141"/>
      <c r="C801" s="141"/>
      <c r="D801" s="141"/>
      <c r="E801" s="50"/>
      <c r="F801" s="141"/>
      <c r="G801" s="141"/>
      <c r="H801" s="141"/>
      <c r="I801" s="141"/>
      <c r="J801" s="141"/>
      <c r="K801" s="141"/>
      <c r="L801" s="141"/>
      <c r="M801" s="144"/>
      <c r="N801" s="144"/>
      <c r="O801" s="141"/>
      <c r="P801" s="145"/>
      <c r="Q801" s="141"/>
      <c r="R801" s="144"/>
      <c r="S801" s="141"/>
      <c r="T801" s="141"/>
      <c r="U801" s="141"/>
    </row>
    <row r="802" ht="12.75" customHeight="1">
      <c r="A802" s="141"/>
      <c r="B802" s="141"/>
      <c r="C802" s="141"/>
      <c r="D802" s="141"/>
      <c r="E802" s="50"/>
      <c r="F802" s="141"/>
      <c r="G802" s="141"/>
      <c r="H802" s="141"/>
      <c r="I802" s="141"/>
      <c r="J802" s="141"/>
      <c r="K802" s="141"/>
      <c r="L802" s="141"/>
      <c r="M802" s="144"/>
      <c r="N802" s="144"/>
      <c r="O802" s="141"/>
      <c r="P802" s="145"/>
      <c r="Q802" s="141"/>
      <c r="R802" s="144"/>
      <c r="S802" s="141"/>
      <c r="T802" s="141"/>
      <c r="U802" s="141"/>
    </row>
    <row r="803" ht="12.75" customHeight="1">
      <c r="A803" s="141"/>
      <c r="B803" s="141"/>
      <c r="C803" s="141"/>
      <c r="D803" s="141"/>
      <c r="E803" s="50"/>
      <c r="F803" s="141"/>
      <c r="G803" s="141"/>
      <c r="H803" s="141"/>
      <c r="I803" s="141"/>
      <c r="J803" s="141"/>
      <c r="K803" s="141"/>
      <c r="L803" s="141"/>
      <c r="M803" s="144"/>
      <c r="N803" s="144"/>
      <c r="O803" s="141"/>
      <c r="P803" s="145"/>
      <c r="Q803" s="141"/>
      <c r="R803" s="144"/>
      <c r="S803" s="141"/>
      <c r="T803" s="141"/>
      <c r="U803" s="141"/>
    </row>
    <row r="804" ht="12.75" customHeight="1">
      <c r="A804" s="141"/>
      <c r="B804" s="141"/>
      <c r="C804" s="141"/>
      <c r="D804" s="141"/>
      <c r="E804" s="50"/>
      <c r="F804" s="141"/>
      <c r="G804" s="141"/>
      <c r="H804" s="141"/>
      <c r="I804" s="141"/>
      <c r="J804" s="141"/>
      <c r="K804" s="141"/>
      <c r="L804" s="141"/>
      <c r="M804" s="144"/>
      <c r="N804" s="144"/>
      <c r="O804" s="141"/>
      <c r="P804" s="145"/>
      <c r="Q804" s="141"/>
      <c r="R804" s="144"/>
      <c r="S804" s="141"/>
      <c r="T804" s="141"/>
      <c r="U804" s="141"/>
    </row>
    <row r="805" ht="12.75" customHeight="1">
      <c r="A805" s="141"/>
      <c r="B805" s="141"/>
      <c r="C805" s="141"/>
      <c r="D805" s="141"/>
      <c r="E805" s="50"/>
      <c r="F805" s="141"/>
      <c r="G805" s="141"/>
      <c r="H805" s="141"/>
      <c r="I805" s="141"/>
      <c r="J805" s="141"/>
      <c r="K805" s="141"/>
      <c r="L805" s="141"/>
      <c r="M805" s="144"/>
      <c r="N805" s="144"/>
      <c r="O805" s="141"/>
      <c r="P805" s="145"/>
      <c r="Q805" s="141"/>
      <c r="R805" s="144"/>
      <c r="S805" s="141"/>
      <c r="T805" s="141"/>
      <c r="U805" s="141"/>
    </row>
    <row r="806" ht="12.75" customHeight="1">
      <c r="A806" s="141"/>
      <c r="B806" s="141"/>
      <c r="C806" s="141"/>
      <c r="D806" s="141"/>
      <c r="E806" s="50"/>
      <c r="F806" s="141"/>
      <c r="G806" s="141"/>
      <c r="H806" s="141"/>
      <c r="I806" s="141"/>
      <c r="J806" s="141"/>
      <c r="K806" s="141"/>
      <c r="L806" s="141"/>
      <c r="M806" s="144"/>
      <c r="N806" s="144"/>
      <c r="O806" s="141"/>
      <c r="P806" s="145"/>
      <c r="Q806" s="141"/>
      <c r="R806" s="144"/>
      <c r="S806" s="141"/>
      <c r="T806" s="141"/>
      <c r="U806" s="141"/>
    </row>
    <row r="807" ht="12.75" customHeight="1">
      <c r="A807" s="141"/>
      <c r="B807" s="141"/>
      <c r="C807" s="141"/>
      <c r="D807" s="141"/>
      <c r="E807" s="50"/>
      <c r="F807" s="141"/>
      <c r="G807" s="141"/>
      <c r="H807" s="141"/>
      <c r="I807" s="141"/>
      <c r="J807" s="141"/>
      <c r="K807" s="141"/>
      <c r="L807" s="141"/>
      <c r="M807" s="144"/>
      <c r="N807" s="144"/>
      <c r="O807" s="141"/>
      <c r="P807" s="145"/>
      <c r="Q807" s="141"/>
      <c r="R807" s="144"/>
      <c r="S807" s="141"/>
      <c r="T807" s="141"/>
      <c r="U807" s="141"/>
    </row>
    <row r="808" ht="12.75" customHeight="1">
      <c r="A808" s="141"/>
      <c r="B808" s="141"/>
      <c r="C808" s="141"/>
      <c r="D808" s="141"/>
      <c r="E808" s="50"/>
      <c r="F808" s="141"/>
      <c r="G808" s="141"/>
      <c r="H808" s="141"/>
      <c r="I808" s="141"/>
      <c r="J808" s="141"/>
      <c r="K808" s="141"/>
      <c r="L808" s="141"/>
      <c r="M808" s="144"/>
      <c r="N808" s="144"/>
      <c r="O808" s="141"/>
      <c r="P808" s="145"/>
      <c r="Q808" s="141"/>
      <c r="R808" s="144"/>
      <c r="S808" s="141"/>
      <c r="T808" s="141"/>
      <c r="U808" s="141"/>
    </row>
    <row r="809" ht="12.75" customHeight="1">
      <c r="A809" s="141"/>
      <c r="B809" s="141"/>
      <c r="C809" s="141"/>
      <c r="D809" s="141"/>
      <c r="E809" s="50"/>
      <c r="F809" s="141"/>
      <c r="G809" s="141"/>
      <c r="H809" s="141"/>
      <c r="I809" s="141"/>
      <c r="J809" s="141"/>
      <c r="K809" s="141"/>
      <c r="L809" s="141"/>
      <c r="M809" s="144"/>
      <c r="N809" s="144"/>
      <c r="O809" s="141"/>
      <c r="P809" s="145"/>
      <c r="Q809" s="141"/>
      <c r="R809" s="144"/>
      <c r="S809" s="141"/>
      <c r="T809" s="141"/>
      <c r="U809" s="141"/>
    </row>
    <row r="810" ht="12.75" customHeight="1">
      <c r="A810" s="141"/>
      <c r="B810" s="141"/>
      <c r="C810" s="141"/>
      <c r="D810" s="141"/>
      <c r="E810" s="50"/>
      <c r="F810" s="141"/>
      <c r="G810" s="141"/>
      <c r="H810" s="141"/>
      <c r="I810" s="141"/>
      <c r="J810" s="141"/>
      <c r="K810" s="141"/>
      <c r="L810" s="141"/>
      <c r="M810" s="144"/>
      <c r="N810" s="144"/>
      <c r="O810" s="141"/>
      <c r="P810" s="145"/>
      <c r="Q810" s="141"/>
      <c r="R810" s="144"/>
      <c r="S810" s="141"/>
      <c r="T810" s="141"/>
      <c r="U810" s="141"/>
    </row>
    <row r="811" ht="12.75" customHeight="1">
      <c r="A811" s="141"/>
      <c r="B811" s="141"/>
      <c r="C811" s="141"/>
      <c r="D811" s="141"/>
      <c r="E811" s="50"/>
      <c r="F811" s="141"/>
      <c r="G811" s="141"/>
      <c r="H811" s="141"/>
      <c r="I811" s="141"/>
      <c r="J811" s="141"/>
      <c r="K811" s="141"/>
      <c r="L811" s="141"/>
      <c r="M811" s="144"/>
      <c r="N811" s="144"/>
      <c r="O811" s="141"/>
      <c r="P811" s="145"/>
      <c r="Q811" s="141"/>
      <c r="R811" s="144"/>
      <c r="S811" s="141"/>
      <c r="T811" s="141"/>
      <c r="U811" s="141"/>
    </row>
    <row r="812" ht="12.75" customHeight="1">
      <c r="A812" s="141"/>
      <c r="B812" s="141"/>
      <c r="C812" s="141"/>
      <c r="D812" s="141"/>
      <c r="E812" s="50"/>
      <c r="F812" s="141"/>
      <c r="G812" s="141"/>
      <c r="H812" s="141"/>
      <c r="I812" s="141"/>
      <c r="J812" s="141"/>
      <c r="K812" s="141"/>
      <c r="L812" s="141"/>
      <c r="M812" s="144"/>
      <c r="N812" s="144"/>
      <c r="O812" s="141"/>
      <c r="P812" s="145"/>
      <c r="Q812" s="141"/>
      <c r="R812" s="144"/>
      <c r="S812" s="141"/>
      <c r="T812" s="141"/>
      <c r="U812" s="141"/>
    </row>
    <row r="813" ht="12.75" customHeight="1">
      <c r="A813" s="141"/>
      <c r="B813" s="141"/>
      <c r="C813" s="141"/>
      <c r="D813" s="141"/>
      <c r="E813" s="50"/>
      <c r="F813" s="141"/>
      <c r="G813" s="141"/>
      <c r="H813" s="141"/>
      <c r="I813" s="141"/>
      <c r="J813" s="141"/>
      <c r="K813" s="141"/>
      <c r="L813" s="141"/>
      <c r="M813" s="144"/>
      <c r="N813" s="144"/>
      <c r="O813" s="141"/>
      <c r="P813" s="145"/>
      <c r="Q813" s="141"/>
      <c r="R813" s="144"/>
      <c r="S813" s="141"/>
      <c r="T813" s="141"/>
      <c r="U813" s="141"/>
    </row>
    <row r="814" ht="12.75" customHeight="1">
      <c r="A814" s="141"/>
      <c r="B814" s="141"/>
      <c r="C814" s="141"/>
      <c r="D814" s="141"/>
      <c r="E814" s="50"/>
      <c r="F814" s="141"/>
      <c r="G814" s="141"/>
      <c r="H814" s="141"/>
      <c r="I814" s="141"/>
      <c r="J814" s="141"/>
      <c r="K814" s="141"/>
      <c r="L814" s="141"/>
      <c r="M814" s="144"/>
      <c r="N814" s="144"/>
      <c r="O814" s="141"/>
      <c r="P814" s="145"/>
      <c r="Q814" s="141"/>
      <c r="R814" s="144"/>
      <c r="S814" s="141"/>
      <c r="T814" s="141"/>
      <c r="U814" s="141"/>
    </row>
    <row r="815" ht="12.75" customHeight="1">
      <c r="A815" s="141"/>
      <c r="B815" s="141"/>
      <c r="C815" s="141"/>
      <c r="D815" s="141"/>
      <c r="E815" s="50"/>
      <c r="F815" s="141"/>
      <c r="G815" s="141"/>
      <c r="H815" s="141"/>
      <c r="I815" s="141"/>
      <c r="J815" s="141"/>
      <c r="K815" s="141"/>
      <c r="L815" s="141"/>
      <c r="M815" s="144"/>
      <c r="N815" s="144"/>
      <c r="O815" s="141"/>
      <c r="P815" s="145"/>
      <c r="Q815" s="141"/>
      <c r="R815" s="144"/>
      <c r="S815" s="141"/>
      <c r="T815" s="141"/>
      <c r="U815" s="141"/>
    </row>
    <row r="816" ht="12.75" customHeight="1">
      <c r="A816" s="141"/>
      <c r="B816" s="141"/>
      <c r="C816" s="141"/>
      <c r="D816" s="141"/>
      <c r="E816" s="50"/>
      <c r="F816" s="141"/>
      <c r="G816" s="141"/>
      <c r="H816" s="141"/>
      <c r="I816" s="141"/>
      <c r="J816" s="141"/>
      <c r="K816" s="141"/>
      <c r="L816" s="141"/>
      <c r="M816" s="144"/>
      <c r="N816" s="144"/>
      <c r="O816" s="141"/>
      <c r="P816" s="145"/>
      <c r="Q816" s="141"/>
      <c r="R816" s="144"/>
      <c r="S816" s="141"/>
      <c r="T816" s="141"/>
      <c r="U816" s="141"/>
    </row>
    <row r="817" ht="12.75" customHeight="1">
      <c r="A817" s="141"/>
      <c r="B817" s="141"/>
      <c r="C817" s="141"/>
      <c r="D817" s="141"/>
      <c r="E817" s="50"/>
      <c r="F817" s="141"/>
      <c r="G817" s="141"/>
      <c r="H817" s="141"/>
      <c r="I817" s="141"/>
      <c r="J817" s="141"/>
      <c r="K817" s="141"/>
      <c r="L817" s="141"/>
      <c r="M817" s="144"/>
      <c r="N817" s="144"/>
      <c r="O817" s="141"/>
      <c r="P817" s="145"/>
      <c r="Q817" s="141"/>
      <c r="R817" s="144"/>
      <c r="S817" s="141"/>
      <c r="T817" s="141"/>
      <c r="U817" s="141"/>
    </row>
    <row r="818" ht="12.75" customHeight="1">
      <c r="A818" s="141"/>
      <c r="B818" s="141"/>
      <c r="C818" s="141"/>
      <c r="D818" s="141"/>
      <c r="E818" s="50"/>
      <c r="F818" s="141"/>
      <c r="G818" s="141"/>
      <c r="H818" s="141"/>
      <c r="I818" s="141"/>
      <c r="J818" s="141"/>
      <c r="K818" s="141"/>
      <c r="L818" s="141"/>
      <c r="M818" s="144"/>
      <c r="N818" s="144"/>
      <c r="O818" s="141"/>
      <c r="P818" s="145"/>
      <c r="Q818" s="141"/>
      <c r="R818" s="144"/>
      <c r="S818" s="141"/>
      <c r="T818" s="141"/>
      <c r="U818" s="141"/>
    </row>
    <row r="819" ht="12.75" customHeight="1">
      <c r="A819" s="141"/>
      <c r="B819" s="141"/>
      <c r="C819" s="141"/>
      <c r="D819" s="141"/>
      <c r="E819" s="50"/>
      <c r="F819" s="141"/>
      <c r="G819" s="141"/>
      <c r="H819" s="141"/>
      <c r="I819" s="141"/>
      <c r="J819" s="141"/>
      <c r="K819" s="141"/>
      <c r="L819" s="141"/>
      <c r="M819" s="144"/>
      <c r="N819" s="144"/>
      <c r="O819" s="141"/>
      <c r="P819" s="145"/>
      <c r="Q819" s="141"/>
      <c r="R819" s="144"/>
      <c r="S819" s="141"/>
      <c r="T819" s="141"/>
      <c r="U819" s="141"/>
    </row>
    <row r="820" ht="12.75" customHeight="1">
      <c r="A820" s="141"/>
      <c r="B820" s="141"/>
      <c r="C820" s="141"/>
      <c r="D820" s="141"/>
      <c r="E820" s="50"/>
      <c r="F820" s="141"/>
      <c r="G820" s="141"/>
      <c r="H820" s="141"/>
      <c r="I820" s="141"/>
      <c r="J820" s="141"/>
      <c r="K820" s="141"/>
      <c r="L820" s="141"/>
      <c r="M820" s="144"/>
      <c r="N820" s="144"/>
      <c r="O820" s="141"/>
      <c r="P820" s="145"/>
      <c r="Q820" s="141"/>
      <c r="R820" s="144"/>
      <c r="S820" s="141"/>
      <c r="T820" s="141"/>
      <c r="U820" s="141"/>
    </row>
    <row r="821" ht="12.75" customHeight="1">
      <c r="A821" s="141"/>
      <c r="B821" s="141"/>
      <c r="C821" s="141"/>
      <c r="D821" s="141"/>
      <c r="E821" s="50"/>
      <c r="F821" s="141"/>
      <c r="G821" s="141"/>
      <c r="H821" s="141"/>
      <c r="I821" s="141"/>
      <c r="J821" s="141"/>
      <c r="K821" s="141"/>
      <c r="L821" s="141"/>
      <c r="M821" s="144"/>
      <c r="N821" s="144"/>
      <c r="O821" s="141"/>
      <c r="P821" s="145"/>
      <c r="Q821" s="141"/>
      <c r="R821" s="144"/>
      <c r="S821" s="141"/>
      <c r="T821" s="141"/>
      <c r="U821" s="141"/>
    </row>
    <row r="822" ht="12.75" customHeight="1">
      <c r="A822" s="141"/>
      <c r="B822" s="141"/>
      <c r="C822" s="141"/>
      <c r="D822" s="141"/>
      <c r="E822" s="50"/>
      <c r="F822" s="141"/>
      <c r="G822" s="141"/>
      <c r="H822" s="141"/>
      <c r="I822" s="141"/>
      <c r="J822" s="141"/>
      <c r="K822" s="141"/>
      <c r="L822" s="141"/>
      <c r="M822" s="144"/>
      <c r="N822" s="144"/>
      <c r="O822" s="141"/>
      <c r="P822" s="145"/>
      <c r="Q822" s="141"/>
      <c r="R822" s="144"/>
      <c r="S822" s="141"/>
      <c r="T822" s="141"/>
      <c r="U822" s="141"/>
    </row>
    <row r="823" ht="12.75" customHeight="1">
      <c r="A823" s="141"/>
      <c r="B823" s="141"/>
      <c r="C823" s="141"/>
      <c r="D823" s="141"/>
      <c r="E823" s="50"/>
      <c r="F823" s="141"/>
      <c r="G823" s="141"/>
      <c r="H823" s="141"/>
      <c r="I823" s="141"/>
      <c r="J823" s="141"/>
      <c r="K823" s="141"/>
      <c r="L823" s="141"/>
      <c r="M823" s="144"/>
      <c r="N823" s="144"/>
      <c r="O823" s="141"/>
      <c r="P823" s="145"/>
      <c r="Q823" s="141"/>
      <c r="R823" s="144"/>
      <c r="S823" s="141"/>
      <c r="T823" s="141"/>
      <c r="U823" s="141"/>
    </row>
    <row r="824" ht="12.75" customHeight="1">
      <c r="A824" s="141"/>
      <c r="B824" s="141"/>
      <c r="C824" s="141"/>
      <c r="D824" s="141"/>
      <c r="E824" s="50"/>
      <c r="F824" s="141"/>
      <c r="G824" s="141"/>
      <c r="H824" s="141"/>
      <c r="I824" s="141"/>
      <c r="J824" s="141"/>
      <c r="K824" s="141"/>
      <c r="L824" s="141"/>
      <c r="M824" s="144"/>
      <c r="N824" s="144"/>
      <c r="O824" s="141"/>
      <c r="P824" s="145"/>
      <c r="Q824" s="141"/>
      <c r="R824" s="144"/>
      <c r="S824" s="141"/>
      <c r="T824" s="141"/>
      <c r="U824" s="141"/>
    </row>
    <row r="825" ht="12.75" customHeight="1">
      <c r="A825" s="141"/>
      <c r="B825" s="141"/>
      <c r="C825" s="141"/>
      <c r="D825" s="141"/>
      <c r="E825" s="50"/>
      <c r="F825" s="141"/>
      <c r="G825" s="141"/>
      <c r="H825" s="141"/>
      <c r="I825" s="141"/>
      <c r="J825" s="141"/>
      <c r="K825" s="141"/>
      <c r="L825" s="141"/>
      <c r="M825" s="144"/>
      <c r="N825" s="144"/>
      <c r="O825" s="141"/>
      <c r="P825" s="145"/>
      <c r="Q825" s="141"/>
      <c r="R825" s="144"/>
      <c r="S825" s="141"/>
      <c r="T825" s="141"/>
      <c r="U825" s="141"/>
    </row>
    <row r="826" ht="12.75" customHeight="1">
      <c r="A826" s="141"/>
      <c r="B826" s="141"/>
      <c r="C826" s="141"/>
      <c r="D826" s="141"/>
      <c r="E826" s="50"/>
      <c r="F826" s="141"/>
      <c r="G826" s="141"/>
      <c r="H826" s="141"/>
      <c r="I826" s="141"/>
      <c r="J826" s="141"/>
      <c r="K826" s="141"/>
      <c r="L826" s="141"/>
      <c r="M826" s="144"/>
      <c r="N826" s="144"/>
      <c r="O826" s="141"/>
      <c r="P826" s="145"/>
      <c r="Q826" s="141"/>
      <c r="R826" s="144"/>
      <c r="S826" s="141"/>
      <c r="T826" s="141"/>
      <c r="U826" s="141"/>
    </row>
    <row r="827" ht="12.75" customHeight="1">
      <c r="A827" s="141"/>
      <c r="B827" s="141"/>
      <c r="C827" s="141"/>
      <c r="D827" s="141"/>
      <c r="E827" s="50"/>
      <c r="F827" s="141"/>
      <c r="G827" s="141"/>
      <c r="H827" s="141"/>
      <c r="I827" s="141"/>
      <c r="J827" s="141"/>
      <c r="K827" s="141"/>
      <c r="L827" s="141"/>
      <c r="M827" s="144"/>
      <c r="N827" s="144"/>
      <c r="O827" s="141"/>
      <c r="P827" s="145"/>
      <c r="Q827" s="141"/>
      <c r="R827" s="144"/>
      <c r="S827" s="141"/>
      <c r="T827" s="141"/>
      <c r="U827" s="141"/>
    </row>
    <row r="828" ht="12.75" customHeight="1">
      <c r="A828" s="141"/>
      <c r="B828" s="141"/>
      <c r="C828" s="141"/>
      <c r="D828" s="141"/>
      <c r="E828" s="50"/>
      <c r="F828" s="141"/>
      <c r="G828" s="141"/>
      <c r="H828" s="141"/>
      <c r="I828" s="141"/>
      <c r="J828" s="141"/>
      <c r="K828" s="141"/>
      <c r="L828" s="141"/>
      <c r="M828" s="144"/>
      <c r="N828" s="144"/>
      <c r="O828" s="141"/>
      <c r="P828" s="145"/>
      <c r="Q828" s="141"/>
      <c r="R828" s="144"/>
      <c r="S828" s="141"/>
      <c r="T828" s="141"/>
      <c r="U828" s="141"/>
    </row>
    <row r="829" ht="12.75" customHeight="1">
      <c r="A829" s="141"/>
      <c r="B829" s="141"/>
      <c r="C829" s="141"/>
      <c r="D829" s="141"/>
      <c r="E829" s="50"/>
      <c r="F829" s="141"/>
      <c r="G829" s="141"/>
      <c r="H829" s="141"/>
      <c r="I829" s="141"/>
      <c r="J829" s="141"/>
      <c r="K829" s="141"/>
      <c r="L829" s="141"/>
      <c r="M829" s="144"/>
      <c r="N829" s="144"/>
      <c r="O829" s="141"/>
      <c r="P829" s="145"/>
      <c r="Q829" s="141"/>
      <c r="R829" s="144"/>
      <c r="S829" s="141"/>
      <c r="T829" s="141"/>
      <c r="U829" s="141"/>
    </row>
    <row r="830" ht="12.75" customHeight="1">
      <c r="A830" s="141"/>
      <c r="B830" s="141"/>
      <c r="C830" s="141"/>
      <c r="D830" s="141"/>
      <c r="E830" s="50"/>
      <c r="F830" s="141"/>
      <c r="G830" s="141"/>
      <c r="H830" s="141"/>
      <c r="I830" s="141"/>
      <c r="J830" s="141"/>
      <c r="K830" s="141"/>
      <c r="L830" s="141"/>
      <c r="M830" s="144"/>
      <c r="N830" s="144"/>
      <c r="O830" s="141"/>
      <c r="P830" s="145"/>
      <c r="Q830" s="141"/>
      <c r="R830" s="144"/>
      <c r="S830" s="141"/>
      <c r="T830" s="141"/>
      <c r="U830" s="141"/>
    </row>
    <row r="831" ht="12.75" customHeight="1">
      <c r="A831" s="141"/>
      <c r="B831" s="141"/>
      <c r="C831" s="141"/>
      <c r="D831" s="141"/>
      <c r="E831" s="50"/>
      <c r="F831" s="141"/>
      <c r="G831" s="141"/>
      <c r="H831" s="141"/>
      <c r="I831" s="141"/>
      <c r="J831" s="141"/>
      <c r="K831" s="141"/>
      <c r="L831" s="141"/>
      <c r="M831" s="144"/>
      <c r="N831" s="144"/>
      <c r="O831" s="141"/>
      <c r="P831" s="145"/>
      <c r="Q831" s="141"/>
      <c r="R831" s="144"/>
      <c r="S831" s="141"/>
      <c r="T831" s="141"/>
      <c r="U831" s="141"/>
    </row>
    <row r="832" ht="12.75" customHeight="1">
      <c r="A832" s="141"/>
      <c r="B832" s="141"/>
      <c r="C832" s="141"/>
      <c r="D832" s="141"/>
      <c r="E832" s="50"/>
      <c r="F832" s="141"/>
      <c r="G832" s="141"/>
      <c r="H832" s="141"/>
      <c r="I832" s="141"/>
      <c r="J832" s="141"/>
      <c r="K832" s="141"/>
      <c r="L832" s="141"/>
      <c r="M832" s="144"/>
      <c r="N832" s="144"/>
      <c r="O832" s="141"/>
      <c r="P832" s="145"/>
      <c r="Q832" s="141"/>
      <c r="R832" s="144"/>
      <c r="S832" s="141"/>
      <c r="T832" s="141"/>
      <c r="U832" s="141"/>
    </row>
    <row r="833" ht="12.75" customHeight="1">
      <c r="A833" s="141"/>
      <c r="B833" s="141"/>
      <c r="C833" s="141"/>
      <c r="D833" s="141"/>
      <c r="E833" s="50"/>
      <c r="F833" s="141"/>
      <c r="G833" s="141"/>
      <c r="H833" s="141"/>
      <c r="I833" s="141"/>
      <c r="J833" s="141"/>
      <c r="K833" s="141"/>
      <c r="L833" s="141"/>
      <c r="M833" s="144"/>
      <c r="N833" s="144"/>
      <c r="O833" s="141"/>
      <c r="P833" s="145"/>
      <c r="Q833" s="141"/>
      <c r="R833" s="144"/>
      <c r="S833" s="141"/>
      <c r="T833" s="141"/>
      <c r="U833" s="141"/>
    </row>
    <row r="834" ht="12.75" customHeight="1">
      <c r="A834" s="141"/>
      <c r="B834" s="141"/>
      <c r="C834" s="141"/>
      <c r="D834" s="141"/>
      <c r="E834" s="50"/>
      <c r="F834" s="141"/>
      <c r="G834" s="141"/>
      <c r="H834" s="141"/>
      <c r="I834" s="141"/>
      <c r="J834" s="141"/>
      <c r="K834" s="141"/>
      <c r="L834" s="141"/>
      <c r="M834" s="144"/>
      <c r="N834" s="144"/>
      <c r="O834" s="141"/>
      <c r="P834" s="145"/>
      <c r="Q834" s="141"/>
      <c r="R834" s="144"/>
      <c r="S834" s="141"/>
      <c r="T834" s="141"/>
      <c r="U834" s="141"/>
    </row>
    <row r="835" ht="12.75" customHeight="1">
      <c r="A835" s="141"/>
      <c r="B835" s="141"/>
      <c r="C835" s="141"/>
      <c r="D835" s="141"/>
      <c r="E835" s="50"/>
      <c r="F835" s="141"/>
      <c r="G835" s="141"/>
      <c r="H835" s="141"/>
      <c r="I835" s="141"/>
      <c r="J835" s="141"/>
      <c r="K835" s="141"/>
      <c r="L835" s="141"/>
      <c r="M835" s="144"/>
      <c r="N835" s="144"/>
      <c r="O835" s="141"/>
      <c r="P835" s="145"/>
      <c r="Q835" s="141"/>
      <c r="R835" s="144"/>
      <c r="S835" s="141"/>
      <c r="T835" s="141"/>
      <c r="U835" s="141"/>
    </row>
    <row r="836" ht="12.75" customHeight="1">
      <c r="A836" s="141"/>
      <c r="B836" s="141"/>
      <c r="C836" s="141"/>
      <c r="D836" s="141"/>
      <c r="E836" s="50"/>
      <c r="F836" s="141"/>
      <c r="G836" s="141"/>
      <c r="H836" s="141"/>
      <c r="I836" s="141"/>
      <c r="J836" s="141"/>
      <c r="K836" s="141"/>
      <c r="L836" s="141"/>
      <c r="M836" s="144"/>
      <c r="N836" s="144"/>
      <c r="O836" s="141"/>
      <c r="P836" s="145"/>
      <c r="Q836" s="141"/>
      <c r="R836" s="144"/>
      <c r="S836" s="141"/>
      <c r="T836" s="141"/>
      <c r="U836" s="141"/>
    </row>
    <row r="837" ht="12.75" customHeight="1">
      <c r="A837" s="141"/>
      <c r="B837" s="141"/>
      <c r="C837" s="141"/>
      <c r="D837" s="141"/>
      <c r="E837" s="50"/>
      <c r="F837" s="141"/>
      <c r="G837" s="141"/>
      <c r="H837" s="141"/>
      <c r="I837" s="141"/>
      <c r="J837" s="141"/>
      <c r="K837" s="141"/>
      <c r="L837" s="141"/>
      <c r="M837" s="144"/>
      <c r="N837" s="144"/>
      <c r="O837" s="141"/>
      <c r="P837" s="145"/>
      <c r="Q837" s="141"/>
      <c r="R837" s="144"/>
      <c r="S837" s="141"/>
      <c r="T837" s="141"/>
      <c r="U837" s="141"/>
    </row>
    <row r="838" ht="12.75" customHeight="1">
      <c r="A838" s="141"/>
      <c r="B838" s="141"/>
      <c r="C838" s="141"/>
      <c r="D838" s="141"/>
      <c r="E838" s="50"/>
      <c r="F838" s="141"/>
      <c r="G838" s="141"/>
      <c r="H838" s="141"/>
      <c r="I838" s="141"/>
      <c r="J838" s="141"/>
      <c r="K838" s="141"/>
      <c r="L838" s="141"/>
      <c r="M838" s="144"/>
      <c r="N838" s="144"/>
      <c r="O838" s="141"/>
      <c r="P838" s="145"/>
      <c r="Q838" s="141"/>
      <c r="R838" s="144"/>
      <c r="S838" s="141"/>
      <c r="T838" s="141"/>
      <c r="U838" s="141"/>
    </row>
    <row r="839" ht="12.75" customHeight="1">
      <c r="A839" s="141"/>
      <c r="B839" s="141"/>
      <c r="C839" s="141"/>
      <c r="D839" s="141"/>
      <c r="E839" s="50"/>
      <c r="F839" s="141"/>
      <c r="G839" s="141"/>
      <c r="H839" s="141"/>
      <c r="I839" s="141"/>
      <c r="J839" s="141"/>
      <c r="K839" s="141"/>
      <c r="L839" s="141"/>
      <c r="M839" s="144"/>
      <c r="N839" s="144"/>
      <c r="O839" s="141"/>
      <c r="P839" s="145"/>
      <c r="Q839" s="141"/>
      <c r="R839" s="144"/>
      <c r="S839" s="141"/>
      <c r="T839" s="141"/>
      <c r="U839" s="141"/>
    </row>
    <row r="840" ht="12.75" customHeight="1">
      <c r="A840" s="141"/>
      <c r="B840" s="141"/>
      <c r="C840" s="141"/>
      <c r="D840" s="141"/>
      <c r="E840" s="50"/>
      <c r="F840" s="141"/>
      <c r="G840" s="141"/>
      <c r="H840" s="141"/>
      <c r="I840" s="141"/>
      <c r="J840" s="141"/>
      <c r="K840" s="141"/>
      <c r="L840" s="141"/>
      <c r="M840" s="144"/>
      <c r="N840" s="144"/>
      <c r="O840" s="141"/>
      <c r="P840" s="145"/>
      <c r="Q840" s="141"/>
      <c r="R840" s="144"/>
      <c r="S840" s="141"/>
      <c r="T840" s="141"/>
      <c r="U840" s="141"/>
    </row>
    <row r="841" ht="12.75" customHeight="1">
      <c r="A841" s="141"/>
      <c r="B841" s="141"/>
      <c r="C841" s="141"/>
      <c r="D841" s="141"/>
      <c r="E841" s="50"/>
      <c r="F841" s="141"/>
      <c r="G841" s="141"/>
      <c r="H841" s="141"/>
      <c r="I841" s="141"/>
      <c r="J841" s="141"/>
      <c r="K841" s="141"/>
      <c r="L841" s="141"/>
      <c r="M841" s="144"/>
      <c r="N841" s="144"/>
      <c r="O841" s="141"/>
      <c r="P841" s="145"/>
      <c r="Q841" s="141"/>
      <c r="R841" s="144"/>
      <c r="S841" s="141"/>
      <c r="T841" s="141"/>
      <c r="U841" s="141"/>
    </row>
    <row r="842" ht="12.75" customHeight="1">
      <c r="A842" s="141"/>
      <c r="B842" s="141"/>
      <c r="C842" s="141"/>
      <c r="D842" s="141"/>
      <c r="E842" s="50"/>
      <c r="F842" s="141"/>
      <c r="G842" s="141"/>
      <c r="H842" s="141"/>
      <c r="I842" s="141"/>
      <c r="J842" s="141"/>
      <c r="K842" s="141"/>
      <c r="L842" s="141"/>
      <c r="M842" s="144"/>
      <c r="N842" s="144"/>
      <c r="O842" s="141"/>
      <c r="P842" s="145"/>
      <c r="Q842" s="141"/>
      <c r="R842" s="144"/>
      <c r="S842" s="141"/>
      <c r="T842" s="141"/>
      <c r="U842" s="141"/>
    </row>
    <row r="843" ht="12.75" customHeight="1">
      <c r="A843" s="141"/>
      <c r="B843" s="141"/>
      <c r="C843" s="141"/>
      <c r="D843" s="141"/>
      <c r="E843" s="50"/>
      <c r="F843" s="141"/>
      <c r="G843" s="141"/>
      <c r="H843" s="141"/>
      <c r="I843" s="141"/>
      <c r="J843" s="141"/>
      <c r="K843" s="141"/>
      <c r="L843" s="141"/>
      <c r="M843" s="144"/>
      <c r="N843" s="144"/>
      <c r="O843" s="141"/>
      <c r="P843" s="145"/>
      <c r="Q843" s="141"/>
      <c r="R843" s="144"/>
      <c r="S843" s="141"/>
      <c r="T843" s="141"/>
      <c r="U843" s="141"/>
    </row>
    <row r="844" ht="12.75" customHeight="1">
      <c r="A844" s="141"/>
      <c r="B844" s="141"/>
      <c r="C844" s="141"/>
      <c r="D844" s="141"/>
      <c r="E844" s="50"/>
      <c r="F844" s="141"/>
      <c r="G844" s="141"/>
      <c r="H844" s="141"/>
      <c r="I844" s="141"/>
      <c r="J844" s="141"/>
      <c r="K844" s="141"/>
      <c r="L844" s="141"/>
      <c r="M844" s="144"/>
      <c r="N844" s="144"/>
      <c r="O844" s="141"/>
      <c r="P844" s="145"/>
      <c r="Q844" s="141"/>
      <c r="R844" s="144"/>
      <c r="S844" s="141"/>
      <c r="T844" s="141"/>
      <c r="U844" s="141"/>
    </row>
    <row r="845" ht="12.75" customHeight="1">
      <c r="A845" s="141"/>
      <c r="B845" s="141"/>
      <c r="C845" s="141"/>
      <c r="D845" s="141"/>
      <c r="E845" s="50"/>
      <c r="F845" s="141"/>
      <c r="G845" s="141"/>
      <c r="H845" s="141"/>
      <c r="I845" s="141"/>
      <c r="J845" s="141"/>
      <c r="K845" s="141"/>
      <c r="L845" s="141"/>
      <c r="M845" s="144"/>
      <c r="N845" s="144"/>
      <c r="O845" s="141"/>
      <c r="P845" s="145"/>
      <c r="Q845" s="141"/>
      <c r="R845" s="144"/>
      <c r="S845" s="141"/>
      <c r="T845" s="141"/>
      <c r="U845" s="141"/>
    </row>
    <row r="846" ht="12.75" customHeight="1">
      <c r="A846" s="141"/>
      <c r="B846" s="141"/>
      <c r="C846" s="141"/>
      <c r="D846" s="141"/>
      <c r="E846" s="50"/>
      <c r="F846" s="141"/>
      <c r="G846" s="141"/>
      <c r="H846" s="141"/>
      <c r="I846" s="141"/>
      <c r="J846" s="141"/>
      <c r="K846" s="141"/>
      <c r="L846" s="141"/>
      <c r="M846" s="144"/>
      <c r="N846" s="144"/>
      <c r="O846" s="141"/>
      <c r="P846" s="145"/>
      <c r="Q846" s="141"/>
      <c r="R846" s="144"/>
      <c r="S846" s="141"/>
      <c r="T846" s="141"/>
      <c r="U846" s="141"/>
    </row>
    <row r="847" ht="12.75" customHeight="1">
      <c r="A847" s="141"/>
      <c r="B847" s="141"/>
      <c r="C847" s="141"/>
      <c r="D847" s="141"/>
      <c r="E847" s="50"/>
      <c r="F847" s="141"/>
      <c r="G847" s="141"/>
      <c r="H847" s="141"/>
      <c r="I847" s="141"/>
      <c r="J847" s="141"/>
      <c r="K847" s="141"/>
      <c r="L847" s="141"/>
      <c r="M847" s="144"/>
      <c r="N847" s="144"/>
      <c r="O847" s="141"/>
      <c r="P847" s="145"/>
      <c r="Q847" s="141"/>
      <c r="R847" s="144"/>
      <c r="S847" s="141"/>
      <c r="T847" s="141"/>
      <c r="U847" s="141"/>
    </row>
    <row r="848" ht="12.75" customHeight="1">
      <c r="A848" s="141"/>
      <c r="B848" s="141"/>
      <c r="C848" s="141"/>
      <c r="D848" s="141"/>
      <c r="E848" s="50"/>
      <c r="F848" s="141"/>
      <c r="G848" s="141"/>
      <c r="H848" s="141"/>
      <c r="I848" s="141"/>
      <c r="J848" s="141"/>
      <c r="K848" s="141"/>
      <c r="L848" s="141"/>
      <c r="M848" s="144"/>
      <c r="N848" s="144"/>
      <c r="O848" s="141"/>
      <c r="P848" s="145"/>
      <c r="Q848" s="141"/>
      <c r="R848" s="144"/>
      <c r="S848" s="141"/>
      <c r="T848" s="141"/>
      <c r="U848" s="141"/>
    </row>
    <row r="849" ht="12.75" customHeight="1">
      <c r="A849" s="141"/>
      <c r="B849" s="141"/>
      <c r="C849" s="141"/>
      <c r="D849" s="141"/>
      <c r="E849" s="50"/>
      <c r="F849" s="141"/>
      <c r="G849" s="141"/>
      <c r="H849" s="141"/>
      <c r="I849" s="141"/>
      <c r="J849" s="141"/>
      <c r="K849" s="141"/>
      <c r="L849" s="141"/>
      <c r="M849" s="144"/>
      <c r="N849" s="144"/>
      <c r="O849" s="141"/>
      <c r="P849" s="145"/>
      <c r="Q849" s="141"/>
      <c r="R849" s="144"/>
      <c r="S849" s="141"/>
      <c r="T849" s="141"/>
      <c r="U849" s="141"/>
    </row>
    <row r="850" ht="12.75" customHeight="1">
      <c r="A850" s="141"/>
      <c r="B850" s="141"/>
      <c r="C850" s="141"/>
      <c r="D850" s="141"/>
      <c r="E850" s="50"/>
      <c r="F850" s="141"/>
      <c r="G850" s="141"/>
      <c r="H850" s="141"/>
      <c r="I850" s="141"/>
      <c r="J850" s="141"/>
      <c r="K850" s="141"/>
      <c r="L850" s="141"/>
      <c r="M850" s="144"/>
      <c r="N850" s="144"/>
      <c r="O850" s="141"/>
      <c r="P850" s="145"/>
      <c r="Q850" s="141"/>
      <c r="R850" s="144"/>
      <c r="S850" s="141"/>
      <c r="T850" s="141"/>
      <c r="U850" s="141"/>
    </row>
    <row r="851" ht="12.75" customHeight="1">
      <c r="A851" s="141"/>
      <c r="B851" s="141"/>
      <c r="C851" s="141"/>
      <c r="D851" s="141"/>
      <c r="E851" s="50"/>
      <c r="F851" s="141"/>
      <c r="G851" s="141"/>
      <c r="H851" s="141"/>
      <c r="I851" s="141"/>
      <c r="J851" s="141"/>
      <c r="K851" s="141"/>
      <c r="L851" s="141"/>
      <c r="M851" s="144"/>
      <c r="N851" s="144"/>
      <c r="O851" s="141"/>
      <c r="P851" s="145"/>
      <c r="Q851" s="141"/>
      <c r="R851" s="144"/>
      <c r="S851" s="141"/>
      <c r="T851" s="141"/>
      <c r="U851" s="141"/>
    </row>
    <row r="852" ht="12.75" customHeight="1">
      <c r="A852" s="141"/>
      <c r="B852" s="141"/>
      <c r="C852" s="141"/>
      <c r="D852" s="141"/>
      <c r="E852" s="50"/>
      <c r="F852" s="141"/>
      <c r="G852" s="141"/>
      <c r="H852" s="141"/>
      <c r="I852" s="141"/>
      <c r="J852" s="141"/>
      <c r="K852" s="141"/>
      <c r="L852" s="141"/>
      <c r="M852" s="144"/>
      <c r="N852" s="144"/>
      <c r="O852" s="141"/>
      <c r="P852" s="145"/>
      <c r="Q852" s="141"/>
      <c r="R852" s="144"/>
      <c r="S852" s="141"/>
      <c r="T852" s="141"/>
      <c r="U852" s="141"/>
    </row>
    <row r="853" ht="12.75" customHeight="1">
      <c r="A853" s="141"/>
      <c r="B853" s="141"/>
      <c r="C853" s="141"/>
      <c r="D853" s="141"/>
      <c r="E853" s="50"/>
      <c r="F853" s="141"/>
      <c r="G853" s="141"/>
      <c r="H853" s="141"/>
      <c r="I853" s="141"/>
      <c r="J853" s="141"/>
      <c r="K853" s="141"/>
      <c r="L853" s="141"/>
      <c r="M853" s="144"/>
      <c r="N853" s="144"/>
      <c r="O853" s="141"/>
      <c r="P853" s="145"/>
      <c r="Q853" s="141"/>
      <c r="R853" s="144"/>
      <c r="S853" s="141"/>
      <c r="T853" s="141"/>
      <c r="U853" s="141"/>
    </row>
    <row r="854" ht="12.75" customHeight="1">
      <c r="A854" s="141"/>
      <c r="B854" s="141"/>
      <c r="C854" s="141"/>
      <c r="D854" s="141"/>
      <c r="E854" s="50"/>
      <c r="F854" s="141"/>
      <c r="G854" s="141"/>
      <c r="H854" s="141"/>
      <c r="I854" s="141"/>
      <c r="J854" s="141"/>
      <c r="K854" s="141"/>
      <c r="L854" s="141"/>
      <c r="M854" s="144"/>
      <c r="N854" s="144"/>
      <c r="O854" s="141"/>
      <c r="P854" s="145"/>
      <c r="Q854" s="141"/>
      <c r="R854" s="144"/>
      <c r="S854" s="141"/>
      <c r="T854" s="141"/>
      <c r="U854" s="141"/>
    </row>
    <row r="855" ht="12.75" customHeight="1">
      <c r="A855" s="141"/>
      <c r="B855" s="141"/>
      <c r="C855" s="141"/>
      <c r="D855" s="141"/>
      <c r="E855" s="50"/>
      <c r="F855" s="141"/>
      <c r="G855" s="141"/>
      <c r="H855" s="141"/>
      <c r="I855" s="141"/>
      <c r="J855" s="141"/>
      <c r="K855" s="141"/>
      <c r="L855" s="141"/>
      <c r="M855" s="144"/>
      <c r="N855" s="144"/>
      <c r="O855" s="141"/>
      <c r="P855" s="145"/>
      <c r="Q855" s="141"/>
      <c r="R855" s="144"/>
      <c r="S855" s="141"/>
      <c r="T855" s="141"/>
      <c r="U855" s="141"/>
    </row>
    <row r="856" ht="12.75" customHeight="1">
      <c r="A856" s="141"/>
      <c r="B856" s="141"/>
      <c r="C856" s="141"/>
      <c r="D856" s="141"/>
      <c r="E856" s="50"/>
      <c r="F856" s="141"/>
      <c r="G856" s="141"/>
      <c r="H856" s="141"/>
      <c r="I856" s="141"/>
      <c r="J856" s="141"/>
      <c r="K856" s="141"/>
      <c r="L856" s="141"/>
      <c r="M856" s="144"/>
      <c r="N856" s="144"/>
      <c r="O856" s="141"/>
      <c r="P856" s="145"/>
      <c r="Q856" s="141"/>
      <c r="R856" s="144"/>
      <c r="S856" s="141"/>
      <c r="T856" s="141"/>
      <c r="U856" s="141"/>
    </row>
    <row r="857" ht="12.75" customHeight="1">
      <c r="A857" s="141"/>
      <c r="B857" s="141"/>
      <c r="C857" s="141"/>
      <c r="D857" s="141"/>
      <c r="E857" s="50"/>
      <c r="F857" s="141"/>
      <c r="G857" s="141"/>
      <c r="H857" s="141"/>
      <c r="I857" s="141"/>
      <c r="J857" s="141"/>
      <c r="K857" s="141"/>
      <c r="L857" s="141"/>
      <c r="M857" s="144"/>
      <c r="N857" s="144"/>
      <c r="O857" s="141"/>
      <c r="P857" s="145"/>
      <c r="Q857" s="141"/>
      <c r="R857" s="144"/>
      <c r="S857" s="141"/>
      <c r="T857" s="141"/>
      <c r="U857" s="141"/>
    </row>
    <row r="858" ht="12.75" customHeight="1">
      <c r="A858" s="141"/>
      <c r="B858" s="141"/>
      <c r="C858" s="141"/>
      <c r="D858" s="141"/>
      <c r="E858" s="50"/>
      <c r="F858" s="141"/>
      <c r="G858" s="141"/>
      <c r="H858" s="141"/>
      <c r="I858" s="141"/>
      <c r="J858" s="141"/>
      <c r="K858" s="141"/>
      <c r="L858" s="141"/>
      <c r="M858" s="144"/>
      <c r="N858" s="144"/>
      <c r="O858" s="141"/>
      <c r="P858" s="145"/>
      <c r="Q858" s="141"/>
      <c r="R858" s="144"/>
      <c r="S858" s="141"/>
      <c r="T858" s="141"/>
      <c r="U858" s="141"/>
    </row>
    <row r="859" ht="12.75" customHeight="1">
      <c r="A859" s="141"/>
      <c r="B859" s="141"/>
      <c r="C859" s="141"/>
      <c r="D859" s="141"/>
      <c r="E859" s="50"/>
      <c r="F859" s="141"/>
      <c r="G859" s="141"/>
      <c r="H859" s="141"/>
      <c r="I859" s="141"/>
      <c r="J859" s="141"/>
      <c r="K859" s="141"/>
      <c r="L859" s="141"/>
      <c r="M859" s="144"/>
      <c r="N859" s="144"/>
      <c r="O859" s="141"/>
      <c r="P859" s="145"/>
      <c r="Q859" s="141"/>
      <c r="R859" s="144"/>
      <c r="S859" s="141"/>
      <c r="T859" s="141"/>
      <c r="U859" s="141"/>
    </row>
    <row r="860" ht="12.75" customHeight="1">
      <c r="A860" s="141"/>
      <c r="B860" s="141"/>
      <c r="C860" s="141"/>
      <c r="D860" s="141"/>
      <c r="E860" s="50"/>
      <c r="F860" s="141"/>
      <c r="G860" s="141"/>
      <c r="H860" s="141"/>
      <c r="I860" s="141"/>
      <c r="J860" s="141"/>
      <c r="K860" s="141"/>
      <c r="L860" s="141"/>
      <c r="M860" s="144"/>
      <c r="N860" s="144"/>
      <c r="O860" s="141"/>
      <c r="P860" s="145"/>
      <c r="Q860" s="141"/>
      <c r="R860" s="144"/>
      <c r="S860" s="141"/>
      <c r="T860" s="141"/>
      <c r="U860" s="141"/>
    </row>
    <row r="861" ht="12.75" customHeight="1">
      <c r="A861" s="141"/>
      <c r="B861" s="141"/>
      <c r="C861" s="141"/>
      <c r="D861" s="141"/>
      <c r="E861" s="50"/>
      <c r="F861" s="141"/>
      <c r="G861" s="141"/>
      <c r="H861" s="141"/>
      <c r="I861" s="141"/>
      <c r="J861" s="141"/>
      <c r="K861" s="141"/>
      <c r="L861" s="141"/>
      <c r="M861" s="144"/>
      <c r="N861" s="144"/>
      <c r="O861" s="141"/>
      <c r="P861" s="145"/>
      <c r="Q861" s="141"/>
      <c r="R861" s="144"/>
      <c r="S861" s="141"/>
      <c r="T861" s="141"/>
      <c r="U861" s="141"/>
    </row>
    <row r="862" ht="12.75" customHeight="1">
      <c r="A862" s="141"/>
      <c r="B862" s="141"/>
      <c r="C862" s="141"/>
      <c r="D862" s="141"/>
      <c r="E862" s="50"/>
      <c r="F862" s="141"/>
      <c r="G862" s="141"/>
      <c r="H862" s="141"/>
      <c r="I862" s="141"/>
      <c r="J862" s="141"/>
      <c r="K862" s="141"/>
      <c r="L862" s="141"/>
      <c r="M862" s="144"/>
      <c r="N862" s="144"/>
      <c r="O862" s="141"/>
      <c r="P862" s="145"/>
      <c r="Q862" s="141"/>
      <c r="R862" s="144"/>
      <c r="S862" s="141"/>
      <c r="T862" s="141"/>
      <c r="U862" s="141"/>
    </row>
    <row r="863" ht="12.75" customHeight="1">
      <c r="A863" s="141"/>
      <c r="B863" s="141"/>
      <c r="C863" s="141"/>
      <c r="D863" s="141"/>
      <c r="E863" s="50"/>
      <c r="F863" s="141"/>
      <c r="G863" s="141"/>
      <c r="H863" s="141"/>
      <c r="I863" s="141"/>
      <c r="J863" s="141"/>
      <c r="K863" s="141"/>
      <c r="L863" s="141"/>
      <c r="M863" s="144"/>
      <c r="N863" s="144"/>
      <c r="O863" s="141"/>
      <c r="P863" s="145"/>
      <c r="Q863" s="141"/>
      <c r="R863" s="144"/>
      <c r="S863" s="141"/>
      <c r="T863" s="141"/>
      <c r="U863" s="141"/>
    </row>
    <row r="864" ht="12.75" customHeight="1">
      <c r="A864" s="141"/>
      <c r="B864" s="141"/>
      <c r="C864" s="141"/>
      <c r="D864" s="141"/>
      <c r="E864" s="50"/>
      <c r="F864" s="141"/>
      <c r="G864" s="141"/>
      <c r="H864" s="141"/>
      <c r="I864" s="141"/>
      <c r="J864" s="141"/>
      <c r="K864" s="141"/>
      <c r="L864" s="141"/>
      <c r="M864" s="144"/>
      <c r="N864" s="144"/>
      <c r="O864" s="141"/>
      <c r="P864" s="145"/>
      <c r="Q864" s="141"/>
      <c r="R864" s="144"/>
      <c r="S864" s="141"/>
      <c r="T864" s="141"/>
      <c r="U864" s="141"/>
    </row>
    <row r="865" ht="12.75" customHeight="1">
      <c r="A865" s="141"/>
      <c r="B865" s="141"/>
      <c r="C865" s="141"/>
      <c r="D865" s="141"/>
      <c r="E865" s="50"/>
      <c r="F865" s="141"/>
      <c r="G865" s="141"/>
      <c r="H865" s="141"/>
      <c r="I865" s="141"/>
      <c r="J865" s="141"/>
      <c r="K865" s="141"/>
      <c r="L865" s="141"/>
      <c r="M865" s="144"/>
      <c r="N865" s="144"/>
      <c r="O865" s="141"/>
      <c r="P865" s="145"/>
      <c r="Q865" s="141"/>
      <c r="R865" s="144"/>
      <c r="S865" s="141"/>
      <c r="T865" s="141"/>
      <c r="U865" s="141"/>
    </row>
    <row r="866" ht="12.75" customHeight="1">
      <c r="A866" s="141"/>
      <c r="B866" s="141"/>
      <c r="C866" s="141"/>
      <c r="D866" s="141"/>
      <c r="E866" s="50"/>
      <c r="F866" s="141"/>
      <c r="G866" s="141"/>
      <c r="H866" s="141"/>
      <c r="I866" s="141"/>
      <c r="J866" s="141"/>
      <c r="K866" s="141"/>
      <c r="L866" s="141"/>
      <c r="M866" s="144"/>
      <c r="N866" s="144"/>
      <c r="O866" s="141"/>
      <c r="P866" s="145"/>
      <c r="Q866" s="141"/>
      <c r="R866" s="144"/>
      <c r="S866" s="141"/>
      <c r="T866" s="141"/>
      <c r="U866" s="141"/>
    </row>
    <row r="867" ht="12.75" customHeight="1">
      <c r="A867" s="141"/>
      <c r="B867" s="141"/>
      <c r="C867" s="141"/>
      <c r="D867" s="141"/>
      <c r="E867" s="50"/>
      <c r="F867" s="141"/>
      <c r="G867" s="141"/>
      <c r="H867" s="141"/>
      <c r="I867" s="141"/>
      <c r="J867" s="141"/>
      <c r="K867" s="141"/>
      <c r="L867" s="141"/>
      <c r="M867" s="144"/>
      <c r="N867" s="144"/>
      <c r="O867" s="141"/>
      <c r="P867" s="145"/>
      <c r="Q867" s="141"/>
      <c r="R867" s="144"/>
      <c r="S867" s="141"/>
      <c r="T867" s="141"/>
      <c r="U867" s="141"/>
    </row>
    <row r="868" ht="12.75" customHeight="1">
      <c r="A868" s="141"/>
      <c r="B868" s="141"/>
      <c r="C868" s="141"/>
      <c r="D868" s="141"/>
      <c r="E868" s="50"/>
      <c r="F868" s="141"/>
      <c r="G868" s="141"/>
      <c r="H868" s="141"/>
      <c r="I868" s="141"/>
      <c r="J868" s="141"/>
      <c r="K868" s="141"/>
      <c r="L868" s="141"/>
      <c r="M868" s="144"/>
      <c r="N868" s="144"/>
      <c r="O868" s="141"/>
      <c r="P868" s="145"/>
      <c r="Q868" s="141"/>
      <c r="R868" s="144"/>
      <c r="S868" s="141"/>
      <c r="T868" s="141"/>
      <c r="U868" s="141"/>
    </row>
    <row r="869" ht="12.75" customHeight="1">
      <c r="A869" s="141"/>
      <c r="B869" s="141"/>
      <c r="C869" s="141"/>
      <c r="D869" s="141"/>
      <c r="E869" s="50"/>
      <c r="F869" s="141"/>
      <c r="G869" s="141"/>
      <c r="H869" s="141"/>
      <c r="I869" s="141"/>
      <c r="J869" s="141"/>
      <c r="K869" s="141"/>
      <c r="L869" s="141"/>
      <c r="M869" s="144"/>
      <c r="N869" s="144"/>
      <c r="O869" s="141"/>
      <c r="P869" s="145"/>
      <c r="Q869" s="141"/>
      <c r="R869" s="144"/>
      <c r="S869" s="141"/>
      <c r="T869" s="141"/>
      <c r="U869" s="141"/>
    </row>
    <row r="870" ht="12.75" customHeight="1">
      <c r="A870" s="141"/>
      <c r="B870" s="141"/>
      <c r="C870" s="141"/>
      <c r="D870" s="141"/>
      <c r="E870" s="50"/>
      <c r="F870" s="141"/>
      <c r="G870" s="141"/>
      <c r="H870" s="141"/>
      <c r="I870" s="141"/>
      <c r="J870" s="141"/>
      <c r="K870" s="141"/>
      <c r="L870" s="141"/>
      <c r="M870" s="144"/>
      <c r="N870" s="144"/>
      <c r="O870" s="141"/>
      <c r="P870" s="145"/>
      <c r="Q870" s="141"/>
      <c r="R870" s="144"/>
      <c r="S870" s="141"/>
      <c r="T870" s="141"/>
      <c r="U870" s="141"/>
    </row>
    <row r="871" ht="12.75" customHeight="1">
      <c r="A871" s="141"/>
      <c r="B871" s="141"/>
      <c r="C871" s="141"/>
      <c r="D871" s="141"/>
      <c r="E871" s="50"/>
      <c r="F871" s="141"/>
      <c r="G871" s="141"/>
      <c r="H871" s="141"/>
      <c r="I871" s="141"/>
      <c r="J871" s="141"/>
      <c r="K871" s="141"/>
      <c r="L871" s="141"/>
      <c r="M871" s="144"/>
      <c r="N871" s="144"/>
      <c r="O871" s="141"/>
      <c r="P871" s="145"/>
      <c r="Q871" s="141"/>
      <c r="R871" s="144"/>
      <c r="S871" s="141"/>
      <c r="T871" s="141"/>
      <c r="U871" s="141"/>
    </row>
    <row r="872" ht="12.75" customHeight="1">
      <c r="A872" s="141"/>
      <c r="B872" s="141"/>
      <c r="C872" s="141"/>
      <c r="D872" s="141"/>
      <c r="E872" s="50"/>
      <c r="F872" s="141"/>
      <c r="G872" s="141"/>
      <c r="H872" s="141"/>
      <c r="I872" s="141"/>
      <c r="J872" s="141"/>
      <c r="K872" s="141"/>
      <c r="L872" s="141"/>
      <c r="M872" s="144"/>
      <c r="N872" s="144"/>
      <c r="O872" s="141"/>
      <c r="P872" s="145"/>
      <c r="Q872" s="141"/>
      <c r="R872" s="144"/>
      <c r="S872" s="141"/>
      <c r="T872" s="141"/>
      <c r="U872" s="141"/>
    </row>
    <row r="873" ht="12.75" customHeight="1">
      <c r="A873" s="141"/>
      <c r="B873" s="141"/>
      <c r="C873" s="141"/>
      <c r="D873" s="141"/>
      <c r="E873" s="50"/>
      <c r="F873" s="141"/>
      <c r="G873" s="141"/>
      <c r="H873" s="141"/>
      <c r="I873" s="141"/>
      <c r="J873" s="141"/>
      <c r="K873" s="141"/>
      <c r="L873" s="141"/>
      <c r="M873" s="144"/>
      <c r="N873" s="144"/>
      <c r="O873" s="141"/>
      <c r="P873" s="145"/>
      <c r="Q873" s="141"/>
      <c r="R873" s="144"/>
      <c r="S873" s="141"/>
      <c r="T873" s="141"/>
      <c r="U873" s="141"/>
    </row>
    <row r="874" ht="12.75" customHeight="1">
      <c r="A874" s="141"/>
      <c r="B874" s="141"/>
      <c r="C874" s="141"/>
      <c r="D874" s="141"/>
      <c r="E874" s="50"/>
      <c r="F874" s="141"/>
      <c r="G874" s="141"/>
      <c r="H874" s="141"/>
      <c r="I874" s="141"/>
      <c r="J874" s="141"/>
      <c r="K874" s="141"/>
      <c r="L874" s="141"/>
      <c r="M874" s="144"/>
      <c r="N874" s="144"/>
      <c r="O874" s="141"/>
      <c r="P874" s="145"/>
      <c r="Q874" s="141"/>
      <c r="R874" s="144"/>
      <c r="S874" s="141"/>
      <c r="T874" s="141"/>
      <c r="U874" s="141"/>
    </row>
    <row r="875" ht="12.75" customHeight="1">
      <c r="A875" s="141"/>
      <c r="B875" s="141"/>
      <c r="C875" s="141"/>
      <c r="D875" s="141"/>
      <c r="E875" s="50"/>
      <c r="F875" s="141"/>
      <c r="G875" s="141"/>
      <c r="H875" s="141"/>
      <c r="I875" s="141"/>
      <c r="J875" s="141"/>
      <c r="K875" s="141"/>
      <c r="L875" s="141"/>
      <c r="M875" s="144"/>
      <c r="N875" s="144"/>
      <c r="O875" s="141"/>
      <c r="P875" s="145"/>
      <c r="Q875" s="141"/>
      <c r="R875" s="144"/>
      <c r="S875" s="141"/>
      <c r="T875" s="141"/>
      <c r="U875" s="141"/>
    </row>
    <row r="876" ht="12.75" customHeight="1">
      <c r="A876" s="141"/>
      <c r="B876" s="141"/>
      <c r="C876" s="141"/>
      <c r="D876" s="141"/>
      <c r="E876" s="50"/>
      <c r="F876" s="141"/>
      <c r="G876" s="141"/>
      <c r="H876" s="141"/>
      <c r="I876" s="141"/>
      <c r="J876" s="141"/>
      <c r="K876" s="141"/>
      <c r="L876" s="141"/>
      <c r="M876" s="144"/>
      <c r="N876" s="144"/>
      <c r="O876" s="141"/>
      <c r="P876" s="145"/>
      <c r="Q876" s="141"/>
      <c r="R876" s="144"/>
      <c r="S876" s="141"/>
      <c r="T876" s="141"/>
      <c r="U876" s="141"/>
    </row>
    <row r="877" ht="12.75" customHeight="1">
      <c r="A877" s="141"/>
      <c r="B877" s="141"/>
      <c r="C877" s="141"/>
      <c r="D877" s="141"/>
      <c r="E877" s="50"/>
      <c r="F877" s="141"/>
      <c r="G877" s="141"/>
      <c r="H877" s="141"/>
      <c r="I877" s="141"/>
      <c r="J877" s="141"/>
      <c r="K877" s="141"/>
      <c r="L877" s="141"/>
      <c r="M877" s="144"/>
      <c r="N877" s="144"/>
      <c r="O877" s="141"/>
      <c r="P877" s="145"/>
      <c r="Q877" s="141"/>
      <c r="R877" s="144"/>
      <c r="S877" s="141"/>
      <c r="T877" s="141"/>
      <c r="U877" s="141"/>
    </row>
    <row r="878" ht="12.75" customHeight="1">
      <c r="A878" s="141"/>
      <c r="B878" s="141"/>
      <c r="C878" s="141"/>
      <c r="D878" s="141"/>
      <c r="E878" s="50"/>
      <c r="F878" s="141"/>
      <c r="G878" s="141"/>
      <c r="H878" s="141"/>
      <c r="I878" s="141"/>
      <c r="J878" s="141"/>
      <c r="K878" s="141"/>
      <c r="L878" s="141"/>
      <c r="M878" s="144"/>
      <c r="N878" s="144"/>
      <c r="O878" s="141"/>
      <c r="P878" s="145"/>
      <c r="Q878" s="141"/>
      <c r="R878" s="144"/>
      <c r="S878" s="141"/>
      <c r="T878" s="141"/>
      <c r="U878" s="141"/>
    </row>
    <row r="879" ht="12.75" customHeight="1">
      <c r="A879" s="141"/>
      <c r="B879" s="141"/>
      <c r="C879" s="141"/>
      <c r="D879" s="141"/>
      <c r="E879" s="50"/>
      <c r="F879" s="141"/>
      <c r="G879" s="141"/>
      <c r="H879" s="141"/>
      <c r="I879" s="141"/>
      <c r="J879" s="141"/>
      <c r="K879" s="141"/>
      <c r="L879" s="141"/>
      <c r="M879" s="144"/>
      <c r="N879" s="144"/>
      <c r="O879" s="141"/>
      <c r="P879" s="145"/>
      <c r="Q879" s="141"/>
      <c r="R879" s="144"/>
      <c r="S879" s="141"/>
      <c r="T879" s="141"/>
      <c r="U879" s="141"/>
    </row>
    <row r="880" ht="12.75" customHeight="1">
      <c r="A880" s="141"/>
      <c r="B880" s="141"/>
      <c r="C880" s="141"/>
      <c r="D880" s="141"/>
      <c r="E880" s="50"/>
      <c r="F880" s="141"/>
      <c r="G880" s="141"/>
      <c r="H880" s="141"/>
      <c r="I880" s="141"/>
      <c r="J880" s="141"/>
      <c r="K880" s="141"/>
      <c r="L880" s="141"/>
      <c r="M880" s="144"/>
      <c r="N880" s="144"/>
      <c r="O880" s="141"/>
      <c r="P880" s="145"/>
      <c r="Q880" s="141"/>
      <c r="R880" s="144"/>
      <c r="S880" s="141"/>
      <c r="T880" s="141"/>
      <c r="U880" s="141"/>
    </row>
    <row r="881" ht="12.75" customHeight="1">
      <c r="A881" s="141"/>
      <c r="B881" s="141"/>
      <c r="C881" s="141"/>
      <c r="D881" s="141"/>
      <c r="E881" s="50"/>
      <c r="F881" s="141"/>
      <c r="G881" s="141"/>
      <c r="H881" s="141"/>
      <c r="I881" s="141"/>
      <c r="J881" s="141"/>
      <c r="K881" s="141"/>
      <c r="L881" s="141"/>
      <c r="M881" s="144"/>
      <c r="N881" s="144"/>
      <c r="O881" s="141"/>
      <c r="P881" s="145"/>
      <c r="Q881" s="141"/>
      <c r="R881" s="144"/>
      <c r="S881" s="141"/>
      <c r="T881" s="141"/>
      <c r="U881" s="141"/>
    </row>
    <row r="882" ht="12.75" customHeight="1">
      <c r="A882" s="141"/>
      <c r="B882" s="141"/>
      <c r="C882" s="141"/>
      <c r="D882" s="141"/>
      <c r="E882" s="50"/>
      <c r="F882" s="141"/>
      <c r="G882" s="141"/>
      <c r="H882" s="141"/>
      <c r="I882" s="141"/>
      <c r="J882" s="141"/>
      <c r="K882" s="141"/>
      <c r="L882" s="141"/>
      <c r="M882" s="144"/>
      <c r="N882" s="144"/>
      <c r="O882" s="141"/>
      <c r="P882" s="145"/>
      <c r="Q882" s="141"/>
      <c r="R882" s="144"/>
      <c r="S882" s="141"/>
      <c r="T882" s="141"/>
      <c r="U882" s="141"/>
    </row>
    <row r="883" ht="12.75" customHeight="1">
      <c r="A883" s="141"/>
      <c r="B883" s="141"/>
      <c r="C883" s="141"/>
      <c r="D883" s="141"/>
      <c r="E883" s="50"/>
      <c r="F883" s="141"/>
      <c r="G883" s="141"/>
      <c r="H883" s="141"/>
      <c r="I883" s="141"/>
      <c r="J883" s="141"/>
      <c r="K883" s="141"/>
      <c r="L883" s="141"/>
      <c r="M883" s="144"/>
      <c r="N883" s="144"/>
      <c r="O883" s="141"/>
      <c r="P883" s="145"/>
      <c r="Q883" s="141"/>
      <c r="R883" s="144"/>
      <c r="S883" s="141"/>
      <c r="T883" s="141"/>
      <c r="U883" s="141"/>
    </row>
    <row r="884" ht="12.75" customHeight="1">
      <c r="A884" s="141"/>
      <c r="B884" s="141"/>
      <c r="C884" s="141"/>
      <c r="D884" s="141"/>
      <c r="E884" s="50"/>
      <c r="F884" s="141"/>
      <c r="G884" s="141"/>
      <c r="H884" s="141"/>
      <c r="I884" s="141"/>
      <c r="J884" s="141"/>
      <c r="K884" s="141"/>
      <c r="L884" s="141"/>
      <c r="M884" s="144"/>
      <c r="N884" s="144"/>
      <c r="O884" s="141"/>
      <c r="P884" s="145"/>
      <c r="Q884" s="141"/>
      <c r="R884" s="144"/>
      <c r="S884" s="141"/>
      <c r="T884" s="141"/>
      <c r="U884" s="141"/>
    </row>
    <row r="885" ht="12.75" customHeight="1">
      <c r="A885" s="141"/>
      <c r="B885" s="141"/>
      <c r="C885" s="141"/>
      <c r="D885" s="141"/>
      <c r="E885" s="50"/>
      <c r="F885" s="141"/>
      <c r="G885" s="141"/>
      <c r="H885" s="141"/>
      <c r="I885" s="141"/>
      <c r="J885" s="141"/>
      <c r="K885" s="141"/>
      <c r="L885" s="141"/>
      <c r="M885" s="144"/>
      <c r="N885" s="144"/>
      <c r="O885" s="141"/>
      <c r="P885" s="145"/>
      <c r="Q885" s="141"/>
      <c r="R885" s="144"/>
      <c r="S885" s="141"/>
      <c r="T885" s="141"/>
      <c r="U885" s="141"/>
    </row>
    <row r="886" ht="12.75" customHeight="1">
      <c r="A886" s="141"/>
      <c r="B886" s="141"/>
      <c r="C886" s="141"/>
      <c r="D886" s="141"/>
      <c r="E886" s="50"/>
      <c r="F886" s="141"/>
      <c r="G886" s="141"/>
      <c r="H886" s="141"/>
      <c r="I886" s="141"/>
      <c r="J886" s="141"/>
      <c r="K886" s="141"/>
      <c r="L886" s="141"/>
      <c r="M886" s="144"/>
      <c r="N886" s="144"/>
      <c r="O886" s="141"/>
      <c r="P886" s="145"/>
      <c r="Q886" s="141"/>
      <c r="R886" s="144"/>
      <c r="S886" s="141"/>
      <c r="T886" s="141"/>
      <c r="U886" s="141"/>
    </row>
    <row r="887" ht="12.75" customHeight="1">
      <c r="A887" s="141"/>
      <c r="B887" s="141"/>
      <c r="C887" s="141"/>
      <c r="D887" s="141"/>
      <c r="E887" s="50"/>
      <c r="F887" s="141"/>
      <c r="G887" s="141"/>
      <c r="H887" s="141"/>
      <c r="I887" s="141"/>
      <c r="J887" s="141"/>
      <c r="K887" s="141"/>
      <c r="L887" s="141"/>
      <c r="M887" s="144"/>
      <c r="N887" s="144"/>
      <c r="O887" s="141"/>
      <c r="P887" s="145"/>
      <c r="Q887" s="141"/>
      <c r="R887" s="144"/>
      <c r="S887" s="141"/>
      <c r="T887" s="141"/>
      <c r="U887" s="141"/>
    </row>
    <row r="888" ht="12.75" customHeight="1">
      <c r="A888" s="141"/>
      <c r="B888" s="141"/>
      <c r="C888" s="141"/>
      <c r="D888" s="141"/>
      <c r="E888" s="50"/>
      <c r="F888" s="141"/>
      <c r="G888" s="141"/>
      <c r="H888" s="141"/>
      <c r="I888" s="141"/>
      <c r="J888" s="141"/>
      <c r="K888" s="141"/>
      <c r="L888" s="141"/>
      <c r="M888" s="144"/>
      <c r="N888" s="144"/>
      <c r="O888" s="141"/>
      <c r="P888" s="145"/>
      <c r="Q888" s="141"/>
      <c r="R888" s="144"/>
      <c r="S888" s="141"/>
      <c r="T888" s="141"/>
      <c r="U888" s="141"/>
    </row>
    <row r="889" ht="12.75" customHeight="1">
      <c r="A889" s="141"/>
      <c r="B889" s="141"/>
      <c r="C889" s="141"/>
      <c r="D889" s="141"/>
      <c r="E889" s="50"/>
      <c r="F889" s="141"/>
      <c r="G889" s="141"/>
      <c r="H889" s="141"/>
      <c r="I889" s="141"/>
      <c r="J889" s="141"/>
      <c r="K889" s="141"/>
      <c r="L889" s="141"/>
      <c r="M889" s="144"/>
      <c r="N889" s="144"/>
      <c r="O889" s="141"/>
      <c r="P889" s="145"/>
      <c r="Q889" s="141"/>
      <c r="R889" s="144"/>
      <c r="S889" s="141"/>
      <c r="T889" s="141"/>
      <c r="U889" s="141"/>
    </row>
    <row r="890" ht="12.75" customHeight="1">
      <c r="A890" s="141"/>
      <c r="B890" s="141"/>
      <c r="C890" s="141"/>
      <c r="D890" s="141"/>
      <c r="E890" s="50"/>
      <c r="F890" s="141"/>
      <c r="G890" s="141"/>
      <c r="H890" s="141"/>
      <c r="I890" s="141"/>
      <c r="J890" s="141"/>
      <c r="K890" s="141"/>
      <c r="L890" s="141"/>
      <c r="M890" s="144"/>
      <c r="N890" s="144"/>
      <c r="O890" s="141"/>
      <c r="P890" s="145"/>
      <c r="Q890" s="141"/>
      <c r="R890" s="144"/>
      <c r="S890" s="141"/>
      <c r="T890" s="141"/>
      <c r="U890" s="141"/>
    </row>
    <row r="891" ht="12.75" customHeight="1">
      <c r="A891" s="141"/>
      <c r="B891" s="141"/>
      <c r="C891" s="141"/>
      <c r="D891" s="141"/>
      <c r="E891" s="50"/>
      <c r="F891" s="141"/>
      <c r="G891" s="141"/>
      <c r="H891" s="141"/>
      <c r="I891" s="141"/>
      <c r="J891" s="141"/>
      <c r="K891" s="141"/>
      <c r="L891" s="141"/>
      <c r="M891" s="144"/>
      <c r="N891" s="144"/>
      <c r="O891" s="141"/>
      <c r="P891" s="145"/>
      <c r="Q891" s="141"/>
      <c r="R891" s="144"/>
      <c r="S891" s="141"/>
      <c r="T891" s="141"/>
      <c r="U891" s="141"/>
    </row>
    <row r="892" ht="12.75" customHeight="1">
      <c r="A892" s="141"/>
      <c r="B892" s="141"/>
      <c r="C892" s="141"/>
      <c r="D892" s="141"/>
      <c r="E892" s="50"/>
      <c r="F892" s="141"/>
      <c r="G892" s="141"/>
      <c r="H892" s="141"/>
      <c r="I892" s="141"/>
      <c r="J892" s="141"/>
      <c r="K892" s="141"/>
      <c r="L892" s="141"/>
      <c r="M892" s="144"/>
      <c r="N892" s="144"/>
      <c r="O892" s="141"/>
      <c r="P892" s="145"/>
      <c r="Q892" s="141"/>
      <c r="R892" s="144"/>
      <c r="S892" s="141"/>
      <c r="T892" s="141"/>
      <c r="U892" s="141"/>
    </row>
    <row r="893" ht="12.75" customHeight="1">
      <c r="A893" s="141"/>
      <c r="B893" s="141"/>
      <c r="C893" s="141"/>
      <c r="D893" s="141"/>
      <c r="E893" s="50"/>
      <c r="F893" s="141"/>
      <c r="G893" s="141"/>
      <c r="H893" s="141"/>
      <c r="I893" s="141"/>
      <c r="J893" s="141"/>
      <c r="K893" s="141"/>
      <c r="L893" s="141"/>
      <c r="M893" s="144"/>
      <c r="N893" s="144"/>
      <c r="O893" s="141"/>
      <c r="P893" s="145"/>
      <c r="Q893" s="141"/>
      <c r="R893" s="144"/>
      <c r="S893" s="141"/>
      <c r="T893" s="141"/>
      <c r="U893" s="141"/>
    </row>
    <row r="894" ht="12.75" customHeight="1">
      <c r="A894" s="141"/>
      <c r="B894" s="141"/>
      <c r="C894" s="141"/>
      <c r="D894" s="141"/>
      <c r="E894" s="50"/>
      <c r="F894" s="141"/>
      <c r="G894" s="141"/>
      <c r="H894" s="141"/>
      <c r="I894" s="141"/>
      <c r="J894" s="141"/>
      <c r="K894" s="141"/>
      <c r="L894" s="141"/>
      <c r="M894" s="144"/>
      <c r="N894" s="144"/>
      <c r="O894" s="141"/>
      <c r="P894" s="145"/>
      <c r="Q894" s="141"/>
      <c r="R894" s="144"/>
      <c r="S894" s="141"/>
      <c r="T894" s="141"/>
      <c r="U894" s="141"/>
    </row>
    <row r="895" ht="12.75" customHeight="1">
      <c r="A895" s="141"/>
      <c r="B895" s="141"/>
      <c r="C895" s="141"/>
      <c r="D895" s="141"/>
      <c r="E895" s="50"/>
      <c r="F895" s="141"/>
      <c r="G895" s="141"/>
      <c r="H895" s="141"/>
      <c r="I895" s="141"/>
      <c r="J895" s="141"/>
      <c r="K895" s="141"/>
      <c r="L895" s="141"/>
      <c r="M895" s="144"/>
      <c r="N895" s="144"/>
      <c r="O895" s="141"/>
      <c r="P895" s="145"/>
      <c r="Q895" s="141"/>
      <c r="R895" s="144"/>
      <c r="S895" s="141"/>
      <c r="T895" s="141"/>
      <c r="U895" s="141"/>
    </row>
    <row r="896" ht="12.75" customHeight="1">
      <c r="A896" s="141"/>
      <c r="B896" s="141"/>
      <c r="C896" s="141"/>
      <c r="D896" s="141"/>
      <c r="E896" s="50"/>
      <c r="F896" s="141"/>
      <c r="G896" s="141"/>
      <c r="H896" s="141"/>
      <c r="I896" s="141"/>
      <c r="J896" s="141"/>
      <c r="K896" s="141"/>
      <c r="L896" s="141"/>
      <c r="M896" s="144"/>
      <c r="N896" s="144"/>
      <c r="O896" s="141"/>
      <c r="P896" s="145"/>
      <c r="Q896" s="141"/>
      <c r="R896" s="144"/>
      <c r="S896" s="141"/>
      <c r="T896" s="141"/>
      <c r="U896" s="141"/>
    </row>
    <row r="897" ht="12.75" customHeight="1">
      <c r="A897" s="141"/>
      <c r="B897" s="141"/>
      <c r="C897" s="141"/>
      <c r="D897" s="141"/>
      <c r="E897" s="50"/>
      <c r="F897" s="141"/>
      <c r="G897" s="141"/>
      <c r="H897" s="141"/>
      <c r="I897" s="141"/>
      <c r="J897" s="141"/>
      <c r="K897" s="141"/>
      <c r="L897" s="141"/>
      <c r="M897" s="144"/>
      <c r="N897" s="144"/>
      <c r="O897" s="141"/>
      <c r="P897" s="145"/>
      <c r="Q897" s="141"/>
      <c r="R897" s="144"/>
      <c r="S897" s="141"/>
      <c r="T897" s="141"/>
      <c r="U897" s="141"/>
    </row>
    <row r="898" ht="12.75" customHeight="1">
      <c r="A898" s="141"/>
      <c r="B898" s="141"/>
      <c r="C898" s="141"/>
      <c r="D898" s="141"/>
      <c r="E898" s="50"/>
      <c r="F898" s="141"/>
      <c r="G898" s="141"/>
      <c r="H898" s="141"/>
      <c r="I898" s="141"/>
      <c r="J898" s="141"/>
      <c r="K898" s="141"/>
      <c r="L898" s="141"/>
      <c r="M898" s="144"/>
      <c r="N898" s="144"/>
      <c r="O898" s="141"/>
      <c r="P898" s="145"/>
      <c r="Q898" s="141"/>
      <c r="R898" s="144"/>
      <c r="S898" s="141"/>
      <c r="T898" s="141"/>
      <c r="U898" s="141"/>
    </row>
    <row r="899" ht="12.75" customHeight="1">
      <c r="A899" s="141"/>
      <c r="B899" s="141"/>
      <c r="C899" s="141"/>
      <c r="D899" s="141"/>
      <c r="E899" s="50"/>
      <c r="F899" s="141"/>
      <c r="G899" s="141"/>
      <c r="H899" s="141"/>
      <c r="I899" s="141"/>
      <c r="J899" s="141"/>
      <c r="K899" s="141"/>
      <c r="L899" s="141"/>
      <c r="M899" s="144"/>
      <c r="N899" s="144"/>
      <c r="O899" s="141"/>
      <c r="P899" s="145"/>
      <c r="Q899" s="141"/>
      <c r="R899" s="144"/>
      <c r="S899" s="141"/>
      <c r="T899" s="141"/>
      <c r="U899" s="141"/>
    </row>
    <row r="900" ht="12.75" customHeight="1">
      <c r="A900" s="141"/>
      <c r="B900" s="141"/>
      <c r="C900" s="141"/>
      <c r="D900" s="141"/>
      <c r="E900" s="50"/>
      <c r="F900" s="141"/>
      <c r="G900" s="141"/>
      <c r="H900" s="141"/>
      <c r="I900" s="141"/>
      <c r="J900" s="141"/>
      <c r="K900" s="141"/>
      <c r="L900" s="141"/>
      <c r="M900" s="144"/>
      <c r="N900" s="144"/>
      <c r="O900" s="141"/>
      <c r="P900" s="145"/>
      <c r="Q900" s="141"/>
      <c r="R900" s="144"/>
      <c r="S900" s="141"/>
      <c r="T900" s="141"/>
      <c r="U900" s="141"/>
    </row>
    <row r="901" ht="12.75" customHeight="1">
      <c r="A901" s="141"/>
      <c r="B901" s="141"/>
      <c r="C901" s="141"/>
      <c r="D901" s="141"/>
      <c r="E901" s="50"/>
      <c r="F901" s="141"/>
      <c r="G901" s="141"/>
      <c r="H901" s="141"/>
      <c r="I901" s="141"/>
      <c r="J901" s="141"/>
      <c r="K901" s="141"/>
      <c r="L901" s="141"/>
      <c r="M901" s="144"/>
      <c r="N901" s="144"/>
      <c r="O901" s="141"/>
      <c r="P901" s="145"/>
      <c r="Q901" s="141"/>
      <c r="R901" s="144"/>
      <c r="S901" s="141"/>
      <c r="T901" s="141"/>
      <c r="U901" s="141"/>
    </row>
    <row r="902" ht="12.75" customHeight="1">
      <c r="A902" s="141"/>
      <c r="B902" s="141"/>
      <c r="C902" s="141"/>
      <c r="D902" s="141"/>
      <c r="E902" s="50"/>
      <c r="F902" s="141"/>
      <c r="G902" s="141"/>
      <c r="H902" s="141"/>
      <c r="I902" s="141"/>
      <c r="J902" s="141"/>
      <c r="K902" s="141"/>
      <c r="L902" s="141"/>
      <c r="M902" s="144"/>
      <c r="N902" s="144"/>
      <c r="O902" s="141"/>
      <c r="P902" s="145"/>
      <c r="Q902" s="141"/>
      <c r="R902" s="144"/>
      <c r="S902" s="141"/>
      <c r="T902" s="141"/>
      <c r="U902" s="141"/>
    </row>
    <row r="903" ht="12.75" customHeight="1">
      <c r="A903" s="141"/>
      <c r="B903" s="141"/>
      <c r="C903" s="141"/>
      <c r="D903" s="141"/>
      <c r="E903" s="50"/>
      <c r="F903" s="141"/>
      <c r="G903" s="141"/>
      <c r="H903" s="141"/>
      <c r="I903" s="141"/>
      <c r="J903" s="141"/>
      <c r="K903" s="141"/>
      <c r="L903" s="141"/>
      <c r="M903" s="144"/>
      <c r="N903" s="144"/>
      <c r="O903" s="141"/>
      <c r="P903" s="145"/>
      <c r="Q903" s="141"/>
      <c r="R903" s="144"/>
      <c r="S903" s="141"/>
      <c r="T903" s="141"/>
      <c r="U903" s="141"/>
    </row>
    <row r="904" ht="12.75" customHeight="1">
      <c r="A904" s="141"/>
      <c r="B904" s="141"/>
      <c r="C904" s="141"/>
      <c r="D904" s="141"/>
      <c r="E904" s="50"/>
      <c r="F904" s="141"/>
      <c r="G904" s="141"/>
      <c r="H904" s="141"/>
      <c r="I904" s="141"/>
      <c r="J904" s="141"/>
      <c r="K904" s="141"/>
      <c r="L904" s="141"/>
      <c r="M904" s="144"/>
      <c r="N904" s="144"/>
      <c r="O904" s="141"/>
      <c r="P904" s="145"/>
      <c r="Q904" s="141"/>
      <c r="R904" s="144"/>
      <c r="S904" s="141"/>
      <c r="T904" s="141"/>
      <c r="U904" s="141"/>
    </row>
    <row r="905" ht="12.75" customHeight="1">
      <c r="A905" s="141"/>
      <c r="B905" s="141"/>
      <c r="C905" s="141"/>
      <c r="D905" s="141"/>
      <c r="E905" s="50"/>
      <c r="F905" s="141"/>
      <c r="G905" s="141"/>
      <c r="H905" s="141"/>
      <c r="I905" s="141"/>
      <c r="J905" s="141"/>
      <c r="K905" s="141"/>
      <c r="L905" s="141"/>
      <c r="M905" s="144"/>
      <c r="N905" s="144"/>
      <c r="O905" s="141"/>
      <c r="P905" s="145"/>
      <c r="Q905" s="141"/>
      <c r="R905" s="144"/>
      <c r="S905" s="141"/>
      <c r="T905" s="141"/>
      <c r="U905" s="141"/>
    </row>
    <row r="906" ht="12.75" customHeight="1">
      <c r="A906" s="141"/>
      <c r="B906" s="141"/>
      <c r="C906" s="141"/>
      <c r="D906" s="141"/>
      <c r="E906" s="50"/>
      <c r="F906" s="141"/>
      <c r="G906" s="141"/>
      <c r="H906" s="141"/>
      <c r="I906" s="141"/>
      <c r="J906" s="141"/>
      <c r="K906" s="141"/>
      <c r="L906" s="141"/>
      <c r="M906" s="144"/>
      <c r="N906" s="144"/>
      <c r="O906" s="141"/>
      <c r="P906" s="145"/>
      <c r="Q906" s="141"/>
      <c r="R906" s="144"/>
      <c r="S906" s="141"/>
      <c r="T906" s="141"/>
      <c r="U906" s="141"/>
    </row>
    <row r="907" ht="12.75" customHeight="1">
      <c r="A907" s="141"/>
      <c r="B907" s="141"/>
      <c r="C907" s="141"/>
      <c r="D907" s="141"/>
      <c r="E907" s="50"/>
      <c r="F907" s="141"/>
      <c r="G907" s="141"/>
      <c r="H907" s="141"/>
      <c r="I907" s="141"/>
      <c r="J907" s="141"/>
      <c r="K907" s="141"/>
      <c r="L907" s="141"/>
      <c r="M907" s="144"/>
      <c r="N907" s="144"/>
      <c r="O907" s="141"/>
      <c r="P907" s="145"/>
      <c r="Q907" s="141"/>
      <c r="R907" s="144"/>
      <c r="S907" s="141"/>
      <c r="T907" s="141"/>
      <c r="U907" s="141"/>
    </row>
    <row r="908" ht="12.75" customHeight="1">
      <c r="A908" s="141"/>
      <c r="B908" s="141"/>
      <c r="C908" s="141"/>
      <c r="D908" s="141"/>
      <c r="E908" s="50"/>
      <c r="F908" s="141"/>
      <c r="G908" s="141"/>
      <c r="H908" s="141"/>
      <c r="I908" s="141"/>
      <c r="J908" s="141"/>
      <c r="K908" s="141"/>
      <c r="L908" s="141"/>
      <c r="M908" s="144"/>
      <c r="N908" s="144"/>
      <c r="O908" s="141"/>
      <c r="P908" s="145"/>
      <c r="Q908" s="141"/>
      <c r="R908" s="144"/>
      <c r="S908" s="141"/>
      <c r="T908" s="141"/>
      <c r="U908" s="141"/>
    </row>
    <row r="909" ht="12.75" customHeight="1">
      <c r="A909" s="141"/>
      <c r="B909" s="141"/>
      <c r="C909" s="141"/>
      <c r="D909" s="141"/>
      <c r="E909" s="50"/>
      <c r="F909" s="141"/>
      <c r="G909" s="141"/>
      <c r="H909" s="141"/>
      <c r="I909" s="141"/>
      <c r="J909" s="141"/>
      <c r="K909" s="141"/>
      <c r="L909" s="141"/>
      <c r="M909" s="144"/>
      <c r="N909" s="144"/>
      <c r="O909" s="141"/>
      <c r="P909" s="145"/>
      <c r="Q909" s="141"/>
      <c r="R909" s="144"/>
      <c r="S909" s="141"/>
      <c r="T909" s="141"/>
      <c r="U909" s="141"/>
    </row>
    <row r="910" ht="12.75" customHeight="1">
      <c r="A910" s="141"/>
      <c r="B910" s="141"/>
      <c r="C910" s="141"/>
      <c r="D910" s="141"/>
      <c r="E910" s="50"/>
      <c r="F910" s="141"/>
      <c r="G910" s="141"/>
      <c r="H910" s="141"/>
      <c r="I910" s="141"/>
      <c r="J910" s="141"/>
      <c r="K910" s="141"/>
      <c r="L910" s="141"/>
      <c r="M910" s="144"/>
      <c r="N910" s="144"/>
      <c r="O910" s="141"/>
      <c r="P910" s="145"/>
      <c r="Q910" s="141"/>
      <c r="R910" s="144"/>
      <c r="S910" s="141"/>
      <c r="T910" s="141"/>
      <c r="U910" s="141"/>
    </row>
    <row r="911" ht="12.75" customHeight="1">
      <c r="A911" s="141"/>
      <c r="B911" s="141"/>
      <c r="C911" s="141"/>
      <c r="D911" s="141"/>
      <c r="E911" s="50"/>
      <c r="F911" s="141"/>
      <c r="G911" s="141"/>
      <c r="H911" s="141"/>
      <c r="I911" s="141"/>
      <c r="J911" s="141"/>
      <c r="K911" s="141"/>
      <c r="L911" s="141"/>
      <c r="M911" s="144"/>
      <c r="N911" s="144"/>
      <c r="O911" s="141"/>
      <c r="P911" s="145"/>
      <c r="Q911" s="141"/>
      <c r="R911" s="144"/>
      <c r="S911" s="141"/>
      <c r="T911" s="141"/>
      <c r="U911" s="141"/>
    </row>
    <row r="912" ht="12.75" customHeight="1">
      <c r="A912" s="141"/>
      <c r="B912" s="141"/>
      <c r="C912" s="141"/>
      <c r="D912" s="141"/>
      <c r="E912" s="50"/>
      <c r="F912" s="141"/>
      <c r="G912" s="141"/>
      <c r="H912" s="141"/>
      <c r="I912" s="141"/>
      <c r="J912" s="141"/>
      <c r="K912" s="141"/>
      <c r="L912" s="141"/>
      <c r="M912" s="144"/>
      <c r="N912" s="144"/>
      <c r="O912" s="141"/>
      <c r="P912" s="145"/>
      <c r="Q912" s="141"/>
      <c r="R912" s="144"/>
      <c r="S912" s="141"/>
      <c r="T912" s="141"/>
      <c r="U912" s="141"/>
    </row>
    <row r="913" ht="12.75" customHeight="1">
      <c r="A913" s="141"/>
      <c r="B913" s="141"/>
      <c r="C913" s="141"/>
      <c r="D913" s="141"/>
      <c r="E913" s="50"/>
      <c r="F913" s="141"/>
      <c r="G913" s="141"/>
      <c r="H913" s="141"/>
      <c r="I913" s="141"/>
      <c r="J913" s="141"/>
      <c r="K913" s="141"/>
      <c r="L913" s="141"/>
      <c r="M913" s="144"/>
      <c r="N913" s="144"/>
      <c r="O913" s="141"/>
      <c r="P913" s="145"/>
      <c r="Q913" s="141"/>
      <c r="R913" s="144"/>
      <c r="S913" s="141"/>
      <c r="T913" s="141"/>
      <c r="U913" s="141"/>
    </row>
    <row r="914" ht="12.75" customHeight="1">
      <c r="A914" s="141"/>
      <c r="B914" s="141"/>
      <c r="C914" s="141"/>
      <c r="D914" s="141"/>
      <c r="E914" s="50"/>
      <c r="F914" s="141"/>
      <c r="G914" s="141"/>
      <c r="H914" s="141"/>
      <c r="I914" s="141"/>
      <c r="J914" s="141"/>
      <c r="K914" s="141"/>
      <c r="L914" s="141"/>
      <c r="M914" s="144"/>
      <c r="N914" s="144"/>
      <c r="O914" s="141"/>
      <c r="P914" s="145"/>
      <c r="Q914" s="141"/>
      <c r="R914" s="144"/>
      <c r="S914" s="141"/>
      <c r="T914" s="141"/>
      <c r="U914" s="141"/>
    </row>
    <row r="915" ht="12.75" customHeight="1">
      <c r="A915" s="141"/>
      <c r="B915" s="141"/>
      <c r="C915" s="141"/>
      <c r="D915" s="141"/>
      <c r="E915" s="50"/>
      <c r="F915" s="141"/>
      <c r="G915" s="141"/>
      <c r="H915" s="141"/>
      <c r="I915" s="141"/>
      <c r="J915" s="141"/>
      <c r="K915" s="141"/>
      <c r="L915" s="141"/>
      <c r="M915" s="144"/>
      <c r="N915" s="144"/>
      <c r="O915" s="141"/>
      <c r="P915" s="145"/>
      <c r="Q915" s="141"/>
      <c r="R915" s="144"/>
      <c r="S915" s="141"/>
      <c r="T915" s="141"/>
      <c r="U915" s="141"/>
    </row>
    <row r="916" ht="12.75" customHeight="1">
      <c r="A916" s="141"/>
      <c r="B916" s="141"/>
      <c r="C916" s="141"/>
      <c r="D916" s="141"/>
      <c r="E916" s="50"/>
      <c r="F916" s="141"/>
      <c r="G916" s="141"/>
      <c r="H916" s="141"/>
      <c r="I916" s="141"/>
      <c r="J916" s="141"/>
      <c r="K916" s="141"/>
      <c r="L916" s="141"/>
      <c r="M916" s="144"/>
      <c r="N916" s="144"/>
      <c r="O916" s="141"/>
      <c r="P916" s="145"/>
      <c r="Q916" s="141"/>
      <c r="R916" s="144"/>
      <c r="S916" s="141"/>
      <c r="T916" s="141"/>
      <c r="U916" s="141"/>
    </row>
    <row r="917" ht="12.75" customHeight="1">
      <c r="A917" s="141"/>
      <c r="B917" s="141"/>
      <c r="C917" s="141"/>
      <c r="D917" s="141"/>
      <c r="E917" s="50"/>
      <c r="F917" s="141"/>
      <c r="G917" s="141"/>
      <c r="H917" s="141"/>
      <c r="I917" s="141"/>
      <c r="J917" s="141"/>
      <c r="K917" s="141"/>
      <c r="L917" s="141"/>
      <c r="M917" s="144"/>
      <c r="N917" s="144"/>
      <c r="O917" s="141"/>
      <c r="P917" s="145"/>
      <c r="Q917" s="141"/>
      <c r="R917" s="144"/>
      <c r="S917" s="141"/>
      <c r="T917" s="141"/>
      <c r="U917" s="141"/>
    </row>
    <row r="918" ht="12.75" customHeight="1">
      <c r="A918" s="141"/>
      <c r="B918" s="141"/>
      <c r="C918" s="141"/>
      <c r="D918" s="141"/>
      <c r="E918" s="50"/>
      <c r="F918" s="141"/>
      <c r="G918" s="141"/>
      <c r="H918" s="141"/>
      <c r="I918" s="141"/>
      <c r="J918" s="141"/>
      <c r="K918" s="141"/>
      <c r="L918" s="141"/>
      <c r="M918" s="144"/>
      <c r="N918" s="144"/>
      <c r="O918" s="141"/>
      <c r="P918" s="145"/>
      <c r="Q918" s="141"/>
      <c r="R918" s="144"/>
      <c r="S918" s="141"/>
      <c r="T918" s="141"/>
      <c r="U918" s="141"/>
    </row>
    <row r="919" ht="12.75" customHeight="1">
      <c r="A919" s="141"/>
      <c r="B919" s="141"/>
      <c r="C919" s="141"/>
      <c r="D919" s="141"/>
      <c r="E919" s="50"/>
      <c r="F919" s="141"/>
      <c r="G919" s="141"/>
      <c r="H919" s="141"/>
      <c r="I919" s="141"/>
      <c r="J919" s="141"/>
      <c r="K919" s="141"/>
      <c r="L919" s="141"/>
      <c r="M919" s="144"/>
      <c r="N919" s="144"/>
      <c r="O919" s="141"/>
      <c r="P919" s="145"/>
      <c r="Q919" s="141"/>
      <c r="R919" s="144"/>
      <c r="S919" s="141"/>
      <c r="T919" s="141"/>
      <c r="U919" s="141"/>
    </row>
    <row r="920" ht="12.75" customHeight="1">
      <c r="A920" s="141"/>
      <c r="B920" s="141"/>
      <c r="C920" s="141"/>
      <c r="D920" s="141"/>
      <c r="E920" s="50"/>
      <c r="F920" s="141"/>
      <c r="G920" s="141"/>
      <c r="H920" s="141"/>
      <c r="I920" s="141"/>
      <c r="J920" s="141"/>
      <c r="K920" s="141"/>
      <c r="L920" s="141"/>
      <c r="M920" s="144"/>
      <c r="N920" s="144"/>
      <c r="O920" s="141"/>
      <c r="P920" s="145"/>
      <c r="Q920" s="141"/>
      <c r="R920" s="144"/>
      <c r="S920" s="141"/>
      <c r="T920" s="141"/>
      <c r="U920" s="141"/>
    </row>
    <row r="921" ht="12.75" customHeight="1">
      <c r="A921" s="141"/>
      <c r="B921" s="141"/>
      <c r="C921" s="141"/>
      <c r="D921" s="141"/>
      <c r="E921" s="50"/>
      <c r="F921" s="141"/>
      <c r="G921" s="141"/>
      <c r="H921" s="141"/>
      <c r="I921" s="141"/>
      <c r="J921" s="141"/>
      <c r="K921" s="141"/>
      <c r="L921" s="141"/>
      <c r="M921" s="144"/>
      <c r="N921" s="144"/>
      <c r="O921" s="141"/>
      <c r="P921" s="145"/>
      <c r="Q921" s="141"/>
      <c r="R921" s="144"/>
      <c r="S921" s="141"/>
      <c r="T921" s="141"/>
      <c r="U921" s="141"/>
    </row>
    <row r="922" ht="12.75" customHeight="1">
      <c r="A922" s="141"/>
      <c r="B922" s="141"/>
      <c r="C922" s="141"/>
      <c r="D922" s="141"/>
      <c r="E922" s="50"/>
      <c r="F922" s="141"/>
      <c r="G922" s="141"/>
      <c r="H922" s="141"/>
      <c r="I922" s="141"/>
      <c r="J922" s="141"/>
      <c r="K922" s="141"/>
      <c r="L922" s="141"/>
      <c r="M922" s="144"/>
      <c r="N922" s="144"/>
      <c r="O922" s="141"/>
      <c r="P922" s="145"/>
      <c r="Q922" s="141"/>
      <c r="R922" s="144"/>
      <c r="S922" s="141"/>
      <c r="T922" s="141"/>
      <c r="U922" s="141"/>
    </row>
    <row r="923" ht="12.75" customHeight="1">
      <c r="A923" s="141"/>
      <c r="B923" s="141"/>
      <c r="C923" s="141"/>
      <c r="D923" s="141"/>
      <c r="E923" s="50"/>
      <c r="F923" s="141"/>
      <c r="G923" s="141"/>
      <c r="H923" s="141"/>
      <c r="I923" s="141"/>
      <c r="J923" s="141"/>
      <c r="K923" s="141"/>
      <c r="L923" s="141"/>
      <c r="M923" s="144"/>
      <c r="N923" s="144"/>
      <c r="O923" s="141"/>
      <c r="P923" s="145"/>
      <c r="Q923" s="141"/>
      <c r="R923" s="144"/>
      <c r="S923" s="141"/>
      <c r="T923" s="141"/>
      <c r="U923" s="141"/>
    </row>
    <row r="924" ht="12.75" customHeight="1">
      <c r="A924" s="141"/>
      <c r="B924" s="141"/>
      <c r="C924" s="141"/>
      <c r="D924" s="141"/>
      <c r="E924" s="50"/>
      <c r="F924" s="141"/>
      <c r="G924" s="141"/>
      <c r="H924" s="141"/>
      <c r="I924" s="141"/>
      <c r="J924" s="141"/>
      <c r="K924" s="141"/>
      <c r="L924" s="141"/>
      <c r="M924" s="144"/>
      <c r="N924" s="144"/>
      <c r="O924" s="141"/>
      <c r="P924" s="145"/>
      <c r="Q924" s="141"/>
      <c r="R924" s="144"/>
      <c r="S924" s="141"/>
      <c r="T924" s="141"/>
      <c r="U924" s="141"/>
    </row>
    <row r="925" ht="12.75" customHeight="1">
      <c r="A925" s="141"/>
      <c r="B925" s="141"/>
      <c r="C925" s="141"/>
      <c r="D925" s="141"/>
      <c r="E925" s="50"/>
      <c r="F925" s="141"/>
      <c r="G925" s="141"/>
      <c r="H925" s="141"/>
      <c r="I925" s="141"/>
      <c r="J925" s="141"/>
      <c r="K925" s="141"/>
      <c r="L925" s="141"/>
      <c r="M925" s="144"/>
      <c r="N925" s="144"/>
      <c r="O925" s="141"/>
      <c r="P925" s="145"/>
      <c r="Q925" s="141"/>
      <c r="R925" s="144"/>
      <c r="S925" s="141"/>
      <c r="T925" s="141"/>
      <c r="U925" s="141"/>
    </row>
    <row r="926" ht="12.75" customHeight="1">
      <c r="A926" s="141"/>
      <c r="B926" s="141"/>
      <c r="C926" s="141"/>
      <c r="D926" s="141"/>
      <c r="E926" s="50"/>
      <c r="F926" s="141"/>
      <c r="G926" s="141"/>
      <c r="H926" s="141"/>
      <c r="I926" s="141"/>
      <c r="J926" s="141"/>
      <c r="K926" s="141"/>
      <c r="L926" s="141"/>
      <c r="M926" s="144"/>
      <c r="N926" s="144"/>
      <c r="O926" s="141"/>
      <c r="P926" s="145"/>
      <c r="Q926" s="141"/>
      <c r="R926" s="144"/>
      <c r="S926" s="141"/>
      <c r="T926" s="141"/>
      <c r="U926" s="141"/>
    </row>
    <row r="927" ht="12.75" customHeight="1">
      <c r="A927" s="141"/>
      <c r="B927" s="141"/>
      <c r="C927" s="141"/>
      <c r="D927" s="141"/>
      <c r="E927" s="50"/>
      <c r="F927" s="141"/>
      <c r="G927" s="141"/>
      <c r="H927" s="141"/>
      <c r="I927" s="141"/>
      <c r="J927" s="141"/>
      <c r="K927" s="141"/>
      <c r="L927" s="141"/>
      <c r="M927" s="144"/>
      <c r="N927" s="144"/>
      <c r="O927" s="141"/>
      <c r="P927" s="145"/>
      <c r="Q927" s="141"/>
      <c r="R927" s="144"/>
      <c r="S927" s="141"/>
      <c r="T927" s="141"/>
      <c r="U927" s="141"/>
    </row>
    <row r="928" ht="12.75" customHeight="1">
      <c r="A928" s="141"/>
      <c r="B928" s="141"/>
      <c r="C928" s="141"/>
      <c r="D928" s="141"/>
      <c r="E928" s="50"/>
      <c r="F928" s="141"/>
      <c r="G928" s="141"/>
      <c r="H928" s="141"/>
      <c r="I928" s="141"/>
      <c r="J928" s="141"/>
      <c r="K928" s="141"/>
      <c r="L928" s="141"/>
      <c r="M928" s="144"/>
      <c r="N928" s="144"/>
      <c r="O928" s="141"/>
      <c r="P928" s="145"/>
      <c r="Q928" s="141"/>
      <c r="R928" s="144"/>
      <c r="S928" s="141"/>
      <c r="T928" s="141"/>
      <c r="U928" s="141"/>
    </row>
    <row r="929" ht="12.75" customHeight="1">
      <c r="A929" s="141"/>
      <c r="B929" s="141"/>
      <c r="C929" s="141"/>
      <c r="D929" s="141"/>
      <c r="E929" s="50"/>
      <c r="F929" s="141"/>
      <c r="G929" s="141"/>
      <c r="H929" s="141"/>
      <c r="I929" s="141"/>
      <c r="J929" s="141"/>
      <c r="K929" s="141"/>
      <c r="L929" s="141"/>
      <c r="M929" s="144"/>
      <c r="N929" s="144"/>
      <c r="O929" s="141"/>
      <c r="P929" s="145"/>
      <c r="Q929" s="141"/>
      <c r="R929" s="144"/>
      <c r="S929" s="141"/>
      <c r="T929" s="141"/>
      <c r="U929" s="141"/>
    </row>
    <row r="930" ht="12.75" customHeight="1">
      <c r="A930" s="141"/>
      <c r="B930" s="141"/>
      <c r="C930" s="141"/>
      <c r="D930" s="141"/>
      <c r="E930" s="50"/>
      <c r="F930" s="141"/>
      <c r="G930" s="141"/>
      <c r="H930" s="141"/>
      <c r="I930" s="141"/>
      <c r="J930" s="141"/>
      <c r="K930" s="141"/>
      <c r="L930" s="141"/>
      <c r="M930" s="144"/>
      <c r="N930" s="144"/>
      <c r="O930" s="141"/>
      <c r="P930" s="145"/>
      <c r="Q930" s="141"/>
      <c r="R930" s="144"/>
      <c r="S930" s="141"/>
      <c r="T930" s="141"/>
      <c r="U930" s="141"/>
    </row>
    <row r="931" ht="12.75" customHeight="1">
      <c r="A931" s="141"/>
      <c r="B931" s="141"/>
      <c r="C931" s="141"/>
      <c r="D931" s="141"/>
      <c r="E931" s="50"/>
      <c r="F931" s="141"/>
      <c r="G931" s="141"/>
      <c r="H931" s="141"/>
      <c r="I931" s="141"/>
      <c r="J931" s="141"/>
      <c r="K931" s="141"/>
      <c r="L931" s="141"/>
      <c r="M931" s="144"/>
      <c r="N931" s="144"/>
      <c r="O931" s="141"/>
      <c r="P931" s="145"/>
      <c r="Q931" s="141"/>
      <c r="R931" s="144"/>
      <c r="S931" s="141"/>
      <c r="T931" s="141"/>
      <c r="U931" s="141"/>
    </row>
    <row r="932" ht="12.75" customHeight="1">
      <c r="A932" s="141"/>
      <c r="B932" s="141"/>
      <c r="C932" s="141"/>
      <c r="D932" s="141"/>
      <c r="E932" s="50"/>
      <c r="F932" s="141"/>
      <c r="G932" s="141"/>
      <c r="H932" s="141"/>
      <c r="I932" s="141"/>
      <c r="J932" s="141"/>
      <c r="K932" s="141"/>
      <c r="L932" s="141"/>
      <c r="M932" s="144"/>
      <c r="N932" s="144"/>
      <c r="O932" s="141"/>
      <c r="P932" s="145"/>
      <c r="Q932" s="141"/>
      <c r="R932" s="144"/>
      <c r="S932" s="141"/>
      <c r="T932" s="141"/>
      <c r="U932" s="141"/>
    </row>
    <row r="933" ht="12.75" customHeight="1">
      <c r="A933" s="141"/>
      <c r="B933" s="141"/>
      <c r="C933" s="141"/>
      <c r="D933" s="141"/>
      <c r="E933" s="50"/>
      <c r="F933" s="141"/>
      <c r="G933" s="141"/>
      <c r="H933" s="141"/>
      <c r="I933" s="141"/>
      <c r="J933" s="141"/>
      <c r="K933" s="141"/>
      <c r="L933" s="141"/>
      <c r="M933" s="144"/>
      <c r="N933" s="144"/>
      <c r="O933" s="141"/>
      <c r="P933" s="145"/>
      <c r="Q933" s="141"/>
      <c r="R933" s="144"/>
      <c r="S933" s="141"/>
      <c r="T933" s="141"/>
      <c r="U933" s="141"/>
    </row>
    <row r="934" ht="12.75" customHeight="1">
      <c r="A934" s="141"/>
      <c r="B934" s="141"/>
      <c r="C934" s="141"/>
      <c r="D934" s="141"/>
      <c r="E934" s="50"/>
      <c r="F934" s="141"/>
      <c r="G934" s="141"/>
      <c r="H934" s="141"/>
      <c r="I934" s="141"/>
      <c r="J934" s="141"/>
      <c r="K934" s="141"/>
      <c r="L934" s="141"/>
      <c r="M934" s="144"/>
      <c r="N934" s="144"/>
      <c r="O934" s="141"/>
      <c r="P934" s="145"/>
      <c r="Q934" s="141"/>
      <c r="R934" s="144"/>
      <c r="S934" s="141"/>
      <c r="T934" s="141"/>
      <c r="U934" s="141"/>
    </row>
    <row r="935" ht="12.75" customHeight="1">
      <c r="A935" s="141"/>
      <c r="B935" s="141"/>
      <c r="C935" s="141"/>
      <c r="D935" s="141"/>
      <c r="E935" s="50"/>
      <c r="F935" s="141"/>
      <c r="G935" s="141"/>
      <c r="H935" s="141"/>
      <c r="I935" s="141"/>
      <c r="J935" s="141"/>
      <c r="K935" s="141"/>
      <c r="L935" s="141"/>
      <c r="M935" s="144"/>
      <c r="N935" s="144"/>
      <c r="O935" s="141"/>
      <c r="P935" s="145"/>
      <c r="Q935" s="141"/>
      <c r="R935" s="144"/>
      <c r="S935" s="141"/>
      <c r="T935" s="141"/>
      <c r="U935" s="141"/>
    </row>
    <row r="936" ht="12.75" customHeight="1">
      <c r="A936" s="141"/>
      <c r="B936" s="141"/>
      <c r="C936" s="141"/>
      <c r="D936" s="141"/>
      <c r="E936" s="50"/>
      <c r="F936" s="141"/>
      <c r="G936" s="141"/>
      <c r="H936" s="141"/>
      <c r="I936" s="141"/>
      <c r="J936" s="141"/>
      <c r="K936" s="141"/>
      <c r="L936" s="141"/>
      <c r="M936" s="144"/>
      <c r="N936" s="144"/>
      <c r="O936" s="141"/>
      <c r="P936" s="145"/>
      <c r="Q936" s="141"/>
      <c r="R936" s="144"/>
      <c r="S936" s="141"/>
      <c r="T936" s="141"/>
      <c r="U936" s="141"/>
    </row>
    <row r="937" ht="12.75" customHeight="1">
      <c r="A937" s="141"/>
      <c r="B937" s="141"/>
      <c r="C937" s="141"/>
      <c r="D937" s="141"/>
      <c r="E937" s="50"/>
      <c r="F937" s="141"/>
      <c r="G937" s="141"/>
      <c r="H937" s="141"/>
      <c r="I937" s="141"/>
      <c r="J937" s="141"/>
      <c r="K937" s="141"/>
      <c r="L937" s="141"/>
      <c r="M937" s="144"/>
      <c r="N937" s="144"/>
      <c r="O937" s="141"/>
      <c r="P937" s="145"/>
      <c r="Q937" s="141"/>
      <c r="R937" s="144"/>
      <c r="S937" s="141"/>
      <c r="T937" s="141"/>
      <c r="U937" s="141"/>
    </row>
    <row r="938" ht="12.75" customHeight="1">
      <c r="A938" s="141"/>
      <c r="B938" s="141"/>
      <c r="C938" s="141"/>
      <c r="D938" s="141"/>
      <c r="E938" s="50"/>
      <c r="F938" s="141"/>
      <c r="G938" s="141"/>
      <c r="H938" s="141"/>
      <c r="I938" s="141"/>
      <c r="J938" s="141"/>
      <c r="K938" s="141"/>
      <c r="L938" s="141"/>
      <c r="M938" s="144"/>
      <c r="N938" s="144"/>
      <c r="O938" s="141"/>
      <c r="P938" s="145"/>
      <c r="Q938" s="141"/>
      <c r="R938" s="144"/>
      <c r="S938" s="141"/>
      <c r="T938" s="141"/>
      <c r="U938" s="141"/>
    </row>
    <row r="939" ht="12.75" customHeight="1">
      <c r="A939" s="141"/>
      <c r="B939" s="141"/>
      <c r="C939" s="141"/>
      <c r="D939" s="141"/>
      <c r="E939" s="50"/>
      <c r="F939" s="141"/>
      <c r="G939" s="141"/>
      <c r="H939" s="141"/>
      <c r="I939" s="141"/>
      <c r="J939" s="141"/>
      <c r="K939" s="141"/>
      <c r="L939" s="141"/>
      <c r="M939" s="144"/>
      <c r="N939" s="144"/>
      <c r="O939" s="141"/>
      <c r="P939" s="145"/>
      <c r="Q939" s="141"/>
      <c r="R939" s="144"/>
      <c r="S939" s="141"/>
      <c r="T939" s="141"/>
      <c r="U939" s="141"/>
    </row>
    <row r="940" ht="12.75" customHeight="1">
      <c r="A940" s="141"/>
      <c r="B940" s="141"/>
      <c r="C940" s="141"/>
      <c r="D940" s="141"/>
      <c r="E940" s="50"/>
      <c r="F940" s="141"/>
      <c r="G940" s="141"/>
      <c r="H940" s="141"/>
      <c r="I940" s="141"/>
      <c r="J940" s="141"/>
      <c r="K940" s="141"/>
      <c r="L940" s="141"/>
      <c r="M940" s="144"/>
      <c r="N940" s="144"/>
      <c r="O940" s="141"/>
      <c r="P940" s="145"/>
      <c r="Q940" s="141"/>
      <c r="R940" s="144"/>
      <c r="S940" s="141"/>
      <c r="T940" s="141"/>
      <c r="U940" s="141"/>
    </row>
    <row r="941" ht="12.75" customHeight="1">
      <c r="A941" s="141"/>
      <c r="B941" s="141"/>
      <c r="C941" s="141"/>
      <c r="D941" s="141"/>
      <c r="E941" s="50"/>
      <c r="F941" s="141"/>
      <c r="G941" s="141"/>
      <c r="H941" s="141"/>
      <c r="I941" s="141"/>
      <c r="J941" s="141"/>
      <c r="K941" s="141"/>
      <c r="L941" s="141"/>
      <c r="M941" s="144"/>
      <c r="N941" s="144"/>
      <c r="O941" s="141"/>
      <c r="P941" s="145"/>
      <c r="Q941" s="141"/>
      <c r="R941" s="144"/>
      <c r="S941" s="141"/>
      <c r="T941" s="141"/>
      <c r="U941" s="141"/>
    </row>
    <row r="942" ht="12.75" customHeight="1">
      <c r="A942" s="141"/>
      <c r="B942" s="141"/>
      <c r="C942" s="141"/>
      <c r="D942" s="141"/>
      <c r="E942" s="50"/>
      <c r="F942" s="141"/>
      <c r="G942" s="141"/>
      <c r="H942" s="141"/>
      <c r="I942" s="141"/>
      <c r="J942" s="141"/>
      <c r="K942" s="141"/>
      <c r="L942" s="141"/>
      <c r="M942" s="144"/>
      <c r="N942" s="144"/>
      <c r="O942" s="141"/>
      <c r="P942" s="145"/>
      <c r="Q942" s="141"/>
      <c r="R942" s="144"/>
      <c r="S942" s="141"/>
      <c r="T942" s="141"/>
      <c r="U942" s="141"/>
    </row>
    <row r="943" ht="12.75" customHeight="1">
      <c r="A943" s="141"/>
      <c r="B943" s="141"/>
      <c r="C943" s="141"/>
      <c r="D943" s="141"/>
      <c r="E943" s="50"/>
      <c r="F943" s="141"/>
      <c r="G943" s="141"/>
      <c r="H943" s="141"/>
      <c r="I943" s="141"/>
      <c r="J943" s="141"/>
      <c r="K943" s="141"/>
      <c r="L943" s="141"/>
      <c r="M943" s="144"/>
      <c r="N943" s="144"/>
      <c r="O943" s="141"/>
      <c r="P943" s="145"/>
      <c r="Q943" s="141"/>
      <c r="R943" s="144"/>
      <c r="S943" s="141"/>
      <c r="T943" s="141"/>
      <c r="U943" s="141"/>
    </row>
    <row r="944" ht="12.75" customHeight="1">
      <c r="A944" s="141"/>
      <c r="B944" s="141"/>
      <c r="C944" s="141"/>
      <c r="D944" s="141"/>
      <c r="E944" s="50"/>
      <c r="F944" s="141"/>
      <c r="G944" s="141"/>
      <c r="H944" s="141"/>
      <c r="I944" s="141"/>
      <c r="J944" s="141"/>
      <c r="K944" s="141"/>
      <c r="L944" s="141"/>
      <c r="M944" s="144"/>
      <c r="N944" s="144"/>
      <c r="O944" s="141"/>
      <c r="P944" s="145"/>
      <c r="Q944" s="141"/>
      <c r="R944" s="144"/>
      <c r="S944" s="141"/>
      <c r="T944" s="141"/>
      <c r="U944" s="141"/>
    </row>
    <row r="945" ht="12.75" customHeight="1">
      <c r="A945" s="141"/>
      <c r="B945" s="141"/>
      <c r="C945" s="141"/>
      <c r="D945" s="141"/>
      <c r="E945" s="50"/>
      <c r="F945" s="141"/>
      <c r="G945" s="141"/>
      <c r="H945" s="141"/>
      <c r="I945" s="141"/>
      <c r="J945" s="141"/>
      <c r="K945" s="141"/>
      <c r="L945" s="141"/>
      <c r="M945" s="144"/>
      <c r="N945" s="144"/>
      <c r="O945" s="141"/>
      <c r="P945" s="145"/>
      <c r="Q945" s="141"/>
      <c r="R945" s="144"/>
      <c r="S945" s="141"/>
      <c r="T945" s="141"/>
      <c r="U945" s="141"/>
    </row>
    <row r="946" ht="12.75" customHeight="1">
      <c r="A946" s="141"/>
      <c r="B946" s="141"/>
      <c r="C946" s="141"/>
      <c r="D946" s="141"/>
      <c r="E946" s="50"/>
      <c r="F946" s="141"/>
      <c r="G946" s="141"/>
      <c r="H946" s="141"/>
      <c r="I946" s="141"/>
      <c r="J946" s="141"/>
      <c r="K946" s="141"/>
      <c r="L946" s="141"/>
      <c r="M946" s="144"/>
      <c r="N946" s="144"/>
      <c r="O946" s="141"/>
      <c r="P946" s="145"/>
      <c r="Q946" s="141"/>
      <c r="R946" s="144"/>
      <c r="S946" s="141"/>
      <c r="T946" s="141"/>
      <c r="U946" s="141"/>
    </row>
    <row r="947" ht="12.75" customHeight="1">
      <c r="A947" s="141"/>
      <c r="B947" s="141"/>
      <c r="C947" s="141"/>
      <c r="D947" s="141"/>
      <c r="E947" s="50"/>
      <c r="F947" s="141"/>
      <c r="G947" s="141"/>
      <c r="H947" s="141"/>
      <c r="I947" s="141"/>
      <c r="J947" s="141"/>
      <c r="K947" s="141"/>
      <c r="L947" s="141"/>
      <c r="M947" s="144"/>
      <c r="N947" s="144"/>
      <c r="O947" s="141"/>
      <c r="P947" s="145"/>
      <c r="Q947" s="141"/>
      <c r="R947" s="144"/>
      <c r="S947" s="141"/>
      <c r="T947" s="141"/>
      <c r="U947" s="141"/>
    </row>
    <row r="948" ht="12.75" customHeight="1">
      <c r="A948" s="141"/>
      <c r="B948" s="141"/>
      <c r="C948" s="141"/>
      <c r="D948" s="141"/>
      <c r="E948" s="50"/>
      <c r="F948" s="141"/>
      <c r="G948" s="141"/>
      <c r="H948" s="141"/>
      <c r="I948" s="141"/>
      <c r="J948" s="141"/>
      <c r="K948" s="141"/>
      <c r="L948" s="141"/>
      <c r="M948" s="144"/>
      <c r="N948" s="144"/>
      <c r="O948" s="141"/>
      <c r="P948" s="145"/>
      <c r="Q948" s="141"/>
      <c r="R948" s="144"/>
      <c r="S948" s="141"/>
      <c r="T948" s="141"/>
      <c r="U948" s="141"/>
    </row>
    <row r="949" ht="12.75" customHeight="1">
      <c r="A949" s="141"/>
      <c r="B949" s="141"/>
      <c r="C949" s="141"/>
      <c r="D949" s="141"/>
      <c r="E949" s="50"/>
      <c r="F949" s="141"/>
      <c r="G949" s="141"/>
      <c r="H949" s="141"/>
      <c r="I949" s="141"/>
      <c r="J949" s="141"/>
      <c r="K949" s="141"/>
      <c r="L949" s="141"/>
      <c r="M949" s="144"/>
      <c r="N949" s="144"/>
      <c r="O949" s="141"/>
      <c r="P949" s="145"/>
      <c r="Q949" s="141"/>
      <c r="R949" s="144"/>
      <c r="S949" s="141"/>
      <c r="T949" s="141"/>
      <c r="U949" s="141"/>
    </row>
    <row r="950" ht="12.75" customHeight="1">
      <c r="A950" s="141"/>
      <c r="B950" s="141"/>
      <c r="C950" s="141"/>
      <c r="D950" s="141"/>
      <c r="E950" s="50"/>
      <c r="F950" s="141"/>
      <c r="G950" s="141"/>
      <c r="H950" s="141"/>
      <c r="I950" s="141"/>
      <c r="J950" s="141"/>
      <c r="K950" s="141"/>
      <c r="L950" s="141"/>
      <c r="M950" s="144"/>
      <c r="N950" s="144"/>
      <c r="O950" s="141"/>
      <c r="P950" s="145"/>
      <c r="Q950" s="141"/>
      <c r="R950" s="144"/>
      <c r="S950" s="141"/>
      <c r="T950" s="141"/>
      <c r="U950" s="141"/>
    </row>
    <row r="951" ht="12.75" customHeight="1">
      <c r="A951" s="141"/>
      <c r="B951" s="141"/>
      <c r="C951" s="141"/>
      <c r="D951" s="141"/>
      <c r="E951" s="50"/>
      <c r="F951" s="141"/>
      <c r="G951" s="141"/>
      <c r="H951" s="141"/>
      <c r="I951" s="141"/>
      <c r="J951" s="141"/>
      <c r="K951" s="141"/>
      <c r="L951" s="141"/>
      <c r="M951" s="144"/>
      <c r="N951" s="144"/>
      <c r="O951" s="141"/>
      <c r="P951" s="145"/>
      <c r="Q951" s="141"/>
      <c r="R951" s="144"/>
      <c r="S951" s="141"/>
      <c r="T951" s="141"/>
      <c r="U951" s="141"/>
    </row>
    <row r="952" ht="12.75" customHeight="1">
      <c r="A952" s="141"/>
      <c r="B952" s="141"/>
      <c r="C952" s="141"/>
      <c r="D952" s="141"/>
      <c r="E952" s="50"/>
      <c r="F952" s="141"/>
      <c r="G952" s="141"/>
      <c r="H952" s="141"/>
      <c r="I952" s="141"/>
      <c r="J952" s="141"/>
      <c r="K952" s="141"/>
      <c r="L952" s="141"/>
      <c r="M952" s="144"/>
      <c r="N952" s="144"/>
      <c r="O952" s="141"/>
      <c r="P952" s="145"/>
      <c r="Q952" s="141"/>
      <c r="R952" s="144"/>
      <c r="S952" s="141"/>
      <c r="T952" s="141"/>
      <c r="U952" s="141"/>
    </row>
    <row r="953" ht="12.75" customHeight="1">
      <c r="A953" s="141"/>
      <c r="B953" s="141"/>
      <c r="C953" s="141"/>
      <c r="D953" s="141"/>
      <c r="E953" s="50"/>
      <c r="F953" s="141"/>
      <c r="G953" s="141"/>
      <c r="H953" s="141"/>
      <c r="I953" s="141"/>
      <c r="J953" s="141"/>
      <c r="K953" s="141"/>
      <c r="L953" s="141"/>
      <c r="M953" s="144"/>
      <c r="N953" s="144"/>
      <c r="O953" s="141"/>
      <c r="P953" s="145"/>
      <c r="Q953" s="141"/>
      <c r="R953" s="144"/>
      <c r="S953" s="141"/>
      <c r="T953" s="141"/>
      <c r="U953" s="141"/>
    </row>
    <row r="954" ht="12.75" customHeight="1">
      <c r="A954" s="141"/>
      <c r="B954" s="141"/>
      <c r="C954" s="141"/>
      <c r="D954" s="141"/>
      <c r="E954" s="50"/>
      <c r="F954" s="141"/>
      <c r="G954" s="141"/>
      <c r="H954" s="141"/>
      <c r="I954" s="141"/>
      <c r="J954" s="141"/>
      <c r="K954" s="141"/>
      <c r="L954" s="141"/>
      <c r="M954" s="144"/>
      <c r="N954" s="144"/>
      <c r="O954" s="141"/>
      <c r="P954" s="145"/>
      <c r="Q954" s="141"/>
      <c r="R954" s="144"/>
      <c r="S954" s="141"/>
      <c r="T954" s="141"/>
      <c r="U954" s="141"/>
    </row>
    <row r="955" ht="12.75" customHeight="1">
      <c r="A955" s="141"/>
      <c r="B955" s="141"/>
      <c r="C955" s="141"/>
      <c r="D955" s="141"/>
      <c r="E955" s="50"/>
      <c r="F955" s="141"/>
      <c r="G955" s="141"/>
      <c r="H955" s="141"/>
      <c r="I955" s="141"/>
      <c r="J955" s="141"/>
      <c r="K955" s="141"/>
      <c r="L955" s="141"/>
      <c r="M955" s="144"/>
      <c r="N955" s="144"/>
      <c r="O955" s="141"/>
      <c r="P955" s="145"/>
      <c r="Q955" s="141"/>
      <c r="R955" s="144"/>
      <c r="S955" s="141"/>
      <c r="T955" s="141"/>
      <c r="U955" s="141"/>
    </row>
    <row r="956" ht="12.75" customHeight="1">
      <c r="A956" s="141"/>
      <c r="B956" s="141"/>
      <c r="C956" s="141"/>
      <c r="D956" s="141"/>
      <c r="E956" s="50"/>
      <c r="F956" s="141"/>
      <c r="G956" s="141"/>
      <c r="H956" s="141"/>
      <c r="I956" s="141"/>
      <c r="J956" s="141"/>
      <c r="K956" s="141"/>
      <c r="L956" s="141"/>
      <c r="M956" s="144"/>
      <c r="N956" s="144"/>
      <c r="O956" s="141"/>
      <c r="P956" s="145"/>
      <c r="Q956" s="141"/>
      <c r="R956" s="144"/>
      <c r="S956" s="141"/>
      <c r="T956" s="141"/>
      <c r="U956" s="141"/>
    </row>
    <row r="957" ht="12.75" customHeight="1">
      <c r="A957" s="141"/>
      <c r="B957" s="141"/>
      <c r="C957" s="141"/>
      <c r="D957" s="141"/>
      <c r="E957" s="50"/>
      <c r="F957" s="141"/>
      <c r="G957" s="141"/>
      <c r="H957" s="141"/>
      <c r="I957" s="141"/>
      <c r="J957" s="141"/>
      <c r="K957" s="141"/>
      <c r="L957" s="141"/>
      <c r="M957" s="144"/>
      <c r="N957" s="144"/>
      <c r="O957" s="141"/>
      <c r="P957" s="145"/>
      <c r="Q957" s="141"/>
      <c r="R957" s="144"/>
      <c r="S957" s="141"/>
      <c r="T957" s="141"/>
      <c r="U957" s="141"/>
    </row>
    <row r="958" ht="12.75" customHeight="1">
      <c r="A958" s="141"/>
      <c r="B958" s="141"/>
      <c r="C958" s="141"/>
      <c r="D958" s="141"/>
      <c r="E958" s="50"/>
      <c r="F958" s="141"/>
      <c r="G958" s="141"/>
      <c r="H958" s="141"/>
      <c r="I958" s="141"/>
      <c r="J958" s="141"/>
      <c r="K958" s="141"/>
      <c r="L958" s="141"/>
      <c r="M958" s="144"/>
      <c r="N958" s="144"/>
      <c r="O958" s="141"/>
      <c r="P958" s="145"/>
      <c r="Q958" s="141"/>
      <c r="R958" s="144"/>
      <c r="S958" s="141"/>
      <c r="T958" s="141"/>
      <c r="U958" s="141"/>
    </row>
    <row r="959" ht="12.75" customHeight="1">
      <c r="A959" s="141"/>
      <c r="B959" s="141"/>
      <c r="C959" s="141"/>
      <c r="D959" s="141"/>
      <c r="E959" s="50"/>
      <c r="F959" s="141"/>
      <c r="G959" s="141"/>
      <c r="H959" s="141"/>
      <c r="I959" s="141"/>
      <c r="J959" s="141"/>
      <c r="K959" s="141"/>
      <c r="L959" s="141"/>
      <c r="M959" s="144"/>
      <c r="N959" s="144"/>
      <c r="O959" s="141"/>
      <c r="P959" s="145"/>
      <c r="Q959" s="141"/>
      <c r="R959" s="144"/>
      <c r="S959" s="141"/>
      <c r="T959" s="141"/>
      <c r="U959" s="141"/>
    </row>
    <row r="960" ht="12.75" customHeight="1">
      <c r="A960" s="141"/>
      <c r="B960" s="141"/>
      <c r="C960" s="141"/>
      <c r="D960" s="141"/>
      <c r="E960" s="50"/>
      <c r="F960" s="141"/>
      <c r="G960" s="141"/>
      <c r="H960" s="141"/>
      <c r="I960" s="141"/>
      <c r="J960" s="141"/>
      <c r="K960" s="141"/>
      <c r="L960" s="141"/>
      <c r="M960" s="144"/>
      <c r="N960" s="144"/>
      <c r="O960" s="141"/>
      <c r="P960" s="145"/>
      <c r="Q960" s="141"/>
      <c r="R960" s="144"/>
      <c r="S960" s="141"/>
      <c r="T960" s="141"/>
      <c r="U960" s="141"/>
    </row>
    <row r="961" ht="12.75" customHeight="1">
      <c r="A961" s="141"/>
      <c r="B961" s="141"/>
      <c r="C961" s="141"/>
      <c r="D961" s="141"/>
      <c r="E961" s="50"/>
      <c r="F961" s="141"/>
      <c r="G961" s="141"/>
      <c r="H961" s="141"/>
      <c r="I961" s="141"/>
      <c r="J961" s="141"/>
      <c r="K961" s="141"/>
      <c r="L961" s="141"/>
      <c r="M961" s="144"/>
      <c r="N961" s="144"/>
      <c r="O961" s="141"/>
      <c r="P961" s="145"/>
      <c r="Q961" s="141"/>
      <c r="R961" s="144"/>
      <c r="S961" s="141"/>
      <c r="T961" s="141"/>
      <c r="U961" s="141"/>
    </row>
    <row r="962" ht="12.75" customHeight="1">
      <c r="A962" s="141"/>
      <c r="B962" s="141"/>
      <c r="C962" s="141"/>
      <c r="D962" s="141"/>
      <c r="E962" s="50"/>
      <c r="F962" s="141"/>
      <c r="G962" s="141"/>
      <c r="H962" s="141"/>
      <c r="I962" s="141"/>
      <c r="J962" s="141"/>
      <c r="K962" s="141"/>
      <c r="L962" s="141"/>
      <c r="M962" s="144"/>
      <c r="N962" s="144"/>
      <c r="O962" s="141"/>
      <c r="P962" s="145"/>
      <c r="Q962" s="141"/>
      <c r="R962" s="144"/>
      <c r="S962" s="141"/>
      <c r="T962" s="141"/>
      <c r="U962" s="141"/>
    </row>
    <row r="963" ht="12.75" customHeight="1">
      <c r="A963" s="141"/>
      <c r="B963" s="141"/>
      <c r="C963" s="141"/>
      <c r="D963" s="141"/>
      <c r="E963" s="50"/>
      <c r="F963" s="141"/>
      <c r="G963" s="141"/>
      <c r="H963" s="141"/>
      <c r="I963" s="141"/>
      <c r="J963" s="141"/>
      <c r="K963" s="141"/>
      <c r="L963" s="141"/>
      <c r="M963" s="144"/>
      <c r="N963" s="144"/>
      <c r="O963" s="141"/>
      <c r="P963" s="145"/>
      <c r="Q963" s="141"/>
      <c r="R963" s="144"/>
      <c r="S963" s="141"/>
      <c r="T963" s="141"/>
      <c r="U963" s="141"/>
    </row>
    <row r="964" ht="12.75" customHeight="1">
      <c r="A964" s="141"/>
      <c r="B964" s="141"/>
      <c r="C964" s="141"/>
      <c r="D964" s="141"/>
      <c r="E964" s="50"/>
      <c r="F964" s="141"/>
      <c r="G964" s="141"/>
      <c r="H964" s="141"/>
      <c r="I964" s="141"/>
      <c r="J964" s="141"/>
      <c r="K964" s="141"/>
      <c r="L964" s="141"/>
      <c r="M964" s="144"/>
      <c r="N964" s="144"/>
      <c r="O964" s="141"/>
      <c r="P964" s="145"/>
      <c r="Q964" s="141"/>
      <c r="R964" s="144"/>
      <c r="S964" s="141"/>
      <c r="T964" s="141"/>
      <c r="U964" s="141"/>
    </row>
    <row r="965" ht="12.75" customHeight="1">
      <c r="A965" s="141"/>
      <c r="B965" s="141"/>
      <c r="C965" s="141"/>
      <c r="D965" s="141"/>
      <c r="E965" s="50"/>
      <c r="F965" s="141"/>
      <c r="G965" s="141"/>
      <c r="H965" s="141"/>
      <c r="I965" s="141"/>
      <c r="J965" s="141"/>
      <c r="K965" s="141"/>
      <c r="L965" s="141"/>
      <c r="M965" s="144"/>
      <c r="N965" s="144"/>
      <c r="O965" s="141"/>
      <c r="P965" s="145"/>
      <c r="Q965" s="141"/>
      <c r="R965" s="144"/>
      <c r="S965" s="141"/>
      <c r="T965" s="141"/>
      <c r="U965" s="141"/>
    </row>
    <row r="966" ht="12.75" customHeight="1">
      <c r="A966" s="141"/>
      <c r="B966" s="141"/>
      <c r="C966" s="141"/>
      <c r="D966" s="141"/>
      <c r="E966" s="50"/>
      <c r="F966" s="141"/>
      <c r="G966" s="141"/>
      <c r="H966" s="141"/>
      <c r="I966" s="141"/>
      <c r="J966" s="141"/>
      <c r="K966" s="141"/>
      <c r="L966" s="141"/>
      <c r="M966" s="144"/>
      <c r="N966" s="144"/>
      <c r="O966" s="141"/>
      <c r="P966" s="145"/>
      <c r="Q966" s="141"/>
      <c r="R966" s="144"/>
      <c r="S966" s="141"/>
      <c r="T966" s="141"/>
      <c r="U966" s="141"/>
    </row>
    <row r="967" ht="12.75" customHeight="1">
      <c r="A967" s="141"/>
      <c r="B967" s="141"/>
      <c r="C967" s="141"/>
      <c r="D967" s="141"/>
      <c r="E967" s="50"/>
      <c r="F967" s="141"/>
      <c r="G967" s="141"/>
      <c r="H967" s="141"/>
      <c r="I967" s="141"/>
      <c r="J967" s="141"/>
      <c r="K967" s="141"/>
      <c r="L967" s="141"/>
      <c r="M967" s="144"/>
      <c r="N967" s="144"/>
      <c r="O967" s="141"/>
      <c r="P967" s="145"/>
      <c r="Q967" s="141"/>
      <c r="R967" s="144"/>
      <c r="S967" s="141"/>
      <c r="T967" s="141"/>
      <c r="U967" s="141"/>
    </row>
    <row r="968" ht="12.75" customHeight="1">
      <c r="A968" s="141"/>
      <c r="B968" s="141"/>
      <c r="C968" s="141"/>
      <c r="D968" s="141"/>
      <c r="E968" s="50"/>
      <c r="F968" s="141"/>
      <c r="G968" s="141"/>
      <c r="H968" s="141"/>
      <c r="I968" s="141"/>
      <c r="J968" s="141"/>
      <c r="K968" s="141"/>
      <c r="L968" s="141"/>
      <c r="M968" s="144"/>
      <c r="N968" s="144"/>
      <c r="O968" s="141"/>
      <c r="P968" s="145"/>
      <c r="Q968" s="141"/>
      <c r="R968" s="144"/>
      <c r="S968" s="141"/>
      <c r="T968" s="141"/>
      <c r="U968" s="141"/>
    </row>
    <row r="969" ht="12.75" customHeight="1">
      <c r="A969" s="141"/>
      <c r="B969" s="141"/>
      <c r="C969" s="141"/>
      <c r="D969" s="141"/>
      <c r="E969" s="50"/>
      <c r="F969" s="141"/>
      <c r="G969" s="141"/>
      <c r="H969" s="141"/>
      <c r="I969" s="141"/>
      <c r="J969" s="141"/>
      <c r="K969" s="141"/>
      <c r="L969" s="141"/>
      <c r="M969" s="144"/>
      <c r="N969" s="144"/>
      <c r="O969" s="141"/>
      <c r="P969" s="145"/>
      <c r="Q969" s="141"/>
      <c r="R969" s="144"/>
      <c r="S969" s="141"/>
      <c r="T969" s="141"/>
      <c r="U969" s="141"/>
    </row>
    <row r="970" ht="12.75" customHeight="1">
      <c r="A970" s="141"/>
      <c r="B970" s="141"/>
      <c r="C970" s="141"/>
      <c r="D970" s="141"/>
      <c r="E970" s="50"/>
      <c r="F970" s="141"/>
      <c r="G970" s="141"/>
      <c r="H970" s="141"/>
      <c r="I970" s="141"/>
      <c r="J970" s="141"/>
      <c r="K970" s="141"/>
      <c r="L970" s="141"/>
      <c r="M970" s="144"/>
      <c r="N970" s="144"/>
      <c r="O970" s="141"/>
      <c r="P970" s="145"/>
      <c r="Q970" s="141"/>
      <c r="R970" s="144"/>
      <c r="S970" s="141"/>
      <c r="T970" s="141"/>
      <c r="U970" s="141"/>
    </row>
    <row r="971" ht="12.75" customHeight="1">
      <c r="A971" s="141"/>
      <c r="B971" s="141"/>
      <c r="C971" s="141"/>
      <c r="D971" s="141"/>
      <c r="E971" s="50"/>
      <c r="F971" s="141"/>
      <c r="G971" s="141"/>
      <c r="H971" s="141"/>
      <c r="I971" s="141"/>
      <c r="J971" s="141"/>
      <c r="K971" s="141"/>
      <c r="L971" s="141"/>
      <c r="M971" s="144"/>
      <c r="N971" s="144"/>
      <c r="O971" s="141"/>
      <c r="P971" s="145"/>
      <c r="Q971" s="141"/>
      <c r="R971" s="144"/>
      <c r="S971" s="141"/>
      <c r="T971" s="141"/>
      <c r="U971" s="141"/>
    </row>
    <row r="972" ht="12.75" customHeight="1">
      <c r="A972" s="141"/>
      <c r="B972" s="141"/>
      <c r="C972" s="141"/>
      <c r="D972" s="141"/>
      <c r="E972" s="50"/>
      <c r="F972" s="141"/>
      <c r="G972" s="141"/>
      <c r="H972" s="141"/>
      <c r="I972" s="141"/>
      <c r="J972" s="141"/>
      <c r="K972" s="141"/>
      <c r="L972" s="141"/>
      <c r="M972" s="144"/>
      <c r="N972" s="144"/>
      <c r="O972" s="141"/>
      <c r="P972" s="145"/>
      <c r="Q972" s="141"/>
      <c r="R972" s="144"/>
      <c r="S972" s="141"/>
      <c r="T972" s="141"/>
      <c r="U972" s="141"/>
    </row>
    <row r="973" ht="12.75" customHeight="1">
      <c r="A973" s="141"/>
      <c r="B973" s="141"/>
      <c r="C973" s="141"/>
      <c r="D973" s="141"/>
      <c r="E973" s="50"/>
      <c r="F973" s="141"/>
      <c r="G973" s="141"/>
      <c r="H973" s="141"/>
      <c r="I973" s="141"/>
      <c r="J973" s="141"/>
      <c r="K973" s="141"/>
      <c r="L973" s="141"/>
      <c r="M973" s="144"/>
      <c r="N973" s="144"/>
      <c r="O973" s="141"/>
      <c r="P973" s="145"/>
      <c r="Q973" s="141"/>
      <c r="R973" s="144"/>
      <c r="S973" s="141"/>
      <c r="T973" s="141"/>
      <c r="U973" s="141"/>
    </row>
    <row r="974" ht="12.75" customHeight="1">
      <c r="A974" s="141"/>
      <c r="B974" s="141"/>
      <c r="C974" s="141"/>
      <c r="D974" s="141"/>
      <c r="E974" s="50"/>
      <c r="F974" s="141"/>
      <c r="G974" s="141"/>
      <c r="H974" s="141"/>
      <c r="I974" s="141"/>
      <c r="J974" s="141"/>
      <c r="K974" s="141"/>
      <c r="L974" s="141"/>
      <c r="M974" s="144"/>
      <c r="N974" s="144"/>
      <c r="O974" s="141"/>
      <c r="P974" s="145"/>
      <c r="Q974" s="141"/>
      <c r="R974" s="144"/>
      <c r="S974" s="141"/>
      <c r="T974" s="141"/>
      <c r="U974" s="141"/>
    </row>
    <row r="975" ht="12.75" customHeight="1">
      <c r="A975" s="141"/>
      <c r="B975" s="141"/>
      <c r="C975" s="141"/>
      <c r="D975" s="141"/>
      <c r="E975" s="50"/>
      <c r="F975" s="141"/>
      <c r="G975" s="141"/>
      <c r="H975" s="141"/>
      <c r="I975" s="141"/>
      <c r="J975" s="141"/>
      <c r="K975" s="141"/>
      <c r="L975" s="141"/>
      <c r="M975" s="144"/>
      <c r="N975" s="144"/>
      <c r="O975" s="141"/>
      <c r="P975" s="145"/>
      <c r="Q975" s="141"/>
      <c r="R975" s="144"/>
      <c r="S975" s="141"/>
      <c r="T975" s="141"/>
      <c r="U975" s="141"/>
    </row>
    <row r="976" ht="12.75" customHeight="1">
      <c r="A976" s="141"/>
      <c r="B976" s="141"/>
      <c r="C976" s="141"/>
      <c r="D976" s="141"/>
      <c r="E976" s="50"/>
      <c r="F976" s="141"/>
      <c r="G976" s="141"/>
      <c r="H976" s="141"/>
      <c r="I976" s="141"/>
      <c r="J976" s="141"/>
      <c r="K976" s="141"/>
      <c r="L976" s="141"/>
      <c r="M976" s="144"/>
      <c r="N976" s="144"/>
      <c r="O976" s="141"/>
      <c r="P976" s="145"/>
      <c r="Q976" s="141"/>
      <c r="R976" s="144"/>
      <c r="S976" s="141"/>
      <c r="T976" s="141"/>
      <c r="U976" s="141"/>
    </row>
    <row r="977" ht="12.75" customHeight="1">
      <c r="A977" s="141"/>
      <c r="B977" s="141"/>
      <c r="C977" s="141"/>
      <c r="D977" s="141"/>
      <c r="E977" s="50"/>
      <c r="F977" s="141"/>
      <c r="G977" s="141"/>
      <c r="H977" s="141"/>
      <c r="I977" s="141"/>
      <c r="J977" s="141"/>
      <c r="K977" s="141"/>
      <c r="L977" s="141"/>
      <c r="M977" s="144"/>
      <c r="N977" s="144"/>
      <c r="O977" s="141"/>
      <c r="P977" s="145"/>
      <c r="Q977" s="141"/>
      <c r="R977" s="144"/>
      <c r="S977" s="141"/>
      <c r="T977" s="141"/>
      <c r="U977" s="141"/>
    </row>
    <row r="978" ht="12.75" customHeight="1">
      <c r="A978" s="141"/>
      <c r="B978" s="141"/>
      <c r="C978" s="141"/>
      <c r="D978" s="141"/>
      <c r="E978" s="50"/>
      <c r="F978" s="141"/>
      <c r="G978" s="141"/>
      <c r="H978" s="141"/>
      <c r="I978" s="141"/>
      <c r="J978" s="141"/>
      <c r="K978" s="141"/>
      <c r="L978" s="141"/>
      <c r="M978" s="144"/>
      <c r="N978" s="144"/>
      <c r="O978" s="141"/>
      <c r="P978" s="145"/>
      <c r="Q978" s="141"/>
      <c r="R978" s="144"/>
      <c r="S978" s="141"/>
      <c r="T978" s="141"/>
      <c r="U978" s="141"/>
    </row>
    <row r="979" ht="12.75" customHeight="1">
      <c r="A979" s="141"/>
      <c r="B979" s="141"/>
      <c r="C979" s="141"/>
      <c r="D979" s="141"/>
      <c r="E979" s="50"/>
      <c r="F979" s="141"/>
      <c r="G979" s="141"/>
      <c r="H979" s="141"/>
      <c r="I979" s="141"/>
      <c r="J979" s="141"/>
      <c r="K979" s="141"/>
      <c r="L979" s="141"/>
      <c r="M979" s="144"/>
      <c r="N979" s="144"/>
      <c r="O979" s="141"/>
      <c r="P979" s="145"/>
      <c r="Q979" s="141"/>
      <c r="R979" s="144"/>
      <c r="S979" s="141"/>
      <c r="T979" s="141"/>
      <c r="U979" s="141"/>
    </row>
    <row r="980" ht="12.75" customHeight="1">
      <c r="A980" s="141"/>
      <c r="B980" s="141"/>
      <c r="C980" s="141"/>
      <c r="D980" s="141"/>
      <c r="E980" s="50"/>
      <c r="F980" s="141"/>
      <c r="G980" s="141"/>
      <c r="H980" s="141"/>
      <c r="I980" s="141"/>
      <c r="J980" s="141"/>
      <c r="K980" s="141"/>
      <c r="L980" s="141"/>
      <c r="M980" s="144"/>
      <c r="N980" s="144"/>
      <c r="O980" s="141"/>
      <c r="P980" s="145"/>
      <c r="Q980" s="141"/>
      <c r="R980" s="144"/>
      <c r="S980" s="141"/>
      <c r="T980" s="141"/>
      <c r="U980" s="141"/>
    </row>
    <row r="981" ht="12.75" customHeight="1">
      <c r="A981" s="141"/>
      <c r="B981" s="141"/>
      <c r="C981" s="141"/>
      <c r="D981" s="141"/>
      <c r="E981" s="50"/>
      <c r="F981" s="141"/>
      <c r="G981" s="141"/>
      <c r="H981" s="141"/>
      <c r="I981" s="141"/>
      <c r="J981" s="141"/>
      <c r="K981" s="141"/>
      <c r="L981" s="141"/>
      <c r="M981" s="144"/>
      <c r="N981" s="144"/>
      <c r="O981" s="141"/>
      <c r="P981" s="145"/>
      <c r="Q981" s="141"/>
      <c r="R981" s="144"/>
      <c r="S981" s="141"/>
      <c r="T981" s="141"/>
      <c r="U981" s="141"/>
    </row>
    <row r="982" ht="12.75" customHeight="1">
      <c r="A982" s="141"/>
      <c r="B982" s="141"/>
      <c r="C982" s="141"/>
      <c r="D982" s="141"/>
      <c r="E982" s="50"/>
      <c r="F982" s="141"/>
      <c r="G982" s="141"/>
      <c r="H982" s="141"/>
      <c r="I982" s="141"/>
      <c r="J982" s="141"/>
      <c r="K982" s="141"/>
      <c r="L982" s="141"/>
      <c r="M982" s="144"/>
      <c r="N982" s="144"/>
      <c r="O982" s="141"/>
      <c r="P982" s="145"/>
      <c r="Q982" s="141"/>
      <c r="R982" s="144"/>
      <c r="S982" s="141"/>
      <c r="T982" s="141"/>
      <c r="U982" s="141"/>
    </row>
    <row r="983" ht="12.75" customHeight="1">
      <c r="A983" s="141"/>
      <c r="B983" s="141"/>
      <c r="C983" s="141"/>
      <c r="D983" s="141"/>
      <c r="E983" s="50"/>
      <c r="F983" s="141"/>
      <c r="G983" s="141"/>
      <c r="H983" s="141"/>
      <c r="I983" s="141"/>
      <c r="J983" s="141"/>
      <c r="K983" s="141"/>
      <c r="L983" s="141"/>
      <c r="M983" s="144"/>
      <c r="N983" s="144"/>
      <c r="O983" s="141"/>
      <c r="P983" s="145"/>
      <c r="Q983" s="141"/>
      <c r="R983" s="144"/>
      <c r="S983" s="141"/>
      <c r="T983" s="141"/>
      <c r="U983" s="141"/>
    </row>
    <row r="984" ht="12.75" customHeight="1">
      <c r="A984" s="141"/>
      <c r="B984" s="141"/>
      <c r="C984" s="141"/>
      <c r="D984" s="141"/>
      <c r="E984" s="50"/>
      <c r="F984" s="141"/>
      <c r="G984" s="141"/>
      <c r="H984" s="141"/>
      <c r="I984" s="141"/>
      <c r="J984" s="141"/>
      <c r="K984" s="141"/>
      <c r="L984" s="141"/>
      <c r="M984" s="144"/>
      <c r="N984" s="144"/>
      <c r="O984" s="141"/>
      <c r="P984" s="145"/>
      <c r="Q984" s="141"/>
      <c r="R984" s="144"/>
      <c r="S984" s="141"/>
      <c r="T984" s="141"/>
      <c r="U984" s="141"/>
    </row>
    <row r="985" ht="12.75" customHeight="1">
      <c r="A985" s="141"/>
      <c r="B985" s="141"/>
      <c r="C985" s="141"/>
      <c r="D985" s="141"/>
      <c r="E985" s="50"/>
      <c r="F985" s="141"/>
      <c r="G985" s="141"/>
      <c r="H985" s="141"/>
      <c r="I985" s="141"/>
      <c r="J985" s="141"/>
      <c r="K985" s="141"/>
      <c r="L985" s="141"/>
      <c r="M985" s="144"/>
      <c r="N985" s="144"/>
      <c r="O985" s="141"/>
      <c r="P985" s="145"/>
      <c r="Q985" s="141"/>
      <c r="R985" s="144"/>
      <c r="S985" s="141"/>
      <c r="T985" s="141"/>
      <c r="U985" s="141"/>
    </row>
    <row r="986" ht="12.75" customHeight="1">
      <c r="A986" s="141"/>
      <c r="B986" s="141"/>
      <c r="C986" s="141"/>
      <c r="D986" s="141"/>
      <c r="E986" s="50"/>
      <c r="F986" s="141"/>
      <c r="G986" s="141"/>
      <c r="H986" s="141"/>
      <c r="I986" s="141"/>
      <c r="J986" s="141"/>
      <c r="K986" s="141"/>
      <c r="L986" s="141"/>
      <c r="M986" s="144"/>
      <c r="N986" s="144"/>
      <c r="O986" s="141"/>
      <c r="P986" s="145"/>
      <c r="Q986" s="141"/>
      <c r="R986" s="144"/>
      <c r="S986" s="141"/>
      <c r="T986" s="141"/>
      <c r="U986" s="141"/>
    </row>
    <row r="987" ht="12.75" customHeight="1">
      <c r="A987" s="141"/>
      <c r="B987" s="141"/>
      <c r="C987" s="141"/>
      <c r="D987" s="141"/>
      <c r="E987" s="50"/>
      <c r="F987" s="141"/>
      <c r="G987" s="141"/>
      <c r="H987" s="141"/>
      <c r="I987" s="141"/>
      <c r="J987" s="141"/>
      <c r="K987" s="141"/>
      <c r="L987" s="141"/>
      <c r="M987" s="144"/>
      <c r="N987" s="144"/>
      <c r="O987" s="141"/>
      <c r="P987" s="145"/>
      <c r="Q987" s="141"/>
      <c r="R987" s="144"/>
      <c r="S987" s="141"/>
      <c r="T987" s="141"/>
      <c r="U987" s="141"/>
    </row>
  </sheetData>
  <autoFilter ref="$A$9:$U$28"/>
  <customSheetViews>
    <customSheetView guid="{89023A0F-9263-4A4B-8EC8-C02B1E4A7FC1}" filter="1" showAutoFilter="1">
      <autoFilter ref="$A$9:$U$37">
        <filterColumn colId="0">
          <filters blank="1">
            <filter val="SEGPQRS20-1"/>
            <filter val="SEGPQRS2021-1"/>
            <filter val="SEGPQRS2021-2"/>
            <filter val="SEGPQRS20-2"/>
            <filter val="AIEOACC-2"/>
            <filter val="AIADPREDIAL19-1"/>
            <filter val="AIEOACC-1"/>
            <filter val="AIADPREDIAL19-2"/>
            <filter val="AIADPREDIAL19-3"/>
            <filter val="AIADPREDIAL19-5"/>
            <filter val="AIADPREDIAL19-6"/>
            <filter val="AIADPREDIAL19-8"/>
            <filter val="AIADPREDIAL19-9"/>
            <filter val="AIEOACC-6"/>
          </filters>
        </filterColumn>
      </autoFilter>
    </customSheetView>
    <customSheetView guid="{7067A8E7-7CCD-457A-8242-ED8E6B0E0F9F}" filter="1" showAutoFilter="1">
      <autoFilter ref="$A$9:$U$37">
        <filterColumn colId="20">
          <filters blank="1"/>
        </filterColumn>
        <filterColumn colId="18">
          <filters>
            <filter val="SI"/>
          </filters>
        </filterColumn>
      </autoFilter>
    </customSheetView>
    <customSheetView guid="{35682854-477B-408B-9545-E2B72C03D584}" filter="1" showAutoFilter="1">
      <autoFilter ref="$A$9:$U$37">
        <filterColumn colId="0">
          <filters blank="1">
            <filter val="SEGPQRS20-1"/>
            <filter val="SEGPQRS2021-1"/>
            <filter val="SEGPQRS2021-2"/>
            <filter val="SEGPQRS20-2"/>
            <filter val="AIADPREDIAL19-1"/>
            <filter val="AIADPREDIAL19-2"/>
            <filter val="AIADPREDIAL19-3"/>
            <filter val="AIADPREDIAL19-5"/>
            <filter val="AIADPREDIAL19-6"/>
            <filter val="AIADPREDIAL19-8"/>
            <filter val="AIADPREDIAL19-9"/>
          </filters>
        </filterColumn>
      </autoFilter>
    </customSheetView>
    <customSheetView guid="{9A92F79A-2E5B-4C80-90BC-71173AA11139}" filter="1" showAutoFilter="1">
      <autoFilter ref="$A$9:$U$37">
        <filterColumn colId="20">
          <filters blank="1"/>
        </filterColumn>
      </autoFilter>
    </customSheetView>
    <customSheetView guid="{08CDFA4F-5DB9-4BA9-9D4F-9D0AB54FF751}" filter="1" showAutoFilter="1">
      <autoFilter ref="$A$9:$U$37">
        <filterColumn colId="13">
          <filters blank="1">
            <filter val="31/08/2017"/>
            <filter val="30/05/2020"/>
            <filter val="14/08/2020"/>
            <filter val="31/01/2016"/>
            <filter val="31/08/2020"/>
            <filter val="1/07/2017"/>
            <filter val="30/11/2021"/>
            <filter val="31/01/2021"/>
            <filter val="31/10/2017"/>
            <filter val="31/12/2020"/>
            <filter val="30/12/2019"/>
            <filter val="30/12/2018"/>
          </filters>
        </filterColumn>
      </autoFilter>
    </customSheetView>
    <customSheetView guid="{B0BB01F2-B7FC-4033-8A3B-FC8B72A2C76E}" filter="1" showAutoFilter="1">
      <autoFilter ref="$A$9:$U$37">
        <filterColumn colId="20">
          <filters blank="1"/>
        </filterColumn>
      </autoFilter>
    </customSheetView>
    <customSheetView guid="{F1901E93-09B9-4802-8B76-06EEBF625554}" filter="1" showAutoFilter="1">
      <autoFilter ref="$A$9:$U$37">
        <filterColumn colId="20">
          <filters blank="1"/>
        </filterColumn>
      </autoFilter>
    </customSheetView>
    <customSheetView guid="{7B9BD745-DEAD-419B-B71A-26514C3D4006}" filter="1" showAutoFilter="1">
      <autoFilter ref="$A$9:$U$37">
        <filterColumn colId="0">
          <filters blank="1">
            <filter val="SEGPQRS20-1"/>
            <filter val="SEGPQRS2021-1"/>
            <filter val="SEGPQRS2021-2"/>
            <filter val="SEGPQRS20-2"/>
            <filter val="AIADPREDIAL19-1"/>
            <filter val="AIADPREDIAL19-2"/>
            <filter val="AIADPREDIAL19-3"/>
            <filter val="AIADPREDIAL19-5"/>
            <filter val="AIADPREDIAL19-6"/>
            <filter val="AIADPREDIAL19-8"/>
            <filter val="AIADPREDIAL19-9"/>
          </filters>
        </filterColumn>
      </autoFilter>
    </customSheetView>
    <customSheetView guid="{313E50D4-9924-48C8-9269-9E286B502DE8}" filter="1" showAutoFilter="1">
      <autoFilter ref="$A$9:$U$37">
        <filterColumn colId="11">
          <filters blank="1">
            <filter val="Nancy Tovar"/>
            <filter val="Luz Ángela Losada Campos&#10; Profesional Universitario 219-08"/>
            <filter val="Ivan Hernando Caicedo - Subdirector para la reducción de riesgos y adaptación al Cambio Climático. Claudia Elizabeth Rodriguez - Profesional especializado 222-29 Iniciativas Educación Obras Adecuación Reasentamiento Cuerpos de Agua"/>
            <filter val="Subdireción de Reducción de reducción de riesgo y adaptación al cambio climatico"/>
            <filter val="Iván Hernando Caicedo Rubiano - Subdirector para la Reducción Claudia Elizabeth Rodriguez Angela Pedraza Nancy Tovar Luz Marina Espinosa García"/>
            <filter val="Sandra Moreno"/>
            <filter val="Diana López&#10; Bairon Vargas"/>
            <filter val="Lindon Losada Palacios"/>
            <filter val="Planeación IDIGER&#10; Equipo de Gestión Local"/>
            <filter val="Luz Angela Losada"/>
            <filter val="Oficina Asesora Jurídica y Subdirección para la Reducción de Riesgos y Adaptación ala Cambio Climático."/>
            <filter val="Ligia C. Cañón R."/>
            <filter val="Profesional especializado 222-29 Obras de Mitigación"/>
            <filter val="Subdireción de Reducción de reducción de riesgo y adaptación al cambio climatico - Defensor del Ciudadano."/>
          </filters>
        </filterColumn>
      </autoFilter>
    </customSheetView>
    <customSheetView guid="{FCFD10EC-2647-4E16-B05D-B2E7B5D1202E}" filter="1" showAutoFilter="1">
      <autoFilter ref="$A$9:$U$37">
        <filterColumn colId="0">
          <filters blank="1">
            <filter val="SEGPQRS20-1"/>
            <filter val="SEGPQRS2021-1"/>
            <filter val="SEGPQRS2021-2"/>
            <filter val="SEGPQRS20-2"/>
            <filter val="AIADPREDIAL19-1"/>
            <filter val="AIADPREDIAL19-2"/>
            <filter val="AIADPREDIAL19-3"/>
            <filter val="AIADPREDIAL19-5"/>
            <filter val="AIADPREDIAL19-6"/>
            <filter val="AIADPREDIAL19-8"/>
            <filter val="AIADPREDIAL19-9"/>
          </filters>
        </filterColumn>
      </autoFilter>
    </customSheetView>
    <customSheetView guid="{ADC1A6D5-FC69-4697-AC61-2D06407F8D21}" filter="1" showAutoFilter="1">
      <autoFilter ref="$A$9:$U$37">
        <filterColumn colId="20">
          <filters blank="1"/>
        </filterColumn>
      </autoFilter>
    </customSheetView>
    <customSheetView guid="{A4D5AEAB-EA30-4929-94A0-C8A29AE42D1E}" filter="1" showAutoFilter="1">
      <autoFilter ref="$A$9:$U$37">
        <filterColumn colId="15">
          <filters/>
        </filterColumn>
      </autoFilter>
    </customSheetView>
    <customSheetView guid="{4397AEA4-34E8-4897-8DEF-E82AE499D083}" filter="1" showAutoFilter="1">
      <autoFilter ref="$A$9:$U$37"/>
    </customSheetView>
    <customSheetView guid="{E02D06ED-1B27-4E02-8425-B13B38416951}" filter="1" showAutoFilter="1">
      <autoFilter ref="$A$9:$U$26"/>
    </customSheetView>
    <customSheetView guid="{361A92C5-D5B2-45C8-98ED-5B7A2007DF60}" filter="1" showAutoFilter="1">
      <autoFilter ref="$A$9:$U$31">
        <filterColumn colId="20">
          <filters blank="1"/>
        </filterColumn>
      </autoFilter>
    </customSheetView>
    <customSheetView guid="{86A6EE1E-9AE4-4187-9FE5-CF016DA74253}" filter="1" showAutoFilter="1">
      <autoFilter ref="$A$9:$U$28">
        <filterColumn colId="0">
          <filters>
            <filter val="SEGPQRS2021-1"/>
            <filter val="SEGPQRS2021-2"/>
            <filter val="AIADPREDIAL19-9"/>
          </filters>
        </filterColumn>
      </autoFilter>
    </customSheetView>
  </customSheetViews>
  <mergeCells count="3">
    <mergeCell ref="A1:R3"/>
    <mergeCell ref="A8:N8"/>
    <mergeCell ref="P8:U8"/>
  </mergeCells>
  <conditionalFormatting sqref="S1:T3 S9:T9">
    <cfRule type="cellIs" dxfId="0" priority="1" stopIfTrue="1" operator="equal">
      <formula>"1: Cumple Parcialmente"</formula>
    </cfRule>
  </conditionalFormatting>
  <conditionalFormatting sqref="U1:U3 U9">
    <cfRule type="cellIs" dxfId="1" priority="2" stopIfTrue="1" operator="equal">
      <formula>"ABIERTA"</formula>
    </cfRule>
  </conditionalFormatting>
  <conditionalFormatting sqref="U1:U3 U9">
    <cfRule type="cellIs" dxfId="2" priority="3" stopIfTrue="1" operator="equal">
      <formula>"CERRADA"</formula>
    </cfRule>
  </conditionalFormatting>
  <conditionalFormatting sqref="S1:T3 S9:T9">
    <cfRule type="cellIs" dxfId="2" priority="4" stopIfTrue="1" operator="equal">
      <formula>"2: Cumple "</formula>
    </cfRule>
  </conditionalFormatting>
  <conditionalFormatting sqref="S1:T3 S9:T9">
    <cfRule type="cellIs" dxfId="1" priority="5" stopIfTrue="1" operator="equal">
      <formula>"0: No cumple"</formula>
    </cfRule>
  </conditionalFormatting>
  <conditionalFormatting sqref="S4:T5">
    <cfRule type="cellIs" dxfId="0" priority="6" stopIfTrue="1" operator="equal">
      <formula>"1: Cumple Parcialmente"</formula>
    </cfRule>
  </conditionalFormatting>
  <conditionalFormatting sqref="U4:U5">
    <cfRule type="cellIs" dxfId="1" priority="7" stopIfTrue="1" operator="equal">
      <formula>"ABIERTA"</formula>
    </cfRule>
  </conditionalFormatting>
  <conditionalFormatting sqref="U4:U5">
    <cfRule type="cellIs" dxfId="2" priority="8" stopIfTrue="1" operator="equal">
      <formula>"CERRADA"</formula>
    </cfRule>
  </conditionalFormatting>
  <conditionalFormatting sqref="S4:T5">
    <cfRule type="cellIs" dxfId="2" priority="9" stopIfTrue="1" operator="equal">
      <formula>"2: Cumple "</formula>
    </cfRule>
  </conditionalFormatting>
  <conditionalFormatting sqref="S4:T5">
    <cfRule type="cellIs" dxfId="1" priority="10" stopIfTrue="1" operator="equal">
      <formula>"0: No cumple"</formula>
    </cfRule>
  </conditionalFormatting>
  <conditionalFormatting sqref="D5">
    <cfRule type="cellIs" dxfId="2" priority="11" operator="equal">
      <formula>$B$5</formula>
    </cfRule>
  </conditionalFormatting>
  <conditionalFormatting sqref="D5">
    <cfRule type="cellIs" dxfId="1" priority="12" operator="equal">
      <formula>0</formula>
    </cfRule>
  </conditionalFormatting>
  <conditionalFormatting sqref="F5">
    <cfRule type="cellIs" dxfId="2" priority="13" operator="equal">
      <formula>0</formula>
    </cfRule>
  </conditionalFormatting>
  <conditionalFormatting sqref="F5">
    <cfRule type="cellIs" dxfId="1" priority="14" operator="equal">
      <formula>$B$5</formula>
    </cfRule>
  </conditionalFormatting>
  <conditionalFormatting sqref="S6:T6">
    <cfRule type="cellIs" dxfId="0" priority="15" stopIfTrue="1" operator="equal">
      <formula>"1: Cumple Parcialmente"</formula>
    </cfRule>
  </conditionalFormatting>
  <conditionalFormatting sqref="U6">
    <cfRule type="cellIs" dxfId="1" priority="16" stopIfTrue="1" operator="equal">
      <formula>"ABIERTA"</formula>
    </cfRule>
  </conditionalFormatting>
  <conditionalFormatting sqref="U6">
    <cfRule type="cellIs" dxfId="2" priority="17" stopIfTrue="1" operator="equal">
      <formula>"CERRADA"</formula>
    </cfRule>
  </conditionalFormatting>
  <conditionalFormatting sqref="S6:T6">
    <cfRule type="cellIs" dxfId="2" priority="18" stopIfTrue="1" operator="equal">
      <formula>"2: Cumple "</formula>
    </cfRule>
  </conditionalFormatting>
  <conditionalFormatting sqref="S6:T6">
    <cfRule type="cellIs" dxfId="1" priority="19" stopIfTrue="1" operator="equal">
      <formula>"0: No cumple"</formula>
    </cfRule>
  </conditionalFormatting>
  <conditionalFormatting sqref="D6">
    <cfRule type="cellIs" dxfId="1" priority="20" operator="equal">
      <formula>0</formula>
    </cfRule>
  </conditionalFormatting>
  <conditionalFormatting sqref="F6">
    <cfRule type="cellIs" dxfId="2" priority="21" operator="equal">
      <formula>0</formula>
    </cfRule>
  </conditionalFormatting>
  <conditionalFormatting sqref="S7:T7">
    <cfRule type="cellIs" dxfId="0" priority="22" stopIfTrue="1" operator="equal">
      <formula>"1: Cumple Parcialmente"</formula>
    </cfRule>
  </conditionalFormatting>
  <conditionalFormatting sqref="U7">
    <cfRule type="cellIs" dxfId="1" priority="23" stopIfTrue="1" operator="equal">
      <formula>"ABIERTA"</formula>
    </cfRule>
  </conditionalFormatting>
  <conditionalFormatting sqref="U7">
    <cfRule type="cellIs" dxfId="2" priority="24" stopIfTrue="1" operator="equal">
      <formula>"CERRADA"</formula>
    </cfRule>
  </conditionalFormatting>
  <conditionalFormatting sqref="S7:T7">
    <cfRule type="cellIs" dxfId="2" priority="25" stopIfTrue="1" operator="equal">
      <formula>"2: Cumple "</formula>
    </cfRule>
  </conditionalFormatting>
  <conditionalFormatting sqref="S7:T7">
    <cfRule type="cellIs" dxfId="1" priority="26" stopIfTrue="1" operator="equal">
      <formula>"0: No cumple"</formula>
    </cfRule>
  </conditionalFormatting>
  <conditionalFormatting sqref="D7">
    <cfRule type="cellIs" dxfId="1" priority="27" operator="equal">
      <formula>0</formula>
    </cfRule>
  </conditionalFormatting>
  <conditionalFormatting sqref="F7">
    <cfRule type="cellIs" dxfId="2" priority="28" operator="equal">
      <formula>0</formula>
    </cfRule>
  </conditionalFormatting>
  <dataValidations>
    <dataValidation type="list" allowBlank="1" showErrorMessage="1" sqref="S10:S37">
      <formula1>'DICCIONARIO DE DATOS'!$E$2:$E$3</formula1>
    </dataValidation>
    <dataValidation type="list" allowBlank="1" showErrorMessage="1" sqref="E10:E37">
      <formula1>'DICCIONARIO DE DATOS'!$C$2:$C$3</formula1>
    </dataValidation>
    <dataValidation type="date" allowBlank="1" showErrorMessage="1" sqref="M17:N208 R18:R208">
      <formula1>41640.0</formula1>
      <formula2>55153.0</formula2>
    </dataValidation>
    <dataValidation type="list" allowBlank="1" showErrorMessage="1" sqref="K10:K37">
      <formula1>'DICCIONARIO DE DATOS'!$B$2:$B$18</formula1>
    </dataValidation>
    <dataValidation type="list" allowBlank="1" showErrorMessage="1" sqref="T10:T37">
      <formula1>'DICCIONARIO DE DATOS'!$F$2:$F$3</formula1>
    </dataValidation>
    <dataValidation type="list" allowBlank="1" showErrorMessage="1" sqref="U10:U37">
      <formula1>'DICCIONARIO DE DATOS'!$G$2:$G$5</formula1>
    </dataValidation>
    <dataValidation type="decimal" allowBlank="1" showErrorMessage="1" sqref="B17:B208">
      <formula1>2014.0</formula1>
      <formula2>2050.0</formula2>
    </dataValidation>
    <dataValidation type="list" allowBlank="1" showErrorMessage="1" sqref="I10:I13 I15:I37">
      <formula1>'DICCIONARIO DE DATOS'!$D$2:$D$4</formula1>
    </dataValidation>
    <dataValidation type="list" allowBlank="1" showErrorMessage="1" sqref="J10:J13 I14 J15:J37">
      <formula1>'DICCIONARIO DE DATOS'!$A$2:$A$10</formula1>
    </dataValidation>
  </dataValidations>
  <hyperlinks>
    <hyperlink r:id="rId2" ref="Q14"/>
    <hyperlink r:id="rId3" ref="O23"/>
    <hyperlink r:id="rId4" ref="O26"/>
  </hyperlinks>
  <printOptions/>
  <pageMargins bottom="0.75" footer="0.0" header="0.0" left="0.7" right="0.7" top="0.75"/>
  <pageSetup orientation="landscape"/>
  <drawing r:id="rId5"/>
  <legacyDrawing r:id="rId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5" max="5" width="113.86"/>
  </cols>
  <sheetData>
    <row r="1">
      <c r="A1" s="9" t="s">
        <v>45</v>
      </c>
      <c r="B1" s="10"/>
      <c r="C1" s="10"/>
      <c r="D1" s="11"/>
      <c r="E1" s="12" t="s">
        <v>46</v>
      </c>
    </row>
    <row r="2">
      <c r="A2" s="13" t="s">
        <v>47</v>
      </c>
      <c r="B2" s="13" t="s">
        <v>48</v>
      </c>
      <c r="C2" s="13">
        <v>17.0</v>
      </c>
      <c r="D2" s="13">
        <v>5.0</v>
      </c>
      <c r="E2" s="14"/>
    </row>
    <row r="3">
      <c r="A3" s="13" t="s">
        <v>49</v>
      </c>
      <c r="B3" s="13" t="s">
        <v>50</v>
      </c>
      <c r="C3" s="13" t="s">
        <v>51</v>
      </c>
      <c r="D3" s="13" t="s">
        <v>52</v>
      </c>
      <c r="E3" s="15"/>
    </row>
    <row r="4">
      <c r="A4" s="9" t="s">
        <v>53</v>
      </c>
      <c r="B4" s="10"/>
      <c r="C4" s="10"/>
      <c r="D4" s="11"/>
      <c r="E4" s="13" t="s">
        <v>54</v>
      </c>
    </row>
    <row r="5">
      <c r="A5" s="9" t="s">
        <v>55</v>
      </c>
      <c r="B5" s="10"/>
      <c r="C5" s="10"/>
      <c r="D5" s="11"/>
      <c r="E5" s="13" t="s">
        <v>56</v>
      </c>
    </row>
    <row r="6">
      <c r="A6" s="9" t="s">
        <v>57</v>
      </c>
      <c r="B6" s="10"/>
      <c r="C6" s="10"/>
      <c r="D6" s="11"/>
      <c r="E6" s="13" t="s">
        <v>58</v>
      </c>
    </row>
    <row r="7">
      <c r="A7" s="9" t="s">
        <v>2</v>
      </c>
      <c r="B7" s="10"/>
      <c r="C7" s="10"/>
      <c r="D7" s="11"/>
      <c r="E7" s="13" t="s">
        <v>59</v>
      </c>
    </row>
    <row r="8">
      <c r="A8" s="9" t="s">
        <v>60</v>
      </c>
      <c r="B8" s="10"/>
      <c r="C8" s="10"/>
      <c r="D8" s="11"/>
      <c r="E8" s="13" t="s">
        <v>61</v>
      </c>
    </row>
    <row r="9">
      <c r="A9" s="9" t="s">
        <v>62</v>
      </c>
      <c r="B9" s="10"/>
      <c r="C9" s="10"/>
      <c r="D9" s="11"/>
      <c r="E9" s="13" t="s">
        <v>63</v>
      </c>
    </row>
    <row r="10">
      <c r="A10" s="9" t="s">
        <v>64</v>
      </c>
      <c r="B10" s="10"/>
      <c r="C10" s="10"/>
      <c r="D10" s="11"/>
      <c r="E10" s="13" t="s">
        <v>65</v>
      </c>
    </row>
    <row r="11">
      <c r="A11" s="9" t="s">
        <v>3</v>
      </c>
      <c r="B11" s="10"/>
      <c r="C11" s="10"/>
      <c r="D11" s="11"/>
      <c r="E11" s="13" t="s">
        <v>66</v>
      </c>
    </row>
    <row r="12">
      <c r="A12" s="9" t="s">
        <v>67</v>
      </c>
      <c r="B12" s="10"/>
      <c r="C12" s="10"/>
      <c r="D12" s="11"/>
      <c r="E12" s="13" t="s">
        <v>68</v>
      </c>
    </row>
    <row r="13">
      <c r="A13" s="9" t="s">
        <v>1</v>
      </c>
      <c r="B13" s="10"/>
      <c r="C13" s="10"/>
      <c r="D13" s="11"/>
      <c r="E13" s="13" t="s">
        <v>69</v>
      </c>
    </row>
    <row r="14">
      <c r="A14" s="9" t="s">
        <v>70</v>
      </c>
      <c r="B14" s="10"/>
      <c r="C14" s="10"/>
      <c r="D14" s="11"/>
      <c r="E14" s="13" t="s">
        <v>71</v>
      </c>
    </row>
    <row r="15">
      <c r="A15" s="9" t="s">
        <v>72</v>
      </c>
      <c r="B15" s="10"/>
      <c r="C15" s="10"/>
      <c r="D15" s="11"/>
      <c r="E15" s="13" t="s">
        <v>73</v>
      </c>
    </row>
    <row r="16">
      <c r="A16" s="9" t="s">
        <v>74</v>
      </c>
      <c r="B16" s="10"/>
      <c r="C16" s="10"/>
      <c r="D16" s="11"/>
      <c r="E16" s="13" t="s">
        <v>75</v>
      </c>
    </row>
    <row r="17">
      <c r="A17" s="9" t="s">
        <v>76</v>
      </c>
      <c r="B17" s="10"/>
      <c r="C17" s="10"/>
      <c r="D17" s="11"/>
      <c r="E17" s="13" t="s">
        <v>77</v>
      </c>
    </row>
    <row r="18">
      <c r="A18" s="9" t="s">
        <v>78</v>
      </c>
      <c r="B18" s="10"/>
      <c r="C18" s="10"/>
      <c r="D18" s="11"/>
      <c r="E18" s="13" t="s">
        <v>79</v>
      </c>
    </row>
    <row r="19">
      <c r="A19" s="9" t="s">
        <v>80</v>
      </c>
      <c r="B19" s="10"/>
      <c r="C19" s="10"/>
      <c r="D19" s="11"/>
      <c r="E19" s="13" t="s">
        <v>81</v>
      </c>
    </row>
    <row r="20">
      <c r="A20" s="9" t="s">
        <v>82</v>
      </c>
      <c r="B20" s="10"/>
      <c r="C20" s="10"/>
      <c r="D20" s="11"/>
      <c r="E20" s="13" t="s">
        <v>83</v>
      </c>
    </row>
    <row r="21">
      <c r="A21" s="9" t="s">
        <v>84</v>
      </c>
      <c r="B21" s="10"/>
      <c r="C21" s="10"/>
      <c r="D21" s="11"/>
      <c r="E21" s="13" t="s">
        <v>85</v>
      </c>
    </row>
    <row r="22">
      <c r="A22" s="9" t="s">
        <v>86</v>
      </c>
      <c r="B22" s="10"/>
      <c r="C22" s="10"/>
      <c r="D22" s="11"/>
      <c r="E22" s="13" t="s">
        <v>87</v>
      </c>
    </row>
    <row r="23">
      <c r="A23" s="9" t="s">
        <v>88</v>
      </c>
      <c r="B23" s="10"/>
      <c r="C23" s="10"/>
      <c r="D23" s="11"/>
      <c r="E23" s="13" t="s">
        <v>89</v>
      </c>
    </row>
  </sheetData>
  <mergeCells count="22">
    <mergeCell ref="A1:D1"/>
    <mergeCell ref="E1:E3"/>
    <mergeCell ref="A4:D4"/>
    <mergeCell ref="A5:D5"/>
    <mergeCell ref="A6:D6"/>
    <mergeCell ref="A7:D7"/>
    <mergeCell ref="A8:D8"/>
    <mergeCell ref="A16:D16"/>
    <mergeCell ref="A17:D17"/>
    <mergeCell ref="A18:D18"/>
    <mergeCell ref="A19:D19"/>
    <mergeCell ref="A20:D20"/>
    <mergeCell ref="A21:D21"/>
    <mergeCell ref="A22:D22"/>
    <mergeCell ref="A23:D23"/>
    <mergeCell ref="A9:D9"/>
    <mergeCell ref="A10:D10"/>
    <mergeCell ref="A11:D11"/>
    <mergeCell ref="A12:D12"/>
    <mergeCell ref="A13:D13"/>
    <mergeCell ref="A14:D14"/>
    <mergeCell ref="A15:D15"/>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27.86"/>
    <col customWidth="1" min="2" max="6" width="25.71"/>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8.0" customHeight="1">
      <c r="A1" s="16" t="s">
        <v>90</v>
      </c>
      <c r="B1" s="17"/>
      <c r="C1" s="17"/>
      <c r="D1" s="17"/>
      <c r="E1" s="17"/>
      <c r="F1" s="17"/>
      <c r="G1" s="17"/>
      <c r="H1" s="17"/>
      <c r="I1" s="17"/>
      <c r="J1" s="17"/>
      <c r="K1" s="17"/>
      <c r="L1" s="17"/>
      <c r="M1" s="17"/>
      <c r="N1" s="17"/>
      <c r="O1" s="17"/>
      <c r="P1" s="17"/>
      <c r="Q1" s="17"/>
      <c r="R1" s="17"/>
      <c r="S1" s="18" t="s">
        <v>91</v>
      </c>
      <c r="T1" s="19"/>
      <c r="U1" s="20" t="s">
        <v>92</v>
      </c>
    </row>
    <row r="2" ht="12.75" customHeight="1">
      <c r="A2" s="21"/>
      <c r="S2" s="18" t="s">
        <v>93</v>
      </c>
      <c r="T2" s="19"/>
      <c r="U2" s="20">
        <v>9.0</v>
      </c>
    </row>
    <row r="3" ht="18.0" customHeight="1">
      <c r="A3" s="22"/>
      <c r="B3" s="23"/>
      <c r="C3" s="23"/>
      <c r="D3" s="23"/>
      <c r="E3" s="23"/>
      <c r="F3" s="23"/>
      <c r="G3" s="23"/>
      <c r="H3" s="23"/>
      <c r="I3" s="23"/>
      <c r="J3" s="23"/>
      <c r="K3" s="23"/>
      <c r="L3" s="23"/>
      <c r="M3" s="23"/>
      <c r="N3" s="23"/>
      <c r="O3" s="23"/>
      <c r="P3" s="23"/>
      <c r="Q3" s="23"/>
      <c r="R3" s="23"/>
      <c r="S3" s="24" t="s">
        <v>94</v>
      </c>
      <c r="T3" s="25"/>
      <c r="U3" s="26">
        <v>43028.0</v>
      </c>
    </row>
    <row r="4" ht="65.25" customHeight="1">
      <c r="A4" s="27" t="s">
        <v>1</v>
      </c>
      <c r="B4" s="28" t="s">
        <v>95</v>
      </c>
      <c r="C4" s="28" t="s">
        <v>96</v>
      </c>
      <c r="D4" s="29" t="s">
        <v>97</v>
      </c>
      <c r="E4" s="30" t="s">
        <v>98</v>
      </c>
      <c r="F4" s="31" t="s">
        <v>99</v>
      </c>
      <c r="G4" s="32"/>
      <c r="H4" s="32"/>
      <c r="I4" s="32"/>
      <c r="J4" s="32"/>
      <c r="K4" s="32"/>
      <c r="L4" s="32"/>
      <c r="M4" s="32"/>
      <c r="N4" s="32"/>
      <c r="O4" s="32"/>
      <c r="P4" s="32"/>
      <c r="Q4" s="32"/>
      <c r="R4" s="32"/>
      <c r="S4" s="24"/>
      <c r="T4" s="24"/>
      <c r="U4" s="33"/>
    </row>
    <row r="5" ht="53.25" customHeight="1">
      <c r="A5" s="34" t="s">
        <v>1</v>
      </c>
      <c r="B5" s="35">
        <f>COUNTIF(K9:K1048575,"PROCESO")</f>
        <v>0</v>
      </c>
      <c r="C5" s="35">
        <f>COUNTIFS(K9:K1048575,"PROCESO",U9:U1048575,"NO INICIADA")</f>
        <v>0</v>
      </c>
      <c r="D5" s="36">
        <f>COUNTIFS(K9:K1048575,"PROCESO",U9:U1048575,"CERRADA")</f>
        <v>0</v>
      </c>
      <c r="E5" s="35">
        <f>COUNTIFS(K9:K1048575,"CONOCIMIENTO DEL RIESGO Y EFECTOS DEL CAMBIO CLIMÁTICO",U9:U1048575,"ABIERTA EN DESARROLLO")</f>
        <v>0</v>
      </c>
      <c r="F5" s="35">
        <f>COUNTIFS(K9:K1048575,"PROCESO",U9:U1048575,"ABIERTA VENCIDA")</f>
        <v>0</v>
      </c>
      <c r="G5" s="32"/>
      <c r="H5" s="32"/>
      <c r="I5" s="32"/>
      <c r="J5" s="32"/>
      <c r="K5" s="32"/>
      <c r="L5" s="32"/>
      <c r="M5" s="32"/>
      <c r="N5" s="32"/>
      <c r="O5" s="32"/>
      <c r="P5" s="32"/>
      <c r="Q5" s="32"/>
      <c r="R5" s="32"/>
      <c r="S5" s="24"/>
      <c r="T5" s="24"/>
      <c r="U5" s="33"/>
    </row>
    <row r="6" ht="18.0" customHeight="1">
      <c r="A6" s="32"/>
      <c r="B6" s="32"/>
      <c r="C6" s="32"/>
      <c r="D6" s="32"/>
      <c r="E6" s="32"/>
      <c r="F6" s="32"/>
      <c r="G6" s="32"/>
      <c r="H6" s="32"/>
      <c r="I6" s="32"/>
      <c r="J6" s="32"/>
      <c r="K6" s="32"/>
      <c r="L6" s="32"/>
      <c r="M6" s="32"/>
      <c r="N6" s="32"/>
      <c r="O6" s="32"/>
      <c r="P6" s="32"/>
      <c r="Q6" s="32"/>
      <c r="R6" s="32"/>
      <c r="S6" s="24"/>
      <c r="T6" s="24"/>
      <c r="U6" s="33"/>
    </row>
    <row r="7" ht="54.0" customHeight="1">
      <c r="A7" s="18" t="s">
        <v>0</v>
      </c>
      <c r="B7" s="10"/>
      <c r="C7" s="10"/>
      <c r="D7" s="10"/>
      <c r="E7" s="10"/>
      <c r="F7" s="10"/>
      <c r="G7" s="10"/>
      <c r="H7" s="10"/>
      <c r="I7" s="10"/>
      <c r="J7" s="10"/>
      <c r="K7" s="10"/>
      <c r="L7" s="10"/>
      <c r="M7" s="10"/>
      <c r="N7" s="11"/>
      <c r="O7" s="37" t="s">
        <v>100</v>
      </c>
      <c r="P7" s="38" t="s">
        <v>101</v>
      </c>
      <c r="Q7" s="10"/>
      <c r="R7" s="10"/>
      <c r="S7" s="10"/>
      <c r="T7" s="10"/>
      <c r="U7" s="11"/>
    </row>
    <row r="8" ht="71.25" customHeight="1">
      <c r="A8" s="20" t="s">
        <v>45</v>
      </c>
      <c r="B8" s="20" t="s">
        <v>53</v>
      </c>
      <c r="C8" s="20" t="s">
        <v>55</v>
      </c>
      <c r="D8" s="20" t="s">
        <v>57</v>
      </c>
      <c r="E8" s="20" t="s">
        <v>2</v>
      </c>
      <c r="F8" s="20" t="s">
        <v>60</v>
      </c>
      <c r="G8" s="20" t="s">
        <v>62</v>
      </c>
      <c r="H8" s="20" t="s">
        <v>64</v>
      </c>
      <c r="I8" s="20" t="s">
        <v>102</v>
      </c>
      <c r="J8" s="20" t="s">
        <v>67</v>
      </c>
      <c r="K8" s="20" t="s">
        <v>1</v>
      </c>
      <c r="L8" s="20" t="s">
        <v>103</v>
      </c>
      <c r="M8" s="39" t="s">
        <v>72</v>
      </c>
      <c r="N8" s="39" t="s">
        <v>74</v>
      </c>
      <c r="O8" s="40" t="s">
        <v>76</v>
      </c>
      <c r="P8" s="41" t="s">
        <v>78</v>
      </c>
      <c r="Q8" s="42" t="s">
        <v>80</v>
      </c>
      <c r="R8" s="43" t="s">
        <v>104</v>
      </c>
      <c r="S8" s="42" t="s">
        <v>105</v>
      </c>
      <c r="T8" s="42" t="s">
        <v>106</v>
      </c>
      <c r="U8" s="44" t="s">
        <v>107</v>
      </c>
    </row>
    <row r="9" ht="12.75" customHeight="1">
      <c r="A9" s="45"/>
      <c r="B9" s="45"/>
      <c r="C9" s="45"/>
      <c r="D9" s="45"/>
      <c r="E9" s="46"/>
      <c r="F9" s="45"/>
      <c r="G9" s="45"/>
      <c r="H9" s="45"/>
      <c r="I9" s="45"/>
      <c r="J9" s="45"/>
      <c r="K9" s="45"/>
      <c r="L9" s="45"/>
      <c r="M9" s="47"/>
      <c r="N9" s="47"/>
      <c r="O9" s="48"/>
      <c r="P9" s="49"/>
      <c r="Q9" s="45"/>
      <c r="R9" s="47"/>
      <c r="S9" s="46"/>
      <c r="T9" s="45"/>
      <c r="U9" s="45"/>
    </row>
    <row r="10" ht="12.75" customHeight="1">
      <c r="A10" s="45"/>
      <c r="B10" s="45"/>
      <c r="C10" s="45"/>
      <c r="D10" s="45"/>
      <c r="E10" s="45"/>
      <c r="F10" s="45"/>
      <c r="G10" s="45"/>
      <c r="H10" s="45"/>
      <c r="I10" s="45"/>
      <c r="J10" s="45"/>
      <c r="K10" s="45"/>
      <c r="L10" s="45"/>
      <c r="M10" s="47"/>
      <c r="N10" s="47"/>
      <c r="O10" s="48"/>
      <c r="P10" s="49"/>
      <c r="Q10" s="45"/>
      <c r="R10" s="47"/>
      <c r="S10" s="45"/>
      <c r="T10" s="45"/>
      <c r="U10" s="45"/>
    </row>
    <row r="11" ht="12.75" customHeight="1">
      <c r="A11" s="45"/>
      <c r="B11" s="45"/>
      <c r="C11" s="45"/>
      <c r="D11" s="45"/>
      <c r="E11" s="45"/>
      <c r="F11" s="45"/>
      <c r="G11" s="45"/>
      <c r="H11" s="45"/>
      <c r="I11" s="45"/>
      <c r="J11" s="45"/>
      <c r="K11" s="45"/>
      <c r="L11" s="45"/>
      <c r="M11" s="47"/>
      <c r="N11" s="47"/>
      <c r="O11" s="48"/>
      <c r="P11" s="49"/>
      <c r="Q11" s="45"/>
      <c r="R11" s="47"/>
      <c r="S11" s="45"/>
      <c r="T11" s="45"/>
      <c r="U11" s="45"/>
    </row>
    <row r="12" ht="12.75" customHeight="1">
      <c r="A12" s="45"/>
      <c r="B12" s="45"/>
      <c r="C12" s="45"/>
      <c r="D12" s="45"/>
      <c r="E12" s="45"/>
      <c r="F12" s="45"/>
      <c r="G12" s="45"/>
      <c r="H12" s="45"/>
      <c r="I12" s="45"/>
      <c r="J12" s="45"/>
      <c r="K12" s="45"/>
      <c r="L12" s="45"/>
      <c r="M12" s="47"/>
      <c r="N12" s="47"/>
      <c r="O12" s="48"/>
      <c r="P12" s="49"/>
      <c r="Q12" s="45"/>
      <c r="R12" s="47"/>
      <c r="S12" s="45"/>
      <c r="T12" s="45"/>
      <c r="U12" s="45"/>
    </row>
    <row r="13" ht="12.75" customHeight="1">
      <c r="A13" s="45"/>
      <c r="B13" s="45"/>
      <c r="C13" s="45"/>
      <c r="D13" s="45"/>
      <c r="E13" s="45"/>
      <c r="F13" s="45"/>
      <c r="G13" s="45"/>
      <c r="H13" s="45"/>
      <c r="I13" s="45"/>
      <c r="J13" s="45"/>
      <c r="K13" s="45"/>
      <c r="L13" s="45"/>
      <c r="M13" s="47"/>
      <c r="N13" s="47"/>
      <c r="O13" s="48"/>
      <c r="P13" s="49"/>
      <c r="Q13" s="45"/>
      <c r="R13" s="47"/>
      <c r="S13" s="45"/>
      <c r="T13" s="45"/>
      <c r="U13" s="45"/>
    </row>
    <row r="14" ht="12.75" customHeight="1">
      <c r="A14" s="45"/>
      <c r="B14" s="45"/>
      <c r="C14" s="45"/>
      <c r="D14" s="45"/>
      <c r="E14" s="45"/>
      <c r="F14" s="45"/>
      <c r="G14" s="45"/>
      <c r="H14" s="45"/>
      <c r="I14" s="45"/>
      <c r="J14" s="45"/>
      <c r="K14" s="45"/>
      <c r="L14" s="45"/>
      <c r="M14" s="47"/>
      <c r="N14" s="47"/>
      <c r="O14" s="48"/>
      <c r="P14" s="49"/>
      <c r="Q14" s="45"/>
      <c r="R14" s="47"/>
      <c r="S14" s="45"/>
      <c r="T14" s="45"/>
      <c r="U14" s="45"/>
    </row>
    <row r="15" ht="12.75" customHeight="1">
      <c r="A15" s="45"/>
      <c r="B15" s="45"/>
      <c r="C15" s="45"/>
      <c r="D15" s="45"/>
      <c r="E15" s="45"/>
      <c r="F15" s="45"/>
      <c r="G15" s="45"/>
      <c r="H15" s="45"/>
      <c r="I15" s="45"/>
      <c r="J15" s="45"/>
      <c r="K15" s="45"/>
      <c r="L15" s="45"/>
      <c r="M15" s="47"/>
      <c r="N15" s="47"/>
      <c r="O15" s="48"/>
      <c r="P15" s="49"/>
      <c r="Q15" s="45"/>
      <c r="R15" s="47"/>
      <c r="S15" s="45"/>
      <c r="T15" s="45"/>
      <c r="U15" s="45"/>
    </row>
    <row r="16" ht="12.75" customHeight="1">
      <c r="A16" s="45"/>
      <c r="B16" s="45"/>
      <c r="C16" s="45"/>
      <c r="D16" s="45"/>
      <c r="E16" s="45"/>
      <c r="F16" s="45"/>
      <c r="G16" s="45"/>
      <c r="H16" s="45"/>
      <c r="I16" s="45"/>
      <c r="J16" s="45"/>
      <c r="K16" s="45"/>
      <c r="L16" s="45"/>
      <c r="M16" s="47"/>
      <c r="N16" s="47"/>
      <c r="O16" s="48"/>
      <c r="P16" s="49"/>
      <c r="Q16" s="45"/>
      <c r="R16" s="47"/>
      <c r="S16" s="45"/>
      <c r="T16" s="45"/>
      <c r="U16" s="45"/>
    </row>
    <row r="17" ht="12.75" customHeight="1">
      <c r="A17" s="45"/>
      <c r="B17" s="45"/>
      <c r="C17" s="45"/>
      <c r="D17" s="45"/>
      <c r="E17" s="45"/>
      <c r="F17" s="45"/>
      <c r="G17" s="45"/>
      <c r="H17" s="45"/>
      <c r="I17" s="45"/>
      <c r="J17" s="45"/>
      <c r="K17" s="45"/>
      <c r="L17" s="45"/>
      <c r="M17" s="47"/>
      <c r="N17" s="47"/>
      <c r="O17" s="48"/>
      <c r="P17" s="49"/>
      <c r="Q17" s="45"/>
      <c r="R17" s="47"/>
      <c r="S17" s="45"/>
      <c r="T17" s="45"/>
      <c r="U17" s="45"/>
    </row>
    <row r="18" ht="12.75" customHeight="1">
      <c r="A18" s="45"/>
      <c r="B18" s="45"/>
      <c r="C18" s="45"/>
      <c r="D18" s="45"/>
      <c r="E18" s="45"/>
      <c r="F18" s="45"/>
      <c r="G18" s="45"/>
      <c r="H18" s="45"/>
      <c r="I18" s="45"/>
      <c r="J18" s="45"/>
      <c r="K18" s="45"/>
      <c r="L18" s="45"/>
      <c r="M18" s="47"/>
      <c r="N18" s="47"/>
      <c r="O18" s="48"/>
      <c r="P18" s="49"/>
      <c r="Q18" s="45"/>
      <c r="R18" s="47"/>
      <c r="S18" s="45"/>
      <c r="T18" s="45"/>
      <c r="U18" s="45"/>
    </row>
    <row r="19" ht="12.75" customHeight="1">
      <c r="A19" s="45"/>
      <c r="B19" s="45"/>
      <c r="C19" s="45"/>
      <c r="D19" s="45"/>
      <c r="E19" s="45"/>
      <c r="F19" s="45"/>
      <c r="G19" s="45"/>
      <c r="H19" s="45"/>
      <c r="I19" s="45"/>
      <c r="J19" s="45"/>
      <c r="K19" s="45"/>
      <c r="L19" s="45"/>
      <c r="M19" s="47"/>
      <c r="N19" s="47"/>
      <c r="O19" s="48"/>
      <c r="P19" s="49"/>
      <c r="Q19" s="45"/>
      <c r="R19" s="47"/>
      <c r="S19" s="45"/>
      <c r="T19" s="45"/>
      <c r="U19" s="45"/>
    </row>
    <row r="20" ht="12.75" customHeight="1">
      <c r="A20" s="45"/>
      <c r="B20" s="45"/>
      <c r="C20" s="45"/>
      <c r="D20" s="45"/>
      <c r="E20" s="45"/>
      <c r="F20" s="45"/>
      <c r="G20" s="45"/>
      <c r="H20" s="45"/>
      <c r="I20" s="45"/>
      <c r="J20" s="45"/>
      <c r="K20" s="45"/>
      <c r="L20" s="45"/>
      <c r="M20" s="47"/>
      <c r="N20" s="47"/>
      <c r="O20" s="48"/>
      <c r="P20" s="49"/>
      <c r="Q20" s="45"/>
      <c r="R20" s="47"/>
      <c r="S20" s="45"/>
      <c r="T20" s="45"/>
      <c r="U20" s="45"/>
    </row>
    <row r="21" ht="12.75" customHeight="1">
      <c r="A21" s="50"/>
      <c r="B21" s="50"/>
      <c r="C21" s="50"/>
      <c r="D21" s="50"/>
      <c r="E21" s="50"/>
      <c r="F21" s="50"/>
      <c r="G21" s="50"/>
      <c r="H21" s="50"/>
      <c r="I21" s="50"/>
      <c r="J21" s="50"/>
      <c r="K21" s="50"/>
      <c r="L21" s="50"/>
      <c r="M21" s="51"/>
      <c r="N21" s="51"/>
      <c r="O21" s="50"/>
      <c r="P21" s="52"/>
      <c r="Q21" s="50"/>
      <c r="R21" s="51"/>
      <c r="S21" s="50"/>
      <c r="T21" s="50"/>
      <c r="U21" s="50"/>
    </row>
    <row r="22" ht="12.75" customHeight="1">
      <c r="A22" s="50"/>
      <c r="B22" s="50"/>
      <c r="C22" s="50"/>
      <c r="D22" s="50"/>
      <c r="E22" s="50"/>
      <c r="F22" s="50"/>
      <c r="G22" s="50"/>
      <c r="H22" s="50"/>
      <c r="I22" s="50"/>
      <c r="J22" s="50"/>
      <c r="K22" s="50"/>
      <c r="L22" s="50"/>
      <c r="M22" s="51"/>
      <c r="N22" s="51"/>
      <c r="O22" s="50"/>
      <c r="P22" s="52"/>
      <c r="Q22" s="50"/>
      <c r="R22" s="51"/>
      <c r="S22" s="50"/>
      <c r="T22" s="50"/>
      <c r="U22" s="50"/>
    </row>
    <row r="23" ht="12.75" customHeight="1">
      <c r="A23" s="50"/>
      <c r="B23" s="50"/>
      <c r="C23" s="50"/>
      <c r="D23" s="50"/>
      <c r="E23" s="50"/>
      <c r="F23" s="50"/>
      <c r="G23" s="50"/>
      <c r="H23" s="50"/>
      <c r="I23" s="50"/>
      <c r="J23" s="50"/>
      <c r="K23" s="50"/>
      <c r="L23" s="50"/>
      <c r="M23" s="51"/>
      <c r="N23" s="51"/>
      <c r="O23" s="50"/>
      <c r="P23" s="52"/>
      <c r="Q23" s="50"/>
      <c r="R23" s="51"/>
      <c r="S23" s="50"/>
      <c r="T23" s="50"/>
      <c r="U23" s="50"/>
    </row>
    <row r="24" ht="12.75" customHeight="1">
      <c r="A24" s="50"/>
      <c r="B24" s="50"/>
      <c r="C24" s="50"/>
      <c r="D24" s="50"/>
      <c r="E24" s="50"/>
      <c r="F24" s="50"/>
      <c r="G24" s="50"/>
      <c r="H24" s="50"/>
      <c r="I24" s="50"/>
      <c r="J24" s="50"/>
      <c r="K24" s="50"/>
      <c r="L24" s="50"/>
      <c r="M24" s="51"/>
      <c r="N24" s="51"/>
      <c r="O24" s="50"/>
      <c r="P24" s="52"/>
      <c r="Q24" s="50"/>
      <c r="R24" s="51"/>
      <c r="S24" s="50"/>
      <c r="T24" s="50"/>
      <c r="U24" s="50"/>
    </row>
    <row r="25" ht="12.75" customHeight="1">
      <c r="A25" s="50"/>
      <c r="B25" s="50"/>
      <c r="C25" s="50"/>
      <c r="D25" s="50"/>
      <c r="E25" s="50"/>
      <c r="F25" s="50"/>
      <c r="G25" s="50"/>
      <c r="H25" s="50"/>
      <c r="I25" s="50"/>
      <c r="J25" s="50"/>
      <c r="K25" s="50"/>
      <c r="L25" s="50"/>
      <c r="M25" s="51"/>
      <c r="N25" s="51"/>
      <c r="O25" s="50"/>
      <c r="P25" s="52"/>
      <c r="Q25" s="50"/>
      <c r="R25" s="51"/>
      <c r="S25" s="50"/>
      <c r="T25" s="50"/>
      <c r="U25" s="50"/>
    </row>
    <row r="26" ht="12.75" customHeight="1">
      <c r="A26" s="50"/>
      <c r="B26" s="50"/>
      <c r="C26" s="50"/>
      <c r="D26" s="50"/>
      <c r="E26" s="50"/>
      <c r="F26" s="50"/>
      <c r="G26" s="50"/>
      <c r="H26" s="50"/>
      <c r="I26" s="50"/>
      <c r="J26" s="50"/>
      <c r="K26" s="50"/>
      <c r="L26" s="50"/>
      <c r="M26" s="51"/>
      <c r="N26" s="51"/>
      <c r="O26" s="50"/>
      <c r="P26" s="52"/>
      <c r="Q26" s="50"/>
      <c r="R26" s="51"/>
      <c r="S26" s="50"/>
      <c r="T26" s="50"/>
      <c r="U26" s="50"/>
    </row>
    <row r="27" ht="12.75" customHeight="1">
      <c r="A27" s="50"/>
      <c r="B27" s="50"/>
      <c r="C27" s="50"/>
      <c r="D27" s="50"/>
      <c r="E27" s="50"/>
      <c r="F27" s="50"/>
      <c r="G27" s="50"/>
      <c r="H27" s="50"/>
      <c r="I27" s="50"/>
      <c r="J27" s="50"/>
      <c r="K27" s="50"/>
      <c r="L27" s="50"/>
      <c r="M27" s="51"/>
      <c r="N27" s="51"/>
      <c r="O27" s="50"/>
      <c r="P27" s="52"/>
      <c r="Q27" s="50"/>
      <c r="R27" s="51"/>
      <c r="S27" s="50"/>
      <c r="T27" s="50"/>
      <c r="U27" s="50"/>
    </row>
    <row r="28" ht="12.75" customHeight="1">
      <c r="A28" s="50"/>
      <c r="B28" s="50"/>
      <c r="C28" s="50"/>
      <c r="D28" s="50"/>
      <c r="E28" s="50"/>
      <c r="F28" s="50"/>
      <c r="G28" s="50"/>
      <c r="H28" s="50"/>
      <c r="I28" s="50"/>
      <c r="J28" s="50"/>
      <c r="K28" s="50"/>
      <c r="L28" s="50"/>
      <c r="M28" s="51"/>
      <c r="N28" s="51"/>
      <c r="O28" s="50"/>
      <c r="P28" s="52"/>
      <c r="Q28" s="50"/>
      <c r="R28" s="51"/>
      <c r="S28" s="50"/>
      <c r="T28" s="50"/>
      <c r="U28" s="50"/>
    </row>
    <row r="29" ht="12.75" customHeight="1">
      <c r="A29" s="50"/>
      <c r="B29" s="50"/>
      <c r="C29" s="50"/>
      <c r="D29" s="50"/>
      <c r="E29" s="50"/>
      <c r="F29" s="50"/>
      <c r="G29" s="50"/>
      <c r="H29" s="50"/>
      <c r="I29" s="50"/>
      <c r="J29" s="50"/>
      <c r="K29" s="50"/>
      <c r="L29" s="50"/>
      <c r="M29" s="51"/>
      <c r="N29" s="51"/>
      <c r="O29" s="50"/>
      <c r="P29" s="52"/>
      <c r="Q29" s="50"/>
      <c r="R29" s="51"/>
      <c r="S29" s="50"/>
      <c r="T29" s="50"/>
      <c r="U29" s="50"/>
    </row>
    <row r="30" ht="12.75" customHeight="1">
      <c r="A30" s="50"/>
      <c r="B30" s="50"/>
      <c r="C30" s="50"/>
      <c r="D30" s="50"/>
      <c r="E30" s="50"/>
      <c r="F30" s="50"/>
      <c r="G30" s="50"/>
      <c r="H30" s="50"/>
      <c r="I30" s="50"/>
      <c r="J30" s="50"/>
      <c r="K30" s="50"/>
      <c r="L30" s="50"/>
      <c r="M30" s="51"/>
      <c r="N30" s="51"/>
      <c r="O30" s="50"/>
      <c r="P30" s="52"/>
      <c r="Q30" s="50"/>
      <c r="R30" s="51"/>
      <c r="S30" s="50"/>
      <c r="T30" s="50"/>
      <c r="U30" s="50"/>
    </row>
    <row r="31" ht="12.75" customHeight="1">
      <c r="A31" s="50"/>
      <c r="B31" s="50"/>
      <c r="C31" s="50"/>
      <c r="D31" s="50"/>
      <c r="E31" s="50"/>
      <c r="F31" s="50"/>
      <c r="G31" s="50"/>
      <c r="H31" s="50"/>
      <c r="I31" s="50"/>
      <c r="J31" s="50"/>
      <c r="K31" s="50"/>
      <c r="L31" s="50"/>
      <c r="M31" s="51"/>
      <c r="N31" s="51"/>
      <c r="O31" s="50"/>
      <c r="P31" s="52"/>
      <c r="Q31" s="50"/>
      <c r="R31" s="51"/>
      <c r="S31" s="50"/>
      <c r="T31" s="50"/>
      <c r="U31" s="50"/>
    </row>
    <row r="32" ht="12.75" customHeight="1">
      <c r="A32" s="50"/>
      <c r="B32" s="50"/>
      <c r="C32" s="50"/>
      <c r="D32" s="50"/>
      <c r="E32" s="50"/>
      <c r="F32" s="50"/>
      <c r="G32" s="50"/>
      <c r="H32" s="50"/>
      <c r="I32" s="50"/>
      <c r="J32" s="50"/>
      <c r="K32" s="50"/>
      <c r="L32" s="50"/>
      <c r="M32" s="51"/>
      <c r="N32" s="51"/>
      <c r="O32" s="50"/>
      <c r="P32" s="52"/>
      <c r="Q32" s="50"/>
      <c r="R32" s="51"/>
      <c r="S32" s="50"/>
      <c r="T32" s="50"/>
      <c r="U32" s="50"/>
    </row>
    <row r="33" ht="12.75" customHeight="1">
      <c r="A33" s="50"/>
      <c r="B33" s="50"/>
      <c r="C33" s="50"/>
      <c r="D33" s="50"/>
      <c r="E33" s="50"/>
      <c r="F33" s="50"/>
      <c r="G33" s="50"/>
      <c r="H33" s="50"/>
      <c r="I33" s="50"/>
      <c r="J33" s="50"/>
      <c r="K33" s="50"/>
      <c r="L33" s="50"/>
      <c r="M33" s="51"/>
      <c r="N33" s="51"/>
      <c r="O33" s="50"/>
      <c r="P33" s="52"/>
      <c r="Q33" s="50"/>
      <c r="R33" s="51"/>
      <c r="S33" s="50"/>
      <c r="T33" s="50"/>
      <c r="U33" s="50"/>
    </row>
    <row r="34" ht="12.75" customHeight="1">
      <c r="A34" s="50"/>
      <c r="B34" s="50"/>
      <c r="C34" s="50"/>
      <c r="D34" s="50"/>
      <c r="E34" s="50"/>
      <c r="F34" s="50"/>
      <c r="G34" s="50"/>
      <c r="H34" s="50"/>
      <c r="I34" s="50"/>
      <c r="J34" s="50"/>
      <c r="K34" s="50"/>
      <c r="L34" s="50"/>
      <c r="M34" s="51"/>
      <c r="N34" s="51"/>
      <c r="O34" s="50"/>
      <c r="P34" s="52"/>
      <c r="Q34" s="50"/>
      <c r="R34" s="51"/>
      <c r="S34" s="50"/>
      <c r="T34" s="50"/>
      <c r="U34" s="50"/>
    </row>
    <row r="35" ht="12.75" customHeight="1">
      <c r="A35" s="50"/>
      <c r="B35" s="50"/>
      <c r="C35" s="50"/>
      <c r="D35" s="50"/>
      <c r="E35" s="50"/>
      <c r="F35" s="50"/>
      <c r="G35" s="50"/>
      <c r="H35" s="50"/>
      <c r="I35" s="50"/>
      <c r="J35" s="50"/>
      <c r="K35" s="50"/>
      <c r="L35" s="50"/>
      <c r="M35" s="51"/>
      <c r="N35" s="51"/>
      <c r="O35" s="50"/>
      <c r="P35" s="52"/>
      <c r="Q35" s="50"/>
      <c r="R35" s="51"/>
      <c r="S35" s="50"/>
      <c r="T35" s="50"/>
      <c r="U35" s="50"/>
    </row>
    <row r="36" ht="12.75" customHeight="1">
      <c r="A36" s="50"/>
      <c r="B36" s="50"/>
      <c r="C36" s="50"/>
      <c r="D36" s="50"/>
      <c r="E36" s="50"/>
      <c r="F36" s="50"/>
      <c r="G36" s="50"/>
      <c r="H36" s="50"/>
      <c r="I36" s="50"/>
      <c r="J36" s="50"/>
      <c r="K36" s="50"/>
      <c r="L36" s="50"/>
      <c r="M36" s="51"/>
      <c r="N36" s="51"/>
      <c r="O36" s="50"/>
      <c r="P36" s="52"/>
      <c r="Q36" s="50"/>
      <c r="R36" s="51"/>
      <c r="S36" s="50"/>
      <c r="T36" s="50"/>
      <c r="U36" s="50"/>
    </row>
    <row r="37" ht="12.75" customHeight="1">
      <c r="A37" s="50"/>
      <c r="B37" s="50"/>
      <c r="C37" s="50"/>
      <c r="D37" s="50"/>
      <c r="E37" s="50"/>
      <c r="F37" s="50"/>
      <c r="G37" s="50"/>
      <c r="H37" s="50"/>
      <c r="I37" s="50"/>
      <c r="J37" s="50"/>
      <c r="K37" s="50"/>
      <c r="L37" s="50"/>
      <c r="M37" s="51"/>
      <c r="N37" s="51"/>
      <c r="O37" s="50"/>
      <c r="P37" s="52"/>
      <c r="Q37" s="50"/>
      <c r="R37" s="51"/>
      <c r="S37" s="50"/>
      <c r="T37" s="50"/>
      <c r="U37" s="50"/>
    </row>
    <row r="38" ht="12.75" customHeight="1">
      <c r="A38" s="50"/>
      <c r="B38" s="50"/>
      <c r="C38" s="50"/>
      <c r="D38" s="50"/>
      <c r="E38" s="50"/>
      <c r="F38" s="50"/>
      <c r="G38" s="50"/>
      <c r="H38" s="50"/>
      <c r="I38" s="50"/>
      <c r="J38" s="50"/>
      <c r="K38" s="50"/>
      <c r="L38" s="50"/>
      <c r="M38" s="51"/>
      <c r="N38" s="51"/>
      <c r="O38" s="50"/>
      <c r="P38" s="52"/>
      <c r="Q38" s="50"/>
      <c r="R38" s="51"/>
      <c r="S38" s="50"/>
      <c r="T38" s="50"/>
      <c r="U38" s="50"/>
    </row>
    <row r="39" ht="12.75" customHeight="1">
      <c r="A39" s="50"/>
      <c r="B39" s="50"/>
      <c r="C39" s="50"/>
      <c r="D39" s="50"/>
      <c r="E39" s="50"/>
      <c r="F39" s="50"/>
      <c r="G39" s="50"/>
      <c r="H39" s="50"/>
      <c r="I39" s="50"/>
      <c r="J39" s="50"/>
      <c r="K39" s="50"/>
      <c r="L39" s="50"/>
      <c r="M39" s="51"/>
      <c r="N39" s="51"/>
      <c r="O39" s="50"/>
      <c r="P39" s="52"/>
      <c r="Q39" s="50"/>
      <c r="R39" s="51"/>
      <c r="S39" s="50"/>
      <c r="T39" s="50"/>
      <c r="U39" s="50"/>
    </row>
    <row r="40" ht="12.75" customHeight="1">
      <c r="A40" s="50"/>
      <c r="B40" s="50"/>
      <c r="C40" s="50"/>
      <c r="D40" s="50"/>
      <c r="E40" s="50"/>
      <c r="F40" s="50"/>
      <c r="G40" s="50"/>
      <c r="H40" s="50"/>
      <c r="I40" s="50"/>
      <c r="J40" s="50"/>
      <c r="K40" s="50"/>
      <c r="L40" s="50"/>
      <c r="M40" s="51"/>
      <c r="N40" s="51"/>
      <c r="O40" s="50"/>
      <c r="P40" s="52"/>
      <c r="Q40" s="50"/>
      <c r="R40" s="51"/>
      <c r="S40" s="50"/>
      <c r="T40" s="50"/>
      <c r="U40" s="50"/>
    </row>
    <row r="41" ht="12.75" customHeight="1">
      <c r="A41" s="50"/>
      <c r="B41" s="50"/>
      <c r="C41" s="50"/>
      <c r="D41" s="50"/>
      <c r="E41" s="50"/>
      <c r="F41" s="50"/>
      <c r="G41" s="50"/>
      <c r="H41" s="50"/>
      <c r="I41" s="50"/>
      <c r="J41" s="50"/>
      <c r="K41" s="50"/>
      <c r="L41" s="50"/>
      <c r="M41" s="51"/>
      <c r="N41" s="51"/>
      <c r="O41" s="50"/>
      <c r="P41" s="52"/>
      <c r="Q41" s="50"/>
      <c r="R41" s="51"/>
      <c r="S41" s="50"/>
      <c r="T41" s="50"/>
      <c r="U41" s="50"/>
    </row>
    <row r="42" ht="12.75" customHeight="1">
      <c r="A42" s="50"/>
      <c r="B42" s="50"/>
      <c r="C42" s="50"/>
      <c r="D42" s="50"/>
      <c r="E42" s="50"/>
      <c r="F42" s="50"/>
      <c r="G42" s="50"/>
      <c r="H42" s="50"/>
      <c r="I42" s="50"/>
      <c r="J42" s="50"/>
      <c r="K42" s="50"/>
      <c r="L42" s="50"/>
      <c r="M42" s="51"/>
      <c r="N42" s="51"/>
      <c r="O42" s="50"/>
      <c r="P42" s="52"/>
      <c r="Q42" s="50"/>
      <c r="R42" s="51"/>
      <c r="S42" s="50"/>
      <c r="T42" s="50"/>
      <c r="U42" s="50"/>
    </row>
    <row r="43" ht="12.75" customHeight="1">
      <c r="A43" s="50"/>
      <c r="B43" s="50"/>
      <c r="C43" s="50"/>
      <c r="D43" s="50"/>
      <c r="E43" s="50"/>
      <c r="F43" s="50"/>
      <c r="G43" s="50"/>
      <c r="H43" s="50"/>
      <c r="I43" s="50"/>
      <c r="J43" s="50"/>
      <c r="K43" s="50"/>
      <c r="L43" s="50"/>
      <c r="M43" s="51"/>
      <c r="N43" s="51"/>
      <c r="O43" s="50"/>
      <c r="P43" s="52"/>
      <c r="Q43" s="50"/>
      <c r="R43" s="51"/>
      <c r="S43" s="50"/>
      <c r="T43" s="50"/>
      <c r="U43" s="50"/>
    </row>
    <row r="44" ht="12.75" customHeight="1">
      <c r="A44" s="50"/>
      <c r="B44" s="50"/>
      <c r="C44" s="50"/>
      <c r="D44" s="50"/>
      <c r="E44" s="50"/>
      <c r="F44" s="50"/>
      <c r="G44" s="50"/>
      <c r="H44" s="50"/>
      <c r="I44" s="50"/>
      <c r="J44" s="50"/>
      <c r="K44" s="50"/>
      <c r="L44" s="50"/>
      <c r="M44" s="51"/>
      <c r="N44" s="51"/>
      <c r="O44" s="50"/>
      <c r="P44" s="52"/>
      <c r="Q44" s="50"/>
      <c r="R44" s="51"/>
      <c r="S44" s="50"/>
      <c r="T44" s="50"/>
      <c r="U44" s="50"/>
    </row>
    <row r="45" ht="12.75" customHeight="1">
      <c r="A45" s="50"/>
      <c r="B45" s="50"/>
      <c r="C45" s="50"/>
      <c r="D45" s="50"/>
      <c r="E45" s="50"/>
      <c r="F45" s="50"/>
      <c r="G45" s="50"/>
      <c r="H45" s="50"/>
      <c r="I45" s="50"/>
      <c r="J45" s="50"/>
      <c r="K45" s="50"/>
      <c r="L45" s="50"/>
      <c r="M45" s="51"/>
      <c r="N45" s="51"/>
      <c r="O45" s="50"/>
      <c r="P45" s="52"/>
      <c r="Q45" s="50"/>
      <c r="R45" s="51"/>
      <c r="S45" s="50"/>
      <c r="T45" s="50"/>
      <c r="U45" s="50"/>
    </row>
    <row r="46" ht="12.75" customHeight="1">
      <c r="A46" s="50"/>
      <c r="B46" s="50"/>
      <c r="C46" s="50"/>
      <c r="D46" s="50"/>
      <c r="E46" s="50"/>
      <c r="F46" s="50"/>
      <c r="G46" s="50"/>
      <c r="H46" s="50"/>
      <c r="I46" s="50"/>
      <c r="J46" s="50"/>
      <c r="K46" s="50"/>
      <c r="L46" s="50"/>
      <c r="M46" s="51"/>
      <c r="N46" s="51"/>
      <c r="O46" s="50"/>
      <c r="P46" s="52"/>
      <c r="Q46" s="50"/>
      <c r="R46" s="51"/>
      <c r="S46" s="50"/>
      <c r="T46" s="50"/>
      <c r="U46" s="50"/>
    </row>
    <row r="47" ht="12.75" customHeight="1">
      <c r="A47" s="50"/>
      <c r="B47" s="50"/>
      <c r="C47" s="50"/>
      <c r="D47" s="50"/>
      <c r="E47" s="50"/>
      <c r="F47" s="50"/>
      <c r="G47" s="50"/>
      <c r="H47" s="50"/>
      <c r="I47" s="50"/>
      <c r="J47" s="50"/>
      <c r="K47" s="50"/>
      <c r="L47" s="50"/>
      <c r="M47" s="51"/>
      <c r="N47" s="51"/>
      <c r="O47" s="50"/>
      <c r="P47" s="52"/>
      <c r="Q47" s="50"/>
      <c r="R47" s="51"/>
      <c r="S47" s="50"/>
      <c r="T47" s="50"/>
      <c r="U47" s="50"/>
    </row>
    <row r="48" ht="12.75" customHeight="1">
      <c r="A48" s="50"/>
      <c r="B48" s="50"/>
      <c r="C48" s="50"/>
      <c r="D48" s="50"/>
      <c r="E48" s="50"/>
      <c r="F48" s="50"/>
      <c r="G48" s="50"/>
      <c r="H48" s="50"/>
      <c r="I48" s="50"/>
      <c r="J48" s="50"/>
      <c r="K48" s="50"/>
      <c r="L48" s="50"/>
      <c r="M48" s="51"/>
      <c r="N48" s="51"/>
      <c r="O48" s="50"/>
      <c r="P48" s="52"/>
      <c r="Q48" s="50"/>
      <c r="R48" s="51"/>
      <c r="S48" s="50"/>
      <c r="T48" s="50"/>
      <c r="U48" s="50"/>
    </row>
    <row r="49" ht="12.75" customHeight="1">
      <c r="A49" s="50"/>
      <c r="B49" s="50"/>
      <c r="C49" s="50"/>
      <c r="D49" s="50"/>
      <c r="E49" s="50"/>
      <c r="F49" s="50"/>
      <c r="G49" s="50"/>
      <c r="H49" s="50"/>
      <c r="I49" s="50"/>
      <c r="J49" s="50"/>
      <c r="K49" s="50"/>
      <c r="L49" s="50"/>
      <c r="M49" s="51"/>
      <c r="N49" s="51"/>
      <c r="O49" s="50"/>
      <c r="P49" s="52"/>
      <c r="Q49" s="50"/>
      <c r="R49" s="51"/>
      <c r="S49" s="50"/>
      <c r="T49" s="50"/>
      <c r="U49" s="50"/>
    </row>
    <row r="50" ht="12.75" customHeight="1">
      <c r="A50" s="50"/>
      <c r="B50" s="50"/>
      <c r="C50" s="50"/>
      <c r="D50" s="50"/>
      <c r="E50" s="50"/>
      <c r="F50" s="50"/>
      <c r="G50" s="50"/>
      <c r="H50" s="50"/>
      <c r="I50" s="50"/>
      <c r="J50" s="50"/>
      <c r="K50" s="50"/>
      <c r="L50" s="50"/>
      <c r="M50" s="51"/>
      <c r="N50" s="51"/>
      <c r="O50" s="50"/>
      <c r="P50" s="52"/>
      <c r="Q50" s="50"/>
      <c r="R50" s="51"/>
      <c r="S50" s="50"/>
      <c r="T50" s="50"/>
      <c r="U50" s="50"/>
    </row>
    <row r="51" ht="12.75" customHeight="1">
      <c r="A51" s="50"/>
      <c r="B51" s="50"/>
      <c r="C51" s="50"/>
      <c r="D51" s="50"/>
      <c r="E51" s="50"/>
      <c r="F51" s="50"/>
      <c r="G51" s="50"/>
      <c r="H51" s="50"/>
      <c r="I51" s="50"/>
      <c r="J51" s="50"/>
      <c r="K51" s="50"/>
      <c r="L51" s="50"/>
      <c r="M51" s="51"/>
      <c r="N51" s="51"/>
      <c r="O51" s="50"/>
      <c r="P51" s="52"/>
      <c r="Q51" s="50"/>
      <c r="R51" s="51"/>
      <c r="S51" s="50"/>
      <c r="T51" s="50"/>
      <c r="U51" s="50"/>
    </row>
    <row r="52" ht="12.75" customHeight="1">
      <c r="A52" s="50"/>
      <c r="B52" s="50"/>
      <c r="C52" s="50"/>
      <c r="D52" s="50"/>
      <c r="E52" s="50"/>
      <c r="F52" s="50"/>
      <c r="G52" s="50"/>
      <c r="H52" s="50"/>
      <c r="I52" s="50"/>
      <c r="J52" s="50"/>
      <c r="K52" s="50"/>
      <c r="L52" s="50"/>
      <c r="M52" s="51"/>
      <c r="N52" s="51"/>
      <c r="O52" s="50"/>
      <c r="P52" s="52"/>
      <c r="Q52" s="50"/>
      <c r="R52" s="51"/>
      <c r="S52" s="50"/>
      <c r="T52" s="50"/>
      <c r="U52" s="50"/>
    </row>
    <row r="53" ht="12.75" customHeight="1">
      <c r="A53" s="50"/>
      <c r="B53" s="50"/>
      <c r="C53" s="50"/>
      <c r="D53" s="50"/>
      <c r="E53" s="50"/>
      <c r="F53" s="50"/>
      <c r="G53" s="50"/>
      <c r="H53" s="50"/>
      <c r="I53" s="50"/>
      <c r="J53" s="50"/>
      <c r="K53" s="50"/>
      <c r="L53" s="50"/>
      <c r="M53" s="51"/>
      <c r="N53" s="51"/>
      <c r="O53" s="50"/>
      <c r="P53" s="52"/>
      <c r="Q53" s="50"/>
      <c r="R53" s="51"/>
      <c r="S53" s="50"/>
      <c r="T53" s="50"/>
      <c r="U53" s="50"/>
    </row>
    <row r="54" ht="12.75" customHeight="1">
      <c r="A54" s="50"/>
      <c r="B54" s="50"/>
      <c r="C54" s="50"/>
      <c r="D54" s="50"/>
      <c r="E54" s="50"/>
      <c r="F54" s="50"/>
      <c r="G54" s="50"/>
      <c r="H54" s="50"/>
      <c r="I54" s="50"/>
      <c r="J54" s="50"/>
      <c r="K54" s="50"/>
      <c r="L54" s="50"/>
      <c r="M54" s="51"/>
      <c r="N54" s="51"/>
      <c r="O54" s="50"/>
      <c r="P54" s="52"/>
      <c r="Q54" s="50"/>
      <c r="R54" s="51"/>
      <c r="S54" s="50"/>
      <c r="T54" s="50"/>
      <c r="U54" s="50"/>
    </row>
    <row r="55" ht="12.75" customHeight="1">
      <c r="A55" s="50"/>
      <c r="B55" s="50"/>
      <c r="C55" s="50"/>
      <c r="D55" s="50"/>
      <c r="E55" s="50"/>
      <c r="F55" s="50"/>
      <c r="G55" s="50"/>
      <c r="H55" s="50"/>
      <c r="I55" s="50"/>
      <c r="J55" s="50"/>
      <c r="K55" s="50"/>
      <c r="L55" s="50"/>
      <c r="M55" s="51"/>
      <c r="N55" s="51"/>
      <c r="O55" s="50"/>
      <c r="P55" s="52"/>
      <c r="Q55" s="50"/>
      <c r="R55" s="51"/>
      <c r="S55" s="50"/>
      <c r="T55" s="50"/>
      <c r="U55" s="50"/>
    </row>
    <row r="56" ht="12.75" customHeight="1">
      <c r="A56" s="50"/>
      <c r="B56" s="50"/>
      <c r="C56" s="50"/>
      <c r="D56" s="50"/>
      <c r="E56" s="50"/>
      <c r="F56" s="50"/>
      <c r="G56" s="50"/>
      <c r="H56" s="50"/>
      <c r="I56" s="50"/>
      <c r="J56" s="50"/>
      <c r="K56" s="50"/>
      <c r="L56" s="50"/>
      <c r="M56" s="51"/>
      <c r="N56" s="51"/>
      <c r="O56" s="50"/>
      <c r="P56" s="52"/>
      <c r="Q56" s="50"/>
      <c r="R56" s="51"/>
      <c r="S56" s="50"/>
      <c r="T56" s="50"/>
      <c r="U56" s="50"/>
    </row>
    <row r="57" ht="12.75" customHeight="1">
      <c r="A57" s="50"/>
      <c r="B57" s="50"/>
      <c r="C57" s="50"/>
      <c r="D57" s="50"/>
      <c r="E57" s="50"/>
      <c r="F57" s="50"/>
      <c r="G57" s="50"/>
      <c r="H57" s="50"/>
      <c r="I57" s="50"/>
      <c r="J57" s="50"/>
      <c r="K57" s="50"/>
      <c r="L57" s="50"/>
      <c r="M57" s="51"/>
      <c r="N57" s="51"/>
      <c r="O57" s="50"/>
      <c r="P57" s="52"/>
      <c r="Q57" s="50"/>
      <c r="R57" s="51"/>
      <c r="S57" s="50"/>
      <c r="T57" s="50"/>
      <c r="U57" s="50"/>
    </row>
    <row r="58" ht="12.75" customHeight="1">
      <c r="A58" s="50"/>
      <c r="B58" s="50"/>
      <c r="C58" s="50"/>
      <c r="D58" s="50"/>
      <c r="E58" s="50"/>
      <c r="F58" s="50"/>
      <c r="G58" s="50"/>
      <c r="H58" s="50"/>
      <c r="I58" s="50"/>
      <c r="J58" s="50"/>
      <c r="K58" s="50"/>
      <c r="L58" s="50"/>
      <c r="M58" s="51"/>
      <c r="N58" s="51"/>
      <c r="O58" s="50"/>
      <c r="P58" s="52"/>
      <c r="Q58" s="50"/>
      <c r="R58" s="51"/>
      <c r="S58" s="50"/>
      <c r="T58" s="50"/>
      <c r="U58" s="50"/>
    </row>
    <row r="59" ht="12.75" customHeight="1">
      <c r="A59" s="50"/>
      <c r="B59" s="50"/>
      <c r="C59" s="50"/>
      <c r="D59" s="50"/>
      <c r="E59" s="50"/>
      <c r="F59" s="50"/>
      <c r="G59" s="50"/>
      <c r="H59" s="50"/>
      <c r="I59" s="50"/>
      <c r="J59" s="50"/>
      <c r="K59" s="50"/>
      <c r="L59" s="50"/>
      <c r="M59" s="51"/>
      <c r="N59" s="51"/>
      <c r="O59" s="50"/>
      <c r="P59" s="52"/>
      <c r="Q59" s="50"/>
      <c r="R59" s="51"/>
      <c r="S59" s="50"/>
      <c r="T59" s="50"/>
      <c r="U59" s="50"/>
    </row>
    <row r="60" ht="12.75" customHeight="1">
      <c r="A60" s="50"/>
      <c r="B60" s="50"/>
      <c r="C60" s="50"/>
      <c r="D60" s="50"/>
      <c r="E60" s="50"/>
      <c r="F60" s="50"/>
      <c r="G60" s="50"/>
      <c r="H60" s="50"/>
      <c r="I60" s="50"/>
      <c r="J60" s="50"/>
      <c r="K60" s="50"/>
      <c r="L60" s="50"/>
      <c r="M60" s="51"/>
      <c r="N60" s="51"/>
      <c r="O60" s="50"/>
      <c r="P60" s="52"/>
      <c r="Q60" s="50"/>
      <c r="R60" s="51"/>
      <c r="S60" s="50"/>
      <c r="T60" s="50"/>
      <c r="U60" s="50"/>
    </row>
    <row r="61" ht="12.75" customHeight="1">
      <c r="A61" s="50"/>
      <c r="B61" s="50"/>
      <c r="C61" s="50"/>
      <c r="D61" s="50"/>
      <c r="E61" s="50"/>
      <c r="F61" s="50"/>
      <c r="G61" s="50"/>
      <c r="H61" s="50"/>
      <c r="I61" s="50"/>
      <c r="J61" s="50"/>
      <c r="K61" s="50"/>
      <c r="L61" s="50"/>
      <c r="M61" s="51"/>
      <c r="N61" s="51"/>
      <c r="O61" s="50"/>
      <c r="P61" s="52"/>
      <c r="Q61" s="50"/>
      <c r="R61" s="51"/>
      <c r="S61" s="50"/>
      <c r="T61" s="50"/>
      <c r="U61" s="50"/>
    </row>
    <row r="62" ht="12.75" customHeight="1">
      <c r="A62" s="50"/>
      <c r="B62" s="50"/>
      <c r="C62" s="50"/>
      <c r="D62" s="50"/>
      <c r="E62" s="50"/>
      <c r="F62" s="50"/>
      <c r="G62" s="50"/>
      <c r="H62" s="50"/>
      <c r="I62" s="50"/>
      <c r="J62" s="50"/>
      <c r="K62" s="50"/>
      <c r="L62" s="50"/>
      <c r="M62" s="51"/>
      <c r="N62" s="51"/>
      <c r="O62" s="50"/>
      <c r="P62" s="52"/>
      <c r="Q62" s="50"/>
      <c r="R62" s="51"/>
      <c r="S62" s="50"/>
      <c r="T62" s="50"/>
      <c r="U62" s="50"/>
    </row>
    <row r="63" ht="12.75" customHeight="1">
      <c r="A63" s="50"/>
      <c r="B63" s="50"/>
      <c r="C63" s="50"/>
      <c r="D63" s="50"/>
      <c r="E63" s="50"/>
      <c r="F63" s="50"/>
      <c r="G63" s="50"/>
      <c r="H63" s="50"/>
      <c r="I63" s="50"/>
      <c r="J63" s="50"/>
      <c r="K63" s="50"/>
      <c r="L63" s="50"/>
      <c r="M63" s="51"/>
      <c r="N63" s="51"/>
      <c r="O63" s="50"/>
      <c r="P63" s="52"/>
      <c r="Q63" s="50"/>
      <c r="R63" s="51"/>
      <c r="S63" s="50"/>
      <c r="T63" s="50"/>
      <c r="U63" s="50"/>
    </row>
    <row r="64" ht="12.75" customHeight="1">
      <c r="A64" s="50"/>
      <c r="B64" s="50"/>
      <c r="C64" s="50"/>
      <c r="D64" s="50"/>
      <c r="E64" s="50"/>
      <c r="F64" s="50"/>
      <c r="G64" s="50"/>
      <c r="H64" s="50"/>
      <c r="I64" s="50"/>
      <c r="J64" s="50"/>
      <c r="K64" s="50"/>
      <c r="L64" s="50"/>
      <c r="M64" s="51"/>
      <c r="N64" s="51"/>
      <c r="O64" s="50"/>
      <c r="P64" s="52"/>
      <c r="Q64" s="50"/>
      <c r="R64" s="51"/>
      <c r="S64" s="50"/>
      <c r="T64" s="50"/>
      <c r="U64" s="50"/>
    </row>
    <row r="65" ht="12.75" customHeight="1">
      <c r="A65" s="50"/>
      <c r="B65" s="50"/>
      <c r="C65" s="50"/>
      <c r="D65" s="50"/>
      <c r="E65" s="50"/>
      <c r="F65" s="50"/>
      <c r="G65" s="50"/>
      <c r="H65" s="50"/>
      <c r="I65" s="50"/>
      <c r="J65" s="50"/>
      <c r="K65" s="50"/>
      <c r="L65" s="50"/>
      <c r="M65" s="51"/>
      <c r="N65" s="51"/>
      <c r="O65" s="50"/>
      <c r="P65" s="52"/>
      <c r="Q65" s="50"/>
      <c r="R65" s="51"/>
      <c r="S65" s="50"/>
      <c r="T65" s="50"/>
      <c r="U65" s="50"/>
    </row>
    <row r="66" ht="12.75" customHeight="1">
      <c r="A66" s="50"/>
      <c r="B66" s="50"/>
      <c r="C66" s="50"/>
      <c r="D66" s="50"/>
      <c r="E66" s="50"/>
      <c r="F66" s="50"/>
      <c r="G66" s="50"/>
      <c r="H66" s="50"/>
      <c r="I66" s="50"/>
      <c r="J66" s="50"/>
      <c r="K66" s="50"/>
      <c r="L66" s="50"/>
      <c r="M66" s="51"/>
      <c r="N66" s="51"/>
      <c r="O66" s="50"/>
      <c r="P66" s="52"/>
      <c r="Q66" s="50"/>
      <c r="R66" s="51"/>
      <c r="S66" s="50"/>
      <c r="T66" s="50"/>
      <c r="U66" s="50"/>
    </row>
    <row r="67" ht="12.75" customHeight="1">
      <c r="A67" s="50"/>
      <c r="B67" s="50"/>
      <c r="C67" s="50"/>
      <c r="D67" s="50"/>
      <c r="E67" s="50"/>
      <c r="F67" s="50"/>
      <c r="G67" s="50"/>
      <c r="H67" s="50"/>
      <c r="I67" s="50"/>
      <c r="J67" s="50"/>
      <c r="K67" s="50"/>
      <c r="L67" s="50"/>
      <c r="M67" s="51"/>
      <c r="N67" s="51"/>
      <c r="O67" s="50"/>
      <c r="P67" s="52"/>
      <c r="Q67" s="50"/>
      <c r="R67" s="51"/>
      <c r="S67" s="50"/>
      <c r="T67" s="50"/>
      <c r="U67" s="50"/>
    </row>
    <row r="68" ht="12.75" customHeight="1">
      <c r="A68" s="50"/>
      <c r="B68" s="50"/>
      <c r="C68" s="50"/>
      <c r="D68" s="50"/>
      <c r="E68" s="50"/>
      <c r="F68" s="50"/>
      <c r="G68" s="50"/>
      <c r="H68" s="50"/>
      <c r="I68" s="50"/>
      <c r="J68" s="50"/>
      <c r="K68" s="50"/>
      <c r="L68" s="50"/>
      <c r="M68" s="51"/>
      <c r="N68" s="51"/>
      <c r="O68" s="50"/>
      <c r="P68" s="52"/>
      <c r="Q68" s="50"/>
      <c r="R68" s="51"/>
      <c r="S68" s="50"/>
      <c r="T68" s="50"/>
      <c r="U68" s="50"/>
    </row>
    <row r="69" ht="12.75" customHeight="1">
      <c r="A69" s="50"/>
      <c r="B69" s="50"/>
      <c r="C69" s="50"/>
      <c r="D69" s="50"/>
      <c r="E69" s="50"/>
      <c r="F69" s="50"/>
      <c r="G69" s="50"/>
      <c r="H69" s="50"/>
      <c r="I69" s="50"/>
      <c r="J69" s="50"/>
      <c r="K69" s="50"/>
      <c r="L69" s="50"/>
      <c r="M69" s="51"/>
      <c r="N69" s="51"/>
      <c r="O69" s="50"/>
      <c r="P69" s="52"/>
      <c r="Q69" s="50"/>
      <c r="R69" s="51"/>
      <c r="S69" s="50"/>
      <c r="T69" s="50"/>
      <c r="U69" s="50"/>
    </row>
    <row r="70" ht="12.75" customHeight="1">
      <c r="A70" s="50"/>
      <c r="B70" s="50"/>
      <c r="C70" s="50"/>
      <c r="D70" s="50"/>
      <c r="E70" s="50"/>
      <c r="F70" s="50"/>
      <c r="G70" s="50"/>
      <c r="H70" s="50"/>
      <c r="I70" s="50"/>
      <c r="J70" s="50"/>
      <c r="K70" s="50"/>
      <c r="L70" s="50"/>
      <c r="M70" s="51"/>
      <c r="N70" s="51"/>
      <c r="O70" s="50"/>
      <c r="P70" s="52"/>
      <c r="Q70" s="50"/>
      <c r="R70" s="51"/>
      <c r="S70" s="50"/>
      <c r="T70" s="50"/>
      <c r="U70" s="50"/>
    </row>
    <row r="71" ht="12.75" customHeight="1">
      <c r="A71" s="50"/>
      <c r="B71" s="50"/>
      <c r="C71" s="50"/>
      <c r="D71" s="50"/>
      <c r="E71" s="50"/>
      <c r="F71" s="50"/>
      <c r="G71" s="50"/>
      <c r="H71" s="50"/>
      <c r="I71" s="50"/>
      <c r="J71" s="50"/>
      <c r="K71" s="50"/>
      <c r="L71" s="50"/>
      <c r="M71" s="51"/>
      <c r="N71" s="51"/>
      <c r="O71" s="50"/>
      <c r="P71" s="52"/>
      <c r="Q71" s="50"/>
      <c r="R71" s="51"/>
      <c r="S71" s="50"/>
      <c r="T71" s="50"/>
      <c r="U71" s="50"/>
    </row>
    <row r="72" ht="12.75" customHeight="1">
      <c r="A72" s="50"/>
      <c r="B72" s="50"/>
      <c r="C72" s="50"/>
      <c r="D72" s="50"/>
      <c r="E72" s="50"/>
      <c r="F72" s="50"/>
      <c r="G72" s="50"/>
      <c r="H72" s="50"/>
      <c r="I72" s="50"/>
      <c r="J72" s="50"/>
      <c r="K72" s="50"/>
      <c r="L72" s="50"/>
      <c r="M72" s="51"/>
      <c r="N72" s="51"/>
      <c r="O72" s="50"/>
      <c r="P72" s="52"/>
      <c r="Q72" s="50"/>
      <c r="R72" s="51"/>
      <c r="S72" s="50"/>
      <c r="T72" s="50"/>
      <c r="U72" s="50"/>
    </row>
    <row r="73" ht="12.75" customHeight="1">
      <c r="A73" s="50"/>
      <c r="B73" s="50"/>
      <c r="C73" s="50"/>
      <c r="D73" s="50"/>
      <c r="E73" s="50"/>
      <c r="F73" s="50"/>
      <c r="G73" s="50"/>
      <c r="H73" s="50"/>
      <c r="I73" s="50"/>
      <c r="J73" s="50"/>
      <c r="K73" s="50"/>
      <c r="L73" s="50"/>
      <c r="M73" s="51"/>
      <c r="N73" s="51"/>
      <c r="O73" s="50"/>
      <c r="P73" s="52"/>
      <c r="Q73" s="50"/>
      <c r="R73" s="51"/>
      <c r="S73" s="50"/>
      <c r="T73" s="50"/>
      <c r="U73" s="50"/>
    </row>
    <row r="74" ht="12.75" customHeight="1">
      <c r="A74" s="50"/>
      <c r="B74" s="50"/>
      <c r="C74" s="50"/>
      <c r="D74" s="50"/>
      <c r="E74" s="50"/>
      <c r="F74" s="50"/>
      <c r="G74" s="50"/>
      <c r="H74" s="50"/>
      <c r="I74" s="50"/>
      <c r="J74" s="50"/>
      <c r="K74" s="50"/>
      <c r="L74" s="50"/>
      <c r="M74" s="51"/>
      <c r="N74" s="51"/>
      <c r="O74" s="50"/>
      <c r="P74" s="52"/>
      <c r="Q74" s="50"/>
      <c r="R74" s="51"/>
      <c r="S74" s="50"/>
      <c r="T74" s="50"/>
      <c r="U74" s="50"/>
    </row>
    <row r="75" ht="12.75" customHeight="1">
      <c r="A75" s="50"/>
      <c r="B75" s="50"/>
      <c r="C75" s="50"/>
      <c r="D75" s="50"/>
      <c r="E75" s="50"/>
      <c r="F75" s="50"/>
      <c r="G75" s="50"/>
      <c r="H75" s="50"/>
      <c r="I75" s="50"/>
      <c r="J75" s="50"/>
      <c r="K75" s="50"/>
      <c r="L75" s="50"/>
      <c r="M75" s="51"/>
      <c r="N75" s="51"/>
      <c r="O75" s="50"/>
      <c r="P75" s="52"/>
      <c r="Q75" s="50"/>
      <c r="R75" s="51"/>
      <c r="S75" s="50"/>
      <c r="T75" s="50"/>
      <c r="U75" s="50"/>
    </row>
    <row r="76" ht="12.75" customHeight="1">
      <c r="A76" s="50"/>
      <c r="B76" s="50"/>
      <c r="C76" s="50"/>
      <c r="D76" s="50"/>
      <c r="E76" s="50"/>
      <c r="F76" s="50"/>
      <c r="G76" s="50"/>
      <c r="H76" s="50"/>
      <c r="I76" s="50"/>
      <c r="J76" s="50"/>
      <c r="K76" s="50"/>
      <c r="L76" s="50"/>
      <c r="M76" s="51"/>
      <c r="N76" s="51"/>
      <c r="O76" s="50"/>
      <c r="P76" s="52"/>
      <c r="Q76" s="50"/>
      <c r="R76" s="51"/>
      <c r="S76" s="50"/>
      <c r="T76" s="50"/>
      <c r="U76" s="50"/>
    </row>
    <row r="77" ht="12.75" customHeight="1">
      <c r="A77" s="50"/>
      <c r="B77" s="50"/>
      <c r="C77" s="50"/>
      <c r="D77" s="50"/>
      <c r="E77" s="50"/>
      <c r="F77" s="50"/>
      <c r="G77" s="50"/>
      <c r="H77" s="50"/>
      <c r="I77" s="50"/>
      <c r="J77" s="50"/>
      <c r="K77" s="50"/>
      <c r="L77" s="50"/>
      <c r="M77" s="51"/>
      <c r="N77" s="51"/>
      <c r="O77" s="50"/>
      <c r="P77" s="52"/>
      <c r="Q77" s="50"/>
      <c r="R77" s="51"/>
      <c r="S77" s="50"/>
      <c r="T77" s="50"/>
      <c r="U77" s="50"/>
    </row>
    <row r="78" ht="12.75" customHeight="1">
      <c r="A78" s="50"/>
      <c r="B78" s="50"/>
      <c r="C78" s="50"/>
      <c r="D78" s="50"/>
      <c r="E78" s="50"/>
      <c r="F78" s="50"/>
      <c r="G78" s="50"/>
      <c r="H78" s="50"/>
      <c r="I78" s="50"/>
      <c r="J78" s="50"/>
      <c r="K78" s="50"/>
      <c r="L78" s="50"/>
      <c r="M78" s="51"/>
      <c r="N78" s="51"/>
      <c r="O78" s="50"/>
      <c r="P78" s="52"/>
      <c r="Q78" s="50"/>
      <c r="R78" s="51"/>
      <c r="S78" s="50"/>
      <c r="T78" s="50"/>
      <c r="U78" s="50"/>
    </row>
    <row r="79" ht="12.75" customHeight="1">
      <c r="A79" s="50"/>
      <c r="B79" s="50"/>
      <c r="C79" s="50"/>
      <c r="D79" s="50"/>
      <c r="E79" s="50"/>
      <c r="F79" s="50"/>
      <c r="G79" s="50"/>
      <c r="H79" s="50"/>
      <c r="I79" s="50"/>
      <c r="J79" s="50"/>
      <c r="K79" s="50"/>
      <c r="L79" s="50"/>
      <c r="M79" s="51"/>
      <c r="N79" s="51"/>
      <c r="O79" s="50"/>
      <c r="P79" s="52"/>
      <c r="Q79" s="50"/>
      <c r="R79" s="51"/>
      <c r="S79" s="50"/>
      <c r="T79" s="50"/>
      <c r="U79" s="50"/>
    </row>
    <row r="80" ht="12.75" customHeight="1">
      <c r="A80" s="50"/>
      <c r="B80" s="50"/>
      <c r="C80" s="50"/>
      <c r="D80" s="50"/>
      <c r="E80" s="50"/>
      <c r="F80" s="50"/>
      <c r="G80" s="50"/>
      <c r="H80" s="50"/>
      <c r="I80" s="50"/>
      <c r="J80" s="50"/>
      <c r="K80" s="50"/>
      <c r="L80" s="50"/>
      <c r="M80" s="51"/>
      <c r="N80" s="51"/>
      <c r="O80" s="50"/>
      <c r="P80" s="52"/>
      <c r="Q80" s="50"/>
      <c r="R80" s="51"/>
      <c r="S80" s="50"/>
      <c r="T80" s="50"/>
      <c r="U80" s="50"/>
    </row>
    <row r="81" ht="12.75" customHeight="1">
      <c r="A81" s="50"/>
      <c r="B81" s="50"/>
      <c r="C81" s="50"/>
      <c r="D81" s="50"/>
      <c r="E81" s="50"/>
      <c r="F81" s="50"/>
      <c r="G81" s="50"/>
      <c r="H81" s="50"/>
      <c r="I81" s="50"/>
      <c r="J81" s="50"/>
      <c r="K81" s="50"/>
      <c r="L81" s="50"/>
      <c r="M81" s="51"/>
      <c r="N81" s="51"/>
      <c r="O81" s="50"/>
      <c r="P81" s="52"/>
      <c r="Q81" s="50"/>
      <c r="R81" s="51"/>
      <c r="S81" s="50"/>
      <c r="T81" s="50"/>
      <c r="U81" s="50"/>
    </row>
    <row r="82" ht="12.75" customHeight="1">
      <c r="A82" s="50"/>
      <c r="B82" s="50"/>
      <c r="C82" s="50"/>
      <c r="D82" s="50"/>
      <c r="E82" s="50"/>
      <c r="F82" s="50"/>
      <c r="G82" s="50"/>
      <c r="H82" s="50"/>
      <c r="I82" s="50"/>
      <c r="J82" s="50"/>
      <c r="K82" s="50"/>
      <c r="L82" s="50"/>
      <c r="M82" s="51"/>
      <c r="N82" s="51"/>
      <c r="O82" s="50"/>
      <c r="P82" s="52"/>
      <c r="Q82" s="50"/>
      <c r="R82" s="51"/>
      <c r="S82" s="50"/>
      <c r="T82" s="50"/>
      <c r="U82" s="50"/>
    </row>
    <row r="83" ht="12.75" customHeight="1">
      <c r="A83" s="50"/>
      <c r="B83" s="50"/>
      <c r="C83" s="50"/>
      <c r="D83" s="50"/>
      <c r="E83" s="50"/>
      <c r="F83" s="50"/>
      <c r="G83" s="50"/>
      <c r="H83" s="50"/>
      <c r="I83" s="50"/>
      <c r="J83" s="50"/>
      <c r="K83" s="50"/>
      <c r="L83" s="50"/>
      <c r="M83" s="51"/>
      <c r="N83" s="51"/>
      <c r="O83" s="50"/>
      <c r="P83" s="52"/>
      <c r="Q83" s="50"/>
      <c r="R83" s="51"/>
      <c r="S83" s="50"/>
      <c r="T83" s="50"/>
      <c r="U83" s="50"/>
    </row>
    <row r="84" ht="12.75" customHeight="1">
      <c r="A84" s="50"/>
      <c r="B84" s="50"/>
      <c r="C84" s="50"/>
      <c r="D84" s="50"/>
      <c r="E84" s="50"/>
      <c r="F84" s="50"/>
      <c r="G84" s="50"/>
      <c r="H84" s="50"/>
      <c r="I84" s="50"/>
      <c r="J84" s="50"/>
      <c r="K84" s="50"/>
      <c r="L84" s="50"/>
      <c r="M84" s="51"/>
      <c r="N84" s="51"/>
      <c r="O84" s="50"/>
      <c r="P84" s="52"/>
      <c r="Q84" s="50"/>
      <c r="R84" s="51"/>
      <c r="S84" s="50"/>
      <c r="T84" s="50"/>
      <c r="U84" s="50"/>
    </row>
    <row r="85" ht="12.75" customHeight="1">
      <c r="A85" s="50"/>
      <c r="B85" s="50"/>
      <c r="C85" s="50"/>
      <c r="D85" s="50"/>
      <c r="E85" s="50"/>
      <c r="F85" s="50"/>
      <c r="G85" s="50"/>
      <c r="H85" s="50"/>
      <c r="I85" s="50"/>
      <c r="J85" s="50"/>
      <c r="K85" s="50"/>
      <c r="L85" s="50"/>
      <c r="M85" s="51"/>
      <c r="N85" s="51"/>
      <c r="O85" s="50"/>
      <c r="P85" s="52"/>
      <c r="Q85" s="50"/>
      <c r="R85" s="51"/>
      <c r="S85" s="50"/>
      <c r="T85" s="50"/>
      <c r="U85" s="50"/>
    </row>
    <row r="86" ht="12.75" customHeight="1">
      <c r="A86" s="50"/>
      <c r="B86" s="50"/>
      <c r="C86" s="50"/>
      <c r="D86" s="50"/>
      <c r="E86" s="50"/>
      <c r="F86" s="50"/>
      <c r="G86" s="50"/>
      <c r="H86" s="50"/>
      <c r="I86" s="50"/>
      <c r="J86" s="50"/>
      <c r="K86" s="50"/>
      <c r="L86" s="50"/>
      <c r="M86" s="51"/>
      <c r="N86" s="51"/>
      <c r="O86" s="50"/>
      <c r="P86" s="52"/>
      <c r="Q86" s="50"/>
      <c r="R86" s="51"/>
      <c r="S86" s="50"/>
      <c r="T86" s="50"/>
      <c r="U86" s="50"/>
    </row>
    <row r="87" ht="12.75" customHeight="1">
      <c r="A87" s="50"/>
      <c r="B87" s="50"/>
      <c r="C87" s="50"/>
      <c r="D87" s="50"/>
      <c r="E87" s="50"/>
      <c r="F87" s="50"/>
      <c r="G87" s="50"/>
      <c r="H87" s="50"/>
      <c r="I87" s="50"/>
      <c r="J87" s="50"/>
      <c r="K87" s="50"/>
      <c r="L87" s="50"/>
      <c r="M87" s="51"/>
      <c r="N87" s="51"/>
      <c r="O87" s="50"/>
      <c r="P87" s="52"/>
      <c r="Q87" s="50"/>
      <c r="R87" s="51"/>
      <c r="S87" s="50"/>
      <c r="T87" s="50"/>
      <c r="U87" s="50"/>
    </row>
    <row r="88" ht="12.75" customHeight="1">
      <c r="A88" s="50"/>
      <c r="B88" s="50"/>
      <c r="C88" s="50"/>
      <c r="D88" s="50"/>
      <c r="E88" s="50"/>
      <c r="F88" s="50"/>
      <c r="G88" s="50"/>
      <c r="H88" s="50"/>
      <c r="I88" s="50"/>
      <c r="J88" s="50"/>
      <c r="K88" s="50"/>
      <c r="L88" s="50"/>
      <c r="M88" s="51"/>
      <c r="N88" s="51"/>
      <c r="O88" s="50"/>
      <c r="P88" s="52"/>
      <c r="Q88" s="50"/>
      <c r="R88" s="51"/>
      <c r="S88" s="50"/>
      <c r="T88" s="50"/>
      <c r="U88" s="50"/>
    </row>
    <row r="89" ht="12.75" customHeight="1">
      <c r="A89" s="50"/>
      <c r="B89" s="50"/>
      <c r="C89" s="50"/>
      <c r="D89" s="50"/>
      <c r="E89" s="50"/>
      <c r="F89" s="50"/>
      <c r="G89" s="50"/>
      <c r="H89" s="50"/>
      <c r="I89" s="50"/>
      <c r="J89" s="50"/>
      <c r="K89" s="50"/>
      <c r="L89" s="50"/>
      <c r="M89" s="51"/>
      <c r="N89" s="51"/>
      <c r="O89" s="50"/>
      <c r="P89" s="52"/>
      <c r="Q89" s="50"/>
      <c r="R89" s="51"/>
      <c r="S89" s="50"/>
      <c r="T89" s="50"/>
      <c r="U89" s="50"/>
    </row>
    <row r="90" ht="12.75" customHeight="1">
      <c r="A90" s="50"/>
      <c r="B90" s="50"/>
      <c r="C90" s="50"/>
      <c r="D90" s="50"/>
      <c r="E90" s="50"/>
      <c r="F90" s="50"/>
      <c r="G90" s="50"/>
      <c r="H90" s="50"/>
      <c r="I90" s="50"/>
      <c r="J90" s="50"/>
      <c r="K90" s="50"/>
      <c r="L90" s="50"/>
      <c r="M90" s="51"/>
      <c r="N90" s="51"/>
      <c r="O90" s="50"/>
      <c r="P90" s="52"/>
      <c r="Q90" s="50"/>
      <c r="R90" s="51"/>
      <c r="S90" s="50"/>
      <c r="T90" s="50"/>
      <c r="U90" s="50"/>
    </row>
    <row r="91" ht="12.75" customHeight="1">
      <c r="A91" s="50"/>
      <c r="B91" s="50"/>
      <c r="C91" s="50"/>
      <c r="D91" s="50"/>
      <c r="E91" s="50"/>
      <c r="F91" s="50"/>
      <c r="G91" s="50"/>
      <c r="H91" s="50"/>
      <c r="I91" s="50"/>
      <c r="J91" s="50"/>
      <c r="K91" s="50"/>
      <c r="L91" s="50"/>
      <c r="M91" s="51"/>
      <c r="N91" s="51"/>
      <c r="O91" s="50"/>
      <c r="P91" s="52"/>
      <c r="Q91" s="50"/>
      <c r="R91" s="51"/>
      <c r="S91" s="50"/>
      <c r="T91" s="50"/>
      <c r="U91" s="50"/>
    </row>
    <row r="92" ht="12.75" customHeight="1">
      <c r="A92" s="50"/>
      <c r="B92" s="50"/>
      <c r="C92" s="50"/>
      <c r="D92" s="50"/>
      <c r="E92" s="50"/>
      <c r="F92" s="50"/>
      <c r="G92" s="50"/>
      <c r="H92" s="50"/>
      <c r="I92" s="50"/>
      <c r="J92" s="50"/>
      <c r="K92" s="50"/>
      <c r="L92" s="50"/>
      <c r="M92" s="51"/>
      <c r="N92" s="51"/>
      <c r="O92" s="50"/>
      <c r="P92" s="52"/>
      <c r="Q92" s="50"/>
      <c r="R92" s="51"/>
      <c r="S92" s="50"/>
      <c r="T92" s="50"/>
      <c r="U92" s="50"/>
    </row>
    <row r="93" ht="12.75" customHeight="1">
      <c r="A93" s="50"/>
      <c r="B93" s="50"/>
      <c r="C93" s="50"/>
      <c r="D93" s="50"/>
      <c r="E93" s="50"/>
      <c r="F93" s="50"/>
      <c r="G93" s="50"/>
      <c r="H93" s="50"/>
      <c r="I93" s="50"/>
      <c r="J93" s="50"/>
      <c r="K93" s="50"/>
      <c r="L93" s="50"/>
      <c r="M93" s="51"/>
      <c r="N93" s="51"/>
      <c r="O93" s="50"/>
      <c r="P93" s="52"/>
      <c r="Q93" s="50"/>
      <c r="R93" s="51"/>
      <c r="S93" s="50"/>
      <c r="T93" s="50"/>
      <c r="U93" s="50"/>
    </row>
    <row r="94" ht="12.75" customHeight="1">
      <c r="A94" s="50"/>
      <c r="B94" s="50"/>
      <c r="C94" s="50"/>
      <c r="D94" s="50"/>
      <c r="E94" s="50"/>
      <c r="F94" s="50"/>
      <c r="G94" s="50"/>
      <c r="H94" s="50"/>
      <c r="I94" s="50"/>
      <c r="J94" s="50"/>
      <c r="K94" s="50"/>
      <c r="L94" s="50"/>
      <c r="M94" s="51"/>
      <c r="N94" s="51"/>
      <c r="O94" s="50"/>
      <c r="P94" s="52"/>
      <c r="Q94" s="50"/>
      <c r="R94" s="51"/>
      <c r="S94" s="50"/>
      <c r="T94" s="50"/>
      <c r="U94" s="50"/>
    </row>
    <row r="95" ht="12.75" customHeight="1">
      <c r="A95" s="50"/>
      <c r="B95" s="50"/>
      <c r="C95" s="50"/>
      <c r="D95" s="50"/>
      <c r="E95" s="50"/>
      <c r="F95" s="50"/>
      <c r="G95" s="50"/>
      <c r="H95" s="50"/>
      <c r="I95" s="50"/>
      <c r="J95" s="50"/>
      <c r="K95" s="50"/>
      <c r="L95" s="50"/>
      <c r="M95" s="51"/>
      <c r="N95" s="51"/>
      <c r="O95" s="50"/>
      <c r="P95" s="52"/>
      <c r="Q95" s="50"/>
      <c r="R95" s="51"/>
      <c r="S95" s="50"/>
      <c r="T95" s="50"/>
      <c r="U95" s="50"/>
    </row>
    <row r="96" ht="12.75" customHeight="1">
      <c r="A96" s="50"/>
      <c r="B96" s="50"/>
      <c r="C96" s="50"/>
      <c r="D96" s="50"/>
      <c r="E96" s="50"/>
      <c r="F96" s="50"/>
      <c r="G96" s="50"/>
      <c r="H96" s="50"/>
      <c r="I96" s="50"/>
      <c r="J96" s="50"/>
      <c r="K96" s="50"/>
      <c r="L96" s="50"/>
      <c r="M96" s="51"/>
      <c r="N96" s="51"/>
      <c r="O96" s="50"/>
      <c r="P96" s="52"/>
      <c r="Q96" s="50"/>
      <c r="R96" s="51"/>
      <c r="S96" s="50"/>
      <c r="T96" s="50"/>
      <c r="U96" s="50"/>
    </row>
    <row r="97" ht="12.75" customHeight="1">
      <c r="A97" s="50"/>
      <c r="B97" s="50"/>
      <c r="C97" s="50"/>
      <c r="D97" s="50"/>
      <c r="E97" s="50"/>
      <c r="F97" s="50"/>
      <c r="G97" s="50"/>
      <c r="H97" s="50"/>
      <c r="I97" s="50"/>
      <c r="J97" s="50"/>
      <c r="K97" s="50"/>
      <c r="L97" s="50"/>
      <c r="M97" s="51"/>
      <c r="N97" s="51"/>
      <c r="O97" s="50"/>
      <c r="P97" s="52"/>
      <c r="Q97" s="50"/>
      <c r="R97" s="51"/>
      <c r="S97" s="50"/>
      <c r="T97" s="50"/>
      <c r="U97" s="50"/>
    </row>
    <row r="98" ht="12.75" customHeight="1">
      <c r="A98" s="50"/>
      <c r="B98" s="50"/>
      <c r="C98" s="50"/>
      <c r="D98" s="50"/>
      <c r="E98" s="50"/>
      <c r="F98" s="50"/>
      <c r="G98" s="50"/>
      <c r="H98" s="50"/>
      <c r="I98" s="50"/>
      <c r="J98" s="50"/>
      <c r="K98" s="50"/>
      <c r="L98" s="50"/>
      <c r="M98" s="51"/>
      <c r="N98" s="51"/>
      <c r="O98" s="50"/>
      <c r="P98" s="52"/>
      <c r="Q98" s="50"/>
      <c r="R98" s="51"/>
      <c r="S98" s="50"/>
      <c r="T98" s="50"/>
      <c r="U98" s="50"/>
    </row>
    <row r="99" ht="12.75" customHeight="1">
      <c r="A99" s="50"/>
      <c r="B99" s="50"/>
      <c r="C99" s="50"/>
      <c r="D99" s="50"/>
      <c r="E99" s="50"/>
      <c r="F99" s="50"/>
      <c r="G99" s="50"/>
      <c r="H99" s="50"/>
      <c r="I99" s="50"/>
      <c r="J99" s="50"/>
      <c r="K99" s="50"/>
      <c r="L99" s="50"/>
      <c r="M99" s="51"/>
      <c r="N99" s="51"/>
      <c r="O99" s="50"/>
      <c r="P99" s="52"/>
      <c r="Q99" s="50"/>
      <c r="R99" s="51"/>
      <c r="S99" s="50"/>
      <c r="T99" s="50"/>
      <c r="U99" s="50"/>
    </row>
    <row r="100" ht="12.75" customHeight="1">
      <c r="A100" s="50"/>
      <c r="B100" s="50"/>
      <c r="C100" s="50"/>
      <c r="D100" s="50"/>
      <c r="E100" s="50"/>
      <c r="F100" s="50"/>
      <c r="G100" s="50"/>
      <c r="H100" s="50"/>
      <c r="I100" s="50"/>
      <c r="J100" s="50"/>
      <c r="K100" s="50"/>
      <c r="L100" s="50"/>
      <c r="M100" s="51"/>
      <c r="N100" s="51"/>
      <c r="O100" s="50"/>
      <c r="P100" s="52"/>
      <c r="Q100" s="50"/>
      <c r="R100" s="51"/>
      <c r="S100" s="50"/>
      <c r="T100" s="50"/>
      <c r="U100" s="50"/>
    </row>
    <row r="101" ht="12.75" customHeight="1">
      <c r="A101" s="50"/>
      <c r="B101" s="50"/>
      <c r="C101" s="50"/>
      <c r="D101" s="50"/>
      <c r="E101" s="50"/>
      <c r="F101" s="50"/>
      <c r="G101" s="50"/>
      <c r="H101" s="50"/>
      <c r="I101" s="50"/>
      <c r="J101" s="50"/>
      <c r="K101" s="50"/>
      <c r="L101" s="50"/>
      <c r="M101" s="51"/>
      <c r="N101" s="51"/>
      <c r="O101" s="50"/>
      <c r="P101" s="52"/>
      <c r="Q101" s="50"/>
      <c r="R101" s="51"/>
      <c r="S101" s="50"/>
      <c r="T101" s="50"/>
      <c r="U101" s="50"/>
    </row>
    <row r="102" ht="12.75" customHeight="1">
      <c r="A102" s="50"/>
      <c r="B102" s="50"/>
      <c r="C102" s="50"/>
      <c r="D102" s="50"/>
      <c r="E102" s="50"/>
      <c r="F102" s="50"/>
      <c r="G102" s="50"/>
      <c r="H102" s="50"/>
      <c r="I102" s="50"/>
      <c r="J102" s="50"/>
      <c r="K102" s="50"/>
      <c r="L102" s="50"/>
      <c r="M102" s="51"/>
      <c r="N102" s="51"/>
      <c r="O102" s="50"/>
      <c r="P102" s="52"/>
      <c r="Q102" s="50"/>
      <c r="R102" s="51"/>
      <c r="S102" s="50"/>
      <c r="T102" s="50"/>
      <c r="U102" s="50"/>
    </row>
    <row r="103" ht="12.75" customHeight="1">
      <c r="A103" s="50"/>
      <c r="B103" s="50"/>
      <c r="C103" s="50"/>
      <c r="D103" s="50"/>
      <c r="E103" s="50"/>
      <c r="F103" s="50"/>
      <c r="G103" s="50"/>
      <c r="H103" s="50"/>
      <c r="I103" s="50"/>
      <c r="J103" s="50"/>
      <c r="K103" s="50"/>
      <c r="L103" s="50"/>
      <c r="M103" s="51"/>
      <c r="N103" s="51"/>
      <c r="O103" s="50"/>
      <c r="P103" s="52"/>
      <c r="Q103" s="50"/>
      <c r="R103" s="51"/>
      <c r="S103" s="50"/>
      <c r="T103" s="50"/>
      <c r="U103" s="50"/>
    </row>
    <row r="104" ht="12.75" customHeight="1">
      <c r="A104" s="50"/>
      <c r="B104" s="50"/>
      <c r="C104" s="50"/>
      <c r="D104" s="50"/>
      <c r="E104" s="50"/>
      <c r="F104" s="50"/>
      <c r="G104" s="50"/>
      <c r="H104" s="50"/>
      <c r="I104" s="50"/>
      <c r="J104" s="50"/>
      <c r="K104" s="50"/>
      <c r="L104" s="50"/>
      <c r="M104" s="51"/>
      <c r="N104" s="51"/>
      <c r="O104" s="50"/>
      <c r="P104" s="52"/>
      <c r="Q104" s="50"/>
      <c r="R104" s="51"/>
      <c r="S104" s="50"/>
      <c r="T104" s="50"/>
      <c r="U104" s="50"/>
    </row>
    <row r="105" ht="12.75" customHeight="1">
      <c r="A105" s="50"/>
      <c r="B105" s="50"/>
      <c r="C105" s="50"/>
      <c r="D105" s="50"/>
      <c r="E105" s="50"/>
      <c r="F105" s="50"/>
      <c r="G105" s="50"/>
      <c r="H105" s="50"/>
      <c r="I105" s="50"/>
      <c r="J105" s="50"/>
      <c r="K105" s="50"/>
      <c r="L105" s="50"/>
      <c r="M105" s="51"/>
      <c r="N105" s="51"/>
      <c r="O105" s="50"/>
      <c r="P105" s="52"/>
      <c r="Q105" s="50"/>
      <c r="R105" s="51"/>
      <c r="S105" s="50"/>
      <c r="T105" s="50"/>
      <c r="U105" s="50"/>
    </row>
    <row r="106" ht="12.75" customHeight="1">
      <c r="A106" s="50"/>
      <c r="B106" s="50"/>
      <c r="C106" s="50"/>
      <c r="D106" s="50"/>
      <c r="E106" s="50"/>
      <c r="F106" s="50"/>
      <c r="G106" s="50"/>
      <c r="H106" s="50"/>
      <c r="I106" s="50"/>
      <c r="J106" s="50"/>
      <c r="K106" s="50"/>
      <c r="L106" s="50"/>
      <c r="M106" s="51"/>
      <c r="N106" s="51"/>
      <c r="O106" s="50"/>
      <c r="P106" s="52"/>
      <c r="Q106" s="50"/>
      <c r="R106" s="51"/>
      <c r="S106" s="50"/>
      <c r="T106" s="50"/>
      <c r="U106" s="50"/>
    </row>
    <row r="107" ht="12.75" customHeight="1">
      <c r="A107" s="50"/>
      <c r="B107" s="50"/>
      <c r="C107" s="50"/>
      <c r="D107" s="50"/>
      <c r="E107" s="50"/>
      <c r="F107" s="50"/>
      <c r="G107" s="50"/>
      <c r="H107" s="50"/>
      <c r="I107" s="50"/>
      <c r="J107" s="50"/>
      <c r="K107" s="50"/>
      <c r="L107" s="50"/>
      <c r="M107" s="51"/>
      <c r="N107" s="51"/>
      <c r="O107" s="50"/>
      <c r="P107" s="52"/>
      <c r="Q107" s="50"/>
      <c r="R107" s="51"/>
      <c r="S107" s="50"/>
      <c r="T107" s="50"/>
      <c r="U107" s="50"/>
    </row>
    <row r="108" ht="12.75" customHeight="1">
      <c r="A108" s="50"/>
      <c r="B108" s="50"/>
      <c r="C108" s="50"/>
      <c r="D108" s="50"/>
      <c r="E108" s="50"/>
      <c r="F108" s="50"/>
      <c r="G108" s="50"/>
      <c r="H108" s="50"/>
      <c r="I108" s="50"/>
      <c r="J108" s="50"/>
      <c r="K108" s="50"/>
      <c r="L108" s="50"/>
      <c r="M108" s="51"/>
      <c r="N108" s="51"/>
      <c r="O108" s="50"/>
      <c r="P108" s="52"/>
      <c r="Q108" s="50"/>
      <c r="R108" s="51"/>
      <c r="S108" s="50"/>
      <c r="T108" s="50"/>
      <c r="U108" s="50"/>
    </row>
    <row r="109" ht="12.75" customHeight="1">
      <c r="A109" s="50"/>
      <c r="B109" s="50"/>
      <c r="C109" s="50"/>
      <c r="D109" s="50"/>
      <c r="E109" s="50"/>
      <c r="F109" s="50"/>
      <c r="G109" s="50"/>
      <c r="H109" s="50"/>
      <c r="I109" s="50"/>
      <c r="J109" s="50"/>
      <c r="K109" s="50"/>
      <c r="L109" s="50"/>
      <c r="M109" s="51"/>
      <c r="N109" s="51"/>
      <c r="O109" s="50"/>
      <c r="P109" s="52"/>
      <c r="Q109" s="50"/>
      <c r="R109" s="51"/>
      <c r="S109" s="50"/>
      <c r="T109" s="50"/>
      <c r="U109" s="50"/>
    </row>
    <row r="110" ht="12.75" customHeight="1">
      <c r="A110" s="50"/>
      <c r="B110" s="50"/>
      <c r="C110" s="50"/>
      <c r="D110" s="50"/>
      <c r="E110" s="50"/>
      <c r="F110" s="50"/>
      <c r="G110" s="50"/>
      <c r="H110" s="50"/>
      <c r="I110" s="50"/>
      <c r="J110" s="50"/>
      <c r="K110" s="50"/>
      <c r="L110" s="50"/>
      <c r="M110" s="51"/>
      <c r="N110" s="51"/>
      <c r="O110" s="50"/>
      <c r="P110" s="52"/>
      <c r="Q110" s="50"/>
      <c r="R110" s="51"/>
      <c r="S110" s="50"/>
      <c r="T110" s="50"/>
      <c r="U110" s="50"/>
    </row>
    <row r="111" ht="12.75" customHeight="1">
      <c r="A111" s="50"/>
      <c r="B111" s="50"/>
      <c r="C111" s="50"/>
      <c r="D111" s="50"/>
      <c r="E111" s="50"/>
      <c r="F111" s="50"/>
      <c r="G111" s="50"/>
      <c r="H111" s="50"/>
      <c r="I111" s="50"/>
      <c r="J111" s="50"/>
      <c r="K111" s="50"/>
      <c r="L111" s="50"/>
      <c r="M111" s="51"/>
      <c r="N111" s="51"/>
      <c r="O111" s="50"/>
      <c r="P111" s="52"/>
      <c r="Q111" s="50"/>
      <c r="R111" s="51"/>
      <c r="S111" s="50"/>
      <c r="T111" s="50"/>
      <c r="U111" s="50"/>
    </row>
    <row r="112" ht="12.75" customHeight="1">
      <c r="A112" s="50"/>
      <c r="B112" s="50"/>
      <c r="C112" s="50"/>
      <c r="D112" s="50"/>
      <c r="E112" s="50"/>
      <c r="F112" s="50"/>
      <c r="G112" s="50"/>
      <c r="H112" s="50"/>
      <c r="I112" s="50"/>
      <c r="J112" s="50"/>
      <c r="K112" s="50"/>
      <c r="L112" s="50"/>
      <c r="M112" s="51"/>
      <c r="N112" s="51"/>
      <c r="O112" s="50"/>
      <c r="P112" s="52"/>
      <c r="Q112" s="50"/>
      <c r="R112" s="51"/>
      <c r="S112" s="50"/>
      <c r="T112" s="50"/>
      <c r="U112" s="50"/>
    </row>
    <row r="113" ht="12.75" customHeight="1">
      <c r="A113" s="50"/>
      <c r="B113" s="50"/>
      <c r="C113" s="50"/>
      <c r="D113" s="50"/>
      <c r="E113" s="50"/>
      <c r="F113" s="50"/>
      <c r="G113" s="50"/>
      <c r="H113" s="50"/>
      <c r="I113" s="50"/>
      <c r="J113" s="50"/>
      <c r="K113" s="50"/>
      <c r="L113" s="50"/>
      <c r="M113" s="51"/>
      <c r="N113" s="51"/>
      <c r="O113" s="50"/>
      <c r="P113" s="52"/>
      <c r="Q113" s="50"/>
      <c r="R113" s="51"/>
      <c r="S113" s="50"/>
      <c r="T113" s="50"/>
      <c r="U113" s="50"/>
    </row>
    <row r="114" ht="12.75" customHeight="1">
      <c r="A114" s="50"/>
      <c r="B114" s="50"/>
      <c r="C114" s="50"/>
      <c r="D114" s="50"/>
      <c r="E114" s="50"/>
      <c r="F114" s="50"/>
      <c r="G114" s="50"/>
      <c r="H114" s="50"/>
      <c r="I114" s="50"/>
      <c r="J114" s="50"/>
      <c r="K114" s="50"/>
      <c r="L114" s="50"/>
      <c r="M114" s="51"/>
      <c r="N114" s="51"/>
      <c r="O114" s="50"/>
      <c r="P114" s="52"/>
      <c r="Q114" s="50"/>
      <c r="R114" s="51"/>
      <c r="S114" s="50"/>
      <c r="T114" s="50"/>
      <c r="U114" s="50"/>
    </row>
    <row r="115" ht="12.75" customHeight="1">
      <c r="A115" s="50"/>
      <c r="B115" s="50"/>
      <c r="C115" s="50"/>
      <c r="D115" s="50"/>
      <c r="E115" s="50"/>
      <c r="F115" s="50"/>
      <c r="G115" s="50"/>
      <c r="H115" s="50"/>
      <c r="I115" s="50"/>
      <c r="J115" s="50"/>
      <c r="K115" s="50"/>
      <c r="L115" s="50"/>
      <c r="M115" s="51"/>
      <c r="N115" s="51"/>
      <c r="O115" s="50"/>
      <c r="P115" s="52"/>
      <c r="Q115" s="50"/>
      <c r="R115" s="51"/>
      <c r="S115" s="50"/>
      <c r="T115" s="50"/>
      <c r="U115" s="50"/>
    </row>
    <row r="116" ht="12.75" customHeight="1">
      <c r="A116" s="50"/>
      <c r="B116" s="50"/>
      <c r="C116" s="50"/>
      <c r="D116" s="50"/>
      <c r="E116" s="50"/>
      <c r="F116" s="50"/>
      <c r="G116" s="50"/>
      <c r="H116" s="50"/>
      <c r="I116" s="50"/>
      <c r="J116" s="50"/>
      <c r="K116" s="50"/>
      <c r="L116" s="50"/>
      <c r="M116" s="51"/>
      <c r="N116" s="51"/>
      <c r="O116" s="50"/>
      <c r="P116" s="52"/>
      <c r="Q116" s="50"/>
      <c r="R116" s="51"/>
      <c r="S116" s="50"/>
      <c r="T116" s="50"/>
      <c r="U116" s="50"/>
    </row>
    <row r="117" ht="12.75" customHeight="1">
      <c r="A117" s="50"/>
      <c r="B117" s="50"/>
      <c r="C117" s="50"/>
      <c r="D117" s="50"/>
      <c r="E117" s="50"/>
      <c r="F117" s="50"/>
      <c r="G117" s="50"/>
      <c r="H117" s="50"/>
      <c r="I117" s="50"/>
      <c r="J117" s="50"/>
      <c r="K117" s="50"/>
      <c r="L117" s="50"/>
      <c r="M117" s="51"/>
      <c r="N117" s="51"/>
      <c r="O117" s="50"/>
      <c r="P117" s="52"/>
      <c r="Q117" s="50"/>
      <c r="R117" s="51"/>
      <c r="S117" s="50"/>
      <c r="T117" s="50"/>
      <c r="U117" s="50"/>
    </row>
    <row r="118" ht="12.75" customHeight="1">
      <c r="A118" s="50"/>
      <c r="B118" s="50"/>
      <c r="C118" s="50"/>
      <c r="D118" s="50"/>
      <c r="E118" s="50"/>
      <c r="F118" s="50"/>
      <c r="G118" s="50"/>
      <c r="H118" s="50"/>
      <c r="I118" s="50"/>
      <c r="J118" s="50"/>
      <c r="K118" s="50"/>
      <c r="L118" s="50"/>
      <c r="M118" s="51"/>
      <c r="N118" s="51"/>
      <c r="O118" s="50"/>
      <c r="P118" s="52"/>
      <c r="Q118" s="50"/>
      <c r="R118" s="51"/>
      <c r="S118" s="50"/>
      <c r="T118" s="50"/>
      <c r="U118" s="50"/>
    </row>
    <row r="119" ht="12.75" customHeight="1">
      <c r="A119" s="50"/>
      <c r="B119" s="50"/>
      <c r="C119" s="50"/>
      <c r="D119" s="50"/>
      <c r="E119" s="50"/>
      <c r="F119" s="50"/>
      <c r="G119" s="50"/>
      <c r="H119" s="50"/>
      <c r="I119" s="50"/>
      <c r="J119" s="50"/>
      <c r="K119" s="50"/>
      <c r="L119" s="50"/>
      <c r="M119" s="51"/>
      <c r="N119" s="51"/>
      <c r="O119" s="50"/>
      <c r="P119" s="52"/>
      <c r="Q119" s="50"/>
      <c r="R119" s="51"/>
      <c r="S119" s="50"/>
      <c r="T119" s="50"/>
      <c r="U119" s="50"/>
    </row>
    <row r="120" ht="12.75" customHeight="1">
      <c r="A120" s="50"/>
      <c r="B120" s="50"/>
      <c r="C120" s="50"/>
      <c r="D120" s="50"/>
      <c r="E120" s="50"/>
      <c r="F120" s="50"/>
      <c r="G120" s="50"/>
      <c r="H120" s="50"/>
      <c r="I120" s="50"/>
      <c r="J120" s="50"/>
      <c r="K120" s="50"/>
      <c r="L120" s="50"/>
      <c r="M120" s="51"/>
      <c r="N120" s="51"/>
      <c r="O120" s="50"/>
      <c r="P120" s="52"/>
      <c r="Q120" s="50"/>
      <c r="R120" s="51"/>
      <c r="S120" s="50"/>
      <c r="T120" s="50"/>
      <c r="U120" s="50"/>
    </row>
    <row r="121" ht="12.75" customHeight="1">
      <c r="A121" s="50"/>
      <c r="B121" s="50"/>
      <c r="C121" s="50"/>
      <c r="D121" s="50"/>
      <c r="E121" s="50"/>
      <c r="F121" s="50"/>
      <c r="G121" s="50"/>
      <c r="H121" s="50"/>
      <c r="I121" s="50"/>
      <c r="J121" s="50"/>
      <c r="K121" s="50"/>
      <c r="L121" s="50"/>
      <c r="M121" s="51"/>
      <c r="N121" s="51"/>
      <c r="O121" s="50"/>
      <c r="P121" s="52"/>
      <c r="Q121" s="50"/>
      <c r="R121" s="51"/>
      <c r="S121" s="50"/>
      <c r="T121" s="50"/>
      <c r="U121" s="50"/>
    </row>
    <row r="122" ht="12.75" customHeight="1">
      <c r="A122" s="50"/>
      <c r="B122" s="50"/>
      <c r="C122" s="50"/>
      <c r="D122" s="50"/>
      <c r="E122" s="50"/>
      <c r="F122" s="50"/>
      <c r="G122" s="50"/>
      <c r="H122" s="50"/>
      <c r="I122" s="50"/>
      <c r="J122" s="50"/>
      <c r="K122" s="50"/>
      <c r="L122" s="50"/>
      <c r="M122" s="51"/>
      <c r="N122" s="51"/>
      <c r="O122" s="50"/>
      <c r="P122" s="52"/>
      <c r="Q122" s="50"/>
      <c r="R122" s="51"/>
      <c r="S122" s="50"/>
      <c r="T122" s="50"/>
      <c r="U122" s="50"/>
    </row>
    <row r="123" ht="12.75" customHeight="1">
      <c r="A123" s="50"/>
      <c r="B123" s="50"/>
      <c r="C123" s="50"/>
      <c r="D123" s="50"/>
      <c r="E123" s="50"/>
      <c r="F123" s="50"/>
      <c r="G123" s="50"/>
      <c r="H123" s="50"/>
      <c r="I123" s="50"/>
      <c r="J123" s="50"/>
      <c r="K123" s="50"/>
      <c r="L123" s="50"/>
      <c r="M123" s="51"/>
      <c r="N123" s="51"/>
      <c r="O123" s="50"/>
      <c r="P123" s="52"/>
      <c r="Q123" s="50"/>
      <c r="R123" s="51"/>
      <c r="S123" s="50"/>
      <c r="T123" s="50"/>
      <c r="U123" s="50"/>
    </row>
    <row r="124" ht="12.75" customHeight="1">
      <c r="A124" s="50"/>
      <c r="B124" s="50"/>
      <c r="C124" s="50"/>
      <c r="D124" s="50"/>
      <c r="E124" s="50"/>
      <c r="F124" s="50"/>
      <c r="G124" s="50"/>
      <c r="H124" s="50"/>
      <c r="I124" s="50"/>
      <c r="J124" s="50"/>
      <c r="K124" s="50"/>
      <c r="L124" s="50"/>
      <c r="M124" s="51"/>
      <c r="N124" s="51"/>
      <c r="O124" s="50"/>
      <c r="P124" s="52"/>
      <c r="Q124" s="50"/>
      <c r="R124" s="51"/>
      <c r="S124" s="50"/>
      <c r="T124" s="50"/>
      <c r="U124" s="50"/>
    </row>
    <row r="125" ht="12.75" customHeight="1">
      <c r="A125" s="50"/>
      <c r="B125" s="50"/>
      <c r="C125" s="50"/>
      <c r="D125" s="50"/>
      <c r="E125" s="50"/>
      <c r="F125" s="50"/>
      <c r="G125" s="50"/>
      <c r="H125" s="50"/>
      <c r="I125" s="50"/>
      <c r="J125" s="50"/>
      <c r="K125" s="50"/>
      <c r="L125" s="50"/>
      <c r="M125" s="51"/>
      <c r="N125" s="51"/>
      <c r="O125" s="50"/>
      <c r="P125" s="52"/>
      <c r="Q125" s="50"/>
      <c r="R125" s="51"/>
      <c r="S125" s="50"/>
      <c r="T125" s="50"/>
      <c r="U125" s="50"/>
    </row>
    <row r="126" ht="12.75" customHeight="1">
      <c r="A126" s="50"/>
      <c r="B126" s="50"/>
      <c r="C126" s="50"/>
      <c r="D126" s="50"/>
      <c r="E126" s="50"/>
      <c r="F126" s="50"/>
      <c r="G126" s="50"/>
      <c r="H126" s="50"/>
      <c r="I126" s="50"/>
      <c r="J126" s="50"/>
      <c r="K126" s="50"/>
      <c r="L126" s="50"/>
      <c r="M126" s="51"/>
      <c r="N126" s="51"/>
      <c r="O126" s="50"/>
      <c r="P126" s="52"/>
      <c r="Q126" s="50"/>
      <c r="R126" s="51"/>
      <c r="S126" s="50"/>
      <c r="T126" s="50"/>
      <c r="U126" s="50"/>
    </row>
    <row r="127" ht="12.75" customHeight="1">
      <c r="A127" s="50"/>
      <c r="B127" s="50"/>
      <c r="C127" s="50"/>
      <c r="D127" s="50"/>
      <c r="E127" s="50"/>
      <c r="F127" s="50"/>
      <c r="G127" s="50"/>
      <c r="H127" s="50"/>
      <c r="I127" s="50"/>
      <c r="J127" s="50"/>
      <c r="K127" s="50"/>
      <c r="L127" s="50"/>
      <c r="M127" s="51"/>
      <c r="N127" s="51"/>
      <c r="O127" s="50"/>
      <c r="P127" s="52"/>
      <c r="Q127" s="50"/>
      <c r="R127" s="51"/>
      <c r="S127" s="50"/>
      <c r="T127" s="50"/>
      <c r="U127" s="50"/>
    </row>
    <row r="128" ht="12.75" customHeight="1">
      <c r="A128" s="50"/>
      <c r="B128" s="50"/>
      <c r="C128" s="50"/>
      <c r="D128" s="50"/>
      <c r="E128" s="50"/>
      <c r="F128" s="50"/>
      <c r="G128" s="50"/>
      <c r="H128" s="50"/>
      <c r="I128" s="50"/>
      <c r="J128" s="50"/>
      <c r="K128" s="50"/>
      <c r="L128" s="50"/>
      <c r="M128" s="51"/>
      <c r="N128" s="51"/>
      <c r="O128" s="50"/>
      <c r="P128" s="52"/>
      <c r="Q128" s="50"/>
      <c r="R128" s="51"/>
      <c r="S128" s="50"/>
      <c r="T128" s="50"/>
      <c r="U128" s="50"/>
    </row>
    <row r="129" ht="12.75" customHeight="1">
      <c r="A129" s="50"/>
      <c r="B129" s="50"/>
      <c r="C129" s="50"/>
      <c r="D129" s="50"/>
      <c r="E129" s="50"/>
      <c r="F129" s="50"/>
      <c r="G129" s="50"/>
      <c r="H129" s="50"/>
      <c r="I129" s="50"/>
      <c r="J129" s="50"/>
      <c r="K129" s="50"/>
      <c r="L129" s="50"/>
      <c r="M129" s="51"/>
      <c r="N129" s="51"/>
      <c r="O129" s="50"/>
      <c r="P129" s="52"/>
      <c r="Q129" s="50"/>
      <c r="R129" s="51"/>
      <c r="S129" s="50"/>
      <c r="T129" s="50"/>
      <c r="U129" s="50"/>
    </row>
    <row r="130" ht="12.75" customHeight="1">
      <c r="A130" s="50"/>
      <c r="B130" s="50"/>
      <c r="C130" s="50"/>
      <c r="D130" s="50"/>
      <c r="E130" s="50"/>
      <c r="F130" s="50"/>
      <c r="G130" s="50"/>
      <c r="H130" s="50"/>
      <c r="I130" s="50"/>
      <c r="J130" s="50"/>
      <c r="K130" s="50"/>
      <c r="L130" s="50"/>
      <c r="M130" s="51"/>
      <c r="N130" s="51"/>
      <c r="O130" s="50"/>
      <c r="P130" s="52"/>
      <c r="Q130" s="50"/>
      <c r="R130" s="51"/>
      <c r="S130" s="50"/>
      <c r="T130" s="50"/>
      <c r="U130" s="50"/>
    </row>
    <row r="131" ht="12.75" customHeight="1">
      <c r="A131" s="50"/>
      <c r="B131" s="50"/>
      <c r="C131" s="50"/>
      <c r="D131" s="50"/>
      <c r="E131" s="50"/>
      <c r="F131" s="50"/>
      <c r="G131" s="50"/>
      <c r="H131" s="50"/>
      <c r="I131" s="50"/>
      <c r="J131" s="50"/>
      <c r="K131" s="50"/>
      <c r="L131" s="50"/>
      <c r="M131" s="51"/>
      <c r="N131" s="51"/>
      <c r="O131" s="50"/>
      <c r="P131" s="52"/>
      <c r="Q131" s="50"/>
      <c r="R131" s="51"/>
      <c r="S131" s="50"/>
      <c r="T131" s="50"/>
      <c r="U131" s="50"/>
    </row>
    <row r="132" ht="12.75" customHeight="1">
      <c r="A132" s="50"/>
      <c r="B132" s="50"/>
      <c r="C132" s="50"/>
      <c r="D132" s="50"/>
      <c r="E132" s="50"/>
      <c r="F132" s="50"/>
      <c r="G132" s="50"/>
      <c r="H132" s="50"/>
      <c r="I132" s="50"/>
      <c r="J132" s="50"/>
      <c r="K132" s="50"/>
      <c r="L132" s="50"/>
      <c r="M132" s="51"/>
      <c r="N132" s="51"/>
      <c r="O132" s="50"/>
      <c r="P132" s="52"/>
      <c r="Q132" s="50"/>
      <c r="R132" s="51"/>
      <c r="S132" s="50"/>
      <c r="T132" s="50"/>
      <c r="U132" s="50"/>
    </row>
    <row r="133" ht="12.75" customHeight="1">
      <c r="A133" s="50"/>
      <c r="B133" s="50"/>
      <c r="C133" s="50"/>
      <c r="D133" s="50"/>
      <c r="E133" s="50"/>
      <c r="F133" s="50"/>
      <c r="G133" s="50"/>
      <c r="H133" s="50"/>
      <c r="I133" s="50"/>
      <c r="J133" s="50"/>
      <c r="K133" s="50"/>
      <c r="L133" s="50"/>
      <c r="M133" s="51"/>
      <c r="N133" s="51"/>
      <c r="O133" s="50"/>
      <c r="P133" s="52"/>
      <c r="Q133" s="50"/>
      <c r="R133" s="51"/>
      <c r="S133" s="50"/>
      <c r="T133" s="50"/>
      <c r="U133" s="50"/>
    </row>
    <row r="134" ht="12.75" customHeight="1">
      <c r="A134" s="50"/>
      <c r="B134" s="50"/>
      <c r="C134" s="50"/>
      <c r="D134" s="50"/>
      <c r="E134" s="50"/>
      <c r="F134" s="50"/>
      <c r="G134" s="50"/>
      <c r="H134" s="50"/>
      <c r="I134" s="50"/>
      <c r="J134" s="50"/>
      <c r="K134" s="50"/>
      <c r="L134" s="50"/>
      <c r="M134" s="51"/>
      <c r="N134" s="51"/>
      <c r="O134" s="50"/>
      <c r="P134" s="52"/>
      <c r="Q134" s="50"/>
      <c r="R134" s="51"/>
      <c r="S134" s="50"/>
      <c r="T134" s="50"/>
      <c r="U134" s="50"/>
    </row>
    <row r="135" ht="12.75" customHeight="1">
      <c r="A135" s="50"/>
      <c r="B135" s="50"/>
      <c r="C135" s="50"/>
      <c r="D135" s="50"/>
      <c r="E135" s="50"/>
      <c r="F135" s="50"/>
      <c r="G135" s="50"/>
      <c r="H135" s="50"/>
      <c r="I135" s="50"/>
      <c r="J135" s="50"/>
      <c r="K135" s="50"/>
      <c r="L135" s="50"/>
      <c r="M135" s="51"/>
      <c r="N135" s="51"/>
      <c r="O135" s="50"/>
      <c r="P135" s="52"/>
      <c r="Q135" s="50"/>
      <c r="R135" s="51"/>
      <c r="S135" s="50"/>
      <c r="T135" s="50"/>
      <c r="U135" s="50"/>
    </row>
    <row r="136" ht="12.75" customHeight="1">
      <c r="A136" s="50"/>
      <c r="B136" s="50"/>
      <c r="C136" s="50"/>
      <c r="D136" s="50"/>
      <c r="E136" s="50"/>
      <c r="F136" s="50"/>
      <c r="G136" s="50"/>
      <c r="H136" s="50"/>
      <c r="I136" s="50"/>
      <c r="J136" s="50"/>
      <c r="K136" s="50"/>
      <c r="L136" s="50"/>
      <c r="M136" s="51"/>
      <c r="N136" s="51"/>
      <c r="O136" s="50"/>
      <c r="P136" s="52"/>
      <c r="Q136" s="50"/>
      <c r="R136" s="51"/>
      <c r="S136" s="50"/>
      <c r="T136" s="50"/>
      <c r="U136" s="50"/>
    </row>
    <row r="137" ht="12.75" customHeight="1">
      <c r="A137" s="50"/>
      <c r="B137" s="50"/>
      <c r="C137" s="50"/>
      <c r="D137" s="50"/>
      <c r="E137" s="50"/>
      <c r="F137" s="50"/>
      <c r="G137" s="50"/>
      <c r="H137" s="50"/>
      <c r="I137" s="50"/>
      <c r="J137" s="50"/>
      <c r="K137" s="50"/>
      <c r="L137" s="50"/>
      <c r="M137" s="51"/>
      <c r="N137" s="51"/>
      <c r="O137" s="50"/>
      <c r="P137" s="52"/>
      <c r="Q137" s="50"/>
      <c r="R137" s="51"/>
      <c r="S137" s="50"/>
      <c r="T137" s="50"/>
      <c r="U137" s="50"/>
    </row>
    <row r="138" ht="12.75" customHeight="1">
      <c r="A138" s="50"/>
      <c r="B138" s="50"/>
      <c r="C138" s="50"/>
      <c r="D138" s="50"/>
      <c r="E138" s="50"/>
      <c r="F138" s="50"/>
      <c r="G138" s="50"/>
      <c r="H138" s="50"/>
      <c r="I138" s="50"/>
      <c r="J138" s="50"/>
      <c r="K138" s="50"/>
      <c r="L138" s="50"/>
      <c r="M138" s="51"/>
      <c r="N138" s="51"/>
      <c r="O138" s="50"/>
      <c r="P138" s="52"/>
      <c r="Q138" s="50"/>
      <c r="R138" s="51"/>
      <c r="S138" s="50"/>
      <c r="T138" s="50"/>
      <c r="U138" s="50"/>
    </row>
    <row r="139" ht="12.75" customHeight="1">
      <c r="A139" s="50"/>
      <c r="B139" s="50"/>
      <c r="C139" s="50"/>
      <c r="D139" s="50"/>
      <c r="E139" s="50"/>
      <c r="F139" s="50"/>
      <c r="G139" s="50"/>
      <c r="H139" s="50"/>
      <c r="I139" s="50"/>
      <c r="J139" s="50"/>
      <c r="K139" s="50"/>
      <c r="L139" s="50"/>
      <c r="M139" s="51"/>
      <c r="N139" s="51"/>
      <c r="O139" s="50"/>
      <c r="P139" s="52"/>
      <c r="Q139" s="50"/>
      <c r="R139" s="51"/>
      <c r="S139" s="50"/>
      <c r="T139" s="50"/>
      <c r="U139" s="50"/>
    </row>
    <row r="140" ht="12.75" customHeight="1">
      <c r="A140" s="50"/>
      <c r="B140" s="50"/>
      <c r="C140" s="50"/>
      <c r="D140" s="50"/>
      <c r="E140" s="50"/>
      <c r="F140" s="50"/>
      <c r="G140" s="50"/>
      <c r="H140" s="50"/>
      <c r="I140" s="50"/>
      <c r="J140" s="50"/>
      <c r="K140" s="50"/>
      <c r="L140" s="50"/>
      <c r="M140" s="51"/>
      <c r="N140" s="51"/>
      <c r="O140" s="50"/>
      <c r="P140" s="52"/>
      <c r="Q140" s="50"/>
      <c r="R140" s="51"/>
      <c r="S140" s="50"/>
      <c r="T140" s="50"/>
      <c r="U140" s="50"/>
    </row>
    <row r="141" ht="12.75" customHeight="1">
      <c r="A141" s="50"/>
      <c r="B141" s="50"/>
      <c r="C141" s="50"/>
      <c r="D141" s="50"/>
      <c r="E141" s="50"/>
      <c r="F141" s="50"/>
      <c r="G141" s="50"/>
      <c r="H141" s="50"/>
      <c r="I141" s="50"/>
      <c r="J141" s="50"/>
      <c r="K141" s="50"/>
      <c r="L141" s="50"/>
      <c r="M141" s="51"/>
      <c r="N141" s="51"/>
      <c r="O141" s="50"/>
      <c r="P141" s="52"/>
      <c r="Q141" s="50"/>
      <c r="R141" s="51"/>
      <c r="S141" s="50"/>
      <c r="T141" s="50"/>
      <c r="U141" s="50"/>
    </row>
    <row r="142" ht="12.75" customHeight="1">
      <c r="A142" s="50"/>
      <c r="B142" s="50"/>
      <c r="C142" s="50"/>
      <c r="D142" s="50"/>
      <c r="E142" s="50"/>
      <c r="F142" s="50"/>
      <c r="G142" s="50"/>
      <c r="H142" s="50"/>
      <c r="I142" s="50"/>
      <c r="J142" s="50"/>
      <c r="K142" s="50"/>
      <c r="L142" s="50"/>
      <c r="M142" s="51"/>
      <c r="N142" s="51"/>
      <c r="O142" s="50"/>
      <c r="P142" s="52"/>
      <c r="Q142" s="50"/>
      <c r="R142" s="51"/>
      <c r="S142" s="50"/>
      <c r="T142" s="50"/>
      <c r="U142" s="50"/>
    </row>
    <row r="143" ht="12.75" customHeight="1">
      <c r="A143" s="50"/>
      <c r="B143" s="50"/>
      <c r="C143" s="50"/>
      <c r="D143" s="50"/>
      <c r="E143" s="50"/>
      <c r="F143" s="50"/>
      <c r="G143" s="50"/>
      <c r="H143" s="50"/>
      <c r="I143" s="50"/>
      <c r="J143" s="50"/>
      <c r="K143" s="50"/>
      <c r="L143" s="50"/>
      <c r="M143" s="51"/>
      <c r="N143" s="51"/>
      <c r="O143" s="50"/>
      <c r="P143" s="52"/>
      <c r="Q143" s="50"/>
      <c r="R143" s="51"/>
      <c r="S143" s="50"/>
      <c r="T143" s="50"/>
      <c r="U143" s="50"/>
    </row>
    <row r="144" ht="12.75" customHeight="1">
      <c r="A144" s="50"/>
      <c r="B144" s="50"/>
      <c r="C144" s="50"/>
      <c r="D144" s="50"/>
      <c r="E144" s="50"/>
      <c r="F144" s="50"/>
      <c r="G144" s="50"/>
      <c r="H144" s="50"/>
      <c r="I144" s="50"/>
      <c r="J144" s="50"/>
      <c r="K144" s="50"/>
      <c r="L144" s="50"/>
      <c r="M144" s="51"/>
      <c r="N144" s="51"/>
      <c r="O144" s="50"/>
      <c r="P144" s="52"/>
      <c r="Q144" s="50"/>
      <c r="R144" s="51"/>
      <c r="S144" s="50"/>
      <c r="T144" s="50"/>
      <c r="U144" s="50"/>
    </row>
    <row r="145" ht="12.75" customHeight="1">
      <c r="A145" s="50"/>
      <c r="B145" s="50"/>
      <c r="C145" s="50"/>
      <c r="D145" s="50"/>
      <c r="E145" s="50"/>
      <c r="F145" s="50"/>
      <c r="G145" s="50"/>
      <c r="H145" s="50"/>
      <c r="I145" s="50"/>
      <c r="J145" s="50"/>
      <c r="K145" s="50"/>
      <c r="L145" s="50"/>
      <c r="M145" s="51"/>
      <c r="N145" s="51"/>
      <c r="O145" s="50"/>
      <c r="P145" s="52"/>
      <c r="Q145" s="50"/>
      <c r="R145" s="51"/>
      <c r="S145" s="50"/>
      <c r="T145" s="50"/>
      <c r="U145" s="50"/>
    </row>
    <row r="146" ht="12.75" customHeight="1">
      <c r="A146" s="50"/>
      <c r="B146" s="50"/>
      <c r="C146" s="50"/>
      <c r="D146" s="50"/>
      <c r="E146" s="50"/>
      <c r="F146" s="50"/>
      <c r="G146" s="50"/>
      <c r="H146" s="50"/>
      <c r="I146" s="50"/>
      <c r="J146" s="50"/>
      <c r="K146" s="50"/>
      <c r="L146" s="50"/>
      <c r="M146" s="51"/>
      <c r="N146" s="51"/>
      <c r="O146" s="50"/>
      <c r="P146" s="52"/>
      <c r="Q146" s="50"/>
      <c r="R146" s="51"/>
      <c r="S146" s="50"/>
      <c r="T146" s="50"/>
      <c r="U146" s="50"/>
    </row>
    <row r="147" ht="12.75" customHeight="1">
      <c r="A147" s="50"/>
      <c r="B147" s="50"/>
      <c r="C147" s="50"/>
      <c r="D147" s="50"/>
      <c r="E147" s="50"/>
      <c r="F147" s="50"/>
      <c r="G147" s="50"/>
      <c r="H147" s="50"/>
      <c r="I147" s="50"/>
      <c r="J147" s="50"/>
      <c r="K147" s="50"/>
      <c r="L147" s="50"/>
      <c r="M147" s="51"/>
      <c r="N147" s="51"/>
      <c r="O147" s="50"/>
      <c r="P147" s="52"/>
      <c r="Q147" s="50"/>
      <c r="R147" s="51"/>
      <c r="S147" s="50"/>
      <c r="T147" s="50"/>
      <c r="U147" s="50"/>
    </row>
    <row r="148" ht="12.75" customHeight="1">
      <c r="A148" s="50"/>
      <c r="B148" s="50"/>
      <c r="C148" s="50"/>
      <c r="D148" s="50"/>
      <c r="E148" s="50"/>
      <c r="F148" s="50"/>
      <c r="G148" s="50"/>
      <c r="H148" s="50"/>
      <c r="I148" s="50"/>
      <c r="J148" s="50"/>
      <c r="K148" s="50"/>
      <c r="L148" s="50"/>
      <c r="M148" s="51"/>
      <c r="N148" s="51"/>
      <c r="O148" s="50"/>
      <c r="P148" s="52"/>
      <c r="Q148" s="50"/>
      <c r="R148" s="51"/>
      <c r="S148" s="50"/>
      <c r="T148" s="50"/>
      <c r="U148" s="50"/>
    </row>
    <row r="149" ht="12.75" customHeight="1">
      <c r="A149" s="50"/>
      <c r="B149" s="50"/>
      <c r="C149" s="50"/>
      <c r="D149" s="50"/>
      <c r="E149" s="50"/>
      <c r="F149" s="50"/>
      <c r="G149" s="50"/>
      <c r="H149" s="50"/>
      <c r="I149" s="50"/>
      <c r="J149" s="50"/>
      <c r="K149" s="50"/>
      <c r="L149" s="50"/>
      <c r="M149" s="51"/>
      <c r="N149" s="51"/>
      <c r="O149" s="50"/>
      <c r="P149" s="52"/>
      <c r="Q149" s="50"/>
      <c r="R149" s="51"/>
      <c r="S149" s="50"/>
      <c r="T149" s="50"/>
      <c r="U149" s="50"/>
    </row>
    <row r="150" ht="12.75" customHeight="1">
      <c r="A150" s="50"/>
      <c r="B150" s="50"/>
      <c r="C150" s="50"/>
      <c r="D150" s="50"/>
      <c r="E150" s="50"/>
      <c r="F150" s="50"/>
      <c r="G150" s="50"/>
      <c r="H150" s="50"/>
      <c r="I150" s="50"/>
      <c r="J150" s="50"/>
      <c r="K150" s="50"/>
      <c r="L150" s="50"/>
      <c r="M150" s="51"/>
      <c r="N150" s="51"/>
      <c r="O150" s="50"/>
      <c r="P150" s="52"/>
      <c r="Q150" s="50"/>
      <c r="R150" s="51"/>
      <c r="S150" s="50"/>
      <c r="T150" s="50"/>
      <c r="U150" s="50"/>
    </row>
    <row r="151" ht="12.75" customHeight="1">
      <c r="A151" s="50"/>
      <c r="B151" s="50"/>
      <c r="C151" s="50"/>
      <c r="D151" s="50"/>
      <c r="E151" s="50"/>
      <c r="F151" s="50"/>
      <c r="G151" s="50"/>
      <c r="H151" s="50"/>
      <c r="I151" s="50"/>
      <c r="J151" s="50"/>
      <c r="K151" s="50"/>
      <c r="L151" s="50"/>
      <c r="M151" s="51"/>
      <c r="N151" s="51"/>
      <c r="O151" s="50"/>
      <c r="P151" s="52"/>
      <c r="Q151" s="50"/>
      <c r="R151" s="51"/>
      <c r="S151" s="50"/>
      <c r="T151" s="50"/>
      <c r="U151" s="50"/>
    </row>
    <row r="152" ht="12.75" customHeight="1">
      <c r="A152" s="50"/>
      <c r="B152" s="50"/>
      <c r="C152" s="50"/>
      <c r="D152" s="50"/>
      <c r="E152" s="50"/>
      <c r="F152" s="50"/>
      <c r="G152" s="50"/>
      <c r="H152" s="50"/>
      <c r="I152" s="50"/>
      <c r="J152" s="50"/>
      <c r="K152" s="50"/>
      <c r="L152" s="50"/>
      <c r="M152" s="51"/>
      <c r="N152" s="51"/>
      <c r="O152" s="50"/>
      <c r="P152" s="52"/>
      <c r="Q152" s="50"/>
      <c r="R152" s="51"/>
      <c r="S152" s="50"/>
      <c r="T152" s="50"/>
      <c r="U152" s="50"/>
    </row>
    <row r="153" ht="12.75" customHeight="1">
      <c r="A153" s="50"/>
      <c r="B153" s="50"/>
      <c r="C153" s="50"/>
      <c r="D153" s="50"/>
      <c r="E153" s="50"/>
      <c r="F153" s="50"/>
      <c r="G153" s="50"/>
      <c r="H153" s="50"/>
      <c r="I153" s="50"/>
      <c r="J153" s="50"/>
      <c r="K153" s="50"/>
      <c r="L153" s="50"/>
      <c r="M153" s="51"/>
      <c r="N153" s="51"/>
      <c r="O153" s="50"/>
      <c r="P153" s="52"/>
      <c r="Q153" s="50"/>
      <c r="R153" s="51"/>
      <c r="S153" s="50"/>
      <c r="T153" s="50"/>
      <c r="U153" s="50"/>
    </row>
    <row r="154" ht="12.75" customHeight="1">
      <c r="A154" s="50"/>
      <c r="B154" s="50"/>
      <c r="C154" s="50"/>
      <c r="D154" s="50"/>
      <c r="E154" s="50"/>
      <c r="F154" s="50"/>
      <c r="G154" s="50"/>
      <c r="H154" s="50"/>
      <c r="I154" s="50"/>
      <c r="J154" s="50"/>
      <c r="K154" s="50"/>
      <c r="L154" s="50"/>
      <c r="M154" s="51"/>
      <c r="N154" s="51"/>
      <c r="O154" s="50"/>
      <c r="P154" s="52"/>
      <c r="Q154" s="50"/>
      <c r="R154" s="51"/>
      <c r="S154" s="50"/>
      <c r="T154" s="50"/>
      <c r="U154" s="50"/>
    </row>
    <row r="155" ht="12.75" customHeight="1">
      <c r="A155" s="50"/>
      <c r="B155" s="50"/>
      <c r="C155" s="50"/>
      <c r="D155" s="50"/>
      <c r="E155" s="50"/>
      <c r="F155" s="50"/>
      <c r="G155" s="50"/>
      <c r="H155" s="50"/>
      <c r="I155" s="50"/>
      <c r="J155" s="50"/>
      <c r="K155" s="50"/>
      <c r="L155" s="50"/>
      <c r="M155" s="51"/>
      <c r="N155" s="51"/>
      <c r="O155" s="50"/>
      <c r="P155" s="52"/>
      <c r="Q155" s="50"/>
      <c r="R155" s="51"/>
      <c r="S155" s="50"/>
      <c r="T155" s="50"/>
      <c r="U155" s="50"/>
    </row>
    <row r="156" ht="12.75" customHeight="1">
      <c r="A156" s="50"/>
      <c r="B156" s="50"/>
      <c r="C156" s="50"/>
      <c r="D156" s="50"/>
      <c r="E156" s="50"/>
      <c r="F156" s="50"/>
      <c r="G156" s="50"/>
      <c r="H156" s="50"/>
      <c r="I156" s="50"/>
      <c r="J156" s="50"/>
      <c r="K156" s="50"/>
      <c r="L156" s="50"/>
      <c r="M156" s="51"/>
      <c r="N156" s="51"/>
      <c r="O156" s="50"/>
      <c r="P156" s="52"/>
      <c r="Q156" s="50"/>
      <c r="R156" s="51"/>
      <c r="S156" s="50"/>
      <c r="T156" s="50"/>
      <c r="U156" s="50"/>
    </row>
    <row r="157" ht="12.75" customHeight="1">
      <c r="A157" s="50"/>
      <c r="B157" s="50"/>
      <c r="C157" s="50"/>
      <c r="D157" s="50"/>
      <c r="E157" s="50"/>
      <c r="F157" s="50"/>
      <c r="G157" s="50"/>
      <c r="H157" s="50"/>
      <c r="I157" s="50"/>
      <c r="J157" s="50"/>
      <c r="K157" s="50"/>
      <c r="L157" s="50"/>
      <c r="M157" s="51"/>
      <c r="N157" s="51"/>
      <c r="O157" s="50"/>
      <c r="P157" s="52"/>
      <c r="Q157" s="50"/>
      <c r="R157" s="51"/>
      <c r="S157" s="50"/>
      <c r="T157" s="50"/>
      <c r="U157" s="50"/>
    </row>
    <row r="158" ht="12.75" customHeight="1">
      <c r="A158" s="50"/>
      <c r="B158" s="50"/>
      <c r="C158" s="50"/>
      <c r="D158" s="50"/>
      <c r="E158" s="50"/>
      <c r="F158" s="50"/>
      <c r="G158" s="50"/>
      <c r="H158" s="50"/>
      <c r="I158" s="50"/>
      <c r="J158" s="50"/>
      <c r="K158" s="50"/>
      <c r="L158" s="50"/>
      <c r="M158" s="51"/>
      <c r="N158" s="51"/>
      <c r="O158" s="50"/>
      <c r="P158" s="52"/>
      <c r="Q158" s="50"/>
      <c r="R158" s="51"/>
      <c r="S158" s="50"/>
      <c r="T158" s="50"/>
      <c r="U158" s="50"/>
    </row>
    <row r="159" ht="12.75" customHeight="1">
      <c r="A159" s="50"/>
      <c r="B159" s="50"/>
      <c r="C159" s="50"/>
      <c r="D159" s="50"/>
      <c r="E159" s="50"/>
      <c r="F159" s="50"/>
      <c r="G159" s="50"/>
      <c r="H159" s="50"/>
      <c r="I159" s="50"/>
      <c r="J159" s="50"/>
      <c r="K159" s="50"/>
      <c r="L159" s="50"/>
      <c r="M159" s="51"/>
      <c r="N159" s="51"/>
      <c r="O159" s="50"/>
      <c r="P159" s="52"/>
      <c r="Q159" s="50"/>
      <c r="R159" s="51"/>
      <c r="S159" s="50"/>
      <c r="T159" s="50"/>
      <c r="U159" s="50"/>
    </row>
    <row r="160" ht="12.75" customHeight="1">
      <c r="A160" s="50"/>
      <c r="B160" s="50"/>
      <c r="C160" s="50"/>
      <c r="D160" s="50"/>
      <c r="E160" s="50"/>
      <c r="F160" s="50"/>
      <c r="G160" s="50"/>
      <c r="H160" s="50"/>
      <c r="I160" s="50"/>
      <c r="J160" s="50"/>
      <c r="K160" s="50"/>
      <c r="L160" s="50"/>
      <c r="M160" s="51"/>
      <c r="N160" s="51"/>
      <c r="O160" s="50"/>
      <c r="P160" s="52"/>
      <c r="Q160" s="50"/>
      <c r="R160" s="51"/>
      <c r="S160" s="50"/>
      <c r="T160" s="50"/>
      <c r="U160" s="50"/>
    </row>
    <row r="161" ht="12.75" customHeight="1">
      <c r="A161" s="50"/>
      <c r="B161" s="50"/>
      <c r="C161" s="50"/>
      <c r="D161" s="50"/>
      <c r="E161" s="50"/>
      <c r="F161" s="50"/>
      <c r="G161" s="50"/>
      <c r="H161" s="50"/>
      <c r="I161" s="50"/>
      <c r="J161" s="50"/>
      <c r="K161" s="50"/>
      <c r="L161" s="50"/>
      <c r="M161" s="51"/>
      <c r="N161" s="51"/>
      <c r="O161" s="50"/>
      <c r="P161" s="52"/>
      <c r="Q161" s="50"/>
      <c r="R161" s="51"/>
      <c r="S161" s="50"/>
      <c r="T161" s="50"/>
      <c r="U161" s="50"/>
    </row>
    <row r="162" ht="12.75" customHeight="1">
      <c r="A162" s="50"/>
      <c r="B162" s="50"/>
      <c r="C162" s="50"/>
      <c r="D162" s="50"/>
      <c r="E162" s="50"/>
      <c r="F162" s="50"/>
      <c r="G162" s="50"/>
      <c r="H162" s="50"/>
      <c r="I162" s="50"/>
      <c r="J162" s="50"/>
      <c r="K162" s="50"/>
      <c r="L162" s="50"/>
      <c r="M162" s="51"/>
      <c r="N162" s="51"/>
      <c r="O162" s="50"/>
      <c r="P162" s="52"/>
      <c r="Q162" s="50"/>
      <c r="R162" s="51"/>
      <c r="S162" s="50"/>
      <c r="T162" s="50"/>
      <c r="U162" s="50"/>
    </row>
    <row r="163" ht="12.75" customHeight="1">
      <c r="A163" s="50"/>
      <c r="B163" s="50"/>
      <c r="C163" s="50"/>
      <c r="D163" s="50"/>
      <c r="E163" s="50"/>
      <c r="F163" s="50"/>
      <c r="G163" s="50"/>
      <c r="H163" s="50"/>
      <c r="I163" s="50"/>
      <c r="J163" s="50"/>
      <c r="K163" s="50"/>
      <c r="L163" s="50"/>
      <c r="M163" s="51"/>
      <c r="N163" s="51"/>
      <c r="O163" s="50"/>
      <c r="P163" s="52"/>
      <c r="Q163" s="50"/>
      <c r="R163" s="51"/>
      <c r="S163" s="50"/>
      <c r="T163" s="50"/>
      <c r="U163" s="50"/>
    </row>
    <row r="164" ht="12.75" customHeight="1">
      <c r="A164" s="50"/>
      <c r="B164" s="50"/>
      <c r="C164" s="50"/>
      <c r="D164" s="50"/>
      <c r="E164" s="50"/>
      <c r="F164" s="50"/>
      <c r="G164" s="50"/>
      <c r="H164" s="50"/>
      <c r="I164" s="50"/>
      <c r="J164" s="50"/>
      <c r="K164" s="50"/>
      <c r="L164" s="50"/>
      <c r="M164" s="51"/>
      <c r="N164" s="51"/>
      <c r="O164" s="50"/>
      <c r="P164" s="52"/>
      <c r="Q164" s="50"/>
      <c r="R164" s="51"/>
      <c r="S164" s="50"/>
      <c r="T164" s="50"/>
      <c r="U164" s="50"/>
    </row>
    <row r="165" ht="12.75" customHeight="1">
      <c r="A165" s="50"/>
      <c r="B165" s="50"/>
      <c r="C165" s="50"/>
      <c r="D165" s="50"/>
      <c r="E165" s="50"/>
      <c r="F165" s="50"/>
      <c r="G165" s="50"/>
      <c r="H165" s="50"/>
      <c r="I165" s="50"/>
      <c r="J165" s="50"/>
      <c r="K165" s="50"/>
      <c r="L165" s="50"/>
      <c r="M165" s="51"/>
      <c r="N165" s="51"/>
      <c r="O165" s="50"/>
      <c r="P165" s="52"/>
      <c r="Q165" s="50"/>
      <c r="R165" s="51"/>
      <c r="S165" s="50"/>
      <c r="T165" s="50"/>
      <c r="U165" s="50"/>
    </row>
    <row r="166" ht="12.75" customHeight="1">
      <c r="A166" s="50"/>
      <c r="B166" s="50"/>
      <c r="C166" s="50"/>
      <c r="D166" s="50"/>
      <c r="E166" s="50"/>
      <c r="F166" s="50"/>
      <c r="G166" s="50"/>
      <c r="H166" s="50"/>
      <c r="I166" s="50"/>
      <c r="J166" s="50"/>
      <c r="K166" s="50"/>
      <c r="L166" s="50"/>
      <c r="M166" s="51"/>
      <c r="N166" s="51"/>
      <c r="O166" s="50"/>
      <c r="P166" s="52"/>
      <c r="Q166" s="50"/>
      <c r="R166" s="51"/>
      <c r="S166" s="50"/>
      <c r="T166" s="50"/>
      <c r="U166" s="50"/>
    </row>
    <row r="167" ht="12.75" customHeight="1">
      <c r="A167" s="50"/>
      <c r="B167" s="50"/>
      <c r="C167" s="50"/>
      <c r="D167" s="50"/>
      <c r="E167" s="50"/>
      <c r="F167" s="50"/>
      <c r="G167" s="50"/>
      <c r="H167" s="50"/>
      <c r="I167" s="50"/>
      <c r="J167" s="50"/>
      <c r="K167" s="50"/>
      <c r="L167" s="50"/>
      <c r="M167" s="51"/>
      <c r="N167" s="51"/>
      <c r="O167" s="50"/>
      <c r="P167" s="52"/>
      <c r="Q167" s="50"/>
      <c r="R167" s="51"/>
      <c r="S167" s="50"/>
      <c r="T167" s="50"/>
      <c r="U167" s="50"/>
    </row>
    <row r="168" ht="12.75" customHeight="1">
      <c r="A168" s="50"/>
      <c r="B168" s="50"/>
      <c r="C168" s="50"/>
      <c r="D168" s="50"/>
      <c r="E168" s="50"/>
      <c r="F168" s="50"/>
      <c r="G168" s="50"/>
      <c r="H168" s="50"/>
      <c r="I168" s="50"/>
      <c r="J168" s="50"/>
      <c r="K168" s="50"/>
      <c r="L168" s="50"/>
      <c r="M168" s="51"/>
      <c r="N168" s="51"/>
      <c r="O168" s="50"/>
      <c r="P168" s="52"/>
      <c r="Q168" s="50"/>
      <c r="R168" s="51"/>
      <c r="S168" s="50"/>
      <c r="T168" s="50"/>
      <c r="U168" s="50"/>
    </row>
    <row r="169" ht="12.75" customHeight="1">
      <c r="A169" s="50"/>
      <c r="B169" s="50"/>
      <c r="C169" s="50"/>
      <c r="D169" s="50"/>
      <c r="E169" s="50"/>
      <c r="F169" s="50"/>
      <c r="G169" s="50"/>
      <c r="H169" s="50"/>
      <c r="I169" s="50"/>
      <c r="J169" s="50"/>
      <c r="K169" s="50"/>
      <c r="L169" s="50"/>
      <c r="M169" s="51"/>
      <c r="N169" s="51"/>
      <c r="O169" s="50"/>
      <c r="P169" s="52"/>
      <c r="Q169" s="50"/>
      <c r="R169" s="51"/>
      <c r="S169" s="50"/>
      <c r="T169" s="50"/>
      <c r="U169" s="50"/>
    </row>
    <row r="170" ht="12.75" customHeight="1">
      <c r="A170" s="50"/>
      <c r="B170" s="50"/>
      <c r="C170" s="50"/>
      <c r="D170" s="50"/>
      <c r="E170" s="50"/>
      <c r="F170" s="50"/>
      <c r="G170" s="50"/>
      <c r="H170" s="50"/>
      <c r="I170" s="50"/>
      <c r="J170" s="50"/>
      <c r="K170" s="50"/>
      <c r="L170" s="50"/>
      <c r="M170" s="51"/>
      <c r="N170" s="51"/>
      <c r="O170" s="50"/>
      <c r="P170" s="52"/>
      <c r="Q170" s="50"/>
      <c r="R170" s="51"/>
      <c r="S170" s="50"/>
      <c r="T170" s="50"/>
      <c r="U170" s="50"/>
    </row>
    <row r="171" ht="12.75" customHeight="1">
      <c r="A171" s="50"/>
      <c r="B171" s="50"/>
      <c r="C171" s="50"/>
      <c r="D171" s="50"/>
      <c r="E171" s="50"/>
      <c r="F171" s="50"/>
      <c r="G171" s="50"/>
      <c r="H171" s="50"/>
      <c r="I171" s="50"/>
      <c r="J171" s="50"/>
      <c r="K171" s="50"/>
      <c r="L171" s="50"/>
      <c r="M171" s="51"/>
      <c r="N171" s="51"/>
      <c r="O171" s="50"/>
      <c r="P171" s="52"/>
      <c r="Q171" s="50"/>
      <c r="R171" s="51"/>
      <c r="S171" s="50"/>
      <c r="T171" s="50"/>
      <c r="U171" s="50"/>
    </row>
    <row r="172" ht="12.75" customHeight="1">
      <c r="A172" s="50"/>
      <c r="B172" s="50"/>
      <c r="C172" s="50"/>
      <c r="D172" s="50"/>
      <c r="E172" s="50"/>
      <c r="F172" s="50"/>
      <c r="G172" s="50"/>
      <c r="H172" s="50"/>
      <c r="I172" s="50"/>
      <c r="J172" s="50"/>
      <c r="K172" s="50"/>
      <c r="L172" s="50"/>
      <c r="M172" s="51"/>
      <c r="N172" s="51"/>
      <c r="O172" s="50"/>
      <c r="P172" s="52"/>
      <c r="Q172" s="50"/>
      <c r="R172" s="51"/>
      <c r="S172" s="50"/>
      <c r="T172" s="50"/>
      <c r="U172" s="50"/>
    </row>
    <row r="173" ht="12.75" customHeight="1">
      <c r="A173" s="50"/>
      <c r="B173" s="50"/>
      <c r="C173" s="50"/>
      <c r="D173" s="50"/>
      <c r="E173" s="50"/>
      <c r="F173" s="50"/>
      <c r="G173" s="50"/>
      <c r="H173" s="50"/>
      <c r="I173" s="50"/>
      <c r="J173" s="50"/>
      <c r="K173" s="50"/>
      <c r="L173" s="50"/>
      <c r="M173" s="51"/>
      <c r="N173" s="51"/>
      <c r="O173" s="50"/>
      <c r="P173" s="52"/>
      <c r="Q173" s="50"/>
      <c r="R173" s="51"/>
      <c r="S173" s="50"/>
      <c r="T173" s="50"/>
      <c r="U173" s="50"/>
    </row>
    <row r="174" ht="12.75" customHeight="1">
      <c r="A174" s="50"/>
      <c r="B174" s="50"/>
      <c r="C174" s="50"/>
      <c r="D174" s="50"/>
      <c r="E174" s="50"/>
      <c r="F174" s="50"/>
      <c r="G174" s="50"/>
      <c r="H174" s="50"/>
      <c r="I174" s="50"/>
      <c r="J174" s="50"/>
      <c r="K174" s="50"/>
      <c r="L174" s="50"/>
      <c r="M174" s="51"/>
      <c r="N174" s="51"/>
      <c r="O174" s="50"/>
      <c r="P174" s="52"/>
      <c r="Q174" s="50"/>
      <c r="R174" s="51"/>
      <c r="S174" s="50"/>
      <c r="T174" s="50"/>
      <c r="U174" s="50"/>
    </row>
    <row r="175" ht="12.75" customHeight="1">
      <c r="A175" s="50"/>
      <c r="B175" s="50"/>
      <c r="C175" s="50"/>
      <c r="D175" s="50"/>
      <c r="E175" s="50"/>
      <c r="F175" s="50"/>
      <c r="G175" s="50"/>
      <c r="H175" s="50"/>
      <c r="I175" s="50"/>
      <c r="J175" s="50"/>
      <c r="K175" s="50"/>
      <c r="L175" s="50"/>
      <c r="M175" s="51"/>
      <c r="N175" s="51"/>
      <c r="O175" s="50"/>
      <c r="P175" s="52"/>
      <c r="Q175" s="50"/>
      <c r="R175" s="51"/>
      <c r="S175" s="50"/>
      <c r="T175" s="50"/>
      <c r="U175" s="50"/>
    </row>
    <row r="176" ht="12.75" customHeight="1">
      <c r="A176" s="50"/>
      <c r="B176" s="50"/>
      <c r="C176" s="50"/>
      <c r="D176" s="50"/>
      <c r="E176" s="50"/>
      <c r="F176" s="50"/>
      <c r="G176" s="50"/>
      <c r="H176" s="50"/>
      <c r="I176" s="50"/>
      <c r="J176" s="50"/>
      <c r="K176" s="50"/>
      <c r="L176" s="50"/>
      <c r="M176" s="51"/>
      <c r="N176" s="51"/>
      <c r="O176" s="50"/>
      <c r="P176" s="52"/>
      <c r="Q176" s="50"/>
      <c r="R176" s="51"/>
      <c r="S176" s="50"/>
      <c r="T176" s="50"/>
      <c r="U176" s="50"/>
    </row>
    <row r="177" ht="12.75" customHeight="1">
      <c r="A177" s="50"/>
      <c r="B177" s="50"/>
      <c r="C177" s="50"/>
      <c r="D177" s="50"/>
      <c r="E177" s="50"/>
      <c r="F177" s="50"/>
      <c r="G177" s="50"/>
      <c r="H177" s="50"/>
      <c r="I177" s="50"/>
      <c r="J177" s="50"/>
      <c r="K177" s="50"/>
      <c r="L177" s="50"/>
      <c r="M177" s="51"/>
      <c r="N177" s="51"/>
      <c r="O177" s="50"/>
      <c r="P177" s="52"/>
      <c r="Q177" s="50"/>
      <c r="R177" s="51"/>
      <c r="S177" s="50"/>
      <c r="T177" s="50"/>
      <c r="U177" s="50"/>
    </row>
    <row r="178" ht="12.75" customHeight="1">
      <c r="A178" s="50"/>
      <c r="B178" s="50"/>
      <c r="C178" s="50"/>
      <c r="D178" s="50"/>
      <c r="E178" s="50"/>
      <c r="F178" s="50"/>
      <c r="G178" s="50"/>
      <c r="H178" s="50"/>
      <c r="I178" s="50"/>
      <c r="J178" s="50"/>
      <c r="K178" s="50"/>
      <c r="L178" s="50"/>
      <c r="M178" s="51"/>
      <c r="N178" s="51"/>
      <c r="O178" s="50"/>
      <c r="P178" s="52"/>
      <c r="Q178" s="50"/>
      <c r="R178" s="51"/>
      <c r="S178" s="50"/>
      <c r="T178" s="50"/>
      <c r="U178" s="50"/>
    </row>
    <row r="179" ht="12.75" customHeight="1">
      <c r="A179" s="50"/>
      <c r="B179" s="50"/>
      <c r="C179" s="50"/>
      <c r="D179" s="50"/>
      <c r="E179" s="50"/>
      <c r="F179" s="50"/>
      <c r="G179" s="50"/>
      <c r="H179" s="50"/>
      <c r="I179" s="50"/>
      <c r="J179" s="50"/>
      <c r="K179" s="50"/>
      <c r="L179" s="50"/>
      <c r="M179" s="51"/>
      <c r="N179" s="51"/>
      <c r="O179" s="50"/>
      <c r="P179" s="52"/>
      <c r="Q179" s="50"/>
      <c r="R179" s="51"/>
      <c r="S179" s="50"/>
      <c r="T179" s="50"/>
      <c r="U179" s="50"/>
    </row>
    <row r="180" ht="12.75" customHeight="1">
      <c r="A180" s="50"/>
      <c r="B180" s="50"/>
      <c r="C180" s="50"/>
      <c r="D180" s="50"/>
      <c r="E180" s="50"/>
      <c r="F180" s="50"/>
      <c r="G180" s="50"/>
      <c r="H180" s="50"/>
      <c r="I180" s="50"/>
      <c r="J180" s="50"/>
      <c r="K180" s="50"/>
      <c r="L180" s="50"/>
      <c r="M180" s="51"/>
      <c r="N180" s="51"/>
      <c r="O180" s="50"/>
      <c r="P180" s="52"/>
      <c r="Q180" s="50"/>
      <c r="R180" s="51"/>
      <c r="S180" s="50"/>
      <c r="T180" s="50"/>
      <c r="U180" s="50"/>
    </row>
    <row r="181" ht="12.75" customHeight="1">
      <c r="A181" s="50"/>
      <c r="B181" s="50"/>
      <c r="C181" s="50"/>
      <c r="D181" s="50"/>
      <c r="E181" s="50"/>
      <c r="F181" s="50"/>
      <c r="G181" s="50"/>
      <c r="H181" s="50"/>
      <c r="I181" s="50"/>
      <c r="J181" s="50"/>
      <c r="K181" s="50"/>
      <c r="L181" s="50"/>
      <c r="M181" s="51"/>
      <c r="N181" s="51"/>
      <c r="O181" s="50"/>
      <c r="P181" s="52"/>
      <c r="Q181" s="50"/>
      <c r="R181" s="51"/>
      <c r="S181" s="50"/>
      <c r="T181" s="50"/>
      <c r="U181" s="50"/>
    </row>
    <row r="182" ht="12.75" customHeight="1">
      <c r="A182" s="50"/>
      <c r="B182" s="50"/>
      <c r="C182" s="50"/>
      <c r="D182" s="50"/>
      <c r="E182" s="50"/>
      <c r="F182" s="50"/>
      <c r="G182" s="50"/>
      <c r="H182" s="50"/>
      <c r="I182" s="50"/>
      <c r="J182" s="50"/>
      <c r="K182" s="50"/>
      <c r="L182" s="50"/>
      <c r="M182" s="51"/>
      <c r="N182" s="51"/>
      <c r="O182" s="50"/>
      <c r="P182" s="52"/>
      <c r="Q182" s="50"/>
      <c r="R182" s="51"/>
      <c r="S182" s="50"/>
      <c r="T182" s="50"/>
      <c r="U182" s="50"/>
    </row>
    <row r="183" ht="12.75" customHeight="1">
      <c r="A183" s="50"/>
      <c r="B183" s="50"/>
      <c r="C183" s="50"/>
      <c r="D183" s="50"/>
      <c r="E183" s="50"/>
      <c r="F183" s="50"/>
      <c r="G183" s="50"/>
      <c r="H183" s="50"/>
      <c r="I183" s="50"/>
      <c r="J183" s="50"/>
      <c r="K183" s="50"/>
      <c r="L183" s="50"/>
      <c r="M183" s="51"/>
      <c r="N183" s="51"/>
      <c r="O183" s="50"/>
      <c r="P183" s="52"/>
      <c r="Q183" s="50"/>
      <c r="R183" s="51"/>
      <c r="S183" s="50"/>
      <c r="T183" s="50"/>
      <c r="U183" s="50"/>
    </row>
    <row r="184" ht="12.75" customHeight="1">
      <c r="A184" s="50"/>
      <c r="B184" s="50"/>
      <c r="C184" s="50"/>
      <c r="D184" s="50"/>
      <c r="E184" s="50"/>
      <c r="F184" s="50"/>
      <c r="G184" s="50"/>
      <c r="H184" s="50"/>
      <c r="I184" s="50"/>
      <c r="J184" s="50"/>
      <c r="K184" s="50"/>
      <c r="L184" s="50"/>
      <c r="M184" s="51"/>
      <c r="N184" s="51"/>
      <c r="O184" s="50"/>
      <c r="P184" s="52"/>
      <c r="Q184" s="50"/>
      <c r="R184" s="51"/>
      <c r="S184" s="50"/>
      <c r="T184" s="50"/>
      <c r="U184" s="50"/>
    </row>
    <row r="185" ht="12.75" customHeight="1">
      <c r="A185" s="50"/>
      <c r="B185" s="50"/>
      <c r="C185" s="50"/>
      <c r="D185" s="50"/>
      <c r="E185" s="50"/>
      <c r="F185" s="50"/>
      <c r="G185" s="50"/>
      <c r="H185" s="50"/>
      <c r="I185" s="50"/>
      <c r="J185" s="50"/>
      <c r="K185" s="50"/>
      <c r="L185" s="50"/>
      <c r="M185" s="51"/>
      <c r="N185" s="51"/>
      <c r="O185" s="50"/>
      <c r="P185" s="52"/>
      <c r="Q185" s="50"/>
      <c r="R185" s="51"/>
      <c r="S185" s="50"/>
      <c r="T185" s="50"/>
      <c r="U185" s="50"/>
    </row>
    <row r="186" ht="12.75" customHeight="1">
      <c r="A186" s="50"/>
      <c r="B186" s="50"/>
      <c r="C186" s="50"/>
      <c r="D186" s="50"/>
      <c r="E186" s="50"/>
      <c r="F186" s="50"/>
      <c r="G186" s="50"/>
      <c r="H186" s="50"/>
      <c r="I186" s="50"/>
      <c r="J186" s="50"/>
      <c r="K186" s="50"/>
      <c r="L186" s="50"/>
      <c r="M186" s="51"/>
      <c r="N186" s="51"/>
      <c r="O186" s="50"/>
      <c r="P186" s="52"/>
      <c r="Q186" s="50"/>
      <c r="R186" s="51"/>
      <c r="S186" s="50"/>
      <c r="T186" s="50"/>
      <c r="U186" s="50"/>
    </row>
    <row r="187" ht="12.75" customHeight="1">
      <c r="A187" s="50"/>
      <c r="B187" s="50"/>
      <c r="C187" s="50"/>
      <c r="D187" s="50"/>
      <c r="E187" s="50"/>
      <c r="F187" s="50"/>
      <c r="G187" s="50"/>
      <c r="H187" s="50"/>
      <c r="I187" s="50"/>
      <c r="J187" s="50"/>
      <c r="K187" s="50"/>
      <c r="L187" s="50"/>
      <c r="M187" s="51"/>
      <c r="N187" s="51"/>
      <c r="O187" s="50"/>
      <c r="P187" s="52"/>
      <c r="Q187" s="50"/>
      <c r="R187" s="51"/>
      <c r="S187" s="50"/>
      <c r="T187" s="50"/>
      <c r="U187" s="50"/>
    </row>
    <row r="188" ht="12.75" customHeight="1">
      <c r="A188" s="50"/>
      <c r="B188" s="50"/>
      <c r="C188" s="50"/>
      <c r="D188" s="50"/>
      <c r="E188" s="50"/>
      <c r="F188" s="50"/>
      <c r="G188" s="50"/>
      <c r="H188" s="50"/>
      <c r="I188" s="50"/>
      <c r="J188" s="50"/>
      <c r="K188" s="50"/>
      <c r="L188" s="50"/>
      <c r="M188" s="51"/>
      <c r="N188" s="51"/>
      <c r="O188" s="50"/>
      <c r="P188" s="52"/>
      <c r="Q188" s="50"/>
      <c r="R188" s="51"/>
      <c r="S188" s="50"/>
      <c r="T188" s="50"/>
      <c r="U188" s="50"/>
    </row>
    <row r="189" ht="12.75" customHeight="1">
      <c r="A189" s="50"/>
      <c r="B189" s="50"/>
      <c r="C189" s="50"/>
      <c r="D189" s="50"/>
      <c r="E189" s="50"/>
      <c r="F189" s="50"/>
      <c r="G189" s="50"/>
      <c r="H189" s="50"/>
      <c r="I189" s="50"/>
      <c r="J189" s="50"/>
      <c r="K189" s="50"/>
      <c r="L189" s="50"/>
      <c r="M189" s="51"/>
      <c r="N189" s="51"/>
      <c r="O189" s="50"/>
      <c r="P189" s="52"/>
      <c r="Q189" s="50"/>
      <c r="R189" s="51"/>
      <c r="S189" s="50"/>
      <c r="T189" s="50"/>
      <c r="U189" s="50"/>
    </row>
    <row r="190" ht="12.75" customHeight="1">
      <c r="A190" s="50"/>
      <c r="B190" s="50"/>
      <c r="C190" s="50"/>
      <c r="D190" s="50"/>
      <c r="E190" s="50"/>
      <c r="F190" s="50"/>
      <c r="G190" s="50"/>
      <c r="H190" s="50"/>
      <c r="I190" s="50"/>
      <c r="J190" s="50"/>
      <c r="K190" s="50"/>
      <c r="L190" s="50"/>
      <c r="M190" s="51"/>
      <c r="N190" s="51"/>
      <c r="O190" s="50"/>
      <c r="P190" s="52"/>
      <c r="Q190" s="50"/>
      <c r="R190" s="51"/>
      <c r="S190" s="50"/>
      <c r="T190" s="50"/>
      <c r="U190" s="50"/>
    </row>
    <row r="191" ht="12.75" customHeight="1">
      <c r="A191" s="50"/>
      <c r="B191" s="50"/>
      <c r="C191" s="50"/>
      <c r="D191" s="50"/>
      <c r="E191" s="50"/>
      <c r="F191" s="50"/>
      <c r="G191" s="50"/>
      <c r="H191" s="50"/>
      <c r="I191" s="50"/>
      <c r="J191" s="50"/>
      <c r="K191" s="50"/>
      <c r="L191" s="50"/>
      <c r="M191" s="51"/>
      <c r="N191" s="51"/>
      <c r="O191" s="50"/>
      <c r="P191" s="52"/>
      <c r="Q191" s="50"/>
      <c r="R191" s="51"/>
      <c r="S191" s="50"/>
      <c r="T191" s="50"/>
      <c r="U191" s="50"/>
    </row>
    <row r="192" ht="12.75" customHeight="1">
      <c r="A192" s="50"/>
      <c r="B192" s="50"/>
      <c r="C192" s="50"/>
      <c r="D192" s="50"/>
      <c r="E192" s="50"/>
      <c r="F192" s="50"/>
      <c r="G192" s="50"/>
      <c r="H192" s="50"/>
      <c r="I192" s="50"/>
      <c r="J192" s="50"/>
      <c r="K192" s="50"/>
      <c r="L192" s="50"/>
      <c r="M192" s="51"/>
      <c r="N192" s="51"/>
      <c r="O192" s="50"/>
      <c r="P192" s="52"/>
      <c r="Q192" s="50"/>
      <c r="R192" s="51"/>
      <c r="S192" s="50"/>
      <c r="T192" s="50"/>
      <c r="U192" s="50"/>
    </row>
    <row r="193" ht="12.75" customHeight="1">
      <c r="A193" s="50"/>
      <c r="B193" s="50"/>
      <c r="C193" s="50"/>
      <c r="D193" s="50"/>
      <c r="E193" s="50"/>
      <c r="F193" s="50"/>
      <c r="G193" s="50"/>
      <c r="H193" s="50"/>
      <c r="I193" s="50"/>
      <c r="J193" s="50"/>
      <c r="K193" s="50"/>
      <c r="L193" s="50"/>
      <c r="M193" s="51"/>
      <c r="N193" s="51"/>
      <c r="O193" s="50"/>
      <c r="P193" s="52"/>
      <c r="Q193" s="50"/>
      <c r="R193" s="51"/>
      <c r="S193" s="50"/>
      <c r="T193" s="50"/>
      <c r="U193" s="50"/>
    </row>
    <row r="194" ht="12.75" customHeight="1">
      <c r="A194" s="50"/>
      <c r="B194" s="50"/>
      <c r="C194" s="50"/>
      <c r="D194" s="50"/>
      <c r="E194" s="50"/>
      <c r="F194" s="50"/>
      <c r="G194" s="50"/>
      <c r="H194" s="50"/>
      <c r="I194" s="50"/>
      <c r="J194" s="50"/>
      <c r="K194" s="50"/>
      <c r="L194" s="50"/>
      <c r="M194" s="51"/>
      <c r="N194" s="51"/>
      <c r="O194" s="50"/>
      <c r="P194" s="52"/>
      <c r="Q194" s="50"/>
      <c r="R194" s="51"/>
      <c r="S194" s="50"/>
      <c r="T194" s="50"/>
      <c r="U194" s="50"/>
    </row>
    <row r="195" ht="12.75" customHeight="1">
      <c r="A195" s="50"/>
      <c r="B195" s="50"/>
      <c r="C195" s="50"/>
      <c r="D195" s="50"/>
      <c r="E195" s="50"/>
      <c r="F195" s="50"/>
      <c r="G195" s="50"/>
      <c r="H195" s="50"/>
      <c r="I195" s="50"/>
      <c r="J195" s="50"/>
      <c r="K195" s="50"/>
      <c r="L195" s="50"/>
      <c r="M195" s="51"/>
      <c r="N195" s="51"/>
      <c r="O195" s="50"/>
      <c r="P195" s="52"/>
      <c r="Q195" s="50"/>
      <c r="R195" s="51"/>
      <c r="S195" s="50"/>
      <c r="T195" s="50"/>
      <c r="U195" s="50"/>
    </row>
    <row r="196" ht="12.75" customHeight="1">
      <c r="A196" s="50"/>
      <c r="B196" s="50"/>
      <c r="C196" s="50"/>
      <c r="D196" s="50"/>
      <c r="E196" s="50"/>
      <c r="F196" s="50"/>
      <c r="G196" s="50"/>
      <c r="H196" s="50"/>
      <c r="I196" s="50"/>
      <c r="J196" s="50"/>
      <c r="K196" s="50"/>
      <c r="L196" s="50"/>
      <c r="M196" s="51"/>
      <c r="N196" s="51"/>
      <c r="O196" s="50"/>
      <c r="P196" s="52"/>
      <c r="Q196" s="50"/>
      <c r="R196" s="51"/>
      <c r="S196" s="50"/>
      <c r="T196" s="50"/>
      <c r="U196" s="50"/>
    </row>
    <row r="197" ht="12.75" customHeight="1">
      <c r="A197" s="50"/>
      <c r="B197" s="50"/>
      <c r="C197" s="50"/>
      <c r="D197" s="50"/>
      <c r="E197" s="50"/>
      <c r="F197" s="50"/>
      <c r="G197" s="50"/>
      <c r="H197" s="50"/>
      <c r="I197" s="50"/>
      <c r="J197" s="50"/>
      <c r="K197" s="50"/>
      <c r="L197" s="50"/>
      <c r="M197" s="51"/>
      <c r="N197" s="51"/>
      <c r="O197" s="50"/>
      <c r="P197" s="52"/>
      <c r="Q197" s="50"/>
      <c r="R197" s="51"/>
      <c r="S197" s="50"/>
      <c r="T197" s="50"/>
      <c r="U197" s="50"/>
    </row>
    <row r="198" ht="12.75" customHeight="1">
      <c r="A198" s="50"/>
      <c r="B198" s="50"/>
      <c r="C198" s="50"/>
      <c r="D198" s="50"/>
      <c r="E198" s="50"/>
      <c r="F198" s="50"/>
      <c r="G198" s="50"/>
      <c r="H198" s="50"/>
      <c r="I198" s="50"/>
      <c r="J198" s="50"/>
      <c r="K198" s="50"/>
      <c r="L198" s="50"/>
      <c r="M198" s="51"/>
      <c r="N198" s="51"/>
      <c r="O198" s="50"/>
      <c r="P198" s="52"/>
      <c r="Q198" s="50"/>
      <c r="R198" s="51"/>
      <c r="S198" s="50"/>
      <c r="T198" s="50"/>
      <c r="U198" s="50"/>
    </row>
    <row r="199" ht="12.75" customHeight="1">
      <c r="A199" s="50"/>
      <c r="B199" s="50"/>
      <c r="C199" s="50"/>
      <c r="D199" s="50"/>
      <c r="E199" s="50"/>
      <c r="F199" s="50"/>
      <c r="G199" s="50"/>
      <c r="H199" s="50"/>
      <c r="I199" s="50"/>
      <c r="J199" s="50"/>
      <c r="K199" s="50"/>
      <c r="L199" s="50"/>
      <c r="M199" s="51"/>
      <c r="N199" s="51"/>
      <c r="O199" s="50"/>
      <c r="P199" s="52"/>
      <c r="Q199" s="50"/>
      <c r="R199" s="51"/>
      <c r="S199" s="50"/>
      <c r="T199" s="50"/>
      <c r="U199" s="50"/>
    </row>
    <row r="200" ht="12.75" customHeight="1">
      <c r="A200" s="50"/>
      <c r="B200" s="50"/>
      <c r="C200" s="50"/>
      <c r="D200" s="50"/>
      <c r="E200" s="50"/>
      <c r="F200" s="50"/>
      <c r="G200" s="50"/>
      <c r="H200" s="50"/>
      <c r="I200" s="50"/>
      <c r="J200" s="50"/>
      <c r="K200" s="50"/>
      <c r="L200" s="50"/>
      <c r="M200" s="51"/>
      <c r="N200" s="51"/>
      <c r="O200" s="50"/>
      <c r="P200" s="52"/>
      <c r="Q200" s="50"/>
      <c r="R200" s="51"/>
      <c r="S200" s="50"/>
      <c r="T200" s="50"/>
      <c r="U200" s="50"/>
    </row>
    <row r="201" ht="12.75" customHeight="1">
      <c r="A201" s="50"/>
      <c r="B201" s="50"/>
      <c r="C201" s="50"/>
      <c r="D201" s="50"/>
      <c r="E201" s="50"/>
      <c r="F201" s="50"/>
      <c r="G201" s="50"/>
      <c r="H201" s="50"/>
      <c r="I201" s="50"/>
      <c r="J201" s="50"/>
      <c r="K201" s="50"/>
      <c r="L201" s="50"/>
      <c r="M201" s="51"/>
      <c r="N201" s="51"/>
      <c r="O201" s="50"/>
      <c r="P201" s="52"/>
      <c r="Q201" s="50"/>
      <c r="R201" s="51"/>
      <c r="S201" s="50"/>
      <c r="T201" s="50"/>
      <c r="U201" s="50"/>
    </row>
    <row r="202" ht="12.75" customHeight="1">
      <c r="A202" s="50"/>
      <c r="B202" s="50"/>
      <c r="C202" s="50"/>
      <c r="D202" s="50"/>
      <c r="E202" s="50"/>
      <c r="F202" s="50"/>
      <c r="G202" s="50"/>
      <c r="H202" s="50"/>
      <c r="I202" s="50"/>
      <c r="J202" s="50"/>
      <c r="K202" s="50"/>
      <c r="L202" s="50"/>
      <c r="M202" s="51"/>
      <c r="N202" s="51"/>
      <c r="O202" s="50"/>
      <c r="P202" s="52"/>
      <c r="Q202" s="50"/>
      <c r="R202" s="51"/>
      <c r="S202" s="50"/>
      <c r="T202" s="50"/>
      <c r="U202" s="50"/>
    </row>
    <row r="203" ht="12.75" customHeight="1">
      <c r="A203" s="50"/>
      <c r="B203" s="50"/>
      <c r="C203" s="50"/>
      <c r="D203" s="50"/>
      <c r="E203" s="50"/>
      <c r="F203" s="50"/>
      <c r="G203" s="50"/>
      <c r="H203" s="50"/>
      <c r="I203" s="50"/>
      <c r="J203" s="50"/>
      <c r="K203" s="50"/>
      <c r="L203" s="50"/>
      <c r="M203" s="51"/>
      <c r="N203" s="51"/>
      <c r="O203" s="50"/>
      <c r="P203" s="52"/>
      <c r="Q203" s="50"/>
      <c r="R203" s="51"/>
      <c r="S203" s="50"/>
      <c r="T203" s="50"/>
      <c r="U203" s="50"/>
    </row>
    <row r="204" ht="12.75" customHeight="1">
      <c r="A204" s="50"/>
      <c r="B204" s="50"/>
      <c r="C204" s="50"/>
      <c r="D204" s="50"/>
      <c r="E204" s="50"/>
      <c r="F204" s="50"/>
      <c r="G204" s="50"/>
      <c r="H204" s="50"/>
      <c r="I204" s="50"/>
      <c r="J204" s="50"/>
      <c r="K204" s="50"/>
      <c r="L204" s="50"/>
      <c r="M204" s="51"/>
      <c r="N204" s="51"/>
      <c r="O204" s="50"/>
      <c r="P204" s="52"/>
      <c r="Q204" s="50"/>
      <c r="R204" s="51"/>
      <c r="S204" s="50"/>
      <c r="T204" s="50"/>
      <c r="U204" s="50"/>
    </row>
    <row r="205" ht="12.75" customHeight="1">
      <c r="A205" s="50"/>
      <c r="B205" s="50"/>
      <c r="C205" s="50"/>
      <c r="D205" s="50"/>
      <c r="E205" s="50"/>
      <c r="F205" s="50"/>
      <c r="G205" s="50"/>
      <c r="H205" s="50"/>
      <c r="I205" s="50"/>
      <c r="J205" s="50"/>
      <c r="K205" s="50"/>
      <c r="L205" s="50"/>
      <c r="M205" s="51"/>
      <c r="N205" s="51"/>
      <c r="O205" s="50"/>
      <c r="P205" s="52"/>
      <c r="Q205" s="50"/>
      <c r="R205" s="51"/>
      <c r="S205" s="50"/>
      <c r="T205" s="50"/>
      <c r="U205" s="50"/>
    </row>
    <row r="206" ht="12.75" customHeight="1">
      <c r="A206" s="50"/>
      <c r="B206" s="50"/>
      <c r="C206" s="50"/>
      <c r="D206" s="50"/>
      <c r="E206" s="50"/>
      <c r="F206" s="50"/>
      <c r="G206" s="50"/>
      <c r="H206" s="50"/>
      <c r="I206" s="50"/>
      <c r="J206" s="50"/>
      <c r="K206" s="50"/>
      <c r="L206" s="50"/>
      <c r="M206" s="51"/>
      <c r="N206" s="51"/>
      <c r="O206" s="50"/>
      <c r="P206" s="52"/>
      <c r="Q206" s="50"/>
      <c r="R206" s="51"/>
      <c r="S206" s="50"/>
      <c r="T206" s="50"/>
      <c r="U206" s="50"/>
    </row>
    <row r="207" ht="12.75" customHeight="1">
      <c r="A207" s="50"/>
      <c r="B207" s="50"/>
      <c r="C207" s="50"/>
      <c r="D207" s="50"/>
      <c r="E207" s="50"/>
      <c r="F207" s="50"/>
      <c r="G207" s="50"/>
      <c r="H207" s="50"/>
      <c r="I207" s="50"/>
      <c r="J207" s="50"/>
      <c r="K207" s="50"/>
      <c r="L207" s="50"/>
      <c r="M207" s="51"/>
      <c r="N207" s="51"/>
      <c r="O207" s="50"/>
      <c r="P207" s="52"/>
      <c r="Q207" s="50"/>
      <c r="R207" s="51"/>
      <c r="S207" s="50"/>
      <c r="T207" s="50"/>
      <c r="U207" s="50"/>
    </row>
    <row r="208" ht="12.75" customHeight="1">
      <c r="A208" s="50"/>
      <c r="B208" s="50"/>
      <c r="C208" s="50"/>
      <c r="D208" s="50"/>
      <c r="E208" s="50"/>
      <c r="F208" s="50"/>
      <c r="G208" s="50"/>
      <c r="H208" s="50"/>
      <c r="I208" s="50"/>
      <c r="J208" s="50"/>
      <c r="K208" s="50"/>
      <c r="L208" s="50"/>
      <c r="M208" s="51"/>
      <c r="N208" s="51"/>
      <c r="O208" s="50"/>
      <c r="P208" s="52"/>
      <c r="Q208" s="50"/>
      <c r="R208" s="51"/>
      <c r="S208" s="50"/>
      <c r="T208" s="50"/>
      <c r="U208" s="50"/>
    </row>
    <row r="209" ht="12.75" customHeight="1">
      <c r="A209" s="50"/>
      <c r="B209" s="50"/>
      <c r="C209" s="50"/>
      <c r="D209" s="50"/>
      <c r="E209" s="50"/>
      <c r="F209" s="50"/>
      <c r="G209" s="50"/>
      <c r="H209" s="50"/>
      <c r="I209" s="50"/>
      <c r="J209" s="50"/>
      <c r="K209" s="50"/>
      <c r="L209" s="50"/>
      <c r="M209" s="51"/>
      <c r="N209" s="51"/>
      <c r="O209" s="50"/>
      <c r="P209" s="52"/>
      <c r="Q209" s="50"/>
      <c r="R209" s="51"/>
      <c r="S209" s="50"/>
      <c r="T209" s="50"/>
      <c r="U209" s="50"/>
    </row>
    <row r="210" ht="12.75" customHeight="1">
      <c r="A210" s="50"/>
      <c r="B210" s="50"/>
      <c r="C210" s="50"/>
      <c r="D210" s="50"/>
      <c r="E210" s="50"/>
      <c r="F210" s="50"/>
      <c r="G210" s="50"/>
      <c r="H210" s="50"/>
      <c r="I210" s="50"/>
      <c r="J210" s="50"/>
      <c r="K210" s="50"/>
      <c r="L210" s="50"/>
      <c r="M210" s="51"/>
      <c r="N210" s="51"/>
      <c r="O210" s="50"/>
      <c r="P210" s="52"/>
      <c r="Q210" s="50"/>
      <c r="R210" s="51"/>
      <c r="S210" s="50"/>
      <c r="T210" s="50"/>
      <c r="U210" s="50"/>
    </row>
    <row r="211" ht="12.75" customHeight="1">
      <c r="A211" s="50"/>
      <c r="B211" s="50"/>
      <c r="C211" s="50"/>
      <c r="D211" s="50"/>
      <c r="E211" s="50"/>
      <c r="F211" s="50"/>
      <c r="G211" s="50"/>
      <c r="H211" s="50"/>
      <c r="I211" s="50"/>
      <c r="J211" s="50"/>
      <c r="K211" s="50"/>
      <c r="L211" s="50"/>
      <c r="M211" s="51"/>
      <c r="N211" s="51"/>
      <c r="O211" s="50"/>
      <c r="P211" s="52"/>
      <c r="Q211" s="50"/>
      <c r="R211" s="51"/>
      <c r="S211" s="50"/>
      <c r="T211" s="50"/>
      <c r="U211" s="50"/>
    </row>
    <row r="212" ht="12.75" customHeight="1">
      <c r="A212" s="50"/>
      <c r="B212" s="50"/>
      <c r="C212" s="50"/>
      <c r="D212" s="50"/>
      <c r="E212" s="50"/>
      <c r="F212" s="50"/>
      <c r="G212" s="50"/>
      <c r="H212" s="50"/>
      <c r="I212" s="50"/>
      <c r="J212" s="50"/>
      <c r="K212" s="50"/>
      <c r="L212" s="50"/>
      <c r="M212" s="51"/>
      <c r="N212" s="51"/>
      <c r="O212" s="50"/>
      <c r="P212" s="52"/>
      <c r="Q212" s="50"/>
      <c r="R212" s="51"/>
      <c r="S212" s="50"/>
      <c r="T212" s="50"/>
      <c r="U212" s="50"/>
    </row>
    <row r="213" ht="12.75" customHeight="1">
      <c r="A213" s="50"/>
      <c r="B213" s="50"/>
      <c r="C213" s="50"/>
      <c r="D213" s="50"/>
      <c r="E213" s="50"/>
      <c r="F213" s="50"/>
      <c r="G213" s="50"/>
      <c r="H213" s="50"/>
      <c r="I213" s="50"/>
      <c r="J213" s="50"/>
      <c r="K213" s="50"/>
      <c r="L213" s="50"/>
      <c r="M213" s="51"/>
      <c r="N213" s="51"/>
      <c r="O213" s="50"/>
      <c r="P213" s="52"/>
      <c r="Q213" s="50"/>
      <c r="R213" s="51"/>
      <c r="S213" s="50"/>
      <c r="T213" s="50"/>
      <c r="U213" s="50"/>
    </row>
    <row r="214" ht="12.75" customHeight="1">
      <c r="A214" s="50"/>
      <c r="B214" s="50"/>
      <c r="C214" s="50"/>
      <c r="D214" s="50"/>
      <c r="E214" s="50"/>
      <c r="F214" s="50"/>
      <c r="G214" s="50"/>
      <c r="H214" s="50"/>
      <c r="I214" s="50"/>
      <c r="J214" s="50"/>
      <c r="K214" s="50"/>
      <c r="L214" s="50"/>
      <c r="M214" s="51"/>
      <c r="N214" s="51"/>
      <c r="O214" s="50"/>
      <c r="P214" s="52"/>
      <c r="Q214" s="50"/>
      <c r="R214" s="51"/>
      <c r="S214" s="50"/>
      <c r="T214" s="50"/>
      <c r="U214" s="50"/>
    </row>
    <row r="215" ht="12.75" customHeight="1">
      <c r="A215" s="50"/>
      <c r="B215" s="50"/>
      <c r="C215" s="50"/>
      <c r="D215" s="50"/>
      <c r="E215" s="50"/>
      <c r="F215" s="50"/>
      <c r="G215" s="50"/>
      <c r="H215" s="50"/>
      <c r="I215" s="50"/>
      <c r="J215" s="50"/>
      <c r="K215" s="50"/>
      <c r="L215" s="50"/>
      <c r="M215" s="51"/>
      <c r="N215" s="51"/>
      <c r="O215" s="50"/>
      <c r="P215" s="52"/>
      <c r="Q215" s="50"/>
      <c r="R215" s="51"/>
      <c r="S215" s="50"/>
      <c r="T215" s="50"/>
      <c r="U215" s="50"/>
    </row>
    <row r="216" ht="12.75" customHeight="1">
      <c r="A216" s="50"/>
      <c r="B216" s="50"/>
      <c r="C216" s="50"/>
      <c r="D216" s="50"/>
      <c r="E216" s="50"/>
      <c r="F216" s="50"/>
      <c r="G216" s="50"/>
      <c r="H216" s="50"/>
      <c r="I216" s="50"/>
      <c r="J216" s="50"/>
      <c r="K216" s="50"/>
      <c r="L216" s="50"/>
      <c r="M216" s="51"/>
      <c r="N216" s="51"/>
      <c r="O216" s="50"/>
      <c r="P216" s="52"/>
      <c r="Q216" s="50"/>
      <c r="R216" s="51"/>
      <c r="S216" s="50"/>
      <c r="T216" s="50"/>
      <c r="U216" s="50"/>
    </row>
    <row r="217" ht="12.75" customHeight="1">
      <c r="A217" s="50"/>
      <c r="B217" s="50"/>
      <c r="C217" s="50"/>
      <c r="D217" s="50"/>
      <c r="E217" s="50"/>
      <c r="F217" s="50"/>
      <c r="G217" s="50"/>
      <c r="H217" s="50"/>
      <c r="I217" s="50"/>
      <c r="J217" s="50"/>
      <c r="K217" s="50"/>
      <c r="L217" s="50"/>
      <c r="M217" s="51"/>
      <c r="N217" s="51"/>
      <c r="O217" s="50"/>
      <c r="P217" s="52"/>
      <c r="Q217" s="50"/>
      <c r="R217" s="51"/>
      <c r="S217" s="50"/>
      <c r="T217" s="50"/>
      <c r="U217" s="50"/>
    </row>
    <row r="218" ht="12.75" customHeight="1">
      <c r="A218" s="50"/>
      <c r="B218" s="50"/>
      <c r="C218" s="50"/>
      <c r="D218" s="50"/>
      <c r="E218" s="50"/>
      <c r="F218" s="50"/>
      <c r="G218" s="50"/>
      <c r="H218" s="50"/>
      <c r="I218" s="50"/>
      <c r="J218" s="50"/>
      <c r="K218" s="50"/>
      <c r="L218" s="50"/>
      <c r="M218" s="51"/>
      <c r="N218" s="51"/>
      <c r="O218" s="50"/>
      <c r="P218" s="52"/>
      <c r="Q218" s="50"/>
      <c r="R218" s="51"/>
      <c r="S218" s="50"/>
      <c r="T218" s="50"/>
      <c r="U218" s="50"/>
    </row>
    <row r="219" ht="12.75" customHeight="1">
      <c r="A219" s="50"/>
      <c r="B219" s="50"/>
      <c r="C219" s="50"/>
      <c r="D219" s="50"/>
      <c r="E219" s="50"/>
      <c r="F219" s="50"/>
      <c r="G219" s="50"/>
      <c r="H219" s="50"/>
      <c r="I219" s="50"/>
      <c r="J219" s="50"/>
      <c r="K219" s="50"/>
      <c r="L219" s="50"/>
      <c r="M219" s="51"/>
      <c r="N219" s="51"/>
      <c r="O219" s="50"/>
      <c r="P219" s="52"/>
      <c r="Q219" s="50"/>
      <c r="R219" s="51"/>
      <c r="S219" s="50"/>
      <c r="T219" s="50"/>
      <c r="U219" s="50"/>
    </row>
    <row r="220" ht="12.75" customHeight="1">
      <c r="A220" s="50"/>
      <c r="B220" s="50"/>
      <c r="C220" s="50"/>
      <c r="D220" s="50"/>
      <c r="E220" s="50"/>
      <c r="F220" s="50"/>
      <c r="G220" s="50"/>
      <c r="H220" s="50"/>
      <c r="I220" s="50"/>
      <c r="J220" s="50"/>
      <c r="K220" s="50"/>
      <c r="L220" s="50"/>
      <c r="M220" s="51"/>
      <c r="N220" s="51"/>
      <c r="O220" s="50"/>
      <c r="P220" s="52"/>
      <c r="Q220" s="50"/>
      <c r="R220" s="51"/>
      <c r="S220" s="50"/>
      <c r="T220" s="50"/>
      <c r="U220" s="50"/>
    </row>
    <row r="221" ht="12.75" customHeight="1">
      <c r="A221" s="50"/>
      <c r="B221" s="50"/>
      <c r="C221" s="50"/>
      <c r="D221" s="50"/>
      <c r="E221" s="50"/>
      <c r="F221" s="50"/>
      <c r="G221" s="50"/>
      <c r="H221" s="50"/>
      <c r="I221" s="50"/>
      <c r="J221" s="50"/>
      <c r="K221" s="50"/>
      <c r="L221" s="50"/>
      <c r="M221" s="51"/>
      <c r="N221" s="51"/>
      <c r="O221" s="50"/>
      <c r="P221" s="52"/>
      <c r="Q221" s="50"/>
      <c r="R221" s="51"/>
      <c r="S221" s="50"/>
      <c r="T221" s="50"/>
      <c r="U221" s="50"/>
    </row>
    <row r="222" ht="12.75" customHeight="1">
      <c r="A222" s="50"/>
      <c r="B222" s="50"/>
      <c r="C222" s="50"/>
      <c r="D222" s="50"/>
      <c r="E222" s="50"/>
      <c r="F222" s="50"/>
      <c r="G222" s="50"/>
      <c r="H222" s="50"/>
      <c r="I222" s="50"/>
      <c r="J222" s="50"/>
      <c r="K222" s="50"/>
      <c r="L222" s="50"/>
      <c r="M222" s="51"/>
      <c r="N222" s="51"/>
      <c r="O222" s="50"/>
      <c r="P222" s="52"/>
      <c r="Q222" s="50"/>
      <c r="R222" s="51"/>
      <c r="S222" s="50"/>
      <c r="T222" s="50"/>
      <c r="U222" s="50"/>
    </row>
    <row r="223" ht="12.75" customHeight="1">
      <c r="A223" s="50"/>
      <c r="B223" s="50"/>
      <c r="C223" s="50"/>
      <c r="D223" s="50"/>
      <c r="E223" s="50"/>
      <c r="F223" s="50"/>
      <c r="G223" s="50"/>
      <c r="H223" s="50"/>
      <c r="I223" s="50"/>
      <c r="J223" s="50"/>
      <c r="K223" s="50"/>
      <c r="L223" s="50"/>
      <c r="M223" s="51"/>
      <c r="N223" s="51"/>
      <c r="O223" s="50"/>
      <c r="P223" s="52"/>
      <c r="Q223" s="50"/>
      <c r="R223" s="51"/>
      <c r="S223" s="50"/>
      <c r="T223" s="50"/>
      <c r="U223" s="50"/>
    </row>
    <row r="224" ht="12.75" customHeight="1">
      <c r="A224" s="50"/>
      <c r="B224" s="50"/>
      <c r="C224" s="50"/>
      <c r="D224" s="50"/>
      <c r="E224" s="50"/>
      <c r="F224" s="50"/>
      <c r="G224" s="50"/>
      <c r="H224" s="50"/>
      <c r="I224" s="50"/>
      <c r="J224" s="50"/>
      <c r="K224" s="50"/>
      <c r="L224" s="50"/>
      <c r="M224" s="51"/>
      <c r="N224" s="51"/>
      <c r="O224" s="50"/>
      <c r="P224" s="52"/>
      <c r="Q224" s="50"/>
      <c r="R224" s="51"/>
      <c r="S224" s="50"/>
      <c r="T224" s="50"/>
      <c r="U224" s="50"/>
    </row>
    <row r="225" ht="12.75" customHeight="1">
      <c r="A225" s="50"/>
      <c r="B225" s="50"/>
      <c r="C225" s="50"/>
      <c r="D225" s="50"/>
      <c r="E225" s="50"/>
      <c r="F225" s="50"/>
      <c r="G225" s="50"/>
      <c r="H225" s="50"/>
      <c r="I225" s="50"/>
      <c r="J225" s="50"/>
      <c r="K225" s="50"/>
      <c r="L225" s="50"/>
      <c r="M225" s="51"/>
      <c r="N225" s="51"/>
      <c r="O225" s="50"/>
      <c r="P225" s="52"/>
      <c r="Q225" s="50"/>
      <c r="R225" s="51"/>
      <c r="S225" s="50"/>
      <c r="T225" s="50"/>
      <c r="U225" s="50"/>
    </row>
    <row r="226" ht="12.75" customHeight="1">
      <c r="A226" s="50"/>
      <c r="B226" s="50"/>
      <c r="C226" s="50"/>
      <c r="D226" s="50"/>
      <c r="E226" s="50"/>
      <c r="F226" s="50"/>
      <c r="G226" s="50"/>
      <c r="H226" s="50"/>
      <c r="I226" s="50"/>
      <c r="J226" s="50"/>
      <c r="K226" s="50"/>
      <c r="L226" s="50"/>
      <c r="M226" s="51"/>
      <c r="N226" s="51"/>
      <c r="O226" s="50"/>
      <c r="P226" s="52"/>
      <c r="Q226" s="50"/>
      <c r="R226" s="51"/>
      <c r="S226" s="50"/>
      <c r="T226" s="50"/>
      <c r="U226" s="50"/>
    </row>
    <row r="227" ht="12.75" customHeight="1">
      <c r="A227" s="50"/>
      <c r="B227" s="50"/>
      <c r="C227" s="50"/>
      <c r="D227" s="50"/>
      <c r="E227" s="50"/>
      <c r="F227" s="50"/>
      <c r="G227" s="50"/>
      <c r="H227" s="50"/>
      <c r="I227" s="50"/>
      <c r="J227" s="50"/>
      <c r="K227" s="50"/>
      <c r="L227" s="50"/>
      <c r="M227" s="51"/>
      <c r="N227" s="51"/>
      <c r="O227" s="50"/>
      <c r="P227" s="52"/>
      <c r="Q227" s="50"/>
      <c r="R227" s="51"/>
      <c r="S227" s="50"/>
      <c r="T227" s="50"/>
      <c r="U227" s="50"/>
    </row>
    <row r="228" ht="12.75" customHeight="1">
      <c r="A228" s="50"/>
      <c r="B228" s="50"/>
      <c r="C228" s="50"/>
      <c r="D228" s="50"/>
      <c r="E228" s="50"/>
      <c r="F228" s="50"/>
      <c r="G228" s="50"/>
      <c r="H228" s="50"/>
      <c r="I228" s="50"/>
      <c r="J228" s="50"/>
      <c r="K228" s="50"/>
      <c r="L228" s="50"/>
      <c r="M228" s="51"/>
      <c r="N228" s="51"/>
      <c r="O228" s="50"/>
      <c r="P228" s="52"/>
      <c r="Q228" s="50"/>
      <c r="R228" s="51"/>
      <c r="S228" s="50"/>
      <c r="T228" s="50"/>
      <c r="U228" s="50"/>
    </row>
    <row r="229" ht="12.75" customHeight="1">
      <c r="A229" s="50"/>
      <c r="B229" s="50"/>
      <c r="C229" s="50"/>
      <c r="D229" s="50"/>
      <c r="E229" s="50"/>
      <c r="F229" s="50"/>
      <c r="G229" s="50"/>
      <c r="H229" s="50"/>
      <c r="I229" s="50"/>
      <c r="J229" s="50"/>
      <c r="K229" s="50"/>
      <c r="L229" s="50"/>
      <c r="M229" s="51"/>
      <c r="N229" s="51"/>
      <c r="O229" s="50"/>
      <c r="P229" s="52"/>
      <c r="Q229" s="50"/>
      <c r="R229" s="51"/>
      <c r="S229" s="50"/>
      <c r="T229" s="50"/>
      <c r="U229" s="50"/>
    </row>
    <row r="230" ht="12.75" customHeight="1">
      <c r="A230" s="50"/>
      <c r="B230" s="50"/>
      <c r="C230" s="50"/>
      <c r="D230" s="50"/>
      <c r="E230" s="50"/>
      <c r="F230" s="50"/>
      <c r="G230" s="50"/>
      <c r="H230" s="50"/>
      <c r="I230" s="50"/>
      <c r="J230" s="50"/>
      <c r="K230" s="50"/>
      <c r="L230" s="50"/>
      <c r="M230" s="51"/>
      <c r="N230" s="51"/>
      <c r="O230" s="50"/>
      <c r="P230" s="52"/>
      <c r="Q230" s="50"/>
      <c r="R230" s="51"/>
      <c r="S230" s="50"/>
      <c r="T230" s="50"/>
      <c r="U230" s="50"/>
    </row>
    <row r="231" ht="12.75" customHeight="1">
      <c r="A231" s="50"/>
      <c r="B231" s="50"/>
      <c r="C231" s="50"/>
      <c r="D231" s="50"/>
      <c r="E231" s="50"/>
      <c r="F231" s="50"/>
      <c r="G231" s="50"/>
      <c r="H231" s="50"/>
      <c r="I231" s="50"/>
      <c r="J231" s="50"/>
      <c r="K231" s="50"/>
      <c r="L231" s="50"/>
      <c r="M231" s="51"/>
      <c r="N231" s="51"/>
      <c r="O231" s="50"/>
      <c r="P231" s="52"/>
      <c r="Q231" s="50"/>
      <c r="R231" s="51"/>
      <c r="S231" s="50"/>
      <c r="T231" s="50"/>
      <c r="U231" s="50"/>
    </row>
    <row r="232" ht="12.75" customHeight="1">
      <c r="A232" s="50"/>
      <c r="B232" s="50"/>
      <c r="C232" s="50"/>
      <c r="D232" s="50"/>
      <c r="E232" s="50"/>
      <c r="F232" s="50"/>
      <c r="G232" s="50"/>
      <c r="H232" s="50"/>
      <c r="I232" s="50"/>
      <c r="J232" s="50"/>
      <c r="K232" s="50"/>
      <c r="L232" s="50"/>
      <c r="M232" s="51"/>
      <c r="N232" s="51"/>
      <c r="O232" s="50"/>
      <c r="P232" s="52"/>
      <c r="Q232" s="50"/>
      <c r="R232" s="51"/>
      <c r="S232" s="50"/>
      <c r="T232" s="50"/>
      <c r="U232" s="50"/>
    </row>
    <row r="233" ht="12.75" customHeight="1">
      <c r="A233" s="50"/>
      <c r="B233" s="50"/>
      <c r="C233" s="50"/>
      <c r="D233" s="50"/>
      <c r="E233" s="50"/>
      <c r="F233" s="50"/>
      <c r="G233" s="50"/>
      <c r="H233" s="50"/>
      <c r="I233" s="50"/>
      <c r="J233" s="50"/>
      <c r="K233" s="50"/>
      <c r="L233" s="50"/>
      <c r="M233" s="51"/>
      <c r="N233" s="51"/>
      <c r="O233" s="50"/>
      <c r="P233" s="52"/>
      <c r="Q233" s="50"/>
      <c r="R233" s="51"/>
      <c r="S233" s="50"/>
      <c r="T233" s="50"/>
      <c r="U233" s="50"/>
    </row>
    <row r="234" ht="12.75" customHeight="1">
      <c r="A234" s="50"/>
      <c r="B234" s="50"/>
      <c r="C234" s="50"/>
      <c r="D234" s="50"/>
      <c r="E234" s="50"/>
      <c r="F234" s="50"/>
      <c r="G234" s="50"/>
      <c r="H234" s="50"/>
      <c r="I234" s="50"/>
      <c r="J234" s="50"/>
      <c r="K234" s="50"/>
      <c r="L234" s="50"/>
      <c r="M234" s="51"/>
      <c r="N234" s="51"/>
      <c r="O234" s="50"/>
      <c r="P234" s="52"/>
      <c r="Q234" s="50"/>
      <c r="R234" s="51"/>
      <c r="S234" s="50"/>
      <c r="T234" s="50"/>
      <c r="U234" s="50"/>
    </row>
    <row r="235" ht="12.75" customHeight="1">
      <c r="A235" s="50"/>
      <c r="B235" s="50"/>
      <c r="C235" s="50"/>
      <c r="D235" s="50"/>
      <c r="E235" s="50"/>
      <c r="F235" s="50"/>
      <c r="G235" s="50"/>
      <c r="H235" s="50"/>
      <c r="I235" s="50"/>
      <c r="J235" s="50"/>
      <c r="K235" s="50"/>
      <c r="L235" s="50"/>
      <c r="M235" s="51"/>
      <c r="N235" s="51"/>
      <c r="O235" s="50"/>
      <c r="P235" s="52"/>
      <c r="Q235" s="50"/>
      <c r="R235" s="51"/>
      <c r="S235" s="50"/>
      <c r="T235" s="50"/>
      <c r="U235" s="50"/>
    </row>
    <row r="236" ht="12.75" customHeight="1">
      <c r="A236" s="50"/>
      <c r="B236" s="50"/>
      <c r="C236" s="50"/>
      <c r="D236" s="50"/>
      <c r="E236" s="50"/>
      <c r="F236" s="50"/>
      <c r="G236" s="50"/>
      <c r="H236" s="50"/>
      <c r="I236" s="50"/>
      <c r="J236" s="50"/>
      <c r="K236" s="50"/>
      <c r="L236" s="50"/>
      <c r="M236" s="51"/>
      <c r="N236" s="51"/>
      <c r="O236" s="50"/>
      <c r="P236" s="52"/>
      <c r="Q236" s="50"/>
      <c r="R236" s="51"/>
      <c r="S236" s="50"/>
      <c r="T236" s="50"/>
      <c r="U236" s="50"/>
    </row>
    <row r="237" ht="12.75" customHeight="1">
      <c r="A237" s="50"/>
      <c r="B237" s="50"/>
      <c r="C237" s="50"/>
      <c r="D237" s="50"/>
      <c r="E237" s="50"/>
      <c r="F237" s="50"/>
      <c r="G237" s="50"/>
      <c r="H237" s="50"/>
      <c r="I237" s="50"/>
      <c r="J237" s="50"/>
      <c r="K237" s="50"/>
      <c r="L237" s="50"/>
      <c r="M237" s="51"/>
      <c r="N237" s="51"/>
      <c r="O237" s="50"/>
      <c r="P237" s="52"/>
      <c r="Q237" s="50"/>
      <c r="R237" s="51"/>
      <c r="S237" s="50"/>
      <c r="T237" s="50"/>
      <c r="U237" s="50"/>
    </row>
    <row r="238" ht="12.75" customHeight="1">
      <c r="A238" s="50"/>
      <c r="B238" s="50"/>
      <c r="C238" s="50"/>
      <c r="D238" s="50"/>
      <c r="E238" s="50"/>
      <c r="F238" s="50"/>
      <c r="G238" s="50"/>
      <c r="H238" s="50"/>
      <c r="I238" s="50"/>
      <c r="J238" s="50"/>
      <c r="K238" s="50"/>
      <c r="L238" s="50"/>
      <c r="M238" s="51"/>
      <c r="N238" s="51"/>
      <c r="O238" s="50"/>
      <c r="P238" s="52"/>
      <c r="Q238" s="50"/>
      <c r="R238" s="51"/>
      <c r="S238" s="50"/>
      <c r="T238" s="50"/>
      <c r="U238" s="50"/>
    </row>
    <row r="239" ht="12.75" customHeight="1">
      <c r="A239" s="50"/>
      <c r="B239" s="50"/>
      <c r="C239" s="50"/>
      <c r="D239" s="50"/>
      <c r="E239" s="50"/>
      <c r="F239" s="50"/>
      <c r="G239" s="50"/>
      <c r="H239" s="50"/>
      <c r="I239" s="50"/>
      <c r="J239" s="50"/>
      <c r="K239" s="50"/>
      <c r="L239" s="50"/>
      <c r="M239" s="51"/>
      <c r="N239" s="51"/>
      <c r="O239" s="50"/>
      <c r="P239" s="52"/>
      <c r="Q239" s="50"/>
      <c r="R239" s="51"/>
      <c r="S239" s="50"/>
      <c r="T239" s="50"/>
      <c r="U239" s="50"/>
    </row>
    <row r="240" ht="12.75" customHeight="1">
      <c r="A240" s="50"/>
      <c r="B240" s="50"/>
      <c r="C240" s="50"/>
      <c r="D240" s="50"/>
      <c r="E240" s="50"/>
      <c r="F240" s="50"/>
      <c r="G240" s="50"/>
      <c r="H240" s="50"/>
      <c r="I240" s="50"/>
      <c r="J240" s="50"/>
      <c r="K240" s="50"/>
      <c r="L240" s="50"/>
      <c r="M240" s="51"/>
      <c r="N240" s="51"/>
      <c r="O240" s="50"/>
      <c r="P240" s="52"/>
      <c r="Q240" s="50"/>
      <c r="R240" s="51"/>
      <c r="S240" s="50"/>
      <c r="T240" s="50"/>
      <c r="U240" s="50"/>
    </row>
    <row r="241" ht="12.75" customHeight="1">
      <c r="A241" s="50"/>
      <c r="B241" s="50"/>
      <c r="C241" s="50"/>
      <c r="D241" s="50"/>
      <c r="E241" s="50"/>
      <c r="F241" s="50"/>
      <c r="G241" s="50"/>
      <c r="H241" s="50"/>
      <c r="I241" s="50"/>
      <c r="J241" s="50"/>
      <c r="K241" s="50"/>
      <c r="L241" s="50"/>
      <c r="M241" s="51"/>
      <c r="N241" s="51"/>
      <c r="O241" s="50"/>
      <c r="P241" s="52"/>
      <c r="Q241" s="50"/>
      <c r="R241" s="51"/>
      <c r="S241" s="50"/>
      <c r="T241" s="50"/>
      <c r="U241" s="50"/>
    </row>
    <row r="242" ht="12.75" customHeight="1">
      <c r="A242" s="50"/>
      <c r="B242" s="50"/>
      <c r="C242" s="50"/>
      <c r="D242" s="50"/>
      <c r="E242" s="50"/>
      <c r="F242" s="50"/>
      <c r="G242" s="50"/>
      <c r="H242" s="50"/>
      <c r="I242" s="50"/>
      <c r="J242" s="50"/>
      <c r="K242" s="50"/>
      <c r="L242" s="50"/>
      <c r="M242" s="51"/>
      <c r="N242" s="51"/>
      <c r="O242" s="50"/>
      <c r="P242" s="52"/>
      <c r="Q242" s="50"/>
      <c r="R242" s="51"/>
      <c r="S242" s="50"/>
      <c r="T242" s="50"/>
      <c r="U242" s="50"/>
    </row>
    <row r="243" ht="12.75" customHeight="1">
      <c r="A243" s="50"/>
      <c r="B243" s="50"/>
      <c r="C243" s="50"/>
      <c r="D243" s="50"/>
      <c r="E243" s="50"/>
      <c r="F243" s="50"/>
      <c r="G243" s="50"/>
      <c r="H243" s="50"/>
      <c r="I243" s="50"/>
      <c r="J243" s="50"/>
      <c r="K243" s="50"/>
      <c r="L243" s="50"/>
      <c r="M243" s="51"/>
      <c r="N243" s="51"/>
      <c r="O243" s="50"/>
      <c r="P243" s="52"/>
      <c r="Q243" s="50"/>
      <c r="R243" s="51"/>
      <c r="S243" s="50"/>
      <c r="T243" s="50"/>
      <c r="U243" s="50"/>
    </row>
    <row r="244" ht="12.75" customHeight="1">
      <c r="A244" s="50"/>
      <c r="B244" s="50"/>
      <c r="C244" s="50"/>
      <c r="D244" s="50"/>
      <c r="E244" s="50"/>
      <c r="F244" s="50"/>
      <c r="G244" s="50"/>
      <c r="H244" s="50"/>
      <c r="I244" s="50"/>
      <c r="J244" s="50"/>
      <c r="K244" s="50"/>
      <c r="L244" s="50"/>
      <c r="M244" s="51"/>
      <c r="N244" s="51"/>
      <c r="O244" s="50"/>
      <c r="P244" s="52"/>
      <c r="Q244" s="50"/>
      <c r="R244" s="51"/>
      <c r="S244" s="50"/>
      <c r="T244" s="50"/>
      <c r="U244" s="50"/>
    </row>
    <row r="245" ht="12.75" customHeight="1">
      <c r="A245" s="50"/>
      <c r="B245" s="50"/>
      <c r="C245" s="50"/>
      <c r="D245" s="50"/>
      <c r="E245" s="50"/>
      <c r="F245" s="50"/>
      <c r="G245" s="50"/>
      <c r="H245" s="50"/>
      <c r="I245" s="50"/>
      <c r="J245" s="50"/>
      <c r="K245" s="50"/>
      <c r="L245" s="50"/>
      <c r="M245" s="51"/>
      <c r="N245" s="51"/>
      <c r="O245" s="50"/>
      <c r="P245" s="52"/>
      <c r="Q245" s="50"/>
      <c r="R245" s="51"/>
      <c r="S245" s="50"/>
      <c r="T245" s="50"/>
      <c r="U245" s="50"/>
    </row>
    <row r="246" ht="12.75" customHeight="1">
      <c r="A246" s="50"/>
      <c r="B246" s="50"/>
      <c r="C246" s="50"/>
      <c r="D246" s="50"/>
      <c r="E246" s="50"/>
      <c r="F246" s="50"/>
      <c r="G246" s="50"/>
      <c r="H246" s="50"/>
      <c r="I246" s="50"/>
      <c r="J246" s="50"/>
      <c r="K246" s="50"/>
      <c r="L246" s="50"/>
      <c r="M246" s="51"/>
      <c r="N246" s="51"/>
      <c r="O246" s="50"/>
      <c r="P246" s="52"/>
      <c r="Q246" s="50"/>
      <c r="R246" s="51"/>
      <c r="S246" s="50"/>
      <c r="T246" s="50"/>
      <c r="U246" s="50"/>
    </row>
    <row r="247" ht="12.75" customHeight="1">
      <c r="A247" s="50"/>
      <c r="B247" s="50"/>
      <c r="C247" s="50"/>
      <c r="D247" s="50"/>
      <c r="E247" s="50"/>
      <c r="F247" s="50"/>
      <c r="G247" s="50"/>
      <c r="H247" s="50"/>
      <c r="I247" s="50"/>
      <c r="J247" s="50"/>
      <c r="K247" s="50"/>
      <c r="L247" s="50"/>
      <c r="M247" s="51"/>
      <c r="N247" s="51"/>
      <c r="O247" s="50"/>
      <c r="P247" s="52"/>
      <c r="Q247" s="50"/>
      <c r="R247" s="51"/>
      <c r="S247" s="50"/>
      <c r="T247" s="50"/>
      <c r="U247" s="50"/>
    </row>
    <row r="248" ht="12.75" customHeight="1">
      <c r="A248" s="50"/>
      <c r="B248" s="50"/>
      <c r="C248" s="50"/>
      <c r="D248" s="50"/>
      <c r="E248" s="50"/>
      <c r="F248" s="50"/>
      <c r="G248" s="50"/>
      <c r="H248" s="50"/>
      <c r="I248" s="50"/>
      <c r="J248" s="50"/>
      <c r="K248" s="50"/>
      <c r="L248" s="50"/>
      <c r="M248" s="51"/>
      <c r="N248" s="51"/>
      <c r="O248" s="50"/>
      <c r="P248" s="52"/>
      <c r="Q248" s="50"/>
      <c r="R248" s="51"/>
      <c r="S248" s="50"/>
      <c r="T248" s="50"/>
      <c r="U248" s="50"/>
    </row>
    <row r="249" ht="12.75" customHeight="1">
      <c r="A249" s="50"/>
      <c r="B249" s="50"/>
      <c r="C249" s="50"/>
      <c r="D249" s="50"/>
      <c r="E249" s="50"/>
      <c r="F249" s="50"/>
      <c r="G249" s="50"/>
      <c r="H249" s="50"/>
      <c r="I249" s="50"/>
      <c r="J249" s="50"/>
      <c r="K249" s="50"/>
      <c r="L249" s="50"/>
      <c r="M249" s="51"/>
      <c r="N249" s="51"/>
      <c r="O249" s="50"/>
      <c r="P249" s="52"/>
      <c r="Q249" s="50"/>
      <c r="R249" s="51"/>
      <c r="S249" s="50"/>
      <c r="T249" s="50"/>
      <c r="U249" s="50"/>
    </row>
    <row r="250" ht="12.75" customHeight="1">
      <c r="A250" s="50"/>
      <c r="B250" s="50"/>
      <c r="C250" s="50"/>
      <c r="D250" s="50"/>
      <c r="E250" s="50"/>
      <c r="F250" s="50"/>
      <c r="G250" s="50"/>
      <c r="H250" s="50"/>
      <c r="I250" s="50"/>
      <c r="J250" s="50"/>
      <c r="K250" s="50"/>
      <c r="L250" s="50"/>
      <c r="M250" s="51"/>
      <c r="N250" s="51"/>
      <c r="O250" s="50"/>
      <c r="P250" s="52"/>
      <c r="Q250" s="50"/>
      <c r="R250" s="51"/>
      <c r="S250" s="50"/>
      <c r="T250" s="50"/>
      <c r="U250" s="50"/>
    </row>
    <row r="251" ht="12.75" customHeight="1">
      <c r="A251" s="50"/>
      <c r="B251" s="50"/>
      <c r="C251" s="50"/>
      <c r="D251" s="50"/>
      <c r="E251" s="50"/>
      <c r="F251" s="50"/>
      <c r="G251" s="50"/>
      <c r="H251" s="50"/>
      <c r="I251" s="50"/>
      <c r="J251" s="50"/>
      <c r="K251" s="50"/>
      <c r="L251" s="50"/>
      <c r="M251" s="51"/>
      <c r="N251" s="51"/>
      <c r="O251" s="50"/>
      <c r="P251" s="52"/>
      <c r="Q251" s="50"/>
      <c r="R251" s="51"/>
      <c r="S251" s="50"/>
      <c r="T251" s="50"/>
      <c r="U251" s="50"/>
    </row>
    <row r="252" ht="12.75" customHeight="1">
      <c r="A252" s="50"/>
      <c r="B252" s="50"/>
      <c r="C252" s="50"/>
      <c r="D252" s="50"/>
      <c r="E252" s="50"/>
      <c r="F252" s="50"/>
      <c r="G252" s="50"/>
      <c r="H252" s="50"/>
      <c r="I252" s="50"/>
      <c r="J252" s="50"/>
      <c r="K252" s="50"/>
      <c r="L252" s="50"/>
      <c r="M252" s="51"/>
      <c r="N252" s="51"/>
      <c r="O252" s="50"/>
      <c r="P252" s="52"/>
      <c r="Q252" s="50"/>
      <c r="R252" s="51"/>
      <c r="S252" s="50"/>
      <c r="T252" s="50"/>
      <c r="U252" s="50"/>
    </row>
    <row r="253" ht="12.75" customHeight="1">
      <c r="A253" s="50"/>
      <c r="B253" s="50"/>
      <c r="C253" s="50"/>
      <c r="D253" s="50"/>
      <c r="E253" s="50"/>
      <c r="F253" s="50"/>
      <c r="G253" s="50"/>
      <c r="H253" s="50"/>
      <c r="I253" s="50"/>
      <c r="J253" s="50"/>
      <c r="K253" s="50"/>
      <c r="L253" s="50"/>
      <c r="M253" s="51"/>
      <c r="N253" s="51"/>
      <c r="O253" s="50"/>
      <c r="P253" s="52"/>
      <c r="Q253" s="50"/>
      <c r="R253" s="51"/>
      <c r="S253" s="50"/>
      <c r="T253" s="50"/>
      <c r="U253" s="50"/>
    </row>
    <row r="254" ht="12.75" customHeight="1">
      <c r="A254" s="50"/>
      <c r="B254" s="50"/>
      <c r="C254" s="50"/>
      <c r="D254" s="50"/>
      <c r="E254" s="50"/>
      <c r="F254" s="50"/>
      <c r="G254" s="50"/>
      <c r="H254" s="50"/>
      <c r="I254" s="50"/>
      <c r="J254" s="50"/>
      <c r="K254" s="50"/>
      <c r="L254" s="50"/>
      <c r="M254" s="51"/>
      <c r="N254" s="51"/>
      <c r="O254" s="50"/>
      <c r="P254" s="52"/>
      <c r="Q254" s="50"/>
      <c r="R254" s="51"/>
      <c r="S254" s="50"/>
      <c r="T254" s="50"/>
      <c r="U254" s="50"/>
    </row>
    <row r="255" ht="12.75" customHeight="1">
      <c r="A255" s="50"/>
      <c r="B255" s="50"/>
      <c r="C255" s="50"/>
      <c r="D255" s="50"/>
      <c r="E255" s="50"/>
      <c r="F255" s="50"/>
      <c r="G255" s="50"/>
      <c r="H255" s="50"/>
      <c r="I255" s="50"/>
      <c r="J255" s="50"/>
      <c r="K255" s="50"/>
      <c r="L255" s="50"/>
      <c r="M255" s="51"/>
      <c r="N255" s="51"/>
      <c r="O255" s="50"/>
      <c r="P255" s="52"/>
      <c r="Q255" s="50"/>
      <c r="R255" s="51"/>
      <c r="S255" s="50"/>
      <c r="T255" s="50"/>
      <c r="U255" s="50"/>
    </row>
    <row r="256" ht="12.75" customHeight="1">
      <c r="A256" s="50"/>
      <c r="B256" s="50"/>
      <c r="C256" s="50"/>
      <c r="D256" s="50"/>
      <c r="E256" s="50"/>
      <c r="F256" s="50"/>
      <c r="G256" s="50"/>
      <c r="H256" s="50"/>
      <c r="I256" s="50"/>
      <c r="J256" s="50"/>
      <c r="K256" s="50"/>
      <c r="L256" s="50"/>
      <c r="M256" s="51"/>
      <c r="N256" s="51"/>
      <c r="O256" s="50"/>
      <c r="P256" s="52"/>
      <c r="Q256" s="50"/>
      <c r="R256" s="51"/>
      <c r="S256" s="50"/>
      <c r="T256" s="50"/>
      <c r="U256" s="50"/>
    </row>
    <row r="257" ht="12.75" customHeight="1">
      <c r="A257" s="50"/>
      <c r="B257" s="50"/>
      <c r="C257" s="50"/>
      <c r="D257" s="50"/>
      <c r="E257" s="50"/>
      <c r="F257" s="50"/>
      <c r="G257" s="50"/>
      <c r="H257" s="50"/>
      <c r="I257" s="50"/>
      <c r="J257" s="50"/>
      <c r="K257" s="50"/>
      <c r="L257" s="50"/>
      <c r="M257" s="51"/>
      <c r="N257" s="51"/>
      <c r="O257" s="50"/>
      <c r="P257" s="52"/>
      <c r="Q257" s="50"/>
      <c r="R257" s="51"/>
      <c r="S257" s="50"/>
      <c r="T257" s="50"/>
      <c r="U257" s="50"/>
    </row>
    <row r="258" ht="12.75" customHeight="1">
      <c r="A258" s="50"/>
      <c r="B258" s="50"/>
      <c r="C258" s="50"/>
      <c r="D258" s="50"/>
      <c r="E258" s="50"/>
      <c r="F258" s="50"/>
      <c r="G258" s="50"/>
      <c r="H258" s="50"/>
      <c r="I258" s="50"/>
      <c r="J258" s="50"/>
      <c r="K258" s="50"/>
      <c r="L258" s="50"/>
      <c r="M258" s="51"/>
      <c r="N258" s="51"/>
      <c r="O258" s="50"/>
      <c r="P258" s="52"/>
      <c r="Q258" s="50"/>
      <c r="R258" s="51"/>
      <c r="S258" s="50"/>
      <c r="T258" s="50"/>
      <c r="U258" s="50"/>
    </row>
    <row r="259" ht="12.75" customHeight="1">
      <c r="A259" s="50"/>
      <c r="B259" s="50"/>
      <c r="C259" s="50"/>
      <c r="D259" s="50"/>
      <c r="E259" s="50"/>
      <c r="F259" s="50"/>
      <c r="G259" s="50"/>
      <c r="H259" s="50"/>
      <c r="I259" s="50"/>
      <c r="J259" s="50"/>
      <c r="K259" s="50"/>
      <c r="L259" s="50"/>
      <c r="M259" s="51"/>
      <c r="N259" s="51"/>
      <c r="O259" s="50"/>
      <c r="P259" s="52"/>
      <c r="Q259" s="50"/>
      <c r="R259" s="51"/>
      <c r="S259" s="50"/>
      <c r="T259" s="50"/>
      <c r="U259" s="50"/>
    </row>
    <row r="260" ht="12.75" customHeight="1">
      <c r="A260" s="50"/>
      <c r="B260" s="50"/>
      <c r="C260" s="50"/>
      <c r="D260" s="50"/>
      <c r="E260" s="50"/>
      <c r="F260" s="50"/>
      <c r="G260" s="50"/>
      <c r="H260" s="50"/>
      <c r="I260" s="50"/>
      <c r="J260" s="50"/>
      <c r="K260" s="50"/>
      <c r="L260" s="50"/>
      <c r="M260" s="51"/>
      <c r="N260" s="51"/>
      <c r="O260" s="50"/>
      <c r="P260" s="52"/>
      <c r="Q260" s="50"/>
      <c r="R260" s="51"/>
      <c r="S260" s="50"/>
      <c r="T260" s="50"/>
      <c r="U260" s="50"/>
    </row>
    <row r="261" ht="12.75" customHeight="1">
      <c r="A261" s="50"/>
      <c r="B261" s="50"/>
      <c r="C261" s="50"/>
      <c r="D261" s="50"/>
      <c r="E261" s="50"/>
      <c r="F261" s="50"/>
      <c r="G261" s="50"/>
      <c r="H261" s="50"/>
      <c r="I261" s="50"/>
      <c r="J261" s="50"/>
      <c r="K261" s="50"/>
      <c r="L261" s="50"/>
      <c r="M261" s="51"/>
      <c r="N261" s="51"/>
      <c r="O261" s="50"/>
      <c r="P261" s="52"/>
      <c r="Q261" s="50"/>
      <c r="R261" s="51"/>
      <c r="S261" s="50"/>
      <c r="T261" s="50"/>
      <c r="U261" s="50"/>
    </row>
    <row r="262" ht="12.75" customHeight="1">
      <c r="A262" s="50"/>
      <c r="B262" s="50"/>
      <c r="C262" s="50"/>
      <c r="D262" s="50"/>
      <c r="E262" s="50"/>
      <c r="F262" s="50"/>
      <c r="G262" s="50"/>
      <c r="H262" s="50"/>
      <c r="I262" s="50"/>
      <c r="J262" s="50"/>
      <c r="K262" s="50"/>
      <c r="L262" s="50"/>
      <c r="M262" s="51"/>
      <c r="N262" s="51"/>
      <c r="O262" s="50"/>
      <c r="P262" s="52"/>
      <c r="Q262" s="50"/>
      <c r="R262" s="51"/>
      <c r="S262" s="50"/>
      <c r="T262" s="50"/>
      <c r="U262" s="50"/>
    </row>
    <row r="263" ht="12.75" customHeight="1">
      <c r="A263" s="50"/>
      <c r="B263" s="50"/>
      <c r="C263" s="50"/>
      <c r="D263" s="50"/>
      <c r="E263" s="50"/>
      <c r="F263" s="50"/>
      <c r="G263" s="50"/>
      <c r="H263" s="50"/>
      <c r="I263" s="50"/>
      <c r="J263" s="50"/>
      <c r="K263" s="50"/>
      <c r="L263" s="50"/>
      <c r="M263" s="51"/>
      <c r="N263" s="51"/>
      <c r="O263" s="50"/>
      <c r="P263" s="52"/>
      <c r="Q263" s="50"/>
      <c r="R263" s="51"/>
      <c r="S263" s="50"/>
      <c r="T263" s="50"/>
      <c r="U263" s="50"/>
    </row>
    <row r="264" ht="12.75" customHeight="1">
      <c r="A264" s="50"/>
      <c r="B264" s="50"/>
      <c r="C264" s="50"/>
      <c r="D264" s="50"/>
      <c r="E264" s="50"/>
      <c r="F264" s="50"/>
      <c r="G264" s="50"/>
      <c r="H264" s="50"/>
      <c r="I264" s="50"/>
      <c r="J264" s="50"/>
      <c r="K264" s="50"/>
      <c r="L264" s="50"/>
      <c r="M264" s="51"/>
      <c r="N264" s="51"/>
      <c r="O264" s="50"/>
      <c r="P264" s="52"/>
      <c r="Q264" s="50"/>
      <c r="R264" s="51"/>
      <c r="S264" s="50"/>
      <c r="T264" s="50"/>
      <c r="U264" s="50"/>
    </row>
    <row r="265" ht="12.75" customHeight="1">
      <c r="A265" s="50"/>
      <c r="B265" s="50"/>
      <c r="C265" s="50"/>
      <c r="D265" s="50"/>
      <c r="E265" s="50"/>
      <c r="F265" s="50"/>
      <c r="G265" s="50"/>
      <c r="H265" s="50"/>
      <c r="I265" s="50"/>
      <c r="J265" s="50"/>
      <c r="K265" s="50"/>
      <c r="L265" s="50"/>
      <c r="M265" s="51"/>
      <c r="N265" s="51"/>
      <c r="O265" s="50"/>
      <c r="P265" s="52"/>
      <c r="Q265" s="50"/>
      <c r="R265" s="51"/>
      <c r="S265" s="50"/>
      <c r="T265" s="50"/>
      <c r="U265" s="50"/>
    </row>
    <row r="266" ht="12.75" customHeight="1">
      <c r="A266" s="50"/>
      <c r="B266" s="50"/>
      <c r="C266" s="50"/>
      <c r="D266" s="50"/>
      <c r="E266" s="50"/>
      <c r="F266" s="50"/>
      <c r="G266" s="50"/>
      <c r="H266" s="50"/>
      <c r="I266" s="50"/>
      <c r="J266" s="50"/>
      <c r="K266" s="50"/>
      <c r="L266" s="50"/>
      <c r="M266" s="51"/>
      <c r="N266" s="51"/>
      <c r="O266" s="50"/>
      <c r="P266" s="52"/>
      <c r="Q266" s="50"/>
      <c r="R266" s="51"/>
      <c r="S266" s="50"/>
      <c r="T266" s="50"/>
      <c r="U266" s="50"/>
    </row>
    <row r="267" ht="12.75" customHeight="1">
      <c r="A267" s="50"/>
      <c r="B267" s="50"/>
      <c r="C267" s="50"/>
      <c r="D267" s="50"/>
      <c r="E267" s="50"/>
      <c r="F267" s="50"/>
      <c r="G267" s="50"/>
      <c r="H267" s="50"/>
      <c r="I267" s="50"/>
      <c r="J267" s="50"/>
      <c r="K267" s="50"/>
      <c r="L267" s="50"/>
      <c r="M267" s="51"/>
      <c r="N267" s="51"/>
      <c r="O267" s="50"/>
      <c r="P267" s="52"/>
      <c r="Q267" s="50"/>
      <c r="R267" s="51"/>
      <c r="S267" s="50"/>
      <c r="T267" s="50"/>
      <c r="U267" s="50"/>
    </row>
    <row r="268" ht="12.75" customHeight="1">
      <c r="A268" s="50"/>
      <c r="B268" s="50"/>
      <c r="C268" s="50"/>
      <c r="D268" s="50"/>
      <c r="E268" s="50"/>
      <c r="F268" s="50"/>
      <c r="G268" s="50"/>
      <c r="H268" s="50"/>
      <c r="I268" s="50"/>
      <c r="J268" s="50"/>
      <c r="K268" s="50"/>
      <c r="L268" s="50"/>
      <c r="M268" s="51"/>
      <c r="N268" s="51"/>
      <c r="O268" s="50"/>
      <c r="P268" s="52"/>
      <c r="Q268" s="50"/>
      <c r="R268" s="51"/>
      <c r="S268" s="50"/>
      <c r="T268" s="50"/>
      <c r="U268" s="50"/>
    </row>
    <row r="269" ht="12.75" customHeight="1">
      <c r="A269" s="50"/>
      <c r="B269" s="50"/>
      <c r="C269" s="50"/>
      <c r="D269" s="50"/>
      <c r="E269" s="50"/>
      <c r="F269" s="50"/>
      <c r="G269" s="50"/>
      <c r="H269" s="50"/>
      <c r="I269" s="50"/>
      <c r="J269" s="50"/>
      <c r="K269" s="50"/>
      <c r="L269" s="50"/>
      <c r="M269" s="51"/>
      <c r="N269" s="51"/>
      <c r="O269" s="50"/>
      <c r="P269" s="52"/>
      <c r="Q269" s="50"/>
      <c r="R269" s="51"/>
      <c r="S269" s="50"/>
      <c r="T269" s="50"/>
      <c r="U269" s="50"/>
    </row>
    <row r="270" ht="12.75" customHeight="1">
      <c r="A270" s="50"/>
      <c r="B270" s="50"/>
      <c r="C270" s="50"/>
      <c r="D270" s="50"/>
      <c r="E270" s="50"/>
      <c r="F270" s="50"/>
      <c r="G270" s="50"/>
      <c r="H270" s="50"/>
      <c r="I270" s="50"/>
      <c r="J270" s="50"/>
      <c r="K270" s="50"/>
      <c r="L270" s="50"/>
      <c r="M270" s="51"/>
      <c r="N270" s="51"/>
      <c r="O270" s="50"/>
      <c r="P270" s="52"/>
      <c r="Q270" s="50"/>
      <c r="R270" s="51"/>
      <c r="S270" s="50"/>
      <c r="T270" s="50"/>
      <c r="U270" s="50"/>
    </row>
    <row r="271" ht="12.75" customHeight="1">
      <c r="A271" s="50"/>
      <c r="B271" s="50"/>
      <c r="C271" s="50"/>
      <c r="D271" s="50"/>
      <c r="E271" s="50"/>
      <c r="F271" s="50"/>
      <c r="G271" s="50"/>
      <c r="H271" s="50"/>
      <c r="I271" s="50"/>
      <c r="J271" s="50"/>
      <c r="K271" s="50"/>
      <c r="L271" s="50"/>
      <c r="M271" s="51"/>
      <c r="N271" s="51"/>
      <c r="O271" s="50"/>
      <c r="P271" s="52"/>
      <c r="Q271" s="50"/>
      <c r="R271" s="51"/>
      <c r="S271" s="50"/>
      <c r="T271" s="50"/>
      <c r="U271" s="50"/>
    </row>
    <row r="272" ht="12.75" customHeight="1">
      <c r="A272" s="50"/>
      <c r="B272" s="50"/>
      <c r="C272" s="50"/>
      <c r="D272" s="50"/>
      <c r="E272" s="50"/>
      <c r="F272" s="50"/>
      <c r="G272" s="50"/>
      <c r="H272" s="50"/>
      <c r="I272" s="50"/>
      <c r="J272" s="50"/>
      <c r="K272" s="50"/>
      <c r="L272" s="50"/>
      <c r="M272" s="51"/>
      <c r="N272" s="51"/>
      <c r="O272" s="50"/>
      <c r="P272" s="52"/>
      <c r="Q272" s="50"/>
      <c r="R272" s="51"/>
      <c r="S272" s="50"/>
      <c r="T272" s="50"/>
      <c r="U272" s="50"/>
    </row>
    <row r="273" ht="12.75" customHeight="1">
      <c r="A273" s="50"/>
      <c r="B273" s="50"/>
      <c r="C273" s="50"/>
      <c r="D273" s="50"/>
      <c r="E273" s="50"/>
      <c r="F273" s="50"/>
      <c r="G273" s="50"/>
      <c r="H273" s="50"/>
      <c r="I273" s="50"/>
      <c r="J273" s="50"/>
      <c r="K273" s="50"/>
      <c r="L273" s="50"/>
      <c r="M273" s="51"/>
      <c r="N273" s="51"/>
      <c r="O273" s="50"/>
      <c r="P273" s="52"/>
      <c r="Q273" s="50"/>
      <c r="R273" s="51"/>
      <c r="S273" s="50"/>
      <c r="T273" s="50"/>
      <c r="U273" s="50"/>
    </row>
    <row r="274" ht="12.75" customHeight="1">
      <c r="A274" s="50"/>
      <c r="B274" s="50"/>
      <c r="C274" s="50"/>
      <c r="D274" s="50"/>
      <c r="E274" s="50"/>
      <c r="F274" s="50"/>
      <c r="G274" s="50"/>
      <c r="H274" s="50"/>
      <c r="I274" s="50"/>
      <c r="J274" s="50"/>
      <c r="K274" s="50"/>
      <c r="L274" s="50"/>
      <c r="M274" s="51"/>
      <c r="N274" s="51"/>
      <c r="O274" s="50"/>
      <c r="P274" s="52"/>
      <c r="Q274" s="50"/>
      <c r="R274" s="51"/>
      <c r="S274" s="50"/>
      <c r="T274" s="50"/>
      <c r="U274" s="50"/>
    </row>
    <row r="275" ht="12.75" customHeight="1">
      <c r="A275" s="50"/>
      <c r="B275" s="50"/>
      <c r="C275" s="50"/>
      <c r="D275" s="50"/>
      <c r="E275" s="50"/>
      <c r="F275" s="50"/>
      <c r="G275" s="50"/>
      <c r="H275" s="50"/>
      <c r="I275" s="50"/>
      <c r="J275" s="50"/>
      <c r="K275" s="50"/>
      <c r="L275" s="50"/>
      <c r="M275" s="51"/>
      <c r="N275" s="51"/>
      <c r="O275" s="50"/>
      <c r="P275" s="52"/>
      <c r="Q275" s="50"/>
      <c r="R275" s="51"/>
      <c r="S275" s="50"/>
      <c r="T275" s="50"/>
      <c r="U275" s="50"/>
    </row>
    <row r="276" ht="12.75" customHeight="1">
      <c r="A276" s="50"/>
      <c r="B276" s="50"/>
      <c r="C276" s="50"/>
      <c r="D276" s="50"/>
      <c r="E276" s="50"/>
      <c r="F276" s="50"/>
      <c r="G276" s="50"/>
      <c r="H276" s="50"/>
      <c r="I276" s="50"/>
      <c r="J276" s="50"/>
      <c r="K276" s="50"/>
      <c r="L276" s="50"/>
      <c r="M276" s="51"/>
      <c r="N276" s="51"/>
      <c r="O276" s="50"/>
      <c r="P276" s="52"/>
      <c r="Q276" s="50"/>
      <c r="R276" s="51"/>
      <c r="S276" s="50"/>
      <c r="T276" s="50"/>
      <c r="U276" s="50"/>
    </row>
    <row r="277" ht="12.75" customHeight="1">
      <c r="A277" s="50"/>
      <c r="B277" s="50"/>
      <c r="C277" s="50"/>
      <c r="D277" s="50"/>
      <c r="E277" s="50"/>
      <c r="F277" s="50"/>
      <c r="G277" s="50"/>
      <c r="H277" s="50"/>
      <c r="I277" s="50"/>
      <c r="J277" s="50"/>
      <c r="K277" s="50"/>
      <c r="L277" s="50"/>
      <c r="M277" s="51"/>
      <c r="N277" s="51"/>
      <c r="O277" s="50"/>
      <c r="P277" s="52"/>
      <c r="Q277" s="50"/>
      <c r="R277" s="51"/>
      <c r="S277" s="50"/>
      <c r="T277" s="50"/>
      <c r="U277" s="50"/>
    </row>
    <row r="278" ht="12.75" customHeight="1">
      <c r="A278" s="50"/>
      <c r="B278" s="50"/>
      <c r="C278" s="50"/>
      <c r="D278" s="50"/>
      <c r="E278" s="50"/>
      <c r="F278" s="50"/>
      <c r="G278" s="50"/>
      <c r="H278" s="50"/>
      <c r="I278" s="50"/>
      <c r="J278" s="50"/>
      <c r="K278" s="50"/>
      <c r="L278" s="50"/>
      <c r="M278" s="51"/>
      <c r="N278" s="51"/>
      <c r="O278" s="50"/>
      <c r="P278" s="52"/>
      <c r="Q278" s="50"/>
      <c r="R278" s="51"/>
      <c r="S278" s="50"/>
      <c r="T278" s="50"/>
      <c r="U278" s="50"/>
    </row>
    <row r="279" ht="12.75" customHeight="1">
      <c r="A279" s="50"/>
      <c r="B279" s="50"/>
      <c r="C279" s="50"/>
      <c r="D279" s="50"/>
      <c r="E279" s="50"/>
      <c r="F279" s="50"/>
      <c r="G279" s="50"/>
      <c r="H279" s="50"/>
      <c r="I279" s="50"/>
      <c r="J279" s="50"/>
      <c r="K279" s="50"/>
      <c r="L279" s="50"/>
      <c r="M279" s="51"/>
      <c r="N279" s="51"/>
      <c r="O279" s="50"/>
      <c r="P279" s="52"/>
      <c r="Q279" s="50"/>
      <c r="R279" s="51"/>
      <c r="S279" s="50"/>
      <c r="T279" s="50"/>
      <c r="U279" s="50"/>
    </row>
    <row r="280" ht="12.75" customHeight="1">
      <c r="A280" s="50"/>
      <c r="B280" s="50"/>
      <c r="C280" s="50"/>
      <c r="D280" s="50"/>
      <c r="E280" s="50"/>
      <c r="F280" s="50"/>
      <c r="G280" s="50"/>
      <c r="H280" s="50"/>
      <c r="I280" s="50"/>
      <c r="J280" s="50"/>
      <c r="K280" s="50"/>
      <c r="L280" s="50"/>
      <c r="M280" s="51"/>
      <c r="N280" s="51"/>
      <c r="O280" s="50"/>
      <c r="P280" s="52"/>
      <c r="Q280" s="50"/>
      <c r="R280" s="51"/>
      <c r="S280" s="50"/>
      <c r="T280" s="50"/>
      <c r="U280" s="50"/>
    </row>
    <row r="281" ht="12.75" customHeight="1">
      <c r="A281" s="50"/>
      <c r="B281" s="50"/>
      <c r="C281" s="50"/>
      <c r="D281" s="50"/>
      <c r="E281" s="50"/>
      <c r="F281" s="50"/>
      <c r="G281" s="50"/>
      <c r="H281" s="50"/>
      <c r="I281" s="50"/>
      <c r="J281" s="50"/>
      <c r="K281" s="50"/>
      <c r="L281" s="50"/>
      <c r="M281" s="51"/>
      <c r="N281" s="51"/>
      <c r="O281" s="50"/>
      <c r="P281" s="52"/>
      <c r="Q281" s="50"/>
      <c r="R281" s="51"/>
      <c r="S281" s="50"/>
      <c r="T281" s="50"/>
      <c r="U281" s="50"/>
    </row>
    <row r="282" ht="12.75" customHeight="1">
      <c r="A282" s="50"/>
      <c r="B282" s="50"/>
      <c r="C282" s="50"/>
      <c r="D282" s="50"/>
      <c r="E282" s="50"/>
      <c r="F282" s="50"/>
      <c r="G282" s="50"/>
      <c r="H282" s="50"/>
      <c r="I282" s="50"/>
      <c r="J282" s="50"/>
      <c r="K282" s="50"/>
      <c r="L282" s="50"/>
      <c r="M282" s="51"/>
      <c r="N282" s="51"/>
      <c r="O282" s="50"/>
      <c r="P282" s="52"/>
      <c r="Q282" s="50"/>
      <c r="R282" s="51"/>
      <c r="S282" s="50"/>
      <c r="T282" s="50"/>
      <c r="U282" s="50"/>
    </row>
    <row r="283" ht="12.75" customHeight="1">
      <c r="A283" s="50"/>
      <c r="B283" s="50"/>
      <c r="C283" s="50"/>
      <c r="D283" s="50"/>
      <c r="E283" s="50"/>
      <c r="F283" s="50"/>
      <c r="G283" s="50"/>
      <c r="H283" s="50"/>
      <c r="I283" s="50"/>
      <c r="J283" s="50"/>
      <c r="K283" s="50"/>
      <c r="L283" s="50"/>
      <c r="M283" s="51"/>
      <c r="N283" s="51"/>
      <c r="O283" s="50"/>
      <c r="P283" s="52"/>
      <c r="Q283" s="50"/>
      <c r="R283" s="51"/>
      <c r="S283" s="50"/>
      <c r="T283" s="50"/>
      <c r="U283" s="50"/>
    </row>
    <row r="284" ht="12.75" customHeight="1">
      <c r="A284" s="50"/>
      <c r="B284" s="50"/>
      <c r="C284" s="50"/>
      <c r="D284" s="50"/>
      <c r="E284" s="50"/>
      <c r="F284" s="50"/>
      <c r="G284" s="50"/>
      <c r="H284" s="50"/>
      <c r="I284" s="50"/>
      <c r="J284" s="50"/>
      <c r="K284" s="50"/>
      <c r="L284" s="50"/>
      <c r="M284" s="51"/>
      <c r="N284" s="51"/>
      <c r="O284" s="50"/>
      <c r="P284" s="52"/>
      <c r="Q284" s="50"/>
      <c r="R284" s="51"/>
      <c r="S284" s="50"/>
      <c r="T284" s="50"/>
      <c r="U284" s="50"/>
    </row>
    <row r="285" ht="12.75" customHeight="1">
      <c r="A285" s="50"/>
      <c r="B285" s="50"/>
      <c r="C285" s="50"/>
      <c r="D285" s="50"/>
      <c r="E285" s="50"/>
      <c r="F285" s="50"/>
      <c r="G285" s="50"/>
      <c r="H285" s="50"/>
      <c r="I285" s="50"/>
      <c r="J285" s="50"/>
      <c r="K285" s="50"/>
      <c r="L285" s="50"/>
      <c r="M285" s="51"/>
      <c r="N285" s="51"/>
      <c r="O285" s="50"/>
      <c r="P285" s="52"/>
      <c r="Q285" s="50"/>
      <c r="R285" s="51"/>
      <c r="S285" s="50"/>
      <c r="T285" s="50"/>
      <c r="U285" s="50"/>
    </row>
    <row r="286" ht="12.75" customHeight="1">
      <c r="A286" s="50"/>
      <c r="B286" s="50"/>
      <c r="C286" s="50"/>
      <c r="D286" s="50"/>
      <c r="E286" s="50"/>
      <c r="F286" s="50"/>
      <c r="G286" s="50"/>
      <c r="H286" s="50"/>
      <c r="I286" s="50"/>
      <c r="J286" s="50"/>
      <c r="K286" s="50"/>
      <c r="L286" s="50"/>
      <c r="M286" s="51"/>
      <c r="N286" s="51"/>
      <c r="O286" s="50"/>
      <c r="P286" s="52"/>
      <c r="Q286" s="50"/>
      <c r="R286" s="51"/>
      <c r="S286" s="50"/>
      <c r="T286" s="50"/>
      <c r="U286" s="50"/>
    </row>
    <row r="287" ht="12.75" customHeight="1">
      <c r="A287" s="50"/>
      <c r="B287" s="50"/>
      <c r="C287" s="50"/>
      <c r="D287" s="50"/>
      <c r="E287" s="50"/>
      <c r="F287" s="50"/>
      <c r="G287" s="50"/>
      <c r="H287" s="50"/>
      <c r="I287" s="50"/>
      <c r="J287" s="50"/>
      <c r="K287" s="50"/>
      <c r="L287" s="50"/>
      <c r="M287" s="51"/>
      <c r="N287" s="51"/>
      <c r="O287" s="50"/>
      <c r="P287" s="52"/>
      <c r="Q287" s="50"/>
      <c r="R287" s="51"/>
      <c r="S287" s="50"/>
      <c r="T287" s="50"/>
      <c r="U287" s="50"/>
    </row>
    <row r="288" ht="12.75" customHeight="1">
      <c r="A288" s="50"/>
      <c r="B288" s="50"/>
      <c r="C288" s="50"/>
      <c r="D288" s="50"/>
      <c r="E288" s="50"/>
      <c r="F288" s="50"/>
      <c r="G288" s="50"/>
      <c r="H288" s="50"/>
      <c r="I288" s="50"/>
      <c r="J288" s="50"/>
      <c r="K288" s="50"/>
      <c r="L288" s="50"/>
      <c r="M288" s="51"/>
      <c r="N288" s="51"/>
      <c r="O288" s="50"/>
      <c r="P288" s="52"/>
      <c r="Q288" s="50"/>
      <c r="R288" s="51"/>
      <c r="S288" s="50"/>
      <c r="T288" s="50"/>
      <c r="U288" s="50"/>
    </row>
    <row r="289" ht="12.75" customHeight="1">
      <c r="A289" s="50"/>
      <c r="B289" s="50"/>
      <c r="C289" s="50"/>
      <c r="D289" s="50"/>
      <c r="E289" s="50"/>
      <c r="F289" s="50"/>
      <c r="G289" s="50"/>
      <c r="H289" s="50"/>
      <c r="I289" s="50"/>
      <c r="J289" s="50"/>
      <c r="K289" s="50"/>
      <c r="L289" s="50"/>
      <c r="M289" s="51"/>
      <c r="N289" s="51"/>
      <c r="O289" s="50"/>
      <c r="P289" s="52"/>
      <c r="Q289" s="50"/>
      <c r="R289" s="51"/>
      <c r="S289" s="50"/>
      <c r="T289" s="50"/>
      <c r="U289" s="50"/>
    </row>
    <row r="290" ht="12.75" customHeight="1">
      <c r="A290" s="50"/>
      <c r="B290" s="50"/>
      <c r="C290" s="50"/>
      <c r="D290" s="50"/>
      <c r="E290" s="50"/>
      <c r="F290" s="50"/>
      <c r="G290" s="50"/>
      <c r="H290" s="50"/>
      <c r="I290" s="50"/>
      <c r="J290" s="50"/>
      <c r="K290" s="50"/>
      <c r="L290" s="50"/>
      <c r="M290" s="51"/>
      <c r="N290" s="51"/>
      <c r="O290" s="50"/>
      <c r="P290" s="52"/>
      <c r="Q290" s="50"/>
      <c r="R290" s="51"/>
      <c r="S290" s="50"/>
      <c r="T290" s="50"/>
      <c r="U290" s="50"/>
    </row>
    <row r="291" ht="12.75" customHeight="1">
      <c r="A291" s="50"/>
      <c r="B291" s="50"/>
      <c r="C291" s="50"/>
      <c r="D291" s="50"/>
      <c r="E291" s="50"/>
      <c r="F291" s="50"/>
      <c r="G291" s="50"/>
      <c r="H291" s="50"/>
      <c r="I291" s="50"/>
      <c r="J291" s="50"/>
      <c r="K291" s="50"/>
      <c r="L291" s="50"/>
      <c r="M291" s="51"/>
      <c r="N291" s="51"/>
      <c r="O291" s="50"/>
      <c r="P291" s="52"/>
      <c r="Q291" s="50"/>
      <c r="R291" s="51"/>
      <c r="S291" s="50"/>
      <c r="T291" s="50"/>
      <c r="U291" s="50"/>
    </row>
    <row r="292" ht="12.75" customHeight="1">
      <c r="A292" s="50"/>
      <c r="B292" s="50"/>
      <c r="C292" s="50"/>
      <c r="D292" s="50"/>
      <c r="E292" s="50"/>
      <c r="F292" s="50"/>
      <c r="G292" s="50"/>
      <c r="H292" s="50"/>
      <c r="I292" s="50"/>
      <c r="J292" s="50"/>
      <c r="K292" s="50"/>
      <c r="L292" s="50"/>
      <c r="M292" s="51"/>
      <c r="N292" s="51"/>
      <c r="O292" s="50"/>
      <c r="P292" s="52"/>
      <c r="Q292" s="50"/>
      <c r="R292" s="51"/>
      <c r="S292" s="50"/>
      <c r="T292" s="50"/>
      <c r="U292" s="50"/>
    </row>
    <row r="293" ht="12.75" customHeight="1">
      <c r="A293" s="50"/>
      <c r="B293" s="50"/>
      <c r="C293" s="50"/>
      <c r="D293" s="50"/>
      <c r="E293" s="50"/>
      <c r="F293" s="50"/>
      <c r="G293" s="50"/>
      <c r="H293" s="50"/>
      <c r="I293" s="50"/>
      <c r="J293" s="50"/>
      <c r="K293" s="50"/>
      <c r="L293" s="50"/>
      <c r="M293" s="51"/>
      <c r="N293" s="51"/>
      <c r="O293" s="50"/>
      <c r="P293" s="52"/>
      <c r="Q293" s="50"/>
      <c r="R293" s="51"/>
      <c r="S293" s="50"/>
      <c r="T293" s="50"/>
      <c r="U293" s="50"/>
    </row>
    <row r="294" ht="12.75" customHeight="1">
      <c r="A294" s="50"/>
      <c r="B294" s="50"/>
      <c r="C294" s="50"/>
      <c r="D294" s="50"/>
      <c r="E294" s="50"/>
      <c r="F294" s="50"/>
      <c r="G294" s="50"/>
      <c r="H294" s="50"/>
      <c r="I294" s="50"/>
      <c r="J294" s="50"/>
      <c r="K294" s="50"/>
      <c r="L294" s="50"/>
      <c r="M294" s="51"/>
      <c r="N294" s="51"/>
      <c r="O294" s="50"/>
      <c r="P294" s="52"/>
      <c r="Q294" s="50"/>
      <c r="R294" s="51"/>
      <c r="S294" s="50"/>
      <c r="T294" s="50"/>
      <c r="U294" s="50"/>
    </row>
    <row r="295" ht="12.75" customHeight="1">
      <c r="A295" s="50"/>
      <c r="B295" s="50"/>
      <c r="C295" s="50"/>
      <c r="D295" s="50"/>
      <c r="E295" s="50"/>
      <c r="F295" s="50"/>
      <c r="G295" s="50"/>
      <c r="H295" s="50"/>
      <c r="I295" s="50"/>
      <c r="J295" s="50"/>
      <c r="K295" s="50"/>
      <c r="L295" s="50"/>
      <c r="M295" s="51"/>
      <c r="N295" s="51"/>
      <c r="O295" s="50"/>
      <c r="P295" s="52"/>
      <c r="Q295" s="50"/>
      <c r="R295" s="51"/>
      <c r="S295" s="50"/>
      <c r="T295" s="50"/>
      <c r="U295" s="50"/>
    </row>
    <row r="296" ht="12.75" customHeight="1">
      <c r="A296" s="50"/>
      <c r="B296" s="50"/>
      <c r="C296" s="50"/>
      <c r="D296" s="50"/>
      <c r="E296" s="50"/>
      <c r="F296" s="50"/>
      <c r="G296" s="50"/>
      <c r="H296" s="50"/>
      <c r="I296" s="50"/>
      <c r="J296" s="50"/>
      <c r="K296" s="50"/>
      <c r="L296" s="50"/>
      <c r="M296" s="51"/>
      <c r="N296" s="51"/>
      <c r="O296" s="50"/>
      <c r="P296" s="52"/>
      <c r="Q296" s="50"/>
      <c r="R296" s="51"/>
      <c r="S296" s="50"/>
      <c r="T296" s="50"/>
      <c r="U296" s="50"/>
    </row>
    <row r="297" ht="12.75" customHeight="1">
      <c r="A297" s="50"/>
      <c r="B297" s="50"/>
      <c r="C297" s="50"/>
      <c r="D297" s="50"/>
      <c r="E297" s="50"/>
      <c r="F297" s="50"/>
      <c r="G297" s="50"/>
      <c r="H297" s="50"/>
      <c r="I297" s="50"/>
      <c r="J297" s="50"/>
      <c r="K297" s="50"/>
      <c r="L297" s="50"/>
      <c r="M297" s="51"/>
      <c r="N297" s="51"/>
      <c r="O297" s="50"/>
      <c r="P297" s="52"/>
      <c r="Q297" s="50"/>
      <c r="R297" s="51"/>
      <c r="S297" s="50"/>
      <c r="T297" s="50"/>
      <c r="U297" s="50"/>
    </row>
    <row r="298" ht="12.75" customHeight="1">
      <c r="A298" s="50"/>
      <c r="B298" s="50"/>
      <c r="C298" s="50"/>
      <c r="D298" s="50"/>
      <c r="E298" s="50"/>
      <c r="F298" s="50"/>
      <c r="G298" s="50"/>
      <c r="H298" s="50"/>
      <c r="I298" s="50"/>
      <c r="J298" s="50"/>
      <c r="K298" s="50"/>
      <c r="L298" s="50"/>
      <c r="M298" s="51"/>
      <c r="N298" s="51"/>
      <c r="O298" s="50"/>
      <c r="P298" s="52"/>
      <c r="Q298" s="50"/>
      <c r="R298" s="51"/>
      <c r="S298" s="50"/>
      <c r="T298" s="50"/>
      <c r="U298" s="50"/>
    </row>
    <row r="299" ht="12.75" customHeight="1">
      <c r="A299" s="50"/>
      <c r="B299" s="50"/>
      <c r="C299" s="50"/>
      <c r="D299" s="50"/>
      <c r="E299" s="50"/>
      <c r="F299" s="50"/>
      <c r="G299" s="50"/>
      <c r="H299" s="50"/>
      <c r="I299" s="50"/>
      <c r="J299" s="50"/>
      <c r="K299" s="50"/>
      <c r="L299" s="50"/>
      <c r="M299" s="51"/>
      <c r="N299" s="51"/>
      <c r="O299" s="50"/>
      <c r="P299" s="52"/>
      <c r="Q299" s="50"/>
      <c r="R299" s="51"/>
      <c r="S299" s="50"/>
      <c r="T299" s="50"/>
      <c r="U299" s="50"/>
    </row>
    <row r="300" ht="12.75" customHeight="1">
      <c r="A300" s="50"/>
      <c r="B300" s="50"/>
      <c r="C300" s="50"/>
      <c r="D300" s="50"/>
      <c r="E300" s="50"/>
      <c r="F300" s="50"/>
      <c r="G300" s="50"/>
      <c r="H300" s="50"/>
      <c r="I300" s="50"/>
      <c r="J300" s="50"/>
      <c r="K300" s="50"/>
      <c r="L300" s="50"/>
      <c r="M300" s="51"/>
      <c r="N300" s="51"/>
      <c r="O300" s="50"/>
      <c r="P300" s="52"/>
      <c r="Q300" s="50"/>
      <c r="R300" s="51"/>
      <c r="S300" s="50"/>
      <c r="T300" s="50"/>
      <c r="U300" s="50"/>
    </row>
    <row r="301" ht="12.75" customHeight="1">
      <c r="A301" s="50"/>
      <c r="B301" s="50"/>
      <c r="C301" s="50"/>
      <c r="D301" s="50"/>
      <c r="E301" s="50"/>
      <c r="F301" s="50"/>
      <c r="G301" s="50"/>
      <c r="H301" s="50"/>
      <c r="I301" s="50"/>
      <c r="J301" s="50"/>
      <c r="K301" s="50"/>
      <c r="L301" s="50"/>
      <c r="M301" s="51"/>
      <c r="N301" s="51"/>
      <c r="O301" s="50"/>
      <c r="P301" s="52"/>
      <c r="Q301" s="50"/>
      <c r="R301" s="51"/>
      <c r="S301" s="50"/>
      <c r="T301" s="50"/>
      <c r="U301" s="50"/>
    </row>
    <row r="302" ht="12.75" customHeight="1">
      <c r="A302" s="50"/>
      <c r="B302" s="50"/>
      <c r="C302" s="50"/>
      <c r="D302" s="50"/>
      <c r="E302" s="50"/>
      <c r="F302" s="50"/>
      <c r="G302" s="50"/>
      <c r="H302" s="50"/>
      <c r="I302" s="50"/>
      <c r="J302" s="50"/>
      <c r="K302" s="50"/>
      <c r="L302" s="50"/>
      <c r="M302" s="51"/>
      <c r="N302" s="51"/>
      <c r="O302" s="50"/>
      <c r="P302" s="52"/>
      <c r="Q302" s="50"/>
      <c r="R302" s="51"/>
      <c r="S302" s="50"/>
      <c r="T302" s="50"/>
      <c r="U302" s="50"/>
    </row>
    <row r="303" ht="12.75" customHeight="1">
      <c r="A303" s="50"/>
      <c r="B303" s="50"/>
      <c r="C303" s="50"/>
      <c r="D303" s="50"/>
      <c r="E303" s="50"/>
      <c r="F303" s="50"/>
      <c r="G303" s="50"/>
      <c r="H303" s="50"/>
      <c r="I303" s="50"/>
      <c r="J303" s="50"/>
      <c r="K303" s="50"/>
      <c r="L303" s="50"/>
      <c r="M303" s="51"/>
      <c r="N303" s="51"/>
      <c r="O303" s="50"/>
      <c r="P303" s="52"/>
      <c r="Q303" s="50"/>
      <c r="R303" s="51"/>
      <c r="S303" s="50"/>
      <c r="T303" s="50"/>
      <c r="U303" s="50"/>
    </row>
    <row r="304" ht="12.75" customHeight="1">
      <c r="A304" s="50"/>
      <c r="B304" s="50"/>
      <c r="C304" s="50"/>
      <c r="D304" s="50"/>
      <c r="E304" s="50"/>
      <c r="F304" s="50"/>
      <c r="G304" s="50"/>
      <c r="H304" s="50"/>
      <c r="I304" s="50"/>
      <c r="J304" s="50"/>
      <c r="K304" s="50"/>
      <c r="L304" s="50"/>
      <c r="M304" s="51"/>
      <c r="N304" s="51"/>
      <c r="O304" s="50"/>
      <c r="P304" s="52"/>
      <c r="Q304" s="50"/>
      <c r="R304" s="51"/>
      <c r="S304" s="50"/>
      <c r="T304" s="50"/>
      <c r="U304" s="50"/>
    </row>
    <row r="305" ht="12.75" customHeight="1">
      <c r="A305" s="50"/>
      <c r="B305" s="50"/>
      <c r="C305" s="50"/>
      <c r="D305" s="50"/>
      <c r="E305" s="50"/>
      <c r="F305" s="50"/>
      <c r="G305" s="50"/>
      <c r="H305" s="50"/>
      <c r="I305" s="50"/>
      <c r="J305" s="50"/>
      <c r="K305" s="50"/>
      <c r="L305" s="50"/>
      <c r="M305" s="51"/>
      <c r="N305" s="51"/>
      <c r="O305" s="50"/>
      <c r="P305" s="52"/>
      <c r="Q305" s="50"/>
      <c r="R305" s="51"/>
      <c r="S305" s="50"/>
      <c r="T305" s="50"/>
      <c r="U305" s="50"/>
    </row>
    <row r="306" ht="12.75" customHeight="1">
      <c r="A306" s="50"/>
      <c r="B306" s="50"/>
      <c r="C306" s="50"/>
      <c r="D306" s="50"/>
      <c r="E306" s="50"/>
      <c r="F306" s="50"/>
      <c r="G306" s="50"/>
      <c r="H306" s="50"/>
      <c r="I306" s="50"/>
      <c r="J306" s="50"/>
      <c r="K306" s="50"/>
      <c r="L306" s="50"/>
      <c r="M306" s="51"/>
      <c r="N306" s="51"/>
      <c r="O306" s="50"/>
      <c r="P306" s="52"/>
      <c r="Q306" s="50"/>
      <c r="R306" s="51"/>
      <c r="S306" s="50"/>
      <c r="T306" s="50"/>
      <c r="U306" s="50"/>
    </row>
    <row r="307" ht="12.75" customHeight="1">
      <c r="A307" s="50"/>
      <c r="B307" s="50"/>
      <c r="C307" s="50"/>
      <c r="D307" s="50"/>
      <c r="E307" s="50"/>
      <c r="F307" s="50"/>
      <c r="G307" s="50"/>
      <c r="H307" s="50"/>
      <c r="I307" s="50"/>
      <c r="J307" s="50"/>
      <c r="K307" s="50"/>
      <c r="L307" s="50"/>
      <c r="M307" s="51"/>
      <c r="N307" s="51"/>
      <c r="O307" s="50"/>
      <c r="P307" s="52"/>
      <c r="Q307" s="50"/>
      <c r="R307" s="51"/>
      <c r="S307" s="50"/>
      <c r="T307" s="50"/>
      <c r="U307" s="50"/>
    </row>
    <row r="308" ht="12.75" customHeight="1">
      <c r="A308" s="50"/>
      <c r="B308" s="50"/>
      <c r="C308" s="50"/>
      <c r="D308" s="50"/>
      <c r="E308" s="50"/>
      <c r="F308" s="50"/>
      <c r="G308" s="50"/>
      <c r="H308" s="50"/>
      <c r="I308" s="50"/>
      <c r="J308" s="50"/>
      <c r="K308" s="50"/>
      <c r="L308" s="50"/>
      <c r="M308" s="51"/>
      <c r="N308" s="51"/>
      <c r="O308" s="50"/>
      <c r="P308" s="52"/>
      <c r="Q308" s="50"/>
      <c r="R308" s="51"/>
      <c r="S308" s="50"/>
      <c r="T308" s="50"/>
      <c r="U308" s="50"/>
    </row>
    <row r="309" ht="12.75" customHeight="1">
      <c r="A309" s="50"/>
      <c r="B309" s="50"/>
      <c r="C309" s="50"/>
      <c r="D309" s="50"/>
      <c r="E309" s="50"/>
      <c r="F309" s="50"/>
      <c r="G309" s="50"/>
      <c r="H309" s="50"/>
      <c r="I309" s="50"/>
      <c r="J309" s="50"/>
      <c r="K309" s="50"/>
      <c r="L309" s="50"/>
      <c r="M309" s="51"/>
      <c r="N309" s="51"/>
      <c r="O309" s="50"/>
      <c r="P309" s="52"/>
      <c r="Q309" s="50"/>
      <c r="R309" s="51"/>
      <c r="S309" s="50"/>
      <c r="T309" s="50"/>
      <c r="U309" s="50"/>
    </row>
    <row r="310" ht="12.75" customHeight="1">
      <c r="A310" s="50"/>
      <c r="B310" s="50"/>
      <c r="C310" s="50"/>
      <c r="D310" s="50"/>
      <c r="E310" s="50"/>
      <c r="F310" s="50"/>
      <c r="G310" s="50"/>
      <c r="H310" s="50"/>
      <c r="I310" s="50"/>
      <c r="J310" s="50"/>
      <c r="K310" s="50"/>
      <c r="L310" s="50"/>
      <c r="M310" s="51"/>
      <c r="N310" s="51"/>
      <c r="O310" s="50"/>
      <c r="P310" s="52"/>
      <c r="Q310" s="50"/>
      <c r="R310" s="51"/>
      <c r="S310" s="50"/>
      <c r="T310" s="50"/>
      <c r="U310" s="50"/>
    </row>
    <row r="311" ht="12.75" customHeight="1">
      <c r="A311" s="50"/>
      <c r="B311" s="50"/>
      <c r="C311" s="50"/>
      <c r="D311" s="50"/>
      <c r="E311" s="50"/>
      <c r="F311" s="50"/>
      <c r="G311" s="50"/>
      <c r="H311" s="50"/>
      <c r="I311" s="50"/>
      <c r="J311" s="50"/>
      <c r="K311" s="50"/>
      <c r="L311" s="50"/>
      <c r="M311" s="51"/>
      <c r="N311" s="51"/>
      <c r="O311" s="50"/>
      <c r="P311" s="52"/>
      <c r="Q311" s="50"/>
      <c r="R311" s="51"/>
      <c r="S311" s="50"/>
      <c r="T311" s="50"/>
      <c r="U311" s="50"/>
    </row>
    <row r="312" ht="12.75" customHeight="1">
      <c r="A312" s="50"/>
      <c r="B312" s="50"/>
      <c r="C312" s="50"/>
      <c r="D312" s="50"/>
      <c r="E312" s="50"/>
      <c r="F312" s="50"/>
      <c r="G312" s="50"/>
      <c r="H312" s="50"/>
      <c r="I312" s="50"/>
      <c r="J312" s="50"/>
      <c r="K312" s="50"/>
      <c r="L312" s="50"/>
      <c r="M312" s="51"/>
      <c r="N312" s="51"/>
      <c r="O312" s="50"/>
      <c r="P312" s="52"/>
      <c r="Q312" s="50"/>
      <c r="R312" s="51"/>
      <c r="S312" s="50"/>
      <c r="T312" s="50"/>
      <c r="U312" s="50"/>
    </row>
    <row r="313" ht="12.75" customHeight="1">
      <c r="A313" s="50"/>
      <c r="B313" s="50"/>
      <c r="C313" s="50"/>
      <c r="D313" s="50"/>
      <c r="E313" s="50"/>
      <c r="F313" s="50"/>
      <c r="G313" s="50"/>
      <c r="H313" s="50"/>
      <c r="I313" s="50"/>
      <c r="J313" s="50"/>
      <c r="K313" s="50"/>
      <c r="L313" s="50"/>
      <c r="M313" s="51"/>
      <c r="N313" s="51"/>
      <c r="O313" s="50"/>
      <c r="P313" s="52"/>
      <c r="Q313" s="50"/>
      <c r="R313" s="51"/>
      <c r="S313" s="50"/>
      <c r="T313" s="50"/>
      <c r="U313" s="50"/>
    </row>
    <row r="314" ht="12.75" customHeight="1">
      <c r="A314" s="50"/>
      <c r="B314" s="50"/>
      <c r="C314" s="50"/>
      <c r="D314" s="50"/>
      <c r="E314" s="50"/>
      <c r="F314" s="50"/>
      <c r="G314" s="50"/>
      <c r="H314" s="50"/>
      <c r="I314" s="50"/>
      <c r="J314" s="50"/>
      <c r="K314" s="50"/>
      <c r="L314" s="50"/>
      <c r="M314" s="51"/>
      <c r="N314" s="51"/>
      <c r="O314" s="50"/>
      <c r="P314" s="52"/>
      <c r="Q314" s="50"/>
      <c r="R314" s="51"/>
      <c r="S314" s="50"/>
      <c r="T314" s="50"/>
      <c r="U314" s="50"/>
    </row>
    <row r="315" ht="12.75" customHeight="1">
      <c r="A315" s="50"/>
      <c r="B315" s="50"/>
      <c r="C315" s="50"/>
      <c r="D315" s="50"/>
      <c r="E315" s="50"/>
      <c r="F315" s="50"/>
      <c r="G315" s="50"/>
      <c r="H315" s="50"/>
      <c r="I315" s="50"/>
      <c r="J315" s="50"/>
      <c r="K315" s="50"/>
      <c r="L315" s="50"/>
      <c r="M315" s="51"/>
      <c r="N315" s="51"/>
      <c r="O315" s="50"/>
      <c r="P315" s="52"/>
      <c r="Q315" s="50"/>
      <c r="R315" s="51"/>
      <c r="S315" s="50"/>
      <c r="T315" s="50"/>
      <c r="U315" s="50"/>
    </row>
    <row r="316" ht="12.75" customHeight="1">
      <c r="A316" s="50"/>
      <c r="B316" s="50"/>
      <c r="C316" s="50"/>
      <c r="D316" s="50"/>
      <c r="E316" s="50"/>
      <c r="F316" s="50"/>
      <c r="G316" s="50"/>
      <c r="H316" s="50"/>
      <c r="I316" s="50"/>
      <c r="J316" s="50"/>
      <c r="K316" s="50"/>
      <c r="L316" s="50"/>
      <c r="M316" s="51"/>
      <c r="N316" s="51"/>
      <c r="O316" s="50"/>
      <c r="P316" s="52"/>
      <c r="Q316" s="50"/>
      <c r="R316" s="51"/>
      <c r="S316" s="50"/>
      <c r="T316" s="50"/>
      <c r="U316" s="50"/>
    </row>
    <row r="317" ht="12.75" customHeight="1">
      <c r="A317" s="50"/>
      <c r="B317" s="50"/>
      <c r="C317" s="50"/>
      <c r="D317" s="50"/>
      <c r="E317" s="50"/>
      <c r="F317" s="50"/>
      <c r="G317" s="50"/>
      <c r="H317" s="50"/>
      <c r="I317" s="50"/>
      <c r="J317" s="50"/>
      <c r="K317" s="50"/>
      <c r="L317" s="50"/>
      <c r="M317" s="51"/>
      <c r="N317" s="51"/>
      <c r="O317" s="50"/>
      <c r="P317" s="52"/>
      <c r="Q317" s="50"/>
      <c r="R317" s="51"/>
      <c r="S317" s="50"/>
      <c r="T317" s="50"/>
      <c r="U317" s="50"/>
    </row>
    <row r="318" ht="12.75" customHeight="1">
      <c r="A318" s="50"/>
      <c r="B318" s="50"/>
      <c r="C318" s="50"/>
      <c r="D318" s="50"/>
      <c r="E318" s="50"/>
      <c r="F318" s="50"/>
      <c r="G318" s="50"/>
      <c r="H318" s="50"/>
      <c r="I318" s="50"/>
      <c r="J318" s="50"/>
      <c r="K318" s="50"/>
      <c r="L318" s="50"/>
      <c r="M318" s="51"/>
      <c r="N318" s="51"/>
      <c r="O318" s="50"/>
      <c r="P318" s="52"/>
      <c r="Q318" s="50"/>
      <c r="R318" s="51"/>
      <c r="S318" s="50"/>
      <c r="T318" s="50"/>
      <c r="U318" s="50"/>
    </row>
    <row r="319" ht="12.75" customHeight="1">
      <c r="A319" s="50"/>
      <c r="B319" s="50"/>
      <c r="C319" s="50"/>
      <c r="D319" s="50"/>
      <c r="E319" s="50"/>
      <c r="F319" s="50"/>
      <c r="G319" s="50"/>
      <c r="H319" s="50"/>
      <c r="I319" s="50"/>
      <c r="J319" s="50"/>
      <c r="K319" s="50"/>
      <c r="L319" s="50"/>
      <c r="M319" s="51"/>
      <c r="N319" s="51"/>
      <c r="O319" s="50"/>
      <c r="P319" s="52"/>
      <c r="Q319" s="50"/>
      <c r="R319" s="51"/>
      <c r="S319" s="50"/>
      <c r="T319" s="50"/>
      <c r="U319" s="50"/>
    </row>
    <row r="320" ht="12.75" customHeight="1">
      <c r="A320" s="50"/>
      <c r="B320" s="50"/>
      <c r="C320" s="50"/>
      <c r="D320" s="50"/>
      <c r="E320" s="50"/>
      <c r="F320" s="50"/>
      <c r="G320" s="50"/>
      <c r="H320" s="50"/>
      <c r="I320" s="50"/>
      <c r="J320" s="50"/>
      <c r="K320" s="50"/>
      <c r="L320" s="50"/>
      <c r="M320" s="51"/>
      <c r="N320" s="51"/>
      <c r="O320" s="50"/>
      <c r="P320" s="52"/>
      <c r="Q320" s="50"/>
      <c r="R320" s="51"/>
      <c r="S320" s="50"/>
      <c r="T320" s="50"/>
      <c r="U320" s="50"/>
    </row>
    <row r="321" ht="12.75" customHeight="1">
      <c r="A321" s="50"/>
      <c r="B321" s="50"/>
      <c r="C321" s="50"/>
      <c r="D321" s="50"/>
      <c r="E321" s="50"/>
      <c r="F321" s="50"/>
      <c r="G321" s="50"/>
      <c r="H321" s="50"/>
      <c r="I321" s="50"/>
      <c r="J321" s="50"/>
      <c r="K321" s="50"/>
      <c r="L321" s="50"/>
      <c r="M321" s="51"/>
      <c r="N321" s="51"/>
      <c r="O321" s="50"/>
      <c r="P321" s="52"/>
      <c r="Q321" s="50"/>
      <c r="R321" s="51"/>
      <c r="S321" s="50"/>
      <c r="T321" s="50"/>
      <c r="U321" s="50"/>
    </row>
    <row r="322" ht="12.75" customHeight="1">
      <c r="A322" s="50"/>
      <c r="B322" s="50"/>
      <c r="C322" s="50"/>
      <c r="D322" s="50"/>
      <c r="E322" s="50"/>
      <c r="F322" s="50"/>
      <c r="G322" s="50"/>
      <c r="H322" s="50"/>
      <c r="I322" s="50"/>
      <c r="J322" s="50"/>
      <c r="K322" s="50"/>
      <c r="L322" s="50"/>
      <c r="M322" s="51"/>
      <c r="N322" s="51"/>
      <c r="O322" s="50"/>
      <c r="P322" s="52"/>
      <c r="Q322" s="50"/>
      <c r="R322" s="51"/>
      <c r="S322" s="50"/>
      <c r="T322" s="50"/>
      <c r="U322" s="50"/>
    </row>
    <row r="323" ht="12.75" customHeight="1">
      <c r="A323" s="50"/>
      <c r="B323" s="50"/>
      <c r="C323" s="50"/>
      <c r="D323" s="50"/>
      <c r="E323" s="50"/>
      <c r="F323" s="50"/>
      <c r="G323" s="50"/>
      <c r="H323" s="50"/>
      <c r="I323" s="50"/>
      <c r="J323" s="50"/>
      <c r="K323" s="50"/>
      <c r="L323" s="50"/>
      <c r="M323" s="51"/>
      <c r="N323" s="51"/>
      <c r="O323" s="50"/>
      <c r="P323" s="52"/>
      <c r="Q323" s="50"/>
      <c r="R323" s="51"/>
      <c r="S323" s="50"/>
      <c r="T323" s="50"/>
      <c r="U323" s="50"/>
    </row>
    <row r="324" ht="12.75" customHeight="1">
      <c r="A324" s="50"/>
      <c r="B324" s="50"/>
      <c r="C324" s="50"/>
      <c r="D324" s="50"/>
      <c r="E324" s="50"/>
      <c r="F324" s="50"/>
      <c r="G324" s="50"/>
      <c r="H324" s="50"/>
      <c r="I324" s="50"/>
      <c r="J324" s="50"/>
      <c r="K324" s="50"/>
      <c r="L324" s="50"/>
      <c r="M324" s="51"/>
      <c r="N324" s="51"/>
      <c r="O324" s="50"/>
      <c r="P324" s="52"/>
      <c r="Q324" s="50"/>
      <c r="R324" s="51"/>
      <c r="S324" s="50"/>
      <c r="T324" s="50"/>
      <c r="U324" s="50"/>
    </row>
    <row r="325" ht="12.75" customHeight="1">
      <c r="A325" s="50"/>
      <c r="B325" s="50"/>
      <c r="C325" s="50"/>
      <c r="D325" s="50"/>
      <c r="E325" s="50"/>
      <c r="F325" s="50"/>
      <c r="G325" s="50"/>
      <c r="H325" s="50"/>
      <c r="I325" s="50"/>
      <c r="J325" s="50"/>
      <c r="K325" s="50"/>
      <c r="L325" s="50"/>
      <c r="M325" s="51"/>
      <c r="N325" s="51"/>
      <c r="O325" s="50"/>
      <c r="P325" s="52"/>
      <c r="Q325" s="50"/>
      <c r="R325" s="51"/>
      <c r="S325" s="50"/>
      <c r="T325" s="50"/>
      <c r="U325" s="50"/>
    </row>
    <row r="326" ht="12.75" customHeight="1">
      <c r="A326" s="50"/>
      <c r="B326" s="50"/>
      <c r="C326" s="50"/>
      <c r="D326" s="50"/>
      <c r="E326" s="50"/>
      <c r="F326" s="50"/>
      <c r="G326" s="50"/>
      <c r="H326" s="50"/>
      <c r="I326" s="50"/>
      <c r="J326" s="50"/>
      <c r="K326" s="50"/>
      <c r="L326" s="50"/>
      <c r="M326" s="51"/>
      <c r="N326" s="51"/>
      <c r="O326" s="50"/>
      <c r="P326" s="52"/>
      <c r="Q326" s="50"/>
      <c r="R326" s="51"/>
      <c r="S326" s="50"/>
      <c r="T326" s="50"/>
      <c r="U326" s="50"/>
    </row>
    <row r="327" ht="12.75" customHeight="1">
      <c r="A327" s="50"/>
      <c r="B327" s="50"/>
      <c r="C327" s="50"/>
      <c r="D327" s="50"/>
      <c r="E327" s="50"/>
      <c r="F327" s="50"/>
      <c r="G327" s="50"/>
      <c r="H327" s="50"/>
      <c r="I327" s="50"/>
      <c r="J327" s="50"/>
      <c r="K327" s="50"/>
      <c r="L327" s="50"/>
      <c r="M327" s="51"/>
      <c r="N327" s="51"/>
      <c r="O327" s="50"/>
      <c r="P327" s="52"/>
      <c r="Q327" s="50"/>
      <c r="R327" s="51"/>
      <c r="S327" s="50"/>
      <c r="T327" s="50"/>
      <c r="U327" s="50"/>
    </row>
    <row r="328" ht="12.75" customHeight="1">
      <c r="A328" s="50"/>
      <c r="B328" s="50"/>
      <c r="C328" s="50"/>
      <c r="D328" s="50"/>
      <c r="E328" s="50"/>
      <c r="F328" s="50"/>
      <c r="G328" s="50"/>
      <c r="H328" s="50"/>
      <c r="I328" s="50"/>
      <c r="J328" s="50"/>
      <c r="K328" s="50"/>
      <c r="L328" s="50"/>
      <c r="M328" s="51"/>
      <c r="N328" s="51"/>
      <c r="O328" s="50"/>
      <c r="P328" s="52"/>
      <c r="Q328" s="50"/>
      <c r="R328" s="51"/>
      <c r="S328" s="50"/>
      <c r="T328" s="50"/>
      <c r="U328" s="50"/>
    </row>
    <row r="329" ht="12.75" customHeight="1">
      <c r="A329" s="50"/>
      <c r="B329" s="50"/>
      <c r="C329" s="50"/>
      <c r="D329" s="50"/>
      <c r="E329" s="50"/>
      <c r="F329" s="50"/>
      <c r="G329" s="50"/>
      <c r="H329" s="50"/>
      <c r="I329" s="50"/>
      <c r="J329" s="50"/>
      <c r="K329" s="50"/>
      <c r="L329" s="50"/>
      <c r="M329" s="51"/>
      <c r="N329" s="51"/>
      <c r="O329" s="50"/>
      <c r="P329" s="52"/>
      <c r="Q329" s="50"/>
      <c r="R329" s="51"/>
      <c r="S329" s="50"/>
      <c r="T329" s="50"/>
      <c r="U329" s="50"/>
    </row>
    <row r="330" ht="12.75" customHeight="1">
      <c r="A330" s="50"/>
      <c r="B330" s="50"/>
      <c r="C330" s="50"/>
      <c r="D330" s="50"/>
      <c r="E330" s="50"/>
      <c r="F330" s="50"/>
      <c r="G330" s="50"/>
      <c r="H330" s="50"/>
      <c r="I330" s="50"/>
      <c r="J330" s="50"/>
      <c r="K330" s="50"/>
      <c r="L330" s="50"/>
      <c r="M330" s="51"/>
      <c r="N330" s="51"/>
      <c r="O330" s="50"/>
      <c r="P330" s="52"/>
      <c r="Q330" s="50"/>
      <c r="R330" s="51"/>
      <c r="S330" s="50"/>
      <c r="T330" s="50"/>
      <c r="U330" s="50"/>
    </row>
    <row r="331" ht="12.75" customHeight="1">
      <c r="A331" s="50"/>
      <c r="B331" s="50"/>
      <c r="C331" s="50"/>
      <c r="D331" s="50"/>
      <c r="E331" s="50"/>
      <c r="F331" s="50"/>
      <c r="G331" s="50"/>
      <c r="H331" s="50"/>
      <c r="I331" s="50"/>
      <c r="J331" s="50"/>
      <c r="K331" s="50"/>
      <c r="L331" s="50"/>
      <c r="M331" s="51"/>
      <c r="N331" s="51"/>
      <c r="O331" s="50"/>
      <c r="P331" s="52"/>
      <c r="Q331" s="50"/>
      <c r="R331" s="51"/>
      <c r="S331" s="50"/>
      <c r="T331" s="50"/>
      <c r="U331" s="50"/>
    </row>
    <row r="332" ht="12.75" customHeight="1">
      <c r="A332" s="50"/>
      <c r="B332" s="50"/>
      <c r="C332" s="50"/>
      <c r="D332" s="50"/>
      <c r="E332" s="50"/>
      <c r="F332" s="50"/>
      <c r="G332" s="50"/>
      <c r="H332" s="50"/>
      <c r="I332" s="50"/>
      <c r="J332" s="50"/>
      <c r="K332" s="50"/>
      <c r="L332" s="50"/>
      <c r="M332" s="51"/>
      <c r="N332" s="51"/>
      <c r="O332" s="50"/>
      <c r="P332" s="52"/>
      <c r="Q332" s="50"/>
      <c r="R332" s="51"/>
      <c r="S332" s="50"/>
      <c r="T332" s="50"/>
      <c r="U332" s="50"/>
    </row>
    <row r="333" ht="12.75" customHeight="1">
      <c r="A333" s="50"/>
      <c r="B333" s="50"/>
      <c r="C333" s="50"/>
      <c r="D333" s="50"/>
      <c r="E333" s="50"/>
      <c r="F333" s="50"/>
      <c r="G333" s="50"/>
      <c r="H333" s="50"/>
      <c r="I333" s="50"/>
      <c r="J333" s="50"/>
      <c r="K333" s="50"/>
      <c r="L333" s="50"/>
      <c r="M333" s="51"/>
      <c r="N333" s="51"/>
      <c r="O333" s="50"/>
      <c r="P333" s="52"/>
      <c r="Q333" s="50"/>
      <c r="R333" s="51"/>
      <c r="S333" s="50"/>
      <c r="T333" s="50"/>
      <c r="U333" s="50"/>
    </row>
    <row r="334" ht="12.75" customHeight="1">
      <c r="A334" s="50"/>
      <c r="B334" s="50"/>
      <c r="C334" s="50"/>
      <c r="D334" s="50"/>
      <c r="E334" s="50"/>
      <c r="F334" s="50"/>
      <c r="G334" s="50"/>
      <c r="H334" s="50"/>
      <c r="I334" s="50"/>
      <c r="J334" s="50"/>
      <c r="K334" s="50"/>
      <c r="L334" s="50"/>
      <c r="M334" s="51"/>
      <c r="N334" s="51"/>
      <c r="O334" s="50"/>
      <c r="P334" s="52"/>
      <c r="Q334" s="50"/>
      <c r="R334" s="51"/>
      <c r="S334" s="50"/>
      <c r="T334" s="50"/>
      <c r="U334" s="50"/>
    </row>
    <row r="335" ht="12.75" customHeight="1">
      <c r="A335" s="50"/>
      <c r="B335" s="50"/>
      <c r="C335" s="50"/>
      <c r="D335" s="50"/>
      <c r="E335" s="50"/>
      <c r="F335" s="50"/>
      <c r="G335" s="50"/>
      <c r="H335" s="50"/>
      <c r="I335" s="50"/>
      <c r="J335" s="50"/>
      <c r="K335" s="50"/>
      <c r="L335" s="50"/>
      <c r="M335" s="51"/>
      <c r="N335" s="51"/>
      <c r="O335" s="50"/>
      <c r="P335" s="52"/>
      <c r="Q335" s="50"/>
      <c r="R335" s="51"/>
      <c r="S335" s="50"/>
      <c r="T335" s="50"/>
      <c r="U335" s="50"/>
    </row>
    <row r="336" ht="12.75" customHeight="1">
      <c r="A336" s="50"/>
      <c r="B336" s="50"/>
      <c r="C336" s="50"/>
      <c r="D336" s="50"/>
      <c r="E336" s="50"/>
      <c r="F336" s="50"/>
      <c r="G336" s="50"/>
      <c r="H336" s="50"/>
      <c r="I336" s="50"/>
      <c r="J336" s="50"/>
      <c r="K336" s="50"/>
      <c r="L336" s="50"/>
      <c r="M336" s="51"/>
      <c r="N336" s="51"/>
      <c r="O336" s="50"/>
      <c r="P336" s="52"/>
      <c r="Q336" s="50"/>
      <c r="R336" s="51"/>
      <c r="S336" s="50"/>
      <c r="T336" s="50"/>
      <c r="U336" s="50"/>
    </row>
    <row r="337" ht="12.75" customHeight="1">
      <c r="A337" s="50"/>
      <c r="B337" s="50"/>
      <c r="C337" s="50"/>
      <c r="D337" s="50"/>
      <c r="E337" s="50"/>
      <c r="F337" s="50"/>
      <c r="G337" s="50"/>
      <c r="H337" s="50"/>
      <c r="I337" s="50"/>
      <c r="J337" s="50"/>
      <c r="K337" s="50"/>
      <c r="L337" s="50"/>
      <c r="M337" s="51"/>
      <c r="N337" s="51"/>
      <c r="O337" s="50"/>
      <c r="P337" s="52"/>
      <c r="Q337" s="50"/>
      <c r="R337" s="51"/>
      <c r="S337" s="50"/>
      <c r="T337" s="50"/>
      <c r="U337" s="50"/>
    </row>
    <row r="338" ht="12.75" customHeight="1">
      <c r="A338" s="50"/>
      <c r="B338" s="50"/>
      <c r="C338" s="50"/>
      <c r="D338" s="50"/>
      <c r="E338" s="50"/>
      <c r="F338" s="50"/>
      <c r="G338" s="50"/>
      <c r="H338" s="50"/>
      <c r="I338" s="50"/>
      <c r="J338" s="50"/>
      <c r="K338" s="50"/>
      <c r="L338" s="50"/>
      <c r="M338" s="51"/>
      <c r="N338" s="51"/>
      <c r="O338" s="50"/>
      <c r="P338" s="52"/>
      <c r="Q338" s="50"/>
      <c r="R338" s="51"/>
      <c r="S338" s="50"/>
      <c r="T338" s="50"/>
      <c r="U338" s="50"/>
    </row>
    <row r="339" ht="12.75" customHeight="1">
      <c r="A339" s="50"/>
      <c r="B339" s="50"/>
      <c r="C339" s="50"/>
      <c r="D339" s="50"/>
      <c r="E339" s="50"/>
      <c r="F339" s="50"/>
      <c r="G339" s="50"/>
      <c r="H339" s="50"/>
      <c r="I339" s="50"/>
      <c r="J339" s="50"/>
      <c r="K339" s="50"/>
      <c r="L339" s="50"/>
      <c r="M339" s="51"/>
      <c r="N339" s="51"/>
      <c r="O339" s="50"/>
      <c r="P339" s="52"/>
      <c r="Q339" s="50"/>
      <c r="R339" s="51"/>
      <c r="S339" s="50"/>
      <c r="T339" s="50"/>
      <c r="U339" s="50"/>
    </row>
    <row r="340" ht="12.75" customHeight="1">
      <c r="A340" s="50"/>
      <c r="B340" s="50"/>
      <c r="C340" s="50"/>
      <c r="D340" s="50"/>
      <c r="E340" s="50"/>
      <c r="F340" s="50"/>
      <c r="G340" s="50"/>
      <c r="H340" s="50"/>
      <c r="I340" s="50"/>
      <c r="J340" s="50"/>
      <c r="K340" s="50"/>
      <c r="L340" s="50"/>
      <c r="M340" s="51"/>
      <c r="N340" s="51"/>
      <c r="O340" s="50"/>
      <c r="P340" s="52"/>
      <c r="Q340" s="50"/>
      <c r="R340" s="51"/>
      <c r="S340" s="50"/>
      <c r="T340" s="50"/>
      <c r="U340" s="50"/>
    </row>
    <row r="341" ht="12.75" customHeight="1">
      <c r="A341" s="50"/>
      <c r="B341" s="50"/>
      <c r="C341" s="50"/>
      <c r="D341" s="50"/>
      <c r="E341" s="50"/>
      <c r="F341" s="50"/>
      <c r="G341" s="50"/>
      <c r="H341" s="50"/>
      <c r="I341" s="50"/>
      <c r="J341" s="50"/>
      <c r="K341" s="50"/>
      <c r="L341" s="50"/>
      <c r="M341" s="51"/>
      <c r="N341" s="51"/>
      <c r="O341" s="50"/>
      <c r="P341" s="52"/>
      <c r="Q341" s="50"/>
      <c r="R341" s="51"/>
      <c r="S341" s="50"/>
      <c r="T341" s="50"/>
      <c r="U341" s="50"/>
    </row>
    <row r="342" ht="12.75" customHeight="1">
      <c r="A342" s="50"/>
      <c r="B342" s="50"/>
      <c r="C342" s="50"/>
      <c r="D342" s="50"/>
      <c r="E342" s="50"/>
      <c r="F342" s="50"/>
      <c r="G342" s="50"/>
      <c r="H342" s="50"/>
      <c r="I342" s="50"/>
      <c r="J342" s="50"/>
      <c r="K342" s="50"/>
      <c r="L342" s="50"/>
      <c r="M342" s="51"/>
      <c r="N342" s="51"/>
      <c r="O342" s="50"/>
      <c r="P342" s="52"/>
      <c r="Q342" s="50"/>
      <c r="R342" s="51"/>
      <c r="S342" s="50"/>
      <c r="T342" s="50"/>
      <c r="U342" s="50"/>
    </row>
    <row r="343" ht="12.75" customHeight="1">
      <c r="A343" s="50"/>
      <c r="B343" s="50"/>
      <c r="C343" s="50"/>
      <c r="D343" s="50"/>
      <c r="E343" s="50"/>
      <c r="F343" s="50"/>
      <c r="G343" s="50"/>
      <c r="H343" s="50"/>
      <c r="I343" s="50"/>
      <c r="J343" s="50"/>
      <c r="K343" s="50"/>
      <c r="L343" s="50"/>
      <c r="M343" s="51"/>
      <c r="N343" s="51"/>
      <c r="O343" s="50"/>
      <c r="P343" s="52"/>
      <c r="Q343" s="50"/>
      <c r="R343" s="51"/>
      <c r="S343" s="50"/>
      <c r="T343" s="50"/>
      <c r="U343" s="50"/>
    </row>
    <row r="344" ht="12.75" customHeight="1">
      <c r="A344" s="50"/>
      <c r="B344" s="50"/>
      <c r="C344" s="50"/>
      <c r="D344" s="50"/>
      <c r="E344" s="50"/>
      <c r="F344" s="50"/>
      <c r="G344" s="50"/>
      <c r="H344" s="50"/>
      <c r="I344" s="50"/>
      <c r="J344" s="50"/>
      <c r="K344" s="50"/>
      <c r="L344" s="50"/>
      <c r="M344" s="51"/>
      <c r="N344" s="51"/>
      <c r="O344" s="50"/>
      <c r="P344" s="52"/>
      <c r="Q344" s="50"/>
      <c r="R344" s="51"/>
      <c r="S344" s="50"/>
      <c r="T344" s="50"/>
      <c r="U344" s="50"/>
    </row>
    <row r="345" ht="12.75" customHeight="1">
      <c r="A345" s="50"/>
      <c r="B345" s="50"/>
      <c r="C345" s="50"/>
      <c r="D345" s="50"/>
      <c r="E345" s="50"/>
      <c r="F345" s="50"/>
      <c r="G345" s="50"/>
      <c r="H345" s="50"/>
      <c r="I345" s="50"/>
      <c r="J345" s="50"/>
      <c r="K345" s="50"/>
      <c r="L345" s="50"/>
      <c r="M345" s="51"/>
      <c r="N345" s="51"/>
      <c r="O345" s="50"/>
      <c r="P345" s="52"/>
      <c r="Q345" s="50"/>
      <c r="R345" s="51"/>
      <c r="S345" s="50"/>
      <c r="T345" s="50"/>
      <c r="U345" s="50"/>
    </row>
    <row r="346" ht="12.75" customHeight="1">
      <c r="A346" s="50"/>
      <c r="B346" s="50"/>
      <c r="C346" s="50"/>
      <c r="D346" s="50"/>
      <c r="E346" s="50"/>
      <c r="F346" s="50"/>
      <c r="G346" s="50"/>
      <c r="H346" s="50"/>
      <c r="I346" s="50"/>
      <c r="J346" s="50"/>
      <c r="K346" s="50"/>
      <c r="L346" s="50"/>
      <c r="M346" s="51"/>
      <c r="N346" s="51"/>
      <c r="O346" s="50"/>
      <c r="P346" s="52"/>
      <c r="Q346" s="50"/>
      <c r="R346" s="51"/>
      <c r="S346" s="50"/>
      <c r="T346" s="50"/>
      <c r="U346" s="50"/>
    </row>
    <row r="347" ht="12.75" customHeight="1">
      <c r="A347" s="50"/>
      <c r="B347" s="50"/>
      <c r="C347" s="50"/>
      <c r="D347" s="50"/>
      <c r="E347" s="50"/>
      <c r="F347" s="50"/>
      <c r="G347" s="50"/>
      <c r="H347" s="50"/>
      <c r="I347" s="50"/>
      <c r="J347" s="50"/>
      <c r="K347" s="50"/>
      <c r="L347" s="50"/>
      <c r="M347" s="51"/>
      <c r="N347" s="51"/>
      <c r="O347" s="50"/>
      <c r="P347" s="52"/>
      <c r="Q347" s="50"/>
      <c r="R347" s="51"/>
      <c r="S347" s="50"/>
      <c r="T347" s="50"/>
      <c r="U347" s="50"/>
    </row>
    <row r="348" ht="12.75" customHeight="1">
      <c r="A348" s="50"/>
      <c r="B348" s="50"/>
      <c r="C348" s="50"/>
      <c r="D348" s="50"/>
      <c r="E348" s="50"/>
      <c r="F348" s="50"/>
      <c r="G348" s="50"/>
      <c r="H348" s="50"/>
      <c r="I348" s="50"/>
      <c r="J348" s="50"/>
      <c r="K348" s="50"/>
      <c r="L348" s="50"/>
      <c r="M348" s="51"/>
      <c r="N348" s="51"/>
      <c r="O348" s="50"/>
      <c r="P348" s="52"/>
      <c r="Q348" s="50"/>
      <c r="R348" s="51"/>
      <c r="S348" s="50"/>
      <c r="T348" s="50"/>
      <c r="U348" s="50"/>
    </row>
    <row r="349" ht="12.75" customHeight="1">
      <c r="A349" s="50"/>
      <c r="B349" s="50"/>
      <c r="C349" s="50"/>
      <c r="D349" s="50"/>
      <c r="E349" s="50"/>
      <c r="F349" s="50"/>
      <c r="G349" s="50"/>
      <c r="H349" s="50"/>
      <c r="I349" s="50"/>
      <c r="J349" s="50"/>
      <c r="K349" s="50"/>
      <c r="L349" s="50"/>
      <c r="M349" s="51"/>
      <c r="N349" s="51"/>
      <c r="O349" s="50"/>
      <c r="P349" s="52"/>
      <c r="Q349" s="50"/>
      <c r="R349" s="51"/>
      <c r="S349" s="50"/>
      <c r="T349" s="50"/>
      <c r="U349" s="50"/>
    </row>
    <row r="350" ht="12.75" customHeight="1">
      <c r="A350" s="50"/>
      <c r="B350" s="50"/>
      <c r="C350" s="50"/>
      <c r="D350" s="50"/>
      <c r="E350" s="50"/>
      <c r="F350" s="50"/>
      <c r="G350" s="50"/>
      <c r="H350" s="50"/>
      <c r="I350" s="50"/>
      <c r="J350" s="50"/>
      <c r="K350" s="50"/>
      <c r="L350" s="50"/>
      <c r="M350" s="51"/>
      <c r="N350" s="51"/>
      <c r="O350" s="50"/>
      <c r="P350" s="52"/>
      <c r="Q350" s="50"/>
      <c r="R350" s="51"/>
      <c r="S350" s="50"/>
      <c r="T350" s="50"/>
      <c r="U350" s="50"/>
    </row>
    <row r="351" ht="12.75" customHeight="1">
      <c r="A351" s="50"/>
      <c r="B351" s="50"/>
      <c r="C351" s="50"/>
      <c r="D351" s="50"/>
      <c r="E351" s="50"/>
      <c r="F351" s="50"/>
      <c r="G351" s="50"/>
      <c r="H351" s="50"/>
      <c r="I351" s="50"/>
      <c r="J351" s="50"/>
      <c r="K351" s="50"/>
      <c r="L351" s="50"/>
      <c r="M351" s="51"/>
      <c r="N351" s="51"/>
      <c r="O351" s="50"/>
      <c r="P351" s="52"/>
      <c r="Q351" s="50"/>
      <c r="R351" s="51"/>
      <c r="S351" s="50"/>
      <c r="T351" s="50"/>
      <c r="U351" s="50"/>
    </row>
    <row r="352" ht="12.75" customHeight="1">
      <c r="A352" s="50"/>
      <c r="B352" s="50"/>
      <c r="C352" s="50"/>
      <c r="D352" s="50"/>
      <c r="E352" s="50"/>
      <c r="F352" s="50"/>
      <c r="G352" s="50"/>
      <c r="H352" s="50"/>
      <c r="I352" s="50"/>
      <c r="J352" s="50"/>
      <c r="K352" s="50"/>
      <c r="L352" s="50"/>
      <c r="M352" s="51"/>
      <c r="N352" s="51"/>
      <c r="O352" s="50"/>
      <c r="P352" s="52"/>
      <c r="Q352" s="50"/>
      <c r="R352" s="51"/>
      <c r="S352" s="50"/>
      <c r="T352" s="50"/>
      <c r="U352" s="50"/>
    </row>
    <row r="353" ht="12.75" customHeight="1">
      <c r="A353" s="50"/>
      <c r="B353" s="50"/>
      <c r="C353" s="50"/>
      <c r="D353" s="50"/>
      <c r="E353" s="50"/>
      <c r="F353" s="50"/>
      <c r="G353" s="50"/>
      <c r="H353" s="50"/>
      <c r="I353" s="50"/>
      <c r="J353" s="50"/>
      <c r="K353" s="50"/>
      <c r="L353" s="50"/>
      <c r="M353" s="51"/>
      <c r="N353" s="51"/>
      <c r="O353" s="50"/>
      <c r="P353" s="52"/>
      <c r="Q353" s="50"/>
      <c r="R353" s="51"/>
      <c r="S353" s="50"/>
      <c r="T353" s="50"/>
      <c r="U353" s="50"/>
    </row>
    <row r="354" ht="12.75" customHeight="1">
      <c r="A354" s="50"/>
      <c r="B354" s="50"/>
      <c r="C354" s="50"/>
      <c r="D354" s="50"/>
      <c r="E354" s="50"/>
      <c r="F354" s="50"/>
      <c r="G354" s="50"/>
      <c r="H354" s="50"/>
      <c r="I354" s="50"/>
      <c r="J354" s="50"/>
      <c r="K354" s="50"/>
      <c r="L354" s="50"/>
      <c r="M354" s="51"/>
      <c r="N354" s="51"/>
      <c r="O354" s="50"/>
      <c r="P354" s="52"/>
      <c r="Q354" s="50"/>
      <c r="R354" s="51"/>
      <c r="S354" s="50"/>
      <c r="T354" s="50"/>
      <c r="U354" s="50"/>
    </row>
    <row r="355" ht="12.75" customHeight="1">
      <c r="A355" s="50"/>
      <c r="B355" s="50"/>
      <c r="C355" s="50"/>
      <c r="D355" s="50"/>
      <c r="E355" s="50"/>
      <c r="F355" s="50"/>
      <c r="G355" s="50"/>
      <c r="H355" s="50"/>
      <c r="I355" s="50"/>
      <c r="J355" s="50"/>
      <c r="K355" s="50"/>
      <c r="L355" s="50"/>
      <c r="M355" s="51"/>
      <c r="N355" s="51"/>
      <c r="O355" s="50"/>
      <c r="P355" s="52"/>
      <c r="Q355" s="50"/>
      <c r="R355" s="51"/>
      <c r="S355" s="50"/>
      <c r="T355" s="50"/>
      <c r="U355" s="50"/>
    </row>
    <row r="356" ht="12.75" customHeight="1">
      <c r="A356" s="50"/>
      <c r="B356" s="50"/>
      <c r="C356" s="50"/>
      <c r="D356" s="50"/>
      <c r="E356" s="50"/>
      <c r="F356" s="50"/>
      <c r="G356" s="50"/>
      <c r="H356" s="50"/>
      <c r="I356" s="50"/>
      <c r="J356" s="50"/>
      <c r="K356" s="50"/>
      <c r="L356" s="50"/>
      <c r="M356" s="51"/>
      <c r="N356" s="51"/>
      <c r="O356" s="50"/>
      <c r="P356" s="52"/>
      <c r="Q356" s="50"/>
      <c r="R356" s="51"/>
      <c r="S356" s="50"/>
      <c r="T356" s="50"/>
      <c r="U356" s="50"/>
    </row>
    <row r="357" ht="12.75" customHeight="1">
      <c r="A357" s="50"/>
      <c r="B357" s="50"/>
      <c r="C357" s="50"/>
      <c r="D357" s="50"/>
      <c r="E357" s="50"/>
      <c r="F357" s="50"/>
      <c r="G357" s="50"/>
      <c r="H357" s="50"/>
      <c r="I357" s="50"/>
      <c r="J357" s="50"/>
      <c r="K357" s="50"/>
      <c r="L357" s="50"/>
      <c r="M357" s="51"/>
      <c r="N357" s="51"/>
      <c r="O357" s="50"/>
      <c r="P357" s="52"/>
      <c r="Q357" s="50"/>
      <c r="R357" s="51"/>
      <c r="S357" s="50"/>
      <c r="T357" s="50"/>
      <c r="U357" s="50"/>
    </row>
    <row r="358" ht="12.75" customHeight="1">
      <c r="A358" s="50"/>
      <c r="B358" s="50"/>
      <c r="C358" s="50"/>
      <c r="D358" s="50"/>
      <c r="E358" s="50"/>
      <c r="F358" s="50"/>
      <c r="G358" s="50"/>
      <c r="H358" s="50"/>
      <c r="I358" s="50"/>
      <c r="J358" s="50"/>
      <c r="K358" s="50"/>
      <c r="L358" s="50"/>
      <c r="M358" s="51"/>
      <c r="N358" s="51"/>
      <c r="O358" s="50"/>
      <c r="P358" s="52"/>
      <c r="Q358" s="50"/>
      <c r="R358" s="51"/>
      <c r="S358" s="50"/>
      <c r="T358" s="50"/>
      <c r="U358" s="50"/>
    </row>
    <row r="359" ht="12.75" customHeight="1">
      <c r="A359" s="50"/>
      <c r="B359" s="50"/>
      <c r="C359" s="50"/>
      <c r="D359" s="50"/>
      <c r="E359" s="50"/>
      <c r="F359" s="50"/>
      <c r="G359" s="50"/>
      <c r="H359" s="50"/>
      <c r="I359" s="50"/>
      <c r="J359" s="50"/>
      <c r="K359" s="50"/>
      <c r="L359" s="50"/>
      <c r="M359" s="51"/>
      <c r="N359" s="51"/>
      <c r="O359" s="50"/>
      <c r="P359" s="52"/>
      <c r="Q359" s="50"/>
      <c r="R359" s="51"/>
      <c r="S359" s="50"/>
      <c r="T359" s="50"/>
      <c r="U359" s="50"/>
    </row>
    <row r="360" ht="12.75" customHeight="1">
      <c r="A360" s="50"/>
      <c r="B360" s="50"/>
      <c r="C360" s="50"/>
      <c r="D360" s="50"/>
      <c r="E360" s="50"/>
      <c r="F360" s="50"/>
      <c r="G360" s="50"/>
      <c r="H360" s="50"/>
      <c r="I360" s="50"/>
      <c r="J360" s="50"/>
      <c r="K360" s="50"/>
      <c r="L360" s="50"/>
      <c r="M360" s="51"/>
      <c r="N360" s="51"/>
      <c r="O360" s="50"/>
      <c r="P360" s="52"/>
      <c r="Q360" s="50"/>
      <c r="R360" s="51"/>
      <c r="S360" s="50"/>
      <c r="T360" s="50"/>
      <c r="U360" s="50"/>
    </row>
    <row r="361" ht="12.75" customHeight="1">
      <c r="A361" s="50"/>
      <c r="B361" s="50"/>
      <c r="C361" s="50"/>
      <c r="D361" s="50"/>
      <c r="E361" s="50"/>
      <c r="F361" s="50"/>
      <c r="G361" s="50"/>
      <c r="H361" s="50"/>
      <c r="I361" s="50"/>
      <c r="J361" s="50"/>
      <c r="K361" s="50"/>
      <c r="L361" s="50"/>
      <c r="M361" s="51"/>
      <c r="N361" s="51"/>
      <c r="O361" s="50"/>
      <c r="P361" s="52"/>
      <c r="Q361" s="50"/>
      <c r="R361" s="51"/>
      <c r="S361" s="50"/>
      <c r="T361" s="50"/>
      <c r="U361" s="50"/>
    </row>
    <row r="362" ht="12.75" customHeight="1">
      <c r="A362" s="50"/>
      <c r="B362" s="50"/>
      <c r="C362" s="50"/>
      <c r="D362" s="50"/>
      <c r="E362" s="50"/>
      <c r="F362" s="50"/>
      <c r="G362" s="50"/>
      <c r="H362" s="50"/>
      <c r="I362" s="50"/>
      <c r="J362" s="50"/>
      <c r="K362" s="50"/>
      <c r="L362" s="50"/>
      <c r="M362" s="51"/>
      <c r="N362" s="51"/>
      <c r="O362" s="50"/>
      <c r="P362" s="52"/>
      <c r="Q362" s="50"/>
      <c r="R362" s="51"/>
      <c r="S362" s="50"/>
      <c r="T362" s="50"/>
      <c r="U362" s="50"/>
    </row>
    <row r="363" ht="12.75" customHeight="1">
      <c r="A363" s="50"/>
      <c r="B363" s="50"/>
      <c r="C363" s="50"/>
      <c r="D363" s="50"/>
      <c r="E363" s="50"/>
      <c r="F363" s="50"/>
      <c r="G363" s="50"/>
      <c r="H363" s="50"/>
      <c r="I363" s="50"/>
      <c r="J363" s="50"/>
      <c r="K363" s="50"/>
      <c r="L363" s="50"/>
      <c r="M363" s="51"/>
      <c r="N363" s="51"/>
      <c r="O363" s="50"/>
      <c r="P363" s="52"/>
      <c r="Q363" s="50"/>
      <c r="R363" s="51"/>
      <c r="S363" s="50"/>
      <c r="T363" s="50"/>
      <c r="U363" s="50"/>
    </row>
    <row r="364" ht="12.75" customHeight="1">
      <c r="A364" s="50"/>
      <c r="B364" s="50"/>
      <c r="C364" s="50"/>
      <c r="D364" s="50"/>
      <c r="E364" s="50"/>
      <c r="F364" s="50"/>
      <c r="G364" s="50"/>
      <c r="H364" s="50"/>
      <c r="I364" s="50"/>
      <c r="J364" s="50"/>
      <c r="K364" s="50"/>
      <c r="L364" s="50"/>
      <c r="M364" s="51"/>
      <c r="N364" s="51"/>
      <c r="O364" s="50"/>
      <c r="P364" s="52"/>
      <c r="Q364" s="50"/>
      <c r="R364" s="51"/>
      <c r="S364" s="50"/>
      <c r="T364" s="50"/>
      <c r="U364" s="50"/>
    </row>
    <row r="365" ht="12.75" customHeight="1">
      <c r="A365" s="50"/>
      <c r="B365" s="50"/>
      <c r="C365" s="50"/>
      <c r="D365" s="50"/>
      <c r="E365" s="50"/>
      <c r="F365" s="50"/>
      <c r="G365" s="50"/>
      <c r="H365" s="50"/>
      <c r="I365" s="50"/>
      <c r="J365" s="50"/>
      <c r="K365" s="50"/>
      <c r="L365" s="50"/>
      <c r="M365" s="51"/>
      <c r="N365" s="51"/>
      <c r="O365" s="50"/>
      <c r="P365" s="52"/>
      <c r="Q365" s="50"/>
      <c r="R365" s="51"/>
      <c r="S365" s="50"/>
      <c r="T365" s="50"/>
      <c r="U365" s="50"/>
    </row>
    <row r="366" ht="12.75" customHeight="1">
      <c r="A366" s="50"/>
      <c r="B366" s="50"/>
      <c r="C366" s="50"/>
      <c r="D366" s="50"/>
      <c r="E366" s="50"/>
      <c r="F366" s="50"/>
      <c r="G366" s="50"/>
      <c r="H366" s="50"/>
      <c r="I366" s="50"/>
      <c r="J366" s="50"/>
      <c r="K366" s="50"/>
      <c r="L366" s="50"/>
      <c r="M366" s="51"/>
      <c r="N366" s="51"/>
      <c r="O366" s="50"/>
      <c r="P366" s="52"/>
      <c r="Q366" s="50"/>
      <c r="R366" s="51"/>
      <c r="S366" s="50"/>
      <c r="T366" s="50"/>
      <c r="U366" s="50"/>
    </row>
    <row r="367" ht="12.75" customHeight="1">
      <c r="A367" s="50"/>
      <c r="B367" s="50"/>
      <c r="C367" s="50"/>
      <c r="D367" s="50"/>
      <c r="E367" s="50"/>
      <c r="F367" s="50"/>
      <c r="G367" s="50"/>
      <c r="H367" s="50"/>
      <c r="I367" s="50"/>
      <c r="J367" s="50"/>
      <c r="K367" s="50"/>
      <c r="L367" s="50"/>
      <c r="M367" s="51"/>
      <c r="N367" s="51"/>
      <c r="O367" s="50"/>
      <c r="P367" s="52"/>
      <c r="Q367" s="50"/>
      <c r="R367" s="51"/>
      <c r="S367" s="50"/>
      <c r="T367" s="50"/>
      <c r="U367" s="50"/>
    </row>
    <row r="368" ht="12.75" customHeight="1">
      <c r="A368" s="50"/>
      <c r="B368" s="50"/>
      <c r="C368" s="50"/>
      <c r="D368" s="50"/>
      <c r="E368" s="50"/>
      <c r="F368" s="50"/>
      <c r="G368" s="50"/>
      <c r="H368" s="50"/>
      <c r="I368" s="50"/>
      <c r="J368" s="50"/>
      <c r="K368" s="50"/>
      <c r="L368" s="50"/>
      <c r="M368" s="51"/>
      <c r="N368" s="51"/>
      <c r="O368" s="50"/>
      <c r="P368" s="52"/>
      <c r="Q368" s="50"/>
      <c r="R368" s="51"/>
      <c r="S368" s="50"/>
      <c r="T368" s="50"/>
      <c r="U368" s="50"/>
    </row>
    <row r="369" ht="12.75" customHeight="1">
      <c r="A369" s="50"/>
      <c r="B369" s="50"/>
      <c r="C369" s="50"/>
      <c r="D369" s="50"/>
      <c r="E369" s="50"/>
      <c r="F369" s="50"/>
      <c r="G369" s="50"/>
      <c r="H369" s="50"/>
      <c r="I369" s="50"/>
      <c r="J369" s="50"/>
      <c r="K369" s="50"/>
      <c r="L369" s="50"/>
      <c r="M369" s="51"/>
      <c r="N369" s="51"/>
      <c r="O369" s="50"/>
      <c r="P369" s="52"/>
      <c r="Q369" s="50"/>
      <c r="R369" s="51"/>
      <c r="S369" s="50"/>
      <c r="T369" s="50"/>
      <c r="U369" s="50"/>
    </row>
    <row r="370" ht="12.75" customHeight="1">
      <c r="A370" s="50"/>
      <c r="B370" s="50"/>
      <c r="C370" s="50"/>
      <c r="D370" s="50"/>
      <c r="E370" s="50"/>
      <c r="F370" s="50"/>
      <c r="G370" s="50"/>
      <c r="H370" s="50"/>
      <c r="I370" s="50"/>
      <c r="J370" s="50"/>
      <c r="K370" s="50"/>
      <c r="L370" s="50"/>
      <c r="M370" s="51"/>
      <c r="N370" s="51"/>
      <c r="O370" s="50"/>
      <c r="P370" s="52"/>
      <c r="Q370" s="50"/>
      <c r="R370" s="51"/>
      <c r="S370" s="50"/>
      <c r="T370" s="50"/>
      <c r="U370" s="50"/>
    </row>
    <row r="371" ht="12.75" customHeight="1">
      <c r="A371" s="50"/>
      <c r="B371" s="50"/>
      <c r="C371" s="50"/>
      <c r="D371" s="50"/>
      <c r="E371" s="50"/>
      <c r="F371" s="50"/>
      <c r="G371" s="50"/>
      <c r="H371" s="50"/>
      <c r="I371" s="50"/>
      <c r="J371" s="50"/>
      <c r="K371" s="50"/>
      <c r="L371" s="50"/>
      <c r="M371" s="51"/>
      <c r="N371" s="51"/>
      <c r="O371" s="50"/>
      <c r="P371" s="52"/>
      <c r="Q371" s="50"/>
      <c r="R371" s="51"/>
      <c r="S371" s="50"/>
      <c r="T371" s="50"/>
      <c r="U371" s="50"/>
    </row>
    <row r="372" ht="12.75" customHeight="1">
      <c r="A372" s="50"/>
      <c r="B372" s="50"/>
      <c r="C372" s="50"/>
      <c r="D372" s="50"/>
      <c r="E372" s="50"/>
      <c r="F372" s="50"/>
      <c r="G372" s="50"/>
      <c r="H372" s="50"/>
      <c r="I372" s="50"/>
      <c r="J372" s="50"/>
      <c r="K372" s="50"/>
      <c r="L372" s="50"/>
      <c r="M372" s="51"/>
      <c r="N372" s="51"/>
      <c r="O372" s="50"/>
      <c r="P372" s="52"/>
      <c r="Q372" s="50"/>
      <c r="R372" s="51"/>
      <c r="S372" s="50"/>
      <c r="T372" s="50"/>
      <c r="U372" s="50"/>
    </row>
    <row r="373" ht="12.75" customHeight="1">
      <c r="A373" s="50"/>
      <c r="B373" s="50"/>
      <c r="C373" s="50"/>
      <c r="D373" s="50"/>
      <c r="E373" s="50"/>
      <c r="F373" s="50"/>
      <c r="G373" s="50"/>
      <c r="H373" s="50"/>
      <c r="I373" s="50"/>
      <c r="J373" s="50"/>
      <c r="K373" s="50"/>
      <c r="L373" s="50"/>
      <c r="M373" s="51"/>
      <c r="N373" s="51"/>
      <c r="O373" s="50"/>
      <c r="P373" s="52"/>
      <c r="Q373" s="50"/>
      <c r="R373" s="51"/>
      <c r="S373" s="50"/>
      <c r="T373" s="50"/>
      <c r="U373" s="50"/>
    </row>
    <row r="374" ht="12.75" customHeight="1">
      <c r="A374" s="50"/>
      <c r="B374" s="50"/>
      <c r="C374" s="50"/>
      <c r="D374" s="50"/>
      <c r="E374" s="50"/>
      <c r="F374" s="50"/>
      <c r="G374" s="50"/>
      <c r="H374" s="50"/>
      <c r="I374" s="50"/>
      <c r="J374" s="50"/>
      <c r="K374" s="50"/>
      <c r="L374" s="50"/>
      <c r="M374" s="51"/>
      <c r="N374" s="51"/>
      <c r="O374" s="50"/>
      <c r="P374" s="52"/>
      <c r="Q374" s="50"/>
      <c r="R374" s="51"/>
      <c r="S374" s="50"/>
      <c r="T374" s="50"/>
      <c r="U374" s="50"/>
    </row>
    <row r="375" ht="12.75" customHeight="1">
      <c r="A375" s="50"/>
      <c r="B375" s="50"/>
      <c r="C375" s="50"/>
      <c r="D375" s="50"/>
      <c r="E375" s="50"/>
      <c r="F375" s="50"/>
      <c r="G375" s="50"/>
      <c r="H375" s="50"/>
      <c r="I375" s="50"/>
      <c r="J375" s="50"/>
      <c r="K375" s="50"/>
      <c r="L375" s="50"/>
      <c r="M375" s="51"/>
      <c r="N375" s="51"/>
      <c r="O375" s="50"/>
      <c r="P375" s="52"/>
      <c r="Q375" s="50"/>
      <c r="R375" s="51"/>
      <c r="S375" s="50"/>
      <c r="T375" s="50"/>
      <c r="U375" s="50"/>
    </row>
    <row r="376" ht="12.75" customHeight="1">
      <c r="A376" s="50"/>
      <c r="B376" s="50"/>
      <c r="C376" s="50"/>
      <c r="D376" s="50"/>
      <c r="E376" s="50"/>
      <c r="F376" s="50"/>
      <c r="G376" s="50"/>
      <c r="H376" s="50"/>
      <c r="I376" s="50"/>
      <c r="J376" s="50"/>
      <c r="K376" s="50"/>
      <c r="L376" s="50"/>
      <c r="M376" s="51"/>
      <c r="N376" s="51"/>
      <c r="O376" s="50"/>
      <c r="P376" s="52"/>
      <c r="Q376" s="50"/>
      <c r="R376" s="51"/>
      <c r="S376" s="50"/>
      <c r="T376" s="50"/>
      <c r="U376" s="50"/>
    </row>
    <row r="377" ht="12.75" customHeight="1">
      <c r="A377" s="50"/>
      <c r="B377" s="50"/>
      <c r="C377" s="50"/>
      <c r="D377" s="50"/>
      <c r="E377" s="50"/>
      <c r="F377" s="50"/>
      <c r="G377" s="50"/>
      <c r="H377" s="50"/>
      <c r="I377" s="50"/>
      <c r="J377" s="50"/>
      <c r="K377" s="50"/>
      <c r="L377" s="50"/>
      <c r="M377" s="51"/>
      <c r="N377" s="51"/>
      <c r="O377" s="50"/>
      <c r="P377" s="52"/>
      <c r="Q377" s="50"/>
      <c r="R377" s="51"/>
      <c r="S377" s="50"/>
      <c r="T377" s="50"/>
      <c r="U377" s="50"/>
    </row>
    <row r="378" ht="12.75" customHeight="1">
      <c r="A378" s="50"/>
      <c r="B378" s="50"/>
      <c r="C378" s="50"/>
      <c r="D378" s="50"/>
      <c r="E378" s="50"/>
      <c r="F378" s="50"/>
      <c r="G378" s="50"/>
      <c r="H378" s="50"/>
      <c r="I378" s="50"/>
      <c r="J378" s="50"/>
      <c r="K378" s="50"/>
      <c r="L378" s="50"/>
      <c r="M378" s="51"/>
      <c r="N378" s="51"/>
      <c r="O378" s="50"/>
      <c r="P378" s="52"/>
      <c r="Q378" s="50"/>
      <c r="R378" s="51"/>
      <c r="S378" s="50"/>
      <c r="T378" s="50"/>
      <c r="U378" s="50"/>
    </row>
    <row r="379" ht="12.75" customHeight="1">
      <c r="A379" s="50"/>
      <c r="B379" s="50"/>
      <c r="C379" s="50"/>
      <c r="D379" s="50"/>
      <c r="E379" s="50"/>
      <c r="F379" s="50"/>
      <c r="G379" s="50"/>
      <c r="H379" s="50"/>
      <c r="I379" s="50"/>
      <c r="J379" s="50"/>
      <c r="K379" s="50"/>
      <c r="L379" s="50"/>
      <c r="M379" s="51"/>
      <c r="N379" s="51"/>
      <c r="O379" s="50"/>
      <c r="P379" s="52"/>
      <c r="Q379" s="50"/>
      <c r="R379" s="51"/>
      <c r="S379" s="50"/>
      <c r="T379" s="50"/>
      <c r="U379" s="50"/>
    </row>
    <row r="380" ht="12.75" customHeight="1">
      <c r="A380" s="50"/>
      <c r="B380" s="50"/>
      <c r="C380" s="50"/>
      <c r="D380" s="50"/>
      <c r="E380" s="50"/>
      <c r="F380" s="50"/>
      <c r="G380" s="50"/>
      <c r="H380" s="50"/>
      <c r="I380" s="50"/>
      <c r="J380" s="50"/>
      <c r="K380" s="50"/>
      <c r="L380" s="50"/>
      <c r="M380" s="51"/>
      <c r="N380" s="51"/>
      <c r="O380" s="50"/>
      <c r="P380" s="52"/>
      <c r="Q380" s="50"/>
      <c r="R380" s="51"/>
      <c r="S380" s="50"/>
      <c r="T380" s="50"/>
      <c r="U380" s="50"/>
    </row>
    <row r="381" ht="12.75" customHeight="1">
      <c r="A381" s="50"/>
      <c r="B381" s="50"/>
      <c r="C381" s="50"/>
      <c r="D381" s="50"/>
      <c r="E381" s="50"/>
      <c r="F381" s="50"/>
      <c r="G381" s="50"/>
      <c r="H381" s="50"/>
      <c r="I381" s="50"/>
      <c r="J381" s="50"/>
      <c r="K381" s="50"/>
      <c r="L381" s="50"/>
      <c r="M381" s="51"/>
      <c r="N381" s="51"/>
      <c r="O381" s="50"/>
      <c r="P381" s="52"/>
      <c r="Q381" s="50"/>
      <c r="R381" s="51"/>
      <c r="S381" s="50"/>
      <c r="T381" s="50"/>
      <c r="U381" s="50"/>
    </row>
    <row r="382" ht="12.75" customHeight="1">
      <c r="A382" s="50"/>
      <c r="B382" s="50"/>
      <c r="C382" s="50"/>
      <c r="D382" s="50"/>
      <c r="E382" s="50"/>
      <c r="F382" s="50"/>
      <c r="G382" s="50"/>
      <c r="H382" s="50"/>
      <c r="I382" s="50"/>
      <c r="J382" s="50"/>
      <c r="K382" s="50"/>
      <c r="L382" s="50"/>
      <c r="M382" s="51"/>
      <c r="N382" s="51"/>
      <c r="O382" s="50"/>
      <c r="P382" s="52"/>
      <c r="Q382" s="50"/>
      <c r="R382" s="51"/>
      <c r="S382" s="50"/>
      <c r="T382" s="50"/>
      <c r="U382" s="50"/>
    </row>
    <row r="383" ht="12.75" customHeight="1">
      <c r="A383" s="50"/>
      <c r="B383" s="50"/>
      <c r="C383" s="50"/>
      <c r="D383" s="50"/>
      <c r="E383" s="50"/>
      <c r="F383" s="50"/>
      <c r="G383" s="50"/>
      <c r="H383" s="50"/>
      <c r="I383" s="50"/>
      <c r="J383" s="50"/>
      <c r="K383" s="50"/>
      <c r="L383" s="50"/>
      <c r="M383" s="51"/>
      <c r="N383" s="51"/>
      <c r="O383" s="50"/>
      <c r="P383" s="52"/>
      <c r="Q383" s="50"/>
      <c r="R383" s="51"/>
      <c r="S383" s="50"/>
      <c r="T383" s="50"/>
      <c r="U383" s="50"/>
    </row>
    <row r="384" ht="12.75" customHeight="1">
      <c r="A384" s="50"/>
      <c r="B384" s="50"/>
      <c r="C384" s="50"/>
      <c r="D384" s="50"/>
      <c r="E384" s="50"/>
      <c r="F384" s="50"/>
      <c r="G384" s="50"/>
      <c r="H384" s="50"/>
      <c r="I384" s="50"/>
      <c r="J384" s="50"/>
      <c r="K384" s="50"/>
      <c r="L384" s="50"/>
      <c r="M384" s="51"/>
      <c r="N384" s="51"/>
      <c r="O384" s="50"/>
      <c r="P384" s="52"/>
      <c r="Q384" s="50"/>
      <c r="R384" s="51"/>
      <c r="S384" s="50"/>
      <c r="T384" s="50"/>
      <c r="U384" s="50"/>
    </row>
    <row r="385" ht="12.75" customHeight="1">
      <c r="A385" s="50"/>
      <c r="B385" s="50"/>
      <c r="C385" s="50"/>
      <c r="D385" s="50"/>
      <c r="E385" s="50"/>
      <c r="F385" s="50"/>
      <c r="G385" s="50"/>
      <c r="H385" s="50"/>
      <c r="I385" s="50"/>
      <c r="J385" s="50"/>
      <c r="K385" s="50"/>
      <c r="L385" s="50"/>
      <c r="M385" s="51"/>
      <c r="N385" s="51"/>
      <c r="O385" s="50"/>
      <c r="P385" s="52"/>
      <c r="Q385" s="50"/>
      <c r="R385" s="51"/>
      <c r="S385" s="50"/>
      <c r="T385" s="50"/>
      <c r="U385" s="50"/>
    </row>
    <row r="386" ht="12.75" customHeight="1">
      <c r="A386" s="50"/>
      <c r="B386" s="50"/>
      <c r="C386" s="50"/>
      <c r="D386" s="50"/>
      <c r="E386" s="50"/>
      <c r="F386" s="50"/>
      <c r="G386" s="50"/>
      <c r="H386" s="50"/>
      <c r="I386" s="50"/>
      <c r="J386" s="50"/>
      <c r="K386" s="50"/>
      <c r="L386" s="50"/>
      <c r="M386" s="51"/>
      <c r="N386" s="51"/>
      <c r="O386" s="50"/>
      <c r="P386" s="52"/>
      <c r="Q386" s="50"/>
      <c r="R386" s="51"/>
      <c r="S386" s="50"/>
      <c r="T386" s="50"/>
      <c r="U386" s="50"/>
    </row>
    <row r="387" ht="12.75" customHeight="1">
      <c r="A387" s="50"/>
      <c r="B387" s="50"/>
      <c r="C387" s="50"/>
      <c r="D387" s="50"/>
      <c r="E387" s="50"/>
      <c r="F387" s="50"/>
      <c r="G387" s="50"/>
      <c r="H387" s="50"/>
      <c r="I387" s="50"/>
      <c r="J387" s="50"/>
      <c r="K387" s="50"/>
      <c r="L387" s="50"/>
      <c r="M387" s="51"/>
      <c r="N387" s="51"/>
      <c r="O387" s="50"/>
      <c r="P387" s="52"/>
      <c r="Q387" s="50"/>
      <c r="R387" s="51"/>
      <c r="S387" s="50"/>
      <c r="T387" s="50"/>
      <c r="U387" s="50"/>
    </row>
    <row r="388" ht="12.75" customHeight="1">
      <c r="A388" s="50"/>
      <c r="B388" s="50"/>
      <c r="C388" s="50"/>
      <c r="D388" s="50"/>
      <c r="E388" s="50"/>
      <c r="F388" s="50"/>
      <c r="G388" s="50"/>
      <c r="H388" s="50"/>
      <c r="I388" s="50"/>
      <c r="J388" s="50"/>
      <c r="K388" s="50"/>
      <c r="L388" s="50"/>
      <c r="M388" s="51"/>
      <c r="N388" s="51"/>
      <c r="O388" s="50"/>
      <c r="P388" s="52"/>
      <c r="Q388" s="50"/>
      <c r="R388" s="51"/>
      <c r="S388" s="50"/>
      <c r="T388" s="50"/>
      <c r="U388" s="50"/>
    </row>
    <row r="389" ht="12.75" customHeight="1">
      <c r="A389" s="50"/>
      <c r="B389" s="50"/>
      <c r="C389" s="50"/>
      <c r="D389" s="50"/>
      <c r="E389" s="50"/>
      <c r="F389" s="50"/>
      <c r="G389" s="50"/>
      <c r="H389" s="50"/>
      <c r="I389" s="50"/>
      <c r="J389" s="50"/>
      <c r="K389" s="50"/>
      <c r="L389" s="50"/>
      <c r="M389" s="51"/>
      <c r="N389" s="51"/>
      <c r="O389" s="50"/>
      <c r="P389" s="52"/>
      <c r="Q389" s="50"/>
      <c r="R389" s="51"/>
      <c r="S389" s="50"/>
      <c r="T389" s="50"/>
      <c r="U389" s="50"/>
    </row>
    <row r="390" ht="12.75" customHeight="1">
      <c r="A390" s="50"/>
      <c r="B390" s="50"/>
      <c r="C390" s="50"/>
      <c r="D390" s="50"/>
      <c r="E390" s="50"/>
      <c r="F390" s="50"/>
      <c r="G390" s="50"/>
      <c r="H390" s="50"/>
      <c r="I390" s="50"/>
      <c r="J390" s="50"/>
      <c r="K390" s="50"/>
      <c r="L390" s="50"/>
      <c r="M390" s="51"/>
      <c r="N390" s="51"/>
      <c r="O390" s="50"/>
      <c r="P390" s="52"/>
      <c r="Q390" s="50"/>
      <c r="R390" s="51"/>
      <c r="S390" s="50"/>
      <c r="T390" s="50"/>
      <c r="U390" s="50"/>
    </row>
    <row r="391" ht="12.75" customHeight="1">
      <c r="A391" s="50"/>
      <c r="B391" s="50"/>
      <c r="C391" s="50"/>
      <c r="D391" s="50"/>
      <c r="E391" s="50"/>
      <c r="F391" s="50"/>
      <c r="G391" s="50"/>
      <c r="H391" s="50"/>
      <c r="I391" s="50"/>
      <c r="J391" s="50"/>
      <c r="K391" s="50"/>
      <c r="L391" s="50"/>
      <c r="M391" s="51"/>
      <c r="N391" s="51"/>
      <c r="O391" s="50"/>
      <c r="P391" s="52"/>
      <c r="Q391" s="50"/>
      <c r="R391" s="51"/>
      <c r="S391" s="50"/>
      <c r="T391" s="50"/>
      <c r="U391" s="50"/>
    </row>
    <row r="392" ht="12.75" customHeight="1">
      <c r="A392" s="50"/>
      <c r="B392" s="50"/>
      <c r="C392" s="50"/>
      <c r="D392" s="50"/>
      <c r="E392" s="50"/>
      <c r="F392" s="50"/>
      <c r="G392" s="50"/>
      <c r="H392" s="50"/>
      <c r="I392" s="50"/>
      <c r="J392" s="50"/>
      <c r="K392" s="50"/>
      <c r="L392" s="50"/>
      <c r="M392" s="51"/>
      <c r="N392" s="51"/>
      <c r="O392" s="50"/>
      <c r="P392" s="52"/>
      <c r="Q392" s="50"/>
      <c r="R392" s="51"/>
      <c r="S392" s="50"/>
      <c r="T392" s="50"/>
      <c r="U392" s="50"/>
    </row>
    <row r="393" ht="12.75" customHeight="1">
      <c r="A393" s="50"/>
      <c r="B393" s="50"/>
      <c r="C393" s="50"/>
      <c r="D393" s="50"/>
      <c r="E393" s="50"/>
      <c r="F393" s="50"/>
      <c r="G393" s="50"/>
      <c r="H393" s="50"/>
      <c r="I393" s="50"/>
      <c r="J393" s="50"/>
      <c r="K393" s="50"/>
      <c r="L393" s="50"/>
      <c r="M393" s="51"/>
      <c r="N393" s="51"/>
      <c r="O393" s="50"/>
      <c r="P393" s="52"/>
      <c r="Q393" s="50"/>
      <c r="R393" s="51"/>
      <c r="S393" s="50"/>
      <c r="T393" s="50"/>
      <c r="U393" s="50"/>
    </row>
    <row r="394" ht="12.75" customHeight="1">
      <c r="A394" s="50"/>
      <c r="B394" s="50"/>
      <c r="C394" s="50"/>
      <c r="D394" s="50"/>
      <c r="E394" s="50"/>
      <c r="F394" s="50"/>
      <c r="G394" s="50"/>
      <c r="H394" s="50"/>
      <c r="I394" s="50"/>
      <c r="J394" s="50"/>
      <c r="K394" s="50"/>
      <c r="L394" s="50"/>
      <c r="M394" s="51"/>
      <c r="N394" s="51"/>
      <c r="O394" s="50"/>
      <c r="P394" s="52"/>
      <c r="Q394" s="50"/>
      <c r="R394" s="51"/>
      <c r="S394" s="50"/>
      <c r="T394" s="50"/>
      <c r="U394" s="50"/>
    </row>
    <row r="395" ht="12.75" customHeight="1">
      <c r="A395" s="50"/>
      <c r="B395" s="50"/>
      <c r="C395" s="50"/>
      <c r="D395" s="50"/>
      <c r="E395" s="50"/>
      <c r="F395" s="50"/>
      <c r="G395" s="50"/>
      <c r="H395" s="50"/>
      <c r="I395" s="50"/>
      <c r="J395" s="50"/>
      <c r="K395" s="50"/>
      <c r="L395" s="50"/>
      <c r="M395" s="51"/>
      <c r="N395" s="51"/>
      <c r="O395" s="50"/>
      <c r="P395" s="52"/>
      <c r="Q395" s="50"/>
      <c r="R395" s="51"/>
      <c r="S395" s="50"/>
      <c r="T395" s="50"/>
      <c r="U395" s="50"/>
    </row>
    <row r="396" ht="12.75" customHeight="1">
      <c r="A396" s="50"/>
      <c r="B396" s="50"/>
      <c r="C396" s="50"/>
      <c r="D396" s="50"/>
      <c r="E396" s="50"/>
      <c r="F396" s="50"/>
      <c r="G396" s="50"/>
      <c r="H396" s="50"/>
      <c r="I396" s="50"/>
      <c r="J396" s="50"/>
      <c r="K396" s="50"/>
      <c r="L396" s="50"/>
      <c r="M396" s="51"/>
      <c r="N396" s="51"/>
      <c r="O396" s="50"/>
      <c r="P396" s="52"/>
      <c r="Q396" s="50"/>
      <c r="R396" s="51"/>
      <c r="S396" s="50"/>
      <c r="T396" s="50"/>
      <c r="U396" s="50"/>
    </row>
    <row r="397" ht="12.75" customHeight="1">
      <c r="A397" s="50"/>
      <c r="B397" s="50"/>
      <c r="C397" s="50"/>
      <c r="D397" s="50"/>
      <c r="E397" s="50"/>
      <c r="F397" s="50"/>
      <c r="G397" s="50"/>
      <c r="H397" s="50"/>
      <c r="I397" s="50"/>
      <c r="J397" s="50"/>
      <c r="K397" s="50"/>
      <c r="L397" s="50"/>
      <c r="M397" s="51"/>
      <c r="N397" s="51"/>
      <c r="O397" s="50"/>
      <c r="P397" s="52"/>
      <c r="Q397" s="50"/>
      <c r="R397" s="51"/>
      <c r="S397" s="50"/>
      <c r="T397" s="50"/>
      <c r="U397" s="50"/>
    </row>
    <row r="398" ht="12.75" customHeight="1">
      <c r="A398" s="50"/>
      <c r="B398" s="50"/>
      <c r="C398" s="50"/>
      <c r="D398" s="50"/>
      <c r="E398" s="50"/>
      <c r="F398" s="50"/>
      <c r="G398" s="50"/>
      <c r="H398" s="50"/>
      <c r="I398" s="50"/>
      <c r="J398" s="50"/>
      <c r="K398" s="50"/>
      <c r="L398" s="50"/>
      <c r="M398" s="51"/>
      <c r="N398" s="51"/>
      <c r="O398" s="50"/>
      <c r="P398" s="52"/>
      <c r="Q398" s="50"/>
      <c r="R398" s="51"/>
      <c r="S398" s="50"/>
      <c r="T398" s="50"/>
      <c r="U398" s="50"/>
    </row>
    <row r="399" ht="12.75" customHeight="1">
      <c r="A399" s="50"/>
      <c r="B399" s="50"/>
      <c r="C399" s="50"/>
      <c r="D399" s="50"/>
      <c r="E399" s="50"/>
      <c r="F399" s="50"/>
      <c r="G399" s="50"/>
      <c r="H399" s="50"/>
      <c r="I399" s="50"/>
      <c r="J399" s="50"/>
      <c r="K399" s="50"/>
      <c r="L399" s="50"/>
      <c r="M399" s="51"/>
      <c r="N399" s="51"/>
      <c r="O399" s="50"/>
      <c r="P399" s="52"/>
      <c r="Q399" s="50"/>
      <c r="R399" s="51"/>
      <c r="S399" s="50"/>
      <c r="T399" s="50"/>
      <c r="U399" s="50"/>
    </row>
    <row r="400" ht="12.75" customHeight="1">
      <c r="A400" s="50"/>
      <c r="B400" s="50"/>
      <c r="C400" s="50"/>
      <c r="D400" s="50"/>
      <c r="E400" s="50"/>
      <c r="F400" s="50"/>
      <c r="G400" s="50"/>
      <c r="H400" s="50"/>
      <c r="I400" s="50"/>
      <c r="J400" s="50"/>
      <c r="K400" s="50"/>
      <c r="L400" s="50"/>
      <c r="M400" s="51"/>
      <c r="N400" s="51"/>
      <c r="O400" s="50"/>
      <c r="P400" s="52"/>
      <c r="Q400" s="50"/>
      <c r="R400" s="51"/>
      <c r="S400" s="50"/>
      <c r="T400" s="50"/>
      <c r="U400" s="50"/>
    </row>
    <row r="401" ht="12.75" customHeight="1">
      <c r="A401" s="50"/>
      <c r="B401" s="50"/>
      <c r="C401" s="50"/>
      <c r="D401" s="50"/>
      <c r="E401" s="50"/>
      <c r="F401" s="50"/>
      <c r="G401" s="50"/>
      <c r="H401" s="50"/>
      <c r="I401" s="50"/>
      <c r="J401" s="50"/>
      <c r="K401" s="50"/>
      <c r="L401" s="50"/>
      <c r="M401" s="51"/>
      <c r="N401" s="51"/>
      <c r="O401" s="50"/>
      <c r="P401" s="52"/>
      <c r="Q401" s="50"/>
      <c r="R401" s="51"/>
      <c r="S401" s="50"/>
      <c r="T401" s="50"/>
      <c r="U401" s="50"/>
    </row>
    <row r="402" ht="12.75" customHeight="1">
      <c r="A402" s="50"/>
      <c r="B402" s="50"/>
      <c r="C402" s="50"/>
      <c r="D402" s="50"/>
      <c r="E402" s="50"/>
      <c r="F402" s="50"/>
      <c r="G402" s="50"/>
      <c r="H402" s="50"/>
      <c r="I402" s="50"/>
      <c r="J402" s="50"/>
      <c r="K402" s="50"/>
      <c r="L402" s="50"/>
      <c r="M402" s="51"/>
      <c r="N402" s="51"/>
      <c r="O402" s="50"/>
      <c r="P402" s="52"/>
      <c r="Q402" s="50"/>
      <c r="R402" s="51"/>
      <c r="S402" s="50"/>
      <c r="T402" s="50"/>
      <c r="U402" s="50"/>
    </row>
    <row r="403" ht="12.75" customHeight="1">
      <c r="A403" s="50"/>
      <c r="B403" s="50"/>
      <c r="C403" s="50"/>
      <c r="D403" s="50"/>
      <c r="E403" s="50"/>
      <c r="F403" s="50"/>
      <c r="G403" s="50"/>
      <c r="H403" s="50"/>
      <c r="I403" s="50"/>
      <c r="J403" s="50"/>
      <c r="K403" s="50"/>
      <c r="L403" s="50"/>
      <c r="M403" s="51"/>
      <c r="N403" s="51"/>
      <c r="O403" s="50"/>
      <c r="P403" s="52"/>
      <c r="Q403" s="50"/>
      <c r="R403" s="51"/>
      <c r="S403" s="50"/>
      <c r="T403" s="50"/>
      <c r="U403" s="50"/>
    </row>
    <row r="404" ht="12.75" customHeight="1">
      <c r="A404" s="50"/>
      <c r="B404" s="50"/>
      <c r="C404" s="50"/>
      <c r="D404" s="50"/>
      <c r="E404" s="50"/>
      <c r="F404" s="50"/>
      <c r="G404" s="50"/>
      <c r="H404" s="50"/>
      <c r="I404" s="50"/>
      <c r="J404" s="50"/>
      <c r="K404" s="50"/>
      <c r="L404" s="50"/>
      <c r="M404" s="51"/>
      <c r="N404" s="51"/>
      <c r="O404" s="50"/>
      <c r="P404" s="52"/>
      <c r="Q404" s="50"/>
      <c r="R404" s="51"/>
      <c r="S404" s="50"/>
      <c r="T404" s="50"/>
      <c r="U404" s="50"/>
    </row>
    <row r="405" ht="12.75" customHeight="1">
      <c r="A405" s="50"/>
      <c r="B405" s="50"/>
      <c r="C405" s="50"/>
      <c r="D405" s="50"/>
      <c r="E405" s="50"/>
      <c r="F405" s="50"/>
      <c r="G405" s="50"/>
      <c r="H405" s="50"/>
      <c r="I405" s="50"/>
      <c r="J405" s="50"/>
      <c r="K405" s="50"/>
      <c r="L405" s="50"/>
      <c r="M405" s="51"/>
      <c r="N405" s="51"/>
      <c r="O405" s="50"/>
      <c r="P405" s="52"/>
      <c r="Q405" s="50"/>
      <c r="R405" s="51"/>
      <c r="S405" s="50"/>
      <c r="T405" s="50"/>
      <c r="U405" s="50"/>
    </row>
    <row r="406" ht="12.75" customHeight="1">
      <c r="A406" s="50"/>
      <c r="B406" s="50"/>
      <c r="C406" s="50"/>
      <c r="D406" s="50"/>
      <c r="E406" s="50"/>
      <c r="F406" s="50"/>
      <c r="G406" s="50"/>
      <c r="H406" s="50"/>
      <c r="I406" s="50"/>
      <c r="J406" s="50"/>
      <c r="K406" s="50"/>
      <c r="L406" s="50"/>
      <c r="M406" s="51"/>
      <c r="N406" s="51"/>
      <c r="O406" s="50"/>
      <c r="P406" s="52"/>
      <c r="Q406" s="50"/>
      <c r="R406" s="51"/>
      <c r="S406" s="50"/>
      <c r="T406" s="50"/>
      <c r="U406" s="50"/>
    </row>
    <row r="407" ht="12.75" customHeight="1">
      <c r="A407" s="50"/>
      <c r="B407" s="50"/>
      <c r="C407" s="50"/>
      <c r="D407" s="50"/>
      <c r="E407" s="50"/>
      <c r="F407" s="50"/>
      <c r="G407" s="50"/>
      <c r="H407" s="50"/>
      <c r="I407" s="50"/>
      <c r="J407" s="50"/>
      <c r="K407" s="50"/>
      <c r="L407" s="50"/>
      <c r="M407" s="51"/>
      <c r="N407" s="51"/>
      <c r="O407" s="50"/>
      <c r="P407" s="52"/>
      <c r="Q407" s="50"/>
      <c r="R407" s="51"/>
      <c r="S407" s="50"/>
      <c r="T407" s="50"/>
      <c r="U407" s="50"/>
    </row>
    <row r="408" ht="12.75" customHeight="1">
      <c r="A408" s="50"/>
      <c r="B408" s="50"/>
      <c r="C408" s="50"/>
      <c r="D408" s="50"/>
      <c r="E408" s="50"/>
      <c r="F408" s="50"/>
      <c r="G408" s="50"/>
      <c r="H408" s="50"/>
      <c r="I408" s="50"/>
      <c r="J408" s="50"/>
      <c r="K408" s="50"/>
      <c r="L408" s="50"/>
      <c r="M408" s="51"/>
      <c r="N408" s="51"/>
      <c r="O408" s="50"/>
      <c r="P408" s="52"/>
      <c r="Q408" s="50"/>
      <c r="R408" s="51"/>
      <c r="S408" s="50"/>
      <c r="T408" s="50"/>
      <c r="U408" s="50"/>
    </row>
    <row r="409" ht="12.75" customHeight="1">
      <c r="A409" s="50"/>
      <c r="B409" s="50"/>
      <c r="C409" s="50"/>
      <c r="D409" s="50"/>
      <c r="E409" s="50"/>
      <c r="F409" s="50"/>
      <c r="G409" s="50"/>
      <c r="H409" s="50"/>
      <c r="I409" s="50"/>
      <c r="J409" s="50"/>
      <c r="K409" s="50"/>
      <c r="L409" s="50"/>
      <c r="M409" s="51"/>
      <c r="N409" s="51"/>
      <c r="O409" s="50"/>
      <c r="P409" s="52"/>
      <c r="Q409" s="50"/>
      <c r="R409" s="51"/>
      <c r="S409" s="50"/>
      <c r="T409" s="50"/>
      <c r="U409" s="50"/>
    </row>
    <row r="410" ht="12.75" customHeight="1">
      <c r="A410" s="50"/>
      <c r="B410" s="50"/>
      <c r="C410" s="50"/>
      <c r="D410" s="50"/>
      <c r="E410" s="50"/>
      <c r="F410" s="50"/>
      <c r="G410" s="50"/>
      <c r="H410" s="50"/>
      <c r="I410" s="50"/>
      <c r="J410" s="50"/>
      <c r="K410" s="50"/>
      <c r="L410" s="50"/>
      <c r="M410" s="51"/>
      <c r="N410" s="51"/>
      <c r="O410" s="50"/>
      <c r="P410" s="52"/>
      <c r="Q410" s="50"/>
      <c r="R410" s="51"/>
      <c r="S410" s="50"/>
      <c r="T410" s="50"/>
      <c r="U410" s="50"/>
    </row>
    <row r="411" ht="12.75" customHeight="1">
      <c r="A411" s="50"/>
      <c r="B411" s="50"/>
      <c r="C411" s="50"/>
      <c r="D411" s="50"/>
      <c r="E411" s="50"/>
      <c r="F411" s="50"/>
      <c r="G411" s="50"/>
      <c r="H411" s="50"/>
      <c r="I411" s="50"/>
      <c r="J411" s="50"/>
      <c r="K411" s="50"/>
      <c r="L411" s="50"/>
      <c r="M411" s="51"/>
      <c r="N411" s="51"/>
      <c r="O411" s="50"/>
      <c r="P411" s="52"/>
      <c r="Q411" s="50"/>
      <c r="R411" s="51"/>
      <c r="S411" s="50"/>
      <c r="T411" s="50"/>
      <c r="U411" s="50"/>
    </row>
    <row r="412" ht="12.75" customHeight="1">
      <c r="A412" s="50"/>
      <c r="B412" s="50"/>
      <c r="C412" s="50"/>
      <c r="D412" s="50"/>
      <c r="E412" s="50"/>
      <c r="F412" s="50"/>
      <c r="G412" s="50"/>
      <c r="H412" s="50"/>
      <c r="I412" s="50"/>
      <c r="J412" s="50"/>
      <c r="K412" s="50"/>
      <c r="L412" s="50"/>
      <c r="M412" s="51"/>
      <c r="N412" s="51"/>
      <c r="O412" s="50"/>
      <c r="P412" s="52"/>
      <c r="Q412" s="50"/>
      <c r="R412" s="51"/>
      <c r="S412" s="50"/>
      <c r="T412" s="50"/>
      <c r="U412" s="50"/>
    </row>
    <row r="413" ht="12.75" customHeight="1">
      <c r="A413" s="50"/>
      <c r="B413" s="50"/>
      <c r="C413" s="50"/>
      <c r="D413" s="50"/>
      <c r="E413" s="50"/>
      <c r="F413" s="50"/>
      <c r="G413" s="50"/>
      <c r="H413" s="50"/>
      <c r="I413" s="50"/>
      <c r="J413" s="50"/>
      <c r="K413" s="50"/>
      <c r="L413" s="50"/>
      <c r="M413" s="51"/>
      <c r="N413" s="51"/>
      <c r="O413" s="50"/>
      <c r="P413" s="52"/>
      <c r="Q413" s="50"/>
      <c r="R413" s="51"/>
      <c r="S413" s="50"/>
      <c r="T413" s="50"/>
      <c r="U413" s="50"/>
    </row>
    <row r="414" ht="12.75" customHeight="1">
      <c r="A414" s="50"/>
      <c r="B414" s="50"/>
      <c r="C414" s="50"/>
      <c r="D414" s="50"/>
      <c r="E414" s="50"/>
      <c r="F414" s="50"/>
      <c r="G414" s="50"/>
      <c r="H414" s="50"/>
      <c r="I414" s="50"/>
      <c r="J414" s="50"/>
      <c r="K414" s="50"/>
      <c r="L414" s="50"/>
      <c r="M414" s="51"/>
      <c r="N414" s="51"/>
      <c r="O414" s="50"/>
      <c r="P414" s="52"/>
      <c r="Q414" s="50"/>
      <c r="R414" s="51"/>
      <c r="S414" s="50"/>
      <c r="T414" s="50"/>
      <c r="U414" s="50"/>
    </row>
    <row r="415" ht="12.75" customHeight="1">
      <c r="A415" s="50"/>
      <c r="B415" s="50"/>
      <c r="C415" s="50"/>
      <c r="D415" s="50"/>
      <c r="E415" s="50"/>
      <c r="F415" s="50"/>
      <c r="G415" s="50"/>
      <c r="H415" s="50"/>
      <c r="I415" s="50"/>
      <c r="J415" s="50"/>
      <c r="K415" s="50"/>
      <c r="L415" s="50"/>
      <c r="M415" s="51"/>
      <c r="N415" s="51"/>
      <c r="O415" s="50"/>
      <c r="P415" s="52"/>
      <c r="Q415" s="50"/>
      <c r="R415" s="51"/>
      <c r="S415" s="50"/>
      <c r="T415" s="50"/>
      <c r="U415" s="50"/>
    </row>
    <row r="416" ht="12.75" customHeight="1">
      <c r="A416" s="50"/>
      <c r="B416" s="50"/>
      <c r="C416" s="50"/>
      <c r="D416" s="50"/>
      <c r="E416" s="50"/>
      <c r="F416" s="50"/>
      <c r="G416" s="50"/>
      <c r="H416" s="50"/>
      <c r="I416" s="50"/>
      <c r="J416" s="50"/>
      <c r="K416" s="50"/>
      <c r="L416" s="50"/>
      <c r="M416" s="51"/>
      <c r="N416" s="51"/>
      <c r="O416" s="50"/>
      <c r="P416" s="52"/>
      <c r="Q416" s="50"/>
      <c r="R416" s="51"/>
      <c r="S416" s="50"/>
      <c r="T416" s="50"/>
      <c r="U416" s="50"/>
    </row>
    <row r="417" ht="12.75" customHeight="1">
      <c r="A417" s="50"/>
      <c r="B417" s="50"/>
      <c r="C417" s="50"/>
      <c r="D417" s="50"/>
      <c r="E417" s="50"/>
      <c r="F417" s="50"/>
      <c r="G417" s="50"/>
      <c r="H417" s="50"/>
      <c r="I417" s="50"/>
      <c r="J417" s="50"/>
      <c r="K417" s="50"/>
      <c r="L417" s="50"/>
      <c r="M417" s="51"/>
      <c r="N417" s="51"/>
      <c r="O417" s="50"/>
      <c r="P417" s="52"/>
      <c r="Q417" s="50"/>
      <c r="R417" s="51"/>
      <c r="S417" s="50"/>
      <c r="T417" s="50"/>
      <c r="U417" s="50"/>
    </row>
    <row r="418" ht="12.75" customHeight="1">
      <c r="A418" s="50"/>
      <c r="B418" s="50"/>
      <c r="C418" s="50"/>
      <c r="D418" s="50"/>
      <c r="E418" s="50"/>
      <c r="F418" s="50"/>
      <c r="G418" s="50"/>
      <c r="H418" s="50"/>
      <c r="I418" s="50"/>
      <c r="J418" s="50"/>
      <c r="K418" s="50"/>
      <c r="L418" s="50"/>
      <c r="M418" s="51"/>
      <c r="N418" s="51"/>
      <c r="O418" s="50"/>
      <c r="P418" s="52"/>
      <c r="Q418" s="50"/>
      <c r="R418" s="51"/>
      <c r="S418" s="50"/>
      <c r="T418" s="50"/>
      <c r="U418" s="50"/>
    </row>
    <row r="419" ht="12.75" customHeight="1">
      <c r="A419" s="50"/>
      <c r="B419" s="50"/>
      <c r="C419" s="50"/>
      <c r="D419" s="50"/>
      <c r="E419" s="50"/>
      <c r="F419" s="50"/>
      <c r="G419" s="50"/>
      <c r="H419" s="50"/>
      <c r="I419" s="50"/>
      <c r="J419" s="50"/>
      <c r="K419" s="50"/>
      <c r="L419" s="50"/>
      <c r="M419" s="51"/>
      <c r="N419" s="51"/>
      <c r="O419" s="50"/>
      <c r="P419" s="52"/>
      <c r="Q419" s="50"/>
      <c r="R419" s="51"/>
      <c r="S419" s="50"/>
      <c r="T419" s="50"/>
      <c r="U419" s="50"/>
    </row>
    <row r="420" ht="12.75" customHeight="1">
      <c r="A420" s="50"/>
      <c r="B420" s="50"/>
      <c r="C420" s="50"/>
      <c r="D420" s="50"/>
      <c r="E420" s="50"/>
      <c r="F420" s="50"/>
      <c r="G420" s="50"/>
      <c r="H420" s="50"/>
      <c r="I420" s="50"/>
      <c r="J420" s="50"/>
      <c r="K420" s="50"/>
      <c r="L420" s="50"/>
      <c r="M420" s="51"/>
      <c r="N420" s="51"/>
      <c r="O420" s="50"/>
      <c r="P420" s="52"/>
      <c r="Q420" s="50"/>
      <c r="R420" s="51"/>
      <c r="S420" s="50"/>
      <c r="T420" s="50"/>
      <c r="U420" s="50"/>
    </row>
    <row r="421" ht="12.75" customHeight="1">
      <c r="A421" s="50"/>
      <c r="B421" s="50"/>
      <c r="C421" s="50"/>
      <c r="D421" s="50"/>
      <c r="E421" s="50"/>
      <c r="F421" s="50"/>
      <c r="G421" s="50"/>
      <c r="H421" s="50"/>
      <c r="I421" s="50"/>
      <c r="J421" s="50"/>
      <c r="K421" s="50"/>
      <c r="L421" s="50"/>
      <c r="M421" s="51"/>
      <c r="N421" s="51"/>
      <c r="O421" s="50"/>
      <c r="P421" s="52"/>
      <c r="Q421" s="50"/>
      <c r="R421" s="51"/>
      <c r="S421" s="50"/>
      <c r="T421" s="50"/>
      <c r="U421" s="50"/>
    </row>
    <row r="422" ht="12.75" customHeight="1">
      <c r="A422" s="50"/>
      <c r="B422" s="50"/>
      <c r="C422" s="50"/>
      <c r="D422" s="50"/>
      <c r="E422" s="50"/>
      <c r="F422" s="50"/>
      <c r="G422" s="50"/>
      <c r="H422" s="50"/>
      <c r="I422" s="50"/>
      <c r="J422" s="50"/>
      <c r="K422" s="50"/>
      <c r="L422" s="50"/>
      <c r="M422" s="51"/>
      <c r="N422" s="51"/>
      <c r="O422" s="50"/>
      <c r="P422" s="52"/>
      <c r="Q422" s="50"/>
      <c r="R422" s="51"/>
      <c r="S422" s="50"/>
      <c r="T422" s="50"/>
      <c r="U422" s="50"/>
    </row>
    <row r="423" ht="12.75" customHeight="1">
      <c r="A423" s="50"/>
      <c r="B423" s="50"/>
      <c r="C423" s="50"/>
      <c r="D423" s="50"/>
      <c r="E423" s="50"/>
      <c r="F423" s="50"/>
      <c r="G423" s="50"/>
      <c r="H423" s="50"/>
      <c r="I423" s="50"/>
      <c r="J423" s="50"/>
      <c r="K423" s="50"/>
      <c r="L423" s="50"/>
      <c r="M423" s="51"/>
      <c r="N423" s="51"/>
      <c r="O423" s="50"/>
      <c r="P423" s="52"/>
      <c r="Q423" s="50"/>
      <c r="R423" s="51"/>
      <c r="S423" s="50"/>
      <c r="T423" s="50"/>
      <c r="U423" s="50"/>
    </row>
    <row r="424" ht="12.75" customHeight="1">
      <c r="A424" s="50"/>
      <c r="B424" s="50"/>
      <c r="C424" s="50"/>
      <c r="D424" s="50"/>
      <c r="E424" s="50"/>
      <c r="F424" s="50"/>
      <c r="G424" s="50"/>
      <c r="H424" s="50"/>
      <c r="I424" s="50"/>
      <c r="J424" s="50"/>
      <c r="K424" s="50"/>
      <c r="L424" s="50"/>
      <c r="M424" s="51"/>
      <c r="N424" s="51"/>
      <c r="O424" s="50"/>
      <c r="P424" s="52"/>
      <c r="Q424" s="50"/>
      <c r="R424" s="51"/>
      <c r="S424" s="50"/>
      <c r="T424" s="50"/>
      <c r="U424" s="50"/>
    </row>
    <row r="425" ht="12.75" customHeight="1">
      <c r="A425" s="50"/>
      <c r="B425" s="50"/>
      <c r="C425" s="50"/>
      <c r="D425" s="50"/>
      <c r="E425" s="50"/>
      <c r="F425" s="50"/>
      <c r="G425" s="50"/>
      <c r="H425" s="50"/>
      <c r="I425" s="50"/>
      <c r="J425" s="50"/>
      <c r="K425" s="50"/>
      <c r="L425" s="50"/>
      <c r="M425" s="51"/>
      <c r="N425" s="51"/>
      <c r="O425" s="50"/>
      <c r="P425" s="52"/>
      <c r="Q425" s="50"/>
      <c r="R425" s="51"/>
      <c r="S425" s="50"/>
      <c r="T425" s="50"/>
      <c r="U425" s="50"/>
    </row>
    <row r="426" ht="12.75" customHeight="1">
      <c r="A426" s="50"/>
      <c r="B426" s="50"/>
      <c r="C426" s="50"/>
      <c r="D426" s="50"/>
      <c r="E426" s="50"/>
      <c r="F426" s="50"/>
      <c r="G426" s="50"/>
      <c r="H426" s="50"/>
      <c r="I426" s="50"/>
      <c r="J426" s="50"/>
      <c r="K426" s="50"/>
      <c r="L426" s="50"/>
      <c r="M426" s="51"/>
      <c r="N426" s="51"/>
      <c r="O426" s="50"/>
      <c r="P426" s="52"/>
      <c r="Q426" s="50"/>
      <c r="R426" s="51"/>
      <c r="S426" s="50"/>
      <c r="T426" s="50"/>
      <c r="U426" s="50"/>
    </row>
    <row r="427" ht="12.75" customHeight="1">
      <c r="A427" s="50"/>
      <c r="B427" s="50"/>
      <c r="C427" s="50"/>
      <c r="D427" s="50"/>
      <c r="E427" s="50"/>
      <c r="F427" s="50"/>
      <c r="G427" s="50"/>
      <c r="H427" s="50"/>
      <c r="I427" s="50"/>
      <c r="J427" s="50"/>
      <c r="K427" s="50"/>
      <c r="L427" s="50"/>
      <c r="M427" s="51"/>
      <c r="N427" s="51"/>
      <c r="O427" s="50"/>
      <c r="P427" s="52"/>
      <c r="Q427" s="50"/>
      <c r="R427" s="51"/>
      <c r="S427" s="50"/>
      <c r="T427" s="50"/>
      <c r="U427" s="50"/>
    </row>
    <row r="428" ht="12.75" customHeight="1">
      <c r="A428" s="50"/>
      <c r="B428" s="50"/>
      <c r="C428" s="50"/>
      <c r="D428" s="50"/>
      <c r="E428" s="50"/>
      <c r="F428" s="50"/>
      <c r="G428" s="50"/>
      <c r="H428" s="50"/>
      <c r="I428" s="50"/>
      <c r="J428" s="50"/>
      <c r="K428" s="50"/>
      <c r="L428" s="50"/>
      <c r="M428" s="51"/>
      <c r="N428" s="51"/>
      <c r="O428" s="50"/>
      <c r="P428" s="52"/>
      <c r="Q428" s="50"/>
      <c r="R428" s="51"/>
      <c r="S428" s="50"/>
      <c r="T428" s="50"/>
      <c r="U428" s="50"/>
    </row>
    <row r="429" ht="12.75" customHeight="1">
      <c r="A429" s="50"/>
      <c r="B429" s="50"/>
      <c r="C429" s="50"/>
      <c r="D429" s="50"/>
      <c r="E429" s="50"/>
      <c r="F429" s="50"/>
      <c r="G429" s="50"/>
      <c r="H429" s="50"/>
      <c r="I429" s="50"/>
      <c r="J429" s="50"/>
      <c r="K429" s="50"/>
      <c r="L429" s="50"/>
      <c r="M429" s="51"/>
      <c r="N429" s="51"/>
      <c r="O429" s="50"/>
      <c r="P429" s="52"/>
      <c r="Q429" s="50"/>
      <c r="R429" s="51"/>
      <c r="S429" s="50"/>
      <c r="T429" s="50"/>
      <c r="U429" s="50"/>
    </row>
    <row r="430" ht="12.75" customHeight="1">
      <c r="A430" s="50"/>
      <c r="B430" s="50"/>
      <c r="C430" s="50"/>
      <c r="D430" s="50"/>
      <c r="E430" s="50"/>
      <c r="F430" s="50"/>
      <c r="G430" s="50"/>
      <c r="H430" s="50"/>
      <c r="I430" s="50"/>
      <c r="J430" s="50"/>
      <c r="K430" s="50"/>
      <c r="L430" s="50"/>
      <c r="M430" s="51"/>
      <c r="N430" s="51"/>
      <c r="O430" s="50"/>
      <c r="P430" s="52"/>
      <c r="Q430" s="50"/>
      <c r="R430" s="51"/>
      <c r="S430" s="50"/>
      <c r="T430" s="50"/>
      <c r="U430" s="50"/>
    </row>
    <row r="431" ht="12.75" customHeight="1">
      <c r="A431" s="50"/>
      <c r="B431" s="50"/>
      <c r="C431" s="50"/>
      <c r="D431" s="50"/>
      <c r="E431" s="50"/>
      <c r="F431" s="50"/>
      <c r="G431" s="50"/>
      <c r="H431" s="50"/>
      <c r="I431" s="50"/>
      <c r="J431" s="50"/>
      <c r="K431" s="50"/>
      <c r="L431" s="50"/>
      <c r="M431" s="51"/>
      <c r="N431" s="51"/>
      <c r="O431" s="50"/>
      <c r="P431" s="52"/>
      <c r="Q431" s="50"/>
      <c r="R431" s="51"/>
      <c r="S431" s="50"/>
      <c r="T431" s="50"/>
      <c r="U431" s="50"/>
    </row>
    <row r="432" ht="12.75" customHeight="1">
      <c r="A432" s="50"/>
      <c r="B432" s="50"/>
      <c r="C432" s="50"/>
      <c r="D432" s="50"/>
      <c r="E432" s="50"/>
      <c r="F432" s="50"/>
      <c r="G432" s="50"/>
      <c r="H432" s="50"/>
      <c r="I432" s="50"/>
      <c r="J432" s="50"/>
      <c r="K432" s="50"/>
      <c r="L432" s="50"/>
      <c r="M432" s="51"/>
      <c r="N432" s="51"/>
      <c r="O432" s="50"/>
      <c r="P432" s="52"/>
      <c r="Q432" s="50"/>
      <c r="R432" s="51"/>
      <c r="S432" s="50"/>
      <c r="T432" s="50"/>
      <c r="U432" s="50"/>
    </row>
    <row r="433" ht="12.75" customHeight="1">
      <c r="A433" s="50"/>
      <c r="B433" s="50"/>
      <c r="C433" s="50"/>
      <c r="D433" s="50"/>
      <c r="E433" s="50"/>
      <c r="F433" s="50"/>
      <c r="G433" s="50"/>
      <c r="H433" s="50"/>
      <c r="I433" s="50"/>
      <c r="J433" s="50"/>
      <c r="K433" s="50"/>
      <c r="L433" s="50"/>
      <c r="M433" s="51"/>
      <c r="N433" s="51"/>
      <c r="O433" s="50"/>
      <c r="P433" s="52"/>
      <c r="Q433" s="50"/>
      <c r="R433" s="51"/>
      <c r="S433" s="50"/>
      <c r="T433" s="50"/>
      <c r="U433" s="50"/>
    </row>
    <row r="434" ht="12.75" customHeight="1">
      <c r="A434" s="50"/>
      <c r="B434" s="50"/>
      <c r="C434" s="50"/>
      <c r="D434" s="50"/>
      <c r="E434" s="50"/>
      <c r="F434" s="50"/>
      <c r="G434" s="50"/>
      <c r="H434" s="50"/>
      <c r="I434" s="50"/>
      <c r="J434" s="50"/>
      <c r="K434" s="50"/>
      <c r="L434" s="50"/>
      <c r="M434" s="51"/>
      <c r="N434" s="51"/>
      <c r="O434" s="50"/>
      <c r="P434" s="52"/>
      <c r="Q434" s="50"/>
      <c r="R434" s="51"/>
      <c r="S434" s="50"/>
      <c r="T434" s="50"/>
      <c r="U434" s="50"/>
    </row>
    <row r="435" ht="12.75" customHeight="1">
      <c r="A435" s="50"/>
      <c r="B435" s="50"/>
      <c r="C435" s="50"/>
      <c r="D435" s="50"/>
      <c r="E435" s="50"/>
      <c r="F435" s="50"/>
      <c r="G435" s="50"/>
      <c r="H435" s="50"/>
      <c r="I435" s="50"/>
      <c r="J435" s="50"/>
      <c r="K435" s="50"/>
      <c r="L435" s="50"/>
      <c r="M435" s="51"/>
      <c r="N435" s="51"/>
      <c r="O435" s="50"/>
      <c r="P435" s="52"/>
      <c r="Q435" s="50"/>
      <c r="R435" s="51"/>
      <c r="S435" s="50"/>
      <c r="T435" s="50"/>
      <c r="U435" s="50"/>
    </row>
    <row r="436" ht="12.75" customHeight="1">
      <c r="A436" s="50"/>
      <c r="B436" s="50"/>
      <c r="C436" s="50"/>
      <c r="D436" s="50"/>
      <c r="E436" s="50"/>
      <c r="F436" s="50"/>
      <c r="G436" s="50"/>
      <c r="H436" s="50"/>
      <c r="I436" s="50"/>
      <c r="J436" s="50"/>
      <c r="K436" s="50"/>
      <c r="L436" s="50"/>
      <c r="M436" s="51"/>
      <c r="N436" s="51"/>
      <c r="O436" s="50"/>
      <c r="P436" s="52"/>
      <c r="Q436" s="50"/>
      <c r="R436" s="51"/>
      <c r="S436" s="50"/>
      <c r="T436" s="50"/>
      <c r="U436" s="50"/>
    </row>
    <row r="437" ht="12.75" customHeight="1">
      <c r="A437" s="50"/>
      <c r="B437" s="50"/>
      <c r="C437" s="50"/>
      <c r="D437" s="50"/>
      <c r="E437" s="50"/>
      <c r="F437" s="50"/>
      <c r="G437" s="50"/>
      <c r="H437" s="50"/>
      <c r="I437" s="50"/>
      <c r="J437" s="50"/>
      <c r="K437" s="50"/>
      <c r="L437" s="50"/>
      <c r="M437" s="51"/>
      <c r="N437" s="51"/>
      <c r="O437" s="50"/>
      <c r="P437" s="52"/>
      <c r="Q437" s="50"/>
      <c r="R437" s="51"/>
      <c r="S437" s="50"/>
      <c r="T437" s="50"/>
      <c r="U437" s="50"/>
    </row>
    <row r="438" ht="12.75" customHeight="1">
      <c r="A438" s="50"/>
      <c r="B438" s="50"/>
      <c r="C438" s="50"/>
      <c r="D438" s="50"/>
      <c r="E438" s="50"/>
      <c r="F438" s="50"/>
      <c r="G438" s="50"/>
      <c r="H438" s="50"/>
      <c r="I438" s="50"/>
      <c r="J438" s="50"/>
      <c r="K438" s="50"/>
      <c r="L438" s="50"/>
      <c r="M438" s="51"/>
      <c r="N438" s="51"/>
      <c r="O438" s="50"/>
      <c r="P438" s="52"/>
      <c r="Q438" s="50"/>
      <c r="R438" s="51"/>
      <c r="S438" s="50"/>
      <c r="T438" s="50"/>
      <c r="U438" s="50"/>
    </row>
    <row r="439" ht="12.75" customHeight="1">
      <c r="A439" s="50"/>
      <c r="B439" s="50"/>
      <c r="C439" s="50"/>
      <c r="D439" s="50"/>
      <c r="E439" s="50"/>
      <c r="F439" s="50"/>
      <c r="G439" s="50"/>
      <c r="H439" s="50"/>
      <c r="I439" s="50"/>
      <c r="J439" s="50"/>
      <c r="K439" s="50"/>
      <c r="L439" s="50"/>
      <c r="M439" s="51"/>
      <c r="N439" s="51"/>
      <c r="O439" s="50"/>
      <c r="P439" s="52"/>
      <c r="Q439" s="50"/>
      <c r="R439" s="51"/>
      <c r="S439" s="50"/>
      <c r="T439" s="50"/>
      <c r="U439" s="50"/>
    </row>
    <row r="440" ht="12.75" customHeight="1">
      <c r="A440" s="50"/>
      <c r="B440" s="50"/>
      <c r="C440" s="50"/>
      <c r="D440" s="50"/>
      <c r="E440" s="50"/>
      <c r="F440" s="50"/>
      <c r="G440" s="50"/>
      <c r="H440" s="50"/>
      <c r="I440" s="50"/>
      <c r="J440" s="50"/>
      <c r="K440" s="50"/>
      <c r="L440" s="50"/>
      <c r="M440" s="51"/>
      <c r="N440" s="51"/>
      <c r="O440" s="50"/>
      <c r="P440" s="52"/>
      <c r="Q440" s="50"/>
      <c r="R440" s="51"/>
      <c r="S440" s="50"/>
      <c r="T440" s="50"/>
      <c r="U440" s="50"/>
    </row>
    <row r="441" ht="12.75" customHeight="1">
      <c r="A441" s="50"/>
      <c r="B441" s="50"/>
      <c r="C441" s="50"/>
      <c r="D441" s="50"/>
      <c r="E441" s="50"/>
      <c r="F441" s="50"/>
      <c r="G441" s="50"/>
      <c r="H441" s="50"/>
      <c r="I441" s="50"/>
      <c r="J441" s="50"/>
      <c r="K441" s="50"/>
      <c r="L441" s="50"/>
      <c r="M441" s="51"/>
      <c r="N441" s="51"/>
      <c r="O441" s="50"/>
      <c r="P441" s="52"/>
      <c r="Q441" s="50"/>
      <c r="R441" s="51"/>
      <c r="S441" s="50"/>
      <c r="T441" s="50"/>
      <c r="U441" s="50"/>
    </row>
    <row r="442" ht="12.75" customHeight="1">
      <c r="A442" s="50"/>
      <c r="B442" s="50"/>
      <c r="C442" s="50"/>
      <c r="D442" s="50"/>
      <c r="E442" s="50"/>
      <c r="F442" s="50"/>
      <c r="G442" s="50"/>
      <c r="H442" s="50"/>
      <c r="I442" s="50"/>
      <c r="J442" s="50"/>
      <c r="K442" s="50"/>
      <c r="L442" s="50"/>
      <c r="M442" s="51"/>
      <c r="N442" s="51"/>
      <c r="O442" s="50"/>
      <c r="P442" s="52"/>
      <c r="Q442" s="50"/>
      <c r="R442" s="51"/>
      <c r="S442" s="50"/>
      <c r="T442" s="50"/>
      <c r="U442" s="50"/>
    </row>
    <row r="443" ht="12.75" customHeight="1">
      <c r="A443" s="50"/>
      <c r="B443" s="50"/>
      <c r="C443" s="50"/>
      <c r="D443" s="50"/>
      <c r="E443" s="50"/>
      <c r="F443" s="50"/>
      <c r="G443" s="50"/>
      <c r="H443" s="50"/>
      <c r="I443" s="50"/>
      <c r="J443" s="50"/>
      <c r="K443" s="50"/>
      <c r="L443" s="50"/>
      <c r="M443" s="51"/>
      <c r="N443" s="51"/>
      <c r="O443" s="50"/>
      <c r="P443" s="52"/>
      <c r="Q443" s="50"/>
      <c r="R443" s="51"/>
      <c r="S443" s="50"/>
      <c r="T443" s="50"/>
      <c r="U443" s="50"/>
    </row>
    <row r="444" ht="12.75" customHeight="1">
      <c r="A444" s="50"/>
      <c r="B444" s="50"/>
      <c r="C444" s="50"/>
      <c r="D444" s="50"/>
      <c r="E444" s="50"/>
      <c r="F444" s="50"/>
      <c r="G444" s="50"/>
      <c r="H444" s="50"/>
      <c r="I444" s="50"/>
      <c r="J444" s="50"/>
      <c r="K444" s="50"/>
      <c r="L444" s="50"/>
      <c r="M444" s="51"/>
      <c r="N444" s="51"/>
      <c r="O444" s="50"/>
      <c r="P444" s="52"/>
      <c r="Q444" s="50"/>
      <c r="R444" s="51"/>
      <c r="S444" s="50"/>
      <c r="T444" s="50"/>
      <c r="U444" s="50"/>
    </row>
    <row r="445" ht="12.75" customHeight="1">
      <c r="A445" s="50"/>
      <c r="B445" s="50"/>
      <c r="C445" s="50"/>
      <c r="D445" s="50"/>
      <c r="E445" s="50"/>
      <c r="F445" s="50"/>
      <c r="G445" s="50"/>
      <c r="H445" s="50"/>
      <c r="I445" s="50"/>
      <c r="J445" s="50"/>
      <c r="K445" s="50"/>
      <c r="L445" s="50"/>
      <c r="M445" s="51"/>
      <c r="N445" s="51"/>
      <c r="O445" s="50"/>
      <c r="P445" s="52"/>
      <c r="Q445" s="50"/>
      <c r="R445" s="51"/>
      <c r="S445" s="50"/>
      <c r="T445" s="50"/>
      <c r="U445" s="50"/>
    </row>
    <row r="446" ht="12.75" customHeight="1">
      <c r="A446" s="50"/>
      <c r="B446" s="50"/>
      <c r="C446" s="50"/>
      <c r="D446" s="50"/>
      <c r="E446" s="50"/>
      <c r="F446" s="50"/>
      <c r="G446" s="50"/>
      <c r="H446" s="50"/>
      <c r="I446" s="50"/>
      <c r="J446" s="50"/>
      <c r="K446" s="50"/>
      <c r="L446" s="50"/>
      <c r="M446" s="51"/>
      <c r="N446" s="51"/>
      <c r="O446" s="50"/>
      <c r="P446" s="52"/>
      <c r="Q446" s="50"/>
      <c r="R446" s="51"/>
      <c r="S446" s="50"/>
      <c r="T446" s="50"/>
      <c r="U446" s="50"/>
    </row>
    <row r="447" ht="12.75" customHeight="1">
      <c r="A447" s="50"/>
      <c r="B447" s="50"/>
      <c r="C447" s="50"/>
      <c r="D447" s="50"/>
      <c r="E447" s="50"/>
      <c r="F447" s="50"/>
      <c r="G447" s="50"/>
      <c r="H447" s="50"/>
      <c r="I447" s="50"/>
      <c r="J447" s="50"/>
      <c r="K447" s="50"/>
      <c r="L447" s="50"/>
      <c r="M447" s="51"/>
      <c r="N447" s="51"/>
      <c r="O447" s="50"/>
      <c r="P447" s="52"/>
      <c r="Q447" s="50"/>
      <c r="R447" s="51"/>
      <c r="S447" s="50"/>
      <c r="T447" s="50"/>
      <c r="U447" s="50"/>
    </row>
    <row r="448" ht="12.75" customHeight="1">
      <c r="A448" s="50"/>
      <c r="B448" s="50"/>
      <c r="C448" s="50"/>
      <c r="D448" s="50"/>
      <c r="E448" s="50"/>
      <c r="F448" s="50"/>
      <c r="G448" s="50"/>
      <c r="H448" s="50"/>
      <c r="I448" s="50"/>
      <c r="J448" s="50"/>
      <c r="K448" s="50"/>
      <c r="L448" s="50"/>
      <c r="M448" s="51"/>
      <c r="N448" s="51"/>
      <c r="O448" s="50"/>
      <c r="P448" s="52"/>
      <c r="Q448" s="50"/>
      <c r="R448" s="51"/>
      <c r="S448" s="50"/>
      <c r="T448" s="50"/>
      <c r="U448" s="50"/>
    </row>
    <row r="449" ht="12.75" customHeight="1">
      <c r="A449" s="50"/>
      <c r="B449" s="50"/>
      <c r="C449" s="50"/>
      <c r="D449" s="50"/>
      <c r="E449" s="50"/>
      <c r="F449" s="50"/>
      <c r="G449" s="50"/>
      <c r="H449" s="50"/>
      <c r="I449" s="50"/>
      <c r="J449" s="50"/>
      <c r="K449" s="50"/>
      <c r="L449" s="50"/>
      <c r="M449" s="51"/>
      <c r="N449" s="51"/>
      <c r="O449" s="50"/>
      <c r="P449" s="52"/>
      <c r="Q449" s="50"/>
      <c r="R449" s="51"/>
      <c r="S449" s="50"/>
      <c r="T449" s="50"/>
      <c r="U449" s="50"/>
    </row>
    <row r="450" ht="12.75" customHeight="1">
      <c r="A450" s="50"/>
      <c r="B450" s="50"/>
      <c r="C450" s="50"/>
      <c r="D450" s="50"/>
      <c r="E450" s="50"/>
      <c r="F450" s="50"/>
      <c r="G450" s="50"/>
      <c r="H450" s="50"/>
      <c r="I450" s="50"/>
      <c r="J450" s="50"/>
      <c r="K450" s="50"/>
      <c r="L450" s="50"/>
      <c r="M450" s="51"/>
      <c r="N450" s="51"/>
      <c r="O450" s="50"/>
      <c r="P450" s="52"/>
      <c r="Q450" s="50"/>
      <c r="R450" s="51"/>
      <c r="S450" s="50"/>
      <c r="T450" s="50"/>
      <c r="U450" s="50"/>
    </row>
    <row r="451" ht="12.75" customHeight="1">
      <c r="A451" s="50"/>
      <c r="B451" s="50"/>
      <c r="C451" s="50"/>
      <c r="D451" s="50"/>
      <c r="E451" s="50"/>
      <c r="F451" s="50"/>
      <c r="G451" s="50"/>
      <c r="H451" s="50"/>
      <c r="I451" s="50"/>
      <c r="J451" s="50"/>
      <c r="K451" s="50"/>
      <c r="L451" s="50"/>
      <c r="M451" s="51"/>
      <c r="N451" s="51"/>
      <c r="O451" s="50"/>
      <c r="P451" s="52"/>
      <c r="Q451" s="50"/>
      <c r="R451" s="51"/>
      <c r="S451" s="50"/>
      <c r="T451" s="50"/>
      <c r="U451" s="50"/>
    </row>
    <row r="452" ht="12.75" customHeight="1">
      <c r="A452" s="50"/>
      <c r="B452" s="50"/>
      <c r="C452" s="50"/>
      <c r="D452" s="50"/>
      <c r="E452" s="50"/>
      <c r="F452" s="50"/>
      <c r="G452" s="50"/>
      <c r="H452" s="50"/>
      <c r="I452" s="50"/>
      <c r="J452" s="50"/>
      <c r="K452" s="50"/>
      <c r="L452" s="50"/>
      <c r="M452" s="51"/>
      <c r="N452" s="51"/>
      <c r="O452" s="50"/>
      <c r="P452" s="52"/>
      <c r="Q452" s="50"/>
      <c r="R452" s="51"/>
      <c r="S452" s="50"/>
      <c r="T452" s="50"/>
      <c r="U452" s="50"/>
    </row>
    <row r="453" ht="12.75" customHeight="1">
      <c r="A453" s="50"/>
      <c r="B453" s="50"/>
      <c r="C453" s="50"/>
      <c r="D453" s="50"/>
      <c r="E453" s="50"/>
      <c r="F453" s="50"/>
      <c r="G453" s="50"/>
      <c r="H453" s="50"/>
      <c r="I453" s="50"/>
      <c r="J453" s="50"/>
      <c r="K453" s="50"/>
      <c r="L453" s="50"/>
      <c r="M453" s="51"/>
      <c r="N453" s="51"/>
      <c r="O453" s="50"/>
      <c r="P453" s="52"/>
      <c r="Q453" s="50"/>
      <c r="R453" s="51"/>
      <c r="S453" s="50"/>
      <c r="T453" s="50"/>
      <c r="U453" s="50"/>
    </row>
    <row r="454" ht="12.75" customHeight="1">
      <c r="A454" s="50"/>
      <c r="B454" s="50"/>
      <c r="C454" s="50"/>
      <c r="D454" s="50"/>
      <c r="E454" s="50"/>
      <c r="F454" s="50"/>
      <c r="G454" s="50"/>
      <c r="H454" s="50"/>
      <c r="I454" s="50"/>
      <c r="J454" s="50"/>
      <c r="K454" s="50"/>
      <c r="L454" s="50"/>
      <c r="M454" s="51"/>
      <c r="N454" s="51"/>
      <c r="O454" s="50"/>
      <c r="P454" s="52"/>
      <c r="Q454" s="50"/>
      <c r="R454" s="51"/>
      <c r="S454" s="50"/>
      <c r="T454" s="50"/>
      <c r="U454" s="50"/>
    </row>
    <row r="455" ht="12.75" customHeight="1">
      <c r="A455" s="50"/>
      <c r="B455" s="50"/>
      <c r="C455" s="50"/>
      <c r="D455" s="50"/>
      <c r="E455" s="50"/>
      <c r="F455" s="50"/>
      <c r="G455" s="50"/>
      <c r="H455" s="50"/>
      <c r="I455" s="50"/>
      <c r="J455" s="50"/>
      <c r="K455" s="50"/>
      <c r="L455" s="50"/>
      <c r="M455" s="51"/>
      <c r="N455" s="51"/>
      <c r="O455" s="50"/>
      <c r="P455" s="52"/>
      <c r="Q455" s="50"/>
      <c r="R455" s="51"/>
      <c r="S455" s="50"/>
      <c r="T455" s="50"/>
      <c r="U455" s="50"/>
    </row>
    <row r="456" ht="12.75" customHeight="1">
      <c r="A456" s="50"/>
      <c r="B456" s="50"/>
      <c r="C456" s="50"/>
      <c r="D456" s="50"/>
      <c r="E456" s="50"/>
      <c r="F456" s="50"/>
      <c r="G456" s="50"/>
      <c r="H456" s="50"/>
      <c r="I456" s="50"/>
      <c r="J456" s="50"/>
      <c r="K456" s="50"/>
      <c r="L456" s="50"/>
      <c r="M456" s="51"/>
      <c r="N456" s="51"/>
      <c r="O456" s="50"/>
      <c r="P456" s="52"/>
      <c r="Q456" s="50"/>
      <c r="R456" s="51"/>
      <c r="S456" s="50"/>
      <c r="T456" s="50"/>
      <c r="U456" s="50"/>
    </row>
    <row r="457" ht="12.75" customHeight="1">
      <c r="A457" s="50"/>
      <c r="B457" s="50"/>
      <c r="C457" s="50"/>
      <c r="D457" s="50"/>
      <c r="E457" s="50"/>
      <c r="F457" s="50"/>
      <c r="G457" s="50"/>
      <c r="H457" s="50"/>
      <c r="I457" s="50"/>
      <c r="J457" s="50"/>
      <c r="K457" s="50"/>
      <c r="L457" s="50"/>
      <c r="M457" s="51"/>
      <c r="N457" s="51"/>
      <c r="O457" s="50"/>
      <c r="P457" s="52"/>
      <c r="Q457" s="50"/>
      <c r="R457" s="51"/>
      <c r="S457" s="50"/>
      <c r="T457" s="50"/>
      <c r="U457" s="50"/>
    </row>
    <row r="458" ht="12.75" customHeight="1">
      <c r="A458" s="50"/>
      <c r="B458" s="50"/>
      <c r="C458" s="50"/>
      <c r="D458" s="50"/>
      <c r="E458" s="50"/>
      <c r="F458" s="50"/>
      <c r="G458" s="50"/>
      <c r="H458" s="50"/>
      <c r="I458" s="50"/>
      <c r="J458" s="50"/>
      <c r="K458" s="50"/>
      <c r="L458" s="50"/>
      <c r="M458" s="51"/>
      <c r="N458" s="51"/>
      <c r="O458" s="50"/>
      <c r="P458" s="52"/>
      <c r="Q458" s="50"/>
      <c r="R458" s="51"/>
      <c r="S458" s="50"/>
      <c r="T458" s="50"/>
      <c r="U458" s="50"/>
    </row>
    <row r="459" ht="12.75" customHeight="1">
      <c r="A459" s="50"/>
      <c r="B459" s="50"/>
      <c r="C459" s="50"/>
      <c r="D459" s="50"/>
      <c r="E459" s="50"/>
      <c r="F459" s="50"/>
      <c r="G459" s="50"/>
      <c r="H459" s="50"/>
      <c r="I459" s="50"/>
      <c r="J459" s="50"/>
      <c r="K459" s="50"/>
      <c r="L459" s="50"/>
      <c r="M459" s="51"/>
      <c r="N459" s="51"/>
      <c r="O459" s="50"/>
      <c r="P459" s="52"/>
      <c r="Q459" s="50"/>
      <c r="R459" s="51"/>
      <c r="S459" s="50"/>
      <c r="T459" s="50"/>
      <c r="U459" s="50"/>
    </row>
    <row r="460" ht="12.75" customHeight="1">
      <c r="A460" s="50"/>
      <c r="B460" s="50"/>
      <c r="C460" s="50"/>
      <c r="D460" s="50"/>
      <c r="E460" s="50"/>
      <c r="F460" s="50"/>
      <c r="G460" s="50"/>
      <c r="H460" s="50"/>
      <c r="I460" s="50"/>
      <c r="J460" s="50"/>
      <c r="K460" s="50"/>
      <c r="L460" s="50"/>
      <c r="M460" s="51"/>
      <c r="N460" s="51"/>
      <c r="O460" s="50"/>
      <c r="P460" s="52"/>
      <c r="Q460" s="50"/>
      <c r="R460" s="51"/>
      <c r="S460" s="50"/>
      <c r="T460" s="50"/>
      <c r="U460" s="50"/>
    </row>
    <row r="461" ht="12.75" customHeight="1">
      <c r="A461" s="50"/>
      <c r="B461" s="50"/>
      <c r="C461" s="50"/>
      <c r="D461" s="50"/>
      <c r="E461" s="50"/>
      <c r="F461" s="50"/>
      <c r="G461" s="50"/>
      <c r="H461" s="50"/>
      <c r="I461" s="50"/>
      <c r="J461" s="50"/>
      <c r="K461" s="50"/>
      <c r="L461" s="50"/>
      <c r="M461" s="51"/>
      <c r="N461" s="51"/>
      <c r="O461" s="50"/>
      <c r="P461" s="52"/>
      <c r="Q461" s="50"/>
      <c r="R461" s="51"/>
      <c r="S461" s="50"/>
      <c r="T461" s="50"/>
      <c r="U461" s="50"/>
    </row>
    <row r="462" ht="12.75" customHeight="1">
      <c r="A462" s="50"/>
      <c r="B462" s="50"/>
      <c r="C462" s="50"/>
      <c r="D462" s="50"/>
      <c r="E462" s="50"/>
      <c r="F462" s="50"/>
      <c r="G462" s="50"/>
      <c r="H462" s="50"/>
      <c r="I462" s="50"/>
      <c r="J462" s="50"/>
      <c r="K462" s="50"/>
      <c r="L462" s="50"/>
      <c r="M462" s="51"/>
      <c r="N462" s="51"/>
      <c r="O462" s="50"/>
      <c r="P462" s="52"/>
      <c r="Q462" s="50"/>
      <c r="R462" s="51"/>
      <c r="S462" s="50"/>
      <c r="T462" s="50"/>
      <c r="U462" s="50"/>
    </row>
    <row r="463" ht="12.75" customHeight="1">
      <c r="A463" s="50"/>
      <c r="B463" s="50"/>
      <c r="C463" s="50"/>
      <c r="D463" s="50"/>
      <c r="E463" s="50"/>
      <c r="F463" s="50"/>
      <c r="G463" s="50"/>
      <c r="H463" s="50"/>
      <c r="I463" s="50"/>
      <c r="J463" s="50"/>
      <c r="K463" s="50"/>
      <c r="L463" s="50"/>
      <c r="M463" s="51"/>
      <c r="N463" s="51"/>
      <c r="O463" s="50"/>
      <c r="P463" s="52"/>
      <c r="Q463" s="50"/>
      <c r="R463" s="51"/>
      <c r="S463" s="50"/>
      <c r="T463" s="50"/>
      <c r="U463" s="50"/>
    </row>
    <row r="464" ht="12.75" customHeight="1">
      <c r="A464" s="50"/>
      <c r="B464" s="50"/>
      <c r="C464" s="50"/>
      <c r="D464" s="50"/>
      <c r="E464" s="50"/>
      <c r="F464" s="50"/>
      <c r="G464" s="50"/>
      <c r="H464" s="50"/>
      <c r="I464" s="50"/>
      <c r="J464" s="50"/>
      <c r="K464" s="50"/>
      <c r="L464" s="50"/>
      <c r="M464" s="51"/>
      <c r="N464" s="51"/>
      <c r="O464" s="50"/>
      <c r="P464" s="52"/>
      <c r="Q464" s="50"/>
      <c r="R464" s="51"/>
      <c r="S464" s="50"/>
      <c r="T464" s="50"/>
      <c r="U464" s="50"/>
    </row>
    <row r="465" ht="12.75" customHeight="1">
      <c r="A465" s="50"/>
      <c r="B465" s="50"/>
      <c r="C465" s="50"/>
      <c r="D465" s="50"/>
      <c r="E465" s="50"/>
      <c r="F465" s="50"/>
      <c r="G465" s="50"/>
      <c r="H465" s="50"/>
      <c r="I465" s="50"/>
      <c r="J465" s="50"/>
      <c r="K465" s="50"/>
      <c r="L465" s="50"/>
      <c r="M465" s="51"/>
      <c r="N465" s="51"/>
      <c r="O465" s="50"/>
      <c r="P465" s="52"/>
      <c r="Q465" s="50"/>
      <c r="R465" s="51"/>
      <c r="S465" s="50"/>
      <c r="T465" s="50"/>
      <c r="U465" s="50"/>
    </row>
    <row r="466" ht="12.75" customHeight="1">
      <c r="A466" s="50"/>
      <c r="B466" s="50"/>
      <c r="C466" s="50"/>
      <c r="D466" s="50"/>
      <c r="E466" s="50"/>
      <c r="F466" s="50"/>
      <c r="G466" s="50"/>
      <c r="H466" s="50"/>
      <c r="I466" s="50"/>
      <c r="J466" s="50"/>
      <c r="K466" s="50"/>
      <c r="L466" s="50"/>
      <c r="M466" s="51"/>
      <c r="N466" s="51"/>
      <c r="O466" s="50"/>
      <c r="P466" s="52"/>
      <c r="Q466" s="50"/>
      <c r="R466" s="51"/>
      <c r="S466" s="50"/>
      <c r="T466" s="50"/>
      <c r="U466" s="50"/>
    </row>
    <row r="467" ht="12.75" customHeight="1">
      <c r="A467" s="50"/>
      <c r="B467" s="50"/>
      <c r="C467" s="50"/>
      <c r="D467" s="50"/>
      <c r="E467" s="50"/>
      <c r="F467" s="50"/>
      <c r="G467" s="50"/>
      <c r="H467" s="50"/>
      <c r="I467" s="50"/>
      <c r="J467" s="50"/>
      <c r="K467" s="50"/>
      <c r="L467" s="50"/>
      <c r="M467" s="51"/>
      <c r="N467" s="51"/>
      <c r="O467" s="50"/>
      <c r="P467" s="52"/>
      <c r="Q467" s="50"/>
      <c r="R467" s="51"/>
      <c r="S467" s="50"/>
      <c r="T467" s="50"/>
      <c r="U467" s="50"/>
    </row>
    <row r="468" ht="12.75" customHeight="1">
      <c r="A468" s="50"/>
      <c r="B468" s="50"/>
      <c r="C468" s="50"/>
      <c r="D468" s="50"/>
      <c r="E468" s="50"/>
      <c r="F468" s="50"/>
      <c r="G468" s="50"/>
      <c r="H468" s="50"/>
      <c r="I468" s="50"/>
      <c r="J468" s="50"/>
      <c r="K468" s="50"/>
      <c r="L468" s="50"/>
      <c r="M468" s="51"/>
      <c r="N468" s="51"/>
      <c r="O468" s="50"/>
      <c r="P468" s="52"/>
      <c r="Q468" s="50"/>
      <c r="R468" s="51"/>
      <c r="S468" s="50"/>
      <c r="T468" s="50"/>
      <c r="U468" s="50"/>
    </row>
    <row r="469" ht="12.75" customHeight="1">
      <c r="A469" s="50"/>
      <c r="B469" s="50"/>
      <c r="C469" s="50"/>
      <c r="D469" s="50"/>
      <c r="E469" s="50"/>
      <c r="F469" s="50"/>
      <c r="G469" s="50"/>
      <c r="H469" s="50"/>
      <c r="I469" s="50"/>
      <c r="J469" s="50"/>
      <c r="K469" s="50"/>
      <c r="L469" s="50"/>
      <c r="M469" s="51"/>
      <c r="N469" s="51"/>
      <c r="O469" s="50"/>
      <c r="P469" s="52"/>
      <c r="Q469" s="50"/>
      <c r="R469" s="51"/>
      <c r="S469" s="50"/>
      <c r="T469" s="50"/>
      <c r="U469" s="50"/>
    </row>
    <row r="470" ht="12.75" customHeight="1">
      <c r="A470" s="50"/>
      <c r="B470" s="50"/>
      <c r="C470" s="50"/>
      <c r="D470" s="50"/>
      <c r="E470" s="50"/>
      <c r="F470" s="50"/>
      <c r="G470" s="50"/>
      <c r="H470" s="50"/>
      <c r="I470" s="50"/>
      <c r="J470" s="50"/>
      <c r="K470" s="50"/>
      <c r="L470" s="50"/>
      <c r="M470" s="51"/>
      <c r="N470" s="51"/>
      <c r="O470" s="50"/>
      <c r="P470" s="52"/>
      <c r="Q470" s="50"/>
      <c r="R470" s="51"/>
      <c r="S470" s="50"/>
      <c r="T470" s="50"/>
      <c r="U470" s="50"/>
    </row>
    <row r="471" ht="12.75" customHeight="1">
      <c r="A471" s="50"/>
      <c r="B471" s="50"/>
      <c r="C471" s="50"/>
      <c r="D471" s="50"/>
      <c r="E471" s="50"/>
      <c r="F471" s="50"/>
      <c r="G471" s="50"/>
      <c r="H471" s="50"/>
      <c r="I471" s="50"/>
      <c r="J471" s="50"/>
      <c r="K471" s="50"/>
      <c r="L471" s="50"/>
      <c r="M471" s="51"/>
      <c r="N471" s="51"/>
      <c r="O471" s="50"/>
      <c r="P471" s="52"/>
      <c r="Q471" s="50"/>
      <c r="R471" s="51"/>
      <c r="S471" s="50"/>
      <c r="T471" s="50"/>
      <c r="U471" s="50"/>
    </row>
    <row r="472" ht="12.75" customHeight="1">
      <c r="A472" s="50"/>
      <c r="B472" s="50"/>
      <c r="C472" s="50"/>
      <c r="D472" s="50"/>
      <c r="E472" s="50"/>
      <c r="F472" s="50"/>
      <c r="G472" s="50"/>
      <c r="H472" s="50"/>
      <c r="I472" s="50"/>
      <c r="J472" s="50"/>
      <c r="K472" s="50"/>
      <c r="L472" s="50"/>
      <c r="M472" s="51"/>
      <c r="N472" s="51"/>
      <c r="O472" s="50"/>
      <c r="P472" s="52"/>
      <c r="Q472" s="50"/>
      <c r="R472" s="51"/>
      <c r="S472" s="50"/>
      <c r="T472" s="50"/>
      <c r="U472" s="50"/>
    </row>
    <row r="473" ht="12.75" customHeight="1">
      <c r="A473" s="50"/>
      <c r="B473" s="50"/>
      <c r="C473" s="50"/>
      <c r="D473" s="50"/>
      <c r="E473" s="50"/>
      <c r="F473" s="50"/>
      <c r="G473" s="50"/>
      <c r="H473" s="50"/>
      <c r="I473" s="50"/>
      <c r="J473" s="50"/>
      <c r="K473" s="50"/>
      <c r="L473" s="50"/>
      <c r="M473" s="51"/>
      <c r="N473" s="51"/>
      <c r="O473" s="50"/>
      <c r="P473" s="52"/>
      <c r="Q473" s="50"/>
      <c r="R473" s="51"/>
      <c r="S473" s="50"/>
      <c r="T473" s="50"/>
      <c r="U473" s="50"/>
    </row>
    <row r="474" ht="12.75" customHeight="1">
      <c r="A474" s="50"/>
      <c r="B474" s="50"/>
      <c r="C474" s="50"/>
      <c r="D474" s="50"/>
      <c r="E474" s="50"/>
      <c r="F474" s="50"/>
      <c r="G474" s="50"/>
      <c r="H474" s="50"/>
      <c r="I474" s="50"/>
      <c r="J474" s="50"/>
      <c r="K474" s="50"/>
      <c r="L474" s="50"/>
      <c r="M474" s="51"/>
      <c r="N474" s="51"/>
      <c r="O474" s="50"/>
      <c r="P474" s="52"/>
      <c r="Q474" s="50"/>
      <c r="R474" s="51"/>
      <c r="S474" s="50"/>
      <c r="T474" s="50"/>
      <c r="U474" s="50"/>
    </row>
    <row r="475" ht="12.75" customHeight="1">
      <c r="A475" s="50"/>
      <c r="B475" s="50"/>
      <c r="C475" s="50"/>
      <c r="D475" s="50"/>
      <c r="E475" s="50"/>
      <c r="F475" s="50"/>
      <c r="G475" s="50"/>
      <c r="H475" s="50"/>
      <c r="I475" s="50"/>
      <c r="J475" s="50"/>
      <c r="K475" s="50"/>
      <c r="L475" s="50"/>
      <c r="M475" s="51"/>
      <c r="N475" s="51"/>
      <c r="O475" s="50"/>
      <c r="P475" s="52"/>
      <c r="Q475" s="50"/>
      <c r="R475" s="51"/>
      <c r="S475" s="50"/>
      <c r="T475" s="50"/>
      <c r="U475" s="50"/>
    </row>
    <row r="476" ht="12.75" customHeight="1">
      <c r="A476" s="50"/>
      <c r="B476" s="50"/>
      <c r="C476" s="50"/>
      <c r="D476" s="50"/>
      <c r="E476" s="50"/>
      <c r="F476" s="50"/>
      <c r="G476" s="50"/>
      <c r="H476" s="50"/>
      <c r="I476" s="50"/>
      <c r="J476" s="50"/>
      <c r="K476" s="50"/>
      <c r="L476" s="50"/>
      <c r="M476" s="51"/>
      <c r="N476" s="51"/>
      <c r="O476" s="50"/>
      <c r="P476" s="52"/>
      <c r="Q476" s="50"/>
      <c r="R476" s="51"/>
      <c r="S476" s="50"/>
      <c r="T476" s="50"/>
      <c r="U476" s="50"/>
    </row>
    <row r="477" ht="12.75" customHeight="1">
      <c r="A477" s="50"/>
      <c r="B477" s="50"/>
      <c r="C477" s="50"/>
      <c r="D477" s="50"/>
      <c r="E477" s="50"/>
      <c r="F477" s="50"/>
      <c r="G477" s="50"/>
      <c r="H477" s="50"/>
      <c r="I477" s="50"/>
      <c r="J477" s="50"/>
      <c r="K477" s="50"/>
      <c r="L477" s="50"/>
      <c r="M477" s="51"/>
      <c r="N477" s="51"/>
      <c r="O477" s="50"/>
      <c r="P477" s="52"/>
      <c r="Q477" s="50"/>
      <c r="R477" s="51"/>
      <c r="S477" s="50"/>
      <c r="T477" s="50"/>
      <c r="U477" s="50"/>
    </row>
    <row r="478" ht="12.75" customHeight="1">
      <c r="A478" s="50"/>
      <c r="B478" s="50"/>
      <c r="C478" s="50"/>
      <c r="D478" s="50"/>
      <c r="E478" s="50"/>
      <c r="F478" s="50"/>
      <c r="G478" s="50"/>
      <c r="H478" s="50"/>
      <c r="I478" s="50"/>
      <c r="J478" s="50"/>
      <c r="K478" s="50"/>
      <c r="L478" s="50"/>
      <c r="M478" s="51"/>
      <c r="N478" s="51"/>
      <c r="O478" s="50"/>
      <c r="P478" s="52"/>
      <c r="Q478" s="50"/>
      <c r="R478" s="51"/>
      <c r="S478" s="50"/>
      <c r="T478" s="50"/>
      <c r="U478" s="50"/>
    </row>
    <row r="479" ht="12.75" customHeight="1">
      <c r="A479" s="50"/>
      <c r="B479" s="50"/>
      <c r="C479" s="50"/>
      <c r="D479" s="50"/>
      <c r="E479" s="50"/>
      <c r="F479" s="50"/>
      <c r="G479" s="50"/>
      <c r="H479" s="50"/>
      <c r="I479" s="50"/>
      <c r="J479" s="50"/>
      <c r="K479" s="50"/>
      <c r="L479" s="50"/>
      <c r="M479" s="51"/>
      <c r="N479" s="51"/>
      <c r="O479" s="50"/>
      <c r="P479" s="52"/>
      <c r="Q479" s="50"/>
      <c r="R479" s="51"/>
      <c r="S479" s="50"/>
      <c r="T479" s="50"/>
      <c r="U479" s="50"/>
    </row>
    <row r="480" ht="12.75" customHeight="1">
      <c r="A480" s="50"/>
      <c r="B480" s="50"/>
      <c r="C480" s="50"/>
      <c r="D480" s="50"/>
      <c r="E480" s="50"/>
      <c r="F480" s="50"/>
      <c r="G480" s="50"/>
      <c r="H480" s="50"/>
      <c r="I480" s="50"/>
      <c r="J480" s="50"/>
      <c r="K480" s="50"/>
      <c r="L480" s="50"/>
      <c r="M480" s="51"/>
      <c r="N480" s="51"/>
      <c r="O480" s="50"/>
      <c r="P480" s="52"/>
      <c r="Q480" s="50"/>
      <c r="R480" s="51"/>
      <c r="S480" s="50"/>
      <c r="T480" s="50"/>
      <c r="U480" s="50"/>
    </row>
    <row r="481" ht="12.75" customHeight="1">
      <c r="A481" s="50"/>
      <c r="B481" s="50"/>
      <c r="C481" s="50"/>
      <c r="D481" s="50"/>
      <c r="E481" s="50"/>
      <c r="F481" s="50"/>
      <c r="G481" s="50"/>
      <c r="H481" s="50"/>
      <c r="I481" s="50"/>
      <c r="J481" s="50"/>
      <c r="K481" s="50"/>
      <c r="L481" s="50"/>
      <c r="M481" s="51"/>
      <c r="N481" s="51"/>
      <c r="O481" s="50"/>
      <c r="P481" s="52"/>
      <c r="Q481" s="50"/>
      <c r="R481" s="51"/>
      <c r="S481" s="50"/>
      <c r="T481" s="50"/>
      <c r="U481" s="50"/>
    </row>
    <row r="482" ht="12.75" customHeight="1">
      <c r="A482" s="50"/>
      <c r="B482" s="50"/>
      <c r="C482" s="50"/>
      <c r="D482" s="50"/>
      <c r="E482" s="50"/>
      <c r="F482" s="50"/>
      <c r="G482" s="50"/>
      <c r="H482" s="50"/>
      <c r="I482" s="50"/>
      <c r="J482" s="50"/>
      <c r="K482" s="50"/>
      <c r="L482" s="50"/>
      <c r="M482" s="51"/>
      <c r="N482" s="51"/>
      <c r="O482" s="50"/>
      <c r="P482" s="52"/>
      <c r="Q482" s="50"/>
      <c r="R482" s="51"/>
      <c r="S482" s="50"/>
      <c r="T482" s="50"/>
      <c r="U482" s="50"/>
    </row>
    <row r="483" ht="12.75" customHeight="1">
      <c r="A483" s="50"/>
      <c r="B483" s="50"/>
      <c r="C483" s="50"/>
      <c r="D483" s="50"/>
      <c r="E483" s="50"/>
      <c r="F483" s="50"/>
      <c r="G483" s="50"/>
      <c r="H483" s="50"/>
      <c r="I483" s="50"/>
      <c r="J483" s="50"/>
      <c r="K483" s="50"/>
      <c r="L483" s="50"/>
      <c r="M483" s="51"/>
      <c r="N483" s="51"/>
      <c r="O483" s="50"/>
      <c r="P483" s="52"/>
      <c r="Q483" s="50"/>
      <c r="R483" s="51"/>
      <c r="S483" s="50"/>
      <c r="T483" s="50"/>
      <c r="U483" s="50"/>
    </row>
    <row r="484" ht="12.75" customHeight="1">
      <c r="A484" s="50"/>
      <c r="B484" s="50"/>
      <c r="C484" s="50"/>
      <c r="D484" s="50"/>
      <c r="E484" s="50"/>
      <c r="F484" s="50"/>
      <c r="G484" s="50"/>
      <c r="H484" s="50"/>
      <c r="I484" s="50"/>
      <c r="J484" s="50"/>
      <c r="K484" s="50"/>
      <c r="L484" s="50"/>
      <c r="M484" s="51"/>
      <c r="N484" s="51"/>
      <c r="O484" s="50"/>
      <c r="P484" s="52"/>
      <c r="Q484" s="50"/>
      <c r="R484" s="51"/>
      <c r="S484" s="50"/>
      <c r="T484" s="50"/>
      <c r="U484" s="50"/>
    </row>
    <row r="485" ht="12.75" customHeight="1">
      <c r="A485" s="50"/>
      <c r="B485" s="50"/>
      <c r="C485" s="50"/>
      <c r="D485" s="50"/>
      <c r="E485" s="50"/>
      <c r="F485" s="50"/>
      <c r="G485" s="50"/>
      <c r="H485" s="50"/>
      <c r="I485" s="50"/>
      <c r="J485" s="50"/>
      <c r="K485" s="50"/>
      <c r="L485" s="50"/>
      <c r="M485" s="51"/>
      <c r="N485" s="51"/>
      <c r="O485" s="50"/>
      <c r="P485" s="52"/>
      <c r="Q485" s="50"/>
      <c r="R485" s="51"/>
      <c r="S485" s="50"/>
      <c r="T485" s="50"/>
      <c r="U485" s="50"/>
    </row>
    <row r="486" ht="12.75" customHeight="1">
      <c r="A486" s="50"/>
      <c r="B486" s="50"/>
      <c r="C486" s="50"/>
      <c r="D486" s="50"/>
      <c r="E486" s="50"/>
      <c r="F486" s="50"/>
      <c r="G486" s="50"/>
      <c r="H486" s="50"/>
      <c r="I486" s="50"/>
      <c r="J486" s="50"/>
      <c r="K486" s="50"/>
      <c r="L486" s="50"/>
      <c r="M486" s="51"/>
      <c r="N486" s="51"/>
      <c r="O486" s="50"/>
      <c r="P486" s="52"/>
      <c r="Q486" s="50"/>
      <c r="R486" s="51"/>
      <c r="S486" s="50"/>
      <c r="T486" s="50"/>
      <c r="U486" s="50"/>
    </row>
    <row r="487" ht="12.75" customHeight="1">
      <c r="A487" s="50"/>
      <c r="B487" s="50"/>
      <c r="C487" s="50"/>
      <c r="D487" s="50"/>
      <c r="E487" s="50"/>
      <c r="F487" s="50"/>
      <c r="G487" s="50"/>
      <c r="H487" s="50"/>
      <c r="I487" s="50"/>
      <c r="J487" s="50"/>
      <c r="K487" s="50"/>
      <c r="L487" s="50"/>
      <c r="M487" s="51"/>
      <c r="N487" s="51"/>
      <c r="O487" s="50"/>
      <c r="P487" s="52"/>
      <c r="Q487" s="50"/>
      <c r="R487" s="51"/>
      <c r="S487" s="50"/>
      <c r="T487" s="50"/>
      <c r="U487" s="50"/>
    </row>
    <row r="488" ht="12.75" customHeight="1">
      <c r="A488" s="50"/>
      <c r="B488" s="50"/>
      <c r="C488" s="50"/>
      <c r="D488" s="50"/>
      <c r="E488" s="50"/>
      <c r="F488" s="50"/>
      <c r="G488" s="50"/>
      <c r="H488" s="50"/>
      <c r="I488" s="50"/>
      <c r="J488" s="50"/>
      <c r="K488" s="50"/>
      <c r="L488" s="50"/>
      <c r="M488" s="51"/>
      <c r="N488" s="51"/>
      <c r="O488" s="50"/>
      <c r="P488" s="52"/>
      <c r="Q488" s="50"/>
      <c r="R488" s="51"/>
      <c r="S488" s="50"/>
      <c r="T488" s="50"/>
      <c r="U488" s="50"/>
    </row>
    <row r="489" ht="12.75" customHeight="1">
      <c r="A489" s="50"/>
      <c r="B489" s="50"/>
      <c r="C489" s="50"/>
      <c r="D489" s="50"/>
      <c r="E489" s="50"/>
      <c r="F489" s="50"/>
      <c r="G489" s="50"/>
      <c r="H489" s="50"/>
      <c r="I489" s="50"/>
      <c r="J489" s="50"/>
      <c r="K489" s="50"/>
      <c r="L489" s="50"/>
      <c r="M489" s="51"/>
      <c r="N489" s="51"/>
      <c r="O489" s="50"/>
      <c r="P489" s="52"/>
      <c r="Q489" s="50"/>
      <c r="R489" s="51"/>
      <c r="S489" s="50"/>
      <c r="T489" s="50"/>
      <c r="U489" s="50"/>
    </row>
    <row r="490" ht="12.75" customHeight="1">
      <c r="A490" s="50"/>
      <c r="B490" s="50"/>
      <c r="C490" s="50"/>
      <c r="D490" s="50"/>
      <c r="E490" s="50"/>
      <c r="F490" s="50"/>
      <c r="G490" s="50"/>
      <c r="H490" s="50"/>
      <c r="I490" s="50"/>
      <c r="J490" s="50"/>
      <c r="K490" s="50"/>
      <c r="L490" s="50"/>
      <c r="M490" s="51"/>
      <c r="N490" s="51"/>
      <c r="O490" s="50"/>
      <c r="P490" s="52"/>
      <c r="Q490" s="50"/>
      <c r="R490" s="51"/>
      <c r="S490" s="50"/>
      <c r="T490" s="50"/>
      <c r="U490" s="50"/>
    </row>
    <row r="491" ht="12.75" customHeight="1">
      <c r="A491" s="50"/>
      <c r="B491" s="50"/>
      <c r="C491" s="50"/>
      <c r="D491" s="50"/>
      <c r="E491" s="50"/>
      <c r="F491" s="50"/>
      <c r="G491" s="50"/>
      <c r="H491" s="50"/>
      <c r="I491" s="50"/>
      <c r="J491" s="50"/>
      <c r="K491" s="50"/>
      <c r="L491" s="50"/>
      <c r="M491" s="51"/>
      <c r="N491" s="51"/>
      <c r="O491" s="50"/>
      <c r="P491" s="52"/>
      <c r="Q491" s="50"/>
      <c r="R491" s="51"/>
      <c r="S491" s="50"/>
      <c r="T491" s="50"/>
      <c r="U491" s="50"/>
    </row>
    <row r="492" ht="12.75" customHeight="1">
      <c r="A492" s="50"/>
      <c r="B492" s="50"/>
      <c r="C492" s="50"/>
      <c r="D492" s="50"/>
      <c r="E492" s="50"/>
      <c r="F492" s="50"/>
      <c r="G492" s="50"/>
      <c r="H492" s="50"/>
      <c r="I492" s="50"/>
      <c r="J492" s="50"/>
      <c r="K492" s="50"/>
      <c r="L492" s="50"/>
      <c r="M492" s="51"/>
      <c r="N492" s="51"/>
      <c r="O492" s="50"/>
      <c r="P492" s="52"/>
      <c r="Q492" s="50"/>
      <c r="R492" s="51"/>
      <c r="S492" s="50"/>
      <c r="T492" s="50"/>
      <c r="U492" s="50"/>
    </row>
    <row r="493" ht="12.75" customHeight="1">
      <c r="A493" s="50"/>
      <c r="B493" s="50"/>
      <c r="C493" s="50"/>
      <c r="D493" s="50"/>
      <c r="E493" s="50"/>
      <c r="F493" s="50"/>
      <c r="G493" s="50"/>
      <c r="H493" s="50"/>
      <c r="I493" s="50"/>
      <c r="J493" s="50"/>
      <c r="K493" s="50"/>
      <c r="L493" s="50"/>
      <c r="M493" s="51"/>
      <c r="N493" s="51"/>
      <c r="O493" s="50"/>
      <c r="P493" s="52"/>
      <c r="Q493" s="50"/>
      <c r="R493" s="51"/>
      <c r="S493" s="50"/>
      <c r="T493" s="50"/>
      <c r="U493" s="50"/>
    </row>
    <row r="494" ht="12.75" customHeight="1">
      <c r="A494" s="50"/>
      <c r="B494" s="50"/>
      <c r="C494" s="50"/>
      <c r="D494" s="50"/>
      <c r="E494" s="50"/>
      <c r="F494" s="50"/>
      <c r="G494" s="50"/>
      <c r="H494" s="50"/>
      <c r="I494" s="50"/>
      <c r="J494" s="50"/>
      <c r="K494" s="50"/>
      <c r="L494" s="50"/>
      <c r="M494" s="51"/>
      <c r="N494" s="51"/>
      <c r="O494" s="50"/>
      <c r="P494" s="52"/>
      <c r="Q494" s="50"/>
      <c r="R494" s="51"/>
      <c r="S494" s="50"/>
      <c r="T494" s="50"/>
      <c r="U494" s="50"/>
    </row>
    <row r="495" ht="12.75" customHeight="1">
      <c r="A495" s="50"/>
      <c r="B495" s="50"/>
      <c r="C495" s="50"/>
      <c r="D495" s="50"/>
      <c r="E495" s="50"/>
      <c r="F495" s="50"/>
      <c r="G495" s="50"/>
      <c r="H495" s="50"/>
      <c r="I495" s="50"/>
      <c r="J495" s="50"/>
      <c r="K495" s="50"/>
      <c r="L495" s="50"/>
      <c r="M495" s="51"/>
      <c r="N495" s="51"/>
      <c r="O495" s="50"/>
      <c r="P495" s="52"/>
      <c r="Q495" s="50"/>
      <c r="R495" s="51"/>
      <c r="S495" s="50"/>
      <c r="T495" s="50"/>
      <c r="U495" s="50"/>
    </row>
    <row r="496" ht="12.75" customHeight="1">
      <c r="A496" s="50"/>
      <c r="B496" s="50"/>
      <c r="C496" s="50"/>
      <c r="D496" s="50"/>
      <c r="E496" s="50"/>
      <c r="F496" s="50"/>
      <c r="G496" s="50"/>
      <c r="H496" s="50"/>
      <c r="I496" s="50"/>
      <c r="J496" s="50"/>
      <c r="K496" s="50"/>
      <c r="L496" s="50"/>
      <c r="M496" s="51"/>
      <c r="N496" s="51"/>
      <c r="O496" s="50"/>
      <c r="P496" s="52"/>
      <c r="Q496" s="50"/>
      <c r="R496" s="51"/>
      <c r="S496" s="50"/>
      <c r="T496" s="50"/>
      <c r="U496" s="50"/>
    </row>
    <row r="497" ht="12.75" customHeight="1">
      <c r="A497" s="50"/>
      <c r="B497" s="50"/>
      <c r="C497" s="50"/>
      <c r="D497" s="50"/>
      <c r="E497" s="50"/>
      <c r="F497" s="50"/>
      <c r="G497" s="50"/>
      <c r="H497" s="50"/>
      <c r="I497" s="50"/>
      <c r="J497" s="50"/>
      <c r="K497" s="50"/>
      <c r="L497" s="50"/>
      <c r="M497" s="51"/>
      <c r="N497" s="51"/>
      <c r="O497" s="50"/>
      <c r="P497" s="52"/>
      <c r="Q497" s="50"/>
      <c r="R497" s="51"/>
      <c r="S497" s="50"/>
      <c r="T497" s="50"/>
      <c r="U497" s="50"/>
    </row>
    <row r="498" ht="12.75" customHeight="1">
      <c r="A498" s="50"/>
      <c r="B498" s="50"/>
      <c r="C498" s="50"/>
      <c r="D498" s="50"/>
      <c r="E498" s="50"/>
      <c r="F498" s="50"/>
      <c r="G498" s="50"/>
      <c r="H498" s="50"/>
      <c r="I498" s="50"/>
      <c r="J498" s="50"/>
      <c r="K498" s="50"/>
      <c r="L498" s="50"/>
      <c r="M498" s="51"/>
      <c r="N498" s="51"/>
      <c r="O498" s="50"/>
      <c r="P498" s="52"/>
      <c r="Q498" s="50"/>
      <c r="R498" s="51"/>
      <c r="S498" s="50"/>
      <c r="T498" s="50"/>
      <c r="U498" s="50"/>
    </row>
    <row r="499" ht="12.75" customHeight="1">
      <c r="A499" s="50"/>
      <c r="B499" s="50"/>
      <c r="C499" s="50"/>
      <c r="D499" s="50"/>
      <c r="E499" s="50"/>
      <c r="F499" s="50"/>
      <c r="G499" s="50"/>
      <c r="H499" s="50"/>
      <c r="I499" s="50"/>
      <c r="J499" s="50"/>
      <c r="K499" s="50"/>
      <c r="L499" s="50"/>
      <c r="M499" s="51"/>
      <c r="N499" s="51"/>
      <c r="O499" s="50"/>
      <c r="P499" s="52"/>
      <c r="Q499" s="50"/>
      <c r="R499" s="51"/>
      <c r="S499" s="50"/>
      <c r="T499" s="50"/>
      <c r="U499" s="50"/>
    </row>
    <row r="500" ht="12.75" customHeight="1">
      <c r="A500" s="50"/>
      <c r="B500" s="50"/>
      <c r="C500" s="50"/>
      <c r="D500" s="50"/>
      <c r="E500" s="50"/>
      <c r="F500" s="50"/>
      <c r="G500" s="50"/>
      <c r="H500" s="50"/>
      <c r="I500" s="50"/>
      <c r="J500" s="50"/>
      <c r="K500" s="50"/>
      <c r="L500" s="50"/>
      <c r="M500" s="51"/>
      <c r="N500" s="51"/>
      <c r="O500" s="50"/>
      <c r="P500" s="52"/>
      <c r="Q500" s="50"/>
      <c r="R500" s="51"/>
      <c r="S500" s="50"/>
      <c r="T500" s="50"/>
      <c r="U500" s="50"/>
    </row>
    <row r="501" ht="12.75" customHeight="1">
      <c r="A501" s="50"/>
      <c r="B501" s="50"/>
      <c r="C501" s="50"/>
      <c r="D501" s="50"/>
      <c r="E501" s="50"/>
      <c r="F501" s="50"/>
      <c r="G501" s="50"/>
      <c r="H501" s="50"/>
      <c r="I501" s="50"/>
      <c r="J501" s="50"/>
      <c r="K501" s="50"/>
      <c r="L501" s="50"/>
      <c r="M501" s="51"/>
      <c r="N501" s="51"/>
      <c r="O501" s="50"/>
      <c r="P501" s="52"/>
      <c r="Q501" s="50"/>
      <c r="R501" s="51"/>
      <c r="S501" s="50"/>
      <c r="T501" s="50"/>
      <c r="U501" s="50"/>
    </row>
    <row r="502" ht="12.75" customHeight="1">
      <c r="A502" s="50"/>
      <c r="B502" s="50"/>
      <c r="C502" s="50"/>
      <c r="D502" s="50"/>
      <c r="E502" s="50"/>
      <c r="F502" s="50"/>
      <c r="G502" s="50"/>
      <c r="H502" s="50"/>
      <c r="I502" s="50"/>
      <c r="J502" s="50"/>
      <c r="K502" s="50"/>
      <c r="L502" s="50"/>
      <c r="M502" s="51"/>
      <c r="N502" s="51"/>
      <c r="O502" s="50"/>
      <c r="P502" s="52"/>
      <c r="Q502" s="50"/>
      <c r="R502" s="51"/>
      <c r="S502" s="50"/>
      <c r="T502" s="50"/>
      <c r="U502" s="50"/>
    </row>
    <row r="503" ht="12.75" customHeight="1">
      <c r="A503" s="50"/>
      <c r="B503" s="50"/>
      <c r="C503" s="50"/>
      <c r="D503" s="50"/>
      <c r="E503" s="50"/>
      <c r="F503" s="50"/>
      <c r="G503" s="50"/>
      <c r="H503" s="50"/>
      <c r="I503" s="50"/>
      <c r="J503" s="50"/>
      <c r="K503" s="50"/>
      <c r="L503" s="50"/>
      <c r="M503" s="51"/>
      <c r="N503" s="51"/>
      <c r="O503" s="50"/>
      <c r="P503" s="52"/>
      <c r="Q503" s="50"/>
      <c r="R503" s="51"/>
      <c r="S503" s="50"/>
      <c r="T503" s="50"/>
      <c r="U503" s="50"/>
    </row>
    <row r="504" ht="12.75" customHeight="1">
      <c r="A504" s="50"/>
      <c r="B504" s="50"/>
      <c r="C504" s="50"/>
      <c r="D504" s="50"/>
      <c r="E504" s="50"/>
      <c r="F504" s="50"/>
      <c r="G504" s="50"/>
      <c r="H504" s="50"/>
      <c r="I504" s="50"/>
      <c r="J504" s="50"/>
      <c r="K504" s="50"/>
      <c r="L504" s="50"/>
      <c r="M504" s="51"/>
      <c r="N504" s="51"/>
      <c r="O504" s="50"/>
      <c r="P504" s="52"/>
      <c r="Q504" s="50"/>
      <c r="R504" s="51"/>
      <c r="S504" s="50"/>
      <c r="T504" s="50"/>
      <c r="U504" s="50"/>
    </row>
    <row r="505" ht="12.75" customHeight="1">
      <c r="A505" s="50"/>
      <c r="B505" s="50"/>
      <c r="C505" s="50"/>
      <c r="D505" s="50"/>
      <c r="E505" s="50"/>
      <c r="F505" s="50"/>
      <c r="G505" s="50"/>
      <c r="H505" s="50"/>
      <c r="I505" s="50"/>
      <c r="J505" s="50"/>
      <c r="K505" s="50"/>
      <c r="L505" s="50"/>
      <c r="M505" s="51"/>
      <c r="N505" s="51"/>
      <c r="O505" s="50"/>
      <c r="P505" s="52"/>
      <c r="Q505" s="50"/>
      <c r="R505" s="51"/>
      <c r="S505" s="50"/>
      <c r="T505" s="50"/>
      <c r="U505" s="50"/>
    </row>
    <row r="506" ht="12.75" customHeight="1">
      <c r="A506" s="50"/>
      <c r="B506" s="50"/>
      <c r="C506" s="50"/>
      <c r="D506" s="50"/>
      <c r="E506" s="50"/>
      <c r="F506" s="50"/>
      <c r="G506" s="50"/>
      <c r="H506" s="50"/>
      <c r="I506" s="50"/>
      <c r="J506" s="50"/>
      <c r="K506" s="50"/>
      <c r="L506" s="50"/>
      <c r="M506" s="51"/>
      <c r="N506" s="51"/>
      <c r="O506" s="50"/>
      <c r="P506" s="52"/>
      <c r="Q506" s="50"/>
      <c r="R506" s="51"/>
      <c r="S506" s="50"/>
      <c r="T506" s="50"/>
      <c r="U506" s="50"/>
    </row>
    <row r="507" ht="12.75" customHeight="1">
      <c r="A507" s="50"/>
      <c r="B507" s="50"/>
      <c r="C507" s="50"/>
      <c r="D507" s="50"/>
      <c r="E507" s="50"/>
      <c r="F507" s="50"/>
      <c r="G507" s="50"/>
      <c r="H507" s="50"/>
      <c r="I507" s="50"/>
      <c r="J507" s="50"/>
      <c r="K507" s="50"/>
      <c r="L507" s="50"/>
      <c r="M507" s="51"/>
      <c r="N507" s="51"/>
      <c r="O507" s="50"/>
      <c r="P507" s="52"/>
      <c r="Q507" s="50"/>
      <c r="R507" s="51"/>
      <c r="S507" s="50"/>
      <c r="T507" s="50"/>
      <c r="U507" s="50"/>
    </row>
    <row r="508" ht="12.75" customHeight="1">
      <c r="A508" s="50"/>
      <c r="B508" s="50"/>
      <c r="C508" s="50"/>
      <c r="D508" s="50"/>
      <c r="E508" s="50"/>
      <c r="F508" s="50"/>
      <c r="G508" s="50"/>
      <c r="H508" s="50"/>
      <c r="I508" s="50"/>
      <c r="J508" s="50"/>
      <c r="K508" s="50"/>
      <c r="L508" s="50"/>
      <c r="M508" s="51"/>
      <c r="N508" s="51"/>
      <c r="O508" s="50"/>
      <c r="P508" s="52"/>
      <c r="Q508" s="50"/>
      <c r="R508" s="51"/>
      <c r="S508" s="50"/>
      <c r="T508" s="50"/>
      <c r="U508" s="50"/>
    </row>
    <row r="509" ht="12.75" customHeight="1">
      <c r="A509" s="50"/>
      <c r="B509" s="50"/>
      <c r="C509" s="50"/>
      <c r="D509" s="50"/>
      <c r="E509" s="50"/>
      <c r="F509" s="50"/>
      <c r="G509" s="50"/>
      <c r="H509" s="50"/>
      <c r="I509" s="50"/>
      <c r="J509" s="50"/>
      <c r="K509" s="50"/>
      <c r="L509" s="50"/>
      <c r="M509" s="51"/>
      <c r="N509" s="51"/>
      <c r="O509" s="50"/>
      <c r="P509" s="52"/>
      <c r="Q509" s="50"/>
      <c r="R509" s="51"/>
      <c r="S509" s="50"/>
      <c r="T509" s="50"/>
      <c r="U509" s="50"/>
    </row>
    <row r="510" ht="12.75" customHeight="1">
      <c r="A510" s="50"/>
      <c r="B510" s="50"/>
      <c r="C510" s="50"/>
      <c r="D510" s="50"/>
      <c r="E510" s="50"/>
      <c r="F510" s="50"/>
      <c r="G510" s="50"/>
      <c r="H510" s="50"/>
      <c r="I510" s="50"/>
      <c r="J510" s="50"/>
      <c r="K510" s="50"/>
      <c r="L510" s="50"/>
      <c r="M510" s="51"/>
      <c r="N510" s="51"/>
      <c r="O510" s="50"/>
      <c r="P510" s="52"/>
      <c r="Q510" s="50"/>
      <c r="R510" s="51"/>
      <c r="S510" s="50"/>
      <c r="T510" s="50"/>
      <c r="U510" s="50"/>
    </row>
    <row r="511" ht="12.75" customHeight="1">
      <c r="A511" s="50"/>
      <c r="B511" s="50"/>
      <c r="C511" s="50"/>
      <c r="D511" s="50"/>
      <c r="E511" s="50"/>
      <c r="F511" s="50"/>
      <c r="G511" s="50"/>
      <c r="H511" s="50"/>
      <c r="I511" s="50"/>
      <c r="J511" s="50"/>
      <c r="K511" s="50"/>
      <c r="L511" s="50"/>
      <c r="M511" s="51"/>
      <c r="N511" s="51"/>
      <c r="O511" s="50"/>
      <c r="P511" s="52"/>
      <c r="Q511" s="50"/>
      <c r="R511" s="51"/>
      <c r="S511" s="50"/>
      <c r="T511" s="50"/>
      <c r="U511" s="50"/>
    </row>
    <row r="512" ht="12.75" customHeight="1">
      <c r="A512" s="50"/>
      <c r="B512" s="50"/>
      <c r="C512" s="50"/>
      <c r="D512" s="50"/>
      <c r="E512" s="50"/>
      <c r="F512" s="50"/>
      <c r="G512" s="50"/>
      <c r="H512" s="50"/>
      <c r="I512" s="50"/>
      <c r="J512" s="50"/>
      <c r="K512" s="50"/>
      <c r="L512" s="50"/>
      <c r="M512" s="51"/>
      <c r="N512" s="51"/>
      <c r="O512" s="50"/>
      <c r="P512" s="52"/>
      <c r="Q512" s="50"/>
      <c r="R512" s="51"/>
      <c r="S512" s="50"/>
      <c r="T512" s="50"/>
      <c r="U512" s="50"/>
    </row>
    <row r="513" ht="12.75" customHeight="1">
      <c r="A513" s="50"/>
      <c r="B513" s="50"/>
      <c r="C513" s="50"/>
      <c r="D513" s="50"/>
      <c r="E513" s="50"/>
      <c r="F513" s="50"/>
      <c r="G513" s="50"/>
      <c r="H513" s="50"/>
      <c r="I513" s="50"/>
      <c r="J513" s="50"/>
      <c r="K513" s="50"/>
      <c r="L513" s="50"/>
      <c r="M513" s="51"/>
      <c r="N513" s="51"/>
      <c r="O513" s="50"/>
      <c r="P513" s="52"/>
      <c r="Q513" s="50"/>
      <c r="R513" s="51"/>
      <c r="S513" s="50"/>
      <c r="T513" s="50"/>
      <c r="U513" s="50"/>
    </row>
    <row r="514" ht="12.75" customHeight="1">
      <c r="A514" s="50"/>
      <c r="B514" s="50"/>
      <c r="C514" s="50"/>
      <c r="D514" s="50"/>
      <c r="E514" s="50"/>
      <c r="F514" s="50"/>
      <c r="G514" s="50"/>
      <c r="H514" s="50"/>
      <c r="I514" s="50"/>
      <c r="J514" s="50"/>
      <c r="K514" s="50"/>
      <c r="L514" s="50"/>
      <c r="M514" s="51"/>
      <c r="N514" s="51"/>
      <c r="O514" s="50"/>
      <c r="P514" s="52"/>
      <c r="Q514" s="50"/>
      <c r="R514" s="51"/>
      <c r="S514" s="50"/>
      <c r="T514" s="50"/>
      <c r="U514" s="50"/>
    </row>
    <row r="515" ht="12.75" customHeight="1">
      <c r="A515" s="50"/>
      <c r="B515" s="50"/>
      <c r="C515" s="50"/>
      <c r="D515" s="50"/>
      <c r="E515" s="50"/>
      <c r="F515" s="50"/>
      <c r="G515" s="50"/>
      <c r="H515" s="50"/>
      <c r="I515" s="50"/>
      <c r="J515" s="50"/>
      <c r="K515" s="50"/>
      <c r="L515" s="50"/>
      <c r="M515" s="51"/>
      <c r="N515" s="51"/>
      <c r="O515" s="50"/>
      <c r="P515" s="52"/>
      <c r="Q515" s="50"/>
      <c r="R515" s="51"/>
      <c r="S515" s="50"/>
      <c r="T515" s="50"/>
      <c r="U515" s="50"/>
    </row>
    <row r="516" ht="12.75" customHeight="1">
      <c r="A516" s="50"/>
      <c r="B516" s="50"/>
      <c r="C516" s="50"/>
      <c r="D516" s="50"/>
      <c r="E516" s="50"/>
      <c r="F516" s="50"/>
      <c r="G516" s="50"/>
      <c r="H516" s="50"/>
      <c r="I516" s="50"/>
      <c r="J516" s="50"/>
      <c r="K516" s="50"/>
      <c r="L516" s="50"/>
      <c r="M516" s="51"/>
      <c r="N516" s="51"/>
      <c r="O516" s="50"/>
      <c r="P516" s="52"/>
      <c r="Q516" s="50"/>
      <c r="R516" s="51"/>
      <c r="S516" s="50"/>
      <c r="T516" s="50"/>
      <c r="U516" s="50"/>
    </row>
    <row r="517" ht="12.75" customHeight="1">
      <c r="A517" s="50"/>
      <c r="B517" s="50"/>
      <c r="C517" s="50"/>
      <c r="D517" s="50"/>
      <c r="E517" s="50"/>
      <c r="F517" s="50"/>
      <c r="G517" s="50"/>
      <c r="H517" s="50"/>
      <c r="I517" s="50"/>
      <c r="J517" s="50"/>
      <c r="K517" s="50"/>
      <c r="L517" s="50"/>
      <c r="M517" s="51"/>
      <c r="N517" s="51"/>
      <c r="O517" s="50"/>
      <c r="P517" s="52"/>
      <c r="Q517" s="50"/>
      <c r="R517" s="51"/>
      <c r="S517" s="50"/>
      <c r="T517" s="50"/>
      <c r="U517" s="50"/>
    </row>
    <row r="518" ht="12.75" customHeight="1">
      <c r="A518" s="50"/>
      <c r="B518" s="50"/>
      <c r="C518" s="50"/>
      <c r="D518" s="50"/>
      <c r="E518" s="50"/>
      <c r="F518" s="50"/>
      <c r="G518" s="50"/>
      <c r="H518" s="50"/>
      <c r="I518" s="50"/>
      <c r="J518" s="50"/>
      <c r="K518" s="50"/>
      <c r="L518" s="50"/>
      <c r="M518" s="51"/>
      <c r="N518" s="51"/>
      <c r="O518" s="50"/>
      <c r="P518" s="52"/>
      <c r="Q518" s="50"/>
      <c r="R518" s="51"/>
      <c r="S518" s="50"/>
      <c r="T518" s="50"/>
      <c r="U518" s="50"/>
    </row>
    <row r="519" ht="12.75" customHeight="1">
      <c r="A519" s="50"/>
      <c r="B519" s="50"/>
      <c r="C519" s="50"/>
      <c r="D519" s="50"/>
      <c r="E519" s="50"/>
      <c r="F519" s="50"/>
      <c r="G519" s="50"/>
      <c r="H519" s="50"/>
      <c r="I519" s="50"/>
      <c r="J519" s="50"/>
      <c r="K519" s="50"/>
      <c r="L519" s="50"/>
      <c r="M519" s="51"/>
      <c r="N519" s="51"/>
      <c r="O519" s="50"/>
      <c r="P519" s="52"/>
      <c r="Q519" s="50"/>
      <c r="R519" s="51"/>
      <c r="S519" s="50"/>
      <c r="T519" s="50"/>
      <c r="U519" s="50"/>
    </row>
    <row r="520" ht="12.75" customHeight="1">
      <c r="A520" s="50"/>
      <c r="B520" s="50"/>
      <c r="C520" s="50"/>
      <c r="D520" s="50"/>
      <c r="E520" s="50"/>
      <c r="F520" s="50"/>
      <c r="G520" s="50"/>
      <c r="H520" s="50"/>
      <c r="I520" s="50"/>
      <c r="J520" s="50"/>
      <c r="K520" s="50"/>
      <c r="L520" s="50"/>
      <c r="M520" s="51"/>
      <c r="N520" s="51"/>
      <c r="O520" s="50"/>
      <c r="P520" s="52"/>
      <c r="Q520" s="50"/>
      <c r="R520" s="51"/>
      <c r="S520" s="50"/>
      <c r="T520" s="50"/>
      <c r="U520" s="50"/>
    </row>
    <row r="521" ht="12.75" customHeight="1">
      <c r="A521" s="50"/>
      <c r="B521" s="50"/>
      <c r="C521" s="50"/>
      <c r="D521" s="50"/>
      <c r="E521" s="50"/>
      <c r="F521" s="50"/>
      <c r="G521" s="50"/>
      <c r="H521" s="50"/>
      <c r="I521" s="50"/>
      <c r="J521" s="50"/>
      <c r="K521" s="50"/>
      <c r="L521" s="50"/>
      <c r="M521" s="51"/>
      <c r="N521" s="51"/>
      <c r="O521" s="50"/>
      <c r="P521" s="52"/>
      <c r="Q521" s="50"/>
      <c r="R521" s="51"/>
      <c r="S521" s="50"/>
      <c r="T521" s="50"/>
      <c r="U521" s="50"/>
    </row>
    <row r="522" ht="12.75" customHeight="1">
      <c r="A522" s="50"/>
      <c r="B522" s="50"/>
      <c r="C522" s="50"/>
      <c r="D522" s="50"/>
      <c r="E522" s="50"/>
      <c r="F522" s="50"/>
      <c r="G522" s="50"/>
      <c r="H522" s="50"/>
      <c r="I522" s="50"/>
      <c r="J522" s="50"/>
      <c r="K522" s="50"/>
      <c r="L522" s="50"/>
      <c r="M522" s="51"/>
      <c r="N522" s="51"/>
      <c r="O522" s="50"/>
      <c r="P522" s="52"/>
      <c r="Q522" s="50"/>
      <c r="R522" s="51"/>
      <c r="S522" s="50"/>
      <c r="T522" s="50"/>
      <c r="U522" s="50"/>
    </row>
    <row r="523" ht="12.75" customHeight="1">
      <c r="A523" s="50"/>
      <c r="B523" s="50"/>
      <c r="C523" s="50"/>
      <c r="D523" s="50"/>
      <c r="E523" s="50"/>
      <c r="F523" s="50"/>
      <c r="G523" s="50"/>
      <c r="H523" s="50"/>
      <c r="I523" s="50"/>
      <c r="J523" s="50"/>
      <c r="K523" s="50"/>
      <c r="L523" s="50"/>
      <c r="M523" s="51"/>
      <c r="N523" s="51"/>
      <c r="O523" s="50"/>
      <c r="P523" s="52"/>
      <c r="Q523" s="50"/>
      <c r="R523" s="51"/>
      <c r="S523" s="50"/>
      <c r="T523" s="50"/>
      <c r="U523" s="50"/>
    </row>
    <row r="524" ht="12.75" customHeight="1">
      <c r="A524" s="50"/>
      <c r="B524" s="50"/>
      <c r="C524" s="50"/>
      <c r="D524" s="50"/>
      <c r="E524" s="50"/>
      <c r="F524" s="50"/>
      <c r="G524" s="50"/>
      <c r="H524" s="50"/>
      <c r="I524" s="50"/>
      <c r="J524" s="50"/>
      <c r="K524" s="50"/>
      <c r="L524" s="50"/>
      <c r="M524" s="51"/>
      <c r="N524" s="51"/>
      <c r="O524" s="50"/>
      <c r="P524" s="52"/>
      <c r="Q524" s="50"/>
      <c r="R524" s="51"/>
      <c r="S524" s="50"/>
      <c r="T524" s="50"/>
      <c r="U524" s="50"/>
    </row>
    <row r="525" ht="12.75" customHeight="1">
      <c r="A525" s="50"/>
      <c r="B525" s="50"/>
      <c r="C525" s="50"/>
      <c r="D525" s="50"/>
      <c r="E525" s="50"/>
      <c r="F525" s="50"/>
      <c r="G525" s="50"/>
      <c r="H525" s="50"/>
      <c r="I525" s="50"/>
      <c r="J525" s="50"/>
      <c r="K525" s="50"/>
      <c r="L525" s="50"/>
      <c r="M525" s="51"/>
      <c r="N525" s="51"/>
      <c r="O525" s="50"/>
      <c r="P525" s="52"/>
      <c r="Q525" s="50"/>
      <c r="R525" s="51"/>
      <c r="S525" s="50"/>
      <c r="T525" s="50"/>
      <c r="U525" s="50"/>
    </row>
    <row r="526" ht="12.75" customHeight="1">
      <c r="A526" s="50"/>
      <c r="B526" s="50"/>
      <c r="C526" s="50"/>
      <c r="D526" s="50"/>
      <c r="E526" s="50"/>
      <c r="F526" s="50"/>
      <c r="G526" s="50"/>
      <c r="H526" s="50"/>
      <c r="I526" s="50"/>
      <c r="J526" s="50"/>
      <c r="K526" s="50"/>
      <c r="L526" s="50"/>
      <c r="M526" s="51"/>
      <c r="N526" s="51"/>
      <c r="O526" s="50"/>
      <c r="P526" s="52"/>
      <c r="Q526" s="50"/>
      <c r="R526" s="51"/>
      <c r="S526" s="50"/>
      <c r="T526" s="50"/>
      <c r="U526" s="50"/>
    </row>
    <row r="527" ht="12.75" customHeight="1">
      <c r="A527" s="50"/>
      <c r="B527" s="50"/>
      <c r="C527" s="50"/>
      <c r="D527" s="50"/>
      <c r="E527" s="50"/>
      <c r="F527" s="50"/>
      <c r="G527" s="50"/>
      <c r="H527" s="50"/>
      <c r="I527" s="50"/>
      <c r="J527" s="50"/>
      <c r="K527" s="50"/>
      <c r="L527" s="50"/>
      <c r="M527" s="51"/>
      <c r="N527" s="51"/>
      <c r="O527" s="50"/>
      <c r="P527" s="52"/>
      <c r="Q527" s="50"/>
      <c r="R527" s="51"/>
      <c r="S527" s="50"/>
      <c r="T527" s="50"/>
      <c r="U527" s="50"/>
    </row>
    <row r="528" ht="12.75" customHeight="1">
      <c r="A528" s="50"/>
      <c r="B528" s="50"/>
      <c r="C528" s="50"/>
      <c r="D528" s="50"/>
      <c r="E528" s="50"/>
      <c r="F528" s="50"/>
      <c r="G528" s="50"/>
      <c r="H528" s="50"/>
      <c r="I528" s="50"/>
      <c r="J528" s="50"/>
      <c r="K528" s="50"/>
      <c r="L528" s="50"/>
      <c r="M528" s="51"/>
      <c r="N528" s="51"/>
      <c r="O528" s="50"/>
      <c r="P528" s="52"/>
      <c r="Q528" s="50"/>
      <c r="R528" s="51"/>
      <c r="S528" s="50"/>
      <c r="T528" s="50"/>
      <c r="U528" s="50"/>
    </row>
    <row r="529" ht="12.75" customHeight="1">
      <c r="A529" s="50"/>
      <c r="B529" s="50"/>
      <c r="C529" s="50"/>
      <c r="D529" s="50"/>
      <c r="E529" s="50"/>
      <c r="F529" s="50"/>
      <c r="G529" s="50"/>
      <c r="H529" s="50"/>
      <c r="I529" s="50"/>
      <c r="J529" s="50"/>
      <c r="K529" s="50"/>
      <c r="L529" s="50"/>
      <c r="M529" s="51"/>
      <c r="N529" s="51"/>
      <c r="O529" s="50"/>
      <c r="P529" s="52"/>
      <c r="Q529" s="50"/>
      <c r="R529" s="51"/>
      <c r="S529" s="50"/>
      <c r="T529" s="50"/>
      <c r="U529" s="50"/>
    </row>
    <row r="530" ht="12.75" customHeight="1">
      <c r="A530" s="50"/>
      <c r="B530" s="50"/>
      <c r="C530" s="50"/>
      <c r="D530" s="50"/>
      <c r="E530" s="50"/>
      <c r="F530" s="50"/>
      <c r="G530" s="50"/>
      <c r="H530" s="50"/>
      <c r="I530" s="50"/>
      <c r="J530" s="50"/>
      <c r="K530" s="50"/>
      <c r="L530" s="50"/>
      <c r="M530" s="51"/>
      <c r="N530" s="51"/>
      <c r="O530" s="50"/>
      <c r="P530" s="52"/>
      <c r="Q530" s="50"/>
      <c r="R530" s="51"/>
      <c r="S530" s="50"/>
      <c r="T530" s="50"/>
      <c r="U530" s="50"/>
    </row>
    <row r="531" ht="12.75" customHeight="1">
      <c r="A531" s="50"/>
      <c r="B531" s="50"/>
      <c r="C531" s="50"/>
      <c r="D531" s="50"/>
      <c r="E531" s="50"/>
      <c r="F531" s="50"/>
      <c r="G531" s="50"/>
      <c r="H531" s="50"/>
      <c r="I531" s="50"/>
      <c r="J531" s="50"/>
      <c r="K531" s="50"/>
      <c r="L531" s="50"/>
      <c r="M531" s="51"/>
      <c r="N531" s="51"/>
      <c r="O531" s="50"/>
      <c r="P531" s="52"/>
      <c r="Q531" s="50"/>
      <c r="R531" s="51"/>
      <c r="S531" s="50"/>
      <c r="T531" s="50"/>
      <c r="U531" s="50"/>
    </row>
    <row r="532" ht="12.75" customHeight="1">
      <c r="A532" s="50"/>
      <c r="B532" s="50"/>
      <c r="C532" s="50"/>
      <c r="D532" s="50"/>
      <c r="E532" s="50"/>
      <c r="F532" s="50"/>
      <c r="G532" s="50"/>
      <c r="H532" s="50"/>
      <c r="I532" s="50"/>
      <c r="J532" s="50"/>
      <c r="K532" s="50"/>
      <c r="L532" s="50"/>
      <c r="M532" s="51"/>
      <c r="N532" s="51"/>
      <c r="O532" s="50"/>
      <c r="P532" s="52"/>
      <c r="Q532" s="50"/>
      <c r="R532" s="51"/>
      <c r="S532" s="50"/>
      <c r="T532" s="50"/>
      <c r="U532" s="50"/>
    </row>
    <row r="533" ht="12.75" customHeight="1">
      <c r="A533" s="50"/>
      <c r="B533" s="50"/>
      <c r="C533" s="50"/>
      <c r="D533" s="50"/>
      <c r="E533" s="50"/>
      <c r="F533" s="50"/>
      <c r="G533" s="50"/>
      <c r="H533" s="50"/>
      <c r="I533" s="50"/>
      <c r="J533" s="50"/>
      <c r="K533" s="50"/>
      <c r="L533" s="50"/>
      <c r="M533" s="51"/>
      <c r="N533" s="51"/>
      <c r="O533" s="50"/>
      <c r="P533" s="52"/>
      <c r="Q533" s="50"/>
      <c r="R533" s="51"/>
      <c r="S533" s="50"/>
      <c r="T533" s="50"/>
      <c r="U533" s="50"/>
    </row>
    <row r="534" ht="12.75" customHeight="1">
      <c r="A534" s="50"/>
      <c r="B534" s="50"/>
      <c r="C534" s="50"/>
      <c r="D534" s="50"/>
      <c r="E534" s="50"/>
      <c r="F534" s="50"/>
      <c r="G534" s="50"/>
      <c r="H534" s="50"/>
      <c r="I534" s="50"/>
      <c r="J534" s="50"/>
      <c r="K534" s="50"/>
      <c r="L534" s="50"/>
      <c r="M534" s="51"/>
      <c r="N534" s="51"/>
      <c r="O534" s="50"/>
      <c r="P534" s="52"/>
      <c r="Q534" s="50"/>
      <c r="R534" s="51"/>
      <c r="S534" s="50"/>
      <c r="T534" s="50"/>
      <c r="U534" s="50"/>
    </row>
    <row r="535" ht="12.75" customHeight="1">
      <c r="A535" s="50"/>
      <c r="B535" s="50"/>
      <c r="C535" s="50"/>
      <c r="D535" s="50"/>
      <c r="E535" s="50"/>
      <c r="F535" s="50"/>
      <c r="G535" s="50"/>
      <c r="H535" s="50"/>
      <c r="I535" s="50"/>
      <c r="J535" s="50"/>
      <c r="K535" s="50"/>
      <c r="L535" s="50"/>
      <c r="M535" s="51"/>
      <c r="N535" s="51"/>
      <c r="O535" s="50"/>
      <c r="P535" s="52"/>
      <c r="Q535" s="50"/>
      <c r="R535" s="51"/>
      <c r="S535" s="50"/>
      <c r="T535" s="50"/>
      <c r="U535" s="50"/>
    </row>
    <row r="536" ht="12.75" customHeight="1">
      <c r="A536" s="50"/>
      <c r="B536" s="50"/>
      <c r="C536" s="50"/>
      <c r="D536" s="50"/>
      <c r="E536" s="50"/>
      <c r="F536" s="50"/>
      <c r="G536" s="50"/>
      <c r="H536" s="50"/>
      <c r="I536" s="50"/>
      <c r="J536" s="50"/>
      <c r="K536" s="50"/>
      <c r="L536" s="50"/>
      <c r="M536" s="51"/>
      <c r="N536" s="51"/>
      <c r="O536" s="50"/>
      <c r="P536" s="52"/>
      <c r="Q536" s="50"/>
      <c r="R536" s="51"/>
      <c r="S536" s="50"/>
      <c r="T536" s="50"/>
      <c r="U536" s="50"/>
    </row>
    <row r="537" ht="12.75" customHeight="1">
      <c r="A537" s="50"/>
      <c r="B537" s="50"/>
      <c r="C537" s="50"/>
      <c r="D537" s="50"/>
      <c r="E537" s="50"/>
      <c r="F537" s="50"/>
      <c r="G537" s="50"/>
      <c r="H537" s="50"/>
      <c r="I537" s="50"/>
      <c r="J537" s="50"/>
      <c r="K537" s="50"/>
      <c r="L537" s="50"/>
      <c r="M537" s="51"/>
      <c r="N537" s="51"/>
      <c r="O537" s="50"/>
      <c r="P537" s="52"/>
      <c r="Q537" s="50"/>
      <c r="R537" s="51"/>
      <c r="S537" s="50"/>
      <c r="T537" s="50"/>
      <c r="U537" s="50"/>
    </row>
    <row r="538" ht="12.75" customHeight="1">
      <c r="A538" s="50"/>
      <c r="B538" s="50"/>
      <c r="C538" s="50"/>
      <c r="D538" s="50"/>
      <c r="E538" s="50"/>
      <c r="F538" s="50"/>
      <c r="G538" s="50"/>
      <c r="H538" s="50"/>
      <c r="I538" s="50"/>
      <c r="J538" s="50"/>
      <c r="K538" s="50"/>
      <c r="L538" s="50"/>
      <c r="M538" s="51"/>
      <c r="N538" s="51"/>
      <c r="O538" s="50"/>
      <c r="P538" s="52"/>
      <c r="Q538" s="50"/>
      <c r="R538" s="51"/>
      <c r="S538" s="50"/>
      <c r="T538" s="50"/>
      <c r="U538" s="50"/>
    </row>
    <row r="539" ht="12.75" customHeight="1">
      <c r="A539" s="50"/>
      <c r="B539" s="50"/>
      <c r="C539" s="50"/>
      <c r="D539" s="50"/>
      <c r="E539" s="50"/>
      <c r="F539" s="50"/>
      <c r="G539" s="50"/>
      <c r="H539" s="50"/>
      <c r="I539" s="50"/>
      <c r="J539" s="50"/>
      <c r="K539" s="50"/>
      <c r="L539" s="50"/>
      <c r="M539" s="51"/>
      <c r="N539" s="51"/>
      <c r="O539" s="50"/>
      <c r="P539" s="52"/>
      <c r="Q539" s="50"/>
      <c r="R539" s="51"/>
      <c r="S539" s="50"/>
      <c r="T539" s="50"/>
      <c r="U539" s="50"/>
    </row>
    <row r="540" ht="12.75" customHeight="1">
      <c r="A540" s="50"/>
      <c r="B540" s="50"/>
      <c r="C540" s="50"/>
      <c r="D540" s="50"/>
      <c r="E540" s="50"/>
      <c r="F540" s="50"/>
      <c r="G540" s="50"/>
      <c r="H540" s="50"/>
      <c r="I540" s="50"/>
      <c r="J540" s="50"/>
      <c r="K540" s="50"/>
      <c r="L540" s="50"/>
      <c r="M540" s="51"/>
      <c r="N540" s="51"/>
      <c r="O540" s="50"/>
      <c r="P540" s="52"/>
      <c r="Q540" s="50"/>
      <c r="R540" s="51"/>
      <c r="S540" s="50"/>
      <c r="T540" s="50"/>
      <c r="U540" s="50"/>
    </row>
    <row r="541" ht="12.75" customHeight="1">
      <c r="A541" s="50"/>
      <c r="B541" s="50"/>
      <c r="C541" s="50"/>
      <c r="D541" s="50"/>
      <c r="E541" s="50"/>
      <c r="F541" s="50"/>
      <c r="G541" s="50"/>
      <c r="H541" s="50"/>
      <c r="I541" s="50"/>
      <c r="J541" s="50"/>
      <c r="K541" s="50"/>
      <c r="L541" s="50"/>
      <c r="M541" s="51"/>
      <c r="N541" s="51"/>
      <c r="O541" s="50"/>
      <c r="P541" s="52"/>
      <c r="Q541" s="50"/>
      <c r="R541" s="51"/>
      <c r="S541" s="50"/>
      <c r="T541" s="50"/>
      <c r="U541" s="50"/>
    </row>
    <row r="542" ht="12.75" customHeight="1">
      <c r="A542" s="50"/>
      <c r="B542" s="50"/>
      <c r="C542" s="50"/>
      <c r="D542" s="50"/>
      <c r="E542" s="50"/>
      <c r="F542" s="50"/>
      <c r="G542" s="50"/>
      <c r="H542" s="50"/>
      <c r="I542" s="50"/>
      <c r="J542" s="50"/>
      <c r="K542" s="50"/>
      <c r="L542" s="50"/>
      <c r="M542" s="51"/>
      <c r="N542" s="51"/>
      <c r="O542" s="50"/>
      <c r="P542" s="52"/>
      <c r="Q542" s="50"/>
      <c r="R542" s="51"/>
      <c r="S542" s="50"/>
      <c r="T542" s="50"/>
      <c r="U542" s="50"/>
    </row>
    <row r="543" ht="12.75" customHeight="1">
      <c r="A543" s="50"/>
      <c r="B543" s="50"/>
      <c r="C543" s="50"/>
      <c r="D543" s="50"/>
      <c r="E543" s="50"/>
      <c r="F543" s="50"/>
      <c r="G543" s="50"/>
      <c r="H543" s="50"/>
      <c r="I543" s="50"/>
      <c r="J543" s="50"/>
      <c r="K543" s="50"/>
      <c r="L543" s="50"/>
      <c r="M543" s="51"/>
      <c r="N543" s="51"/>
      <c r="O543" s="50"/>
      <c r="P543" s="52"/>
      <c r="Q543" s="50"/>
      <c r="R543" s="51"/>
      <c r="S543" s="50"/>
      <c r="T543" s="50"/>
      <c r="U543" s="50"/>
    </row>
    <row r="544" ht="12.75" customHeight="1">
      <c r="A544" s="50"/>
      <c r="B544" s="50"/>
      <c r="C544" s="50"/>
      <c r="D544" s="50"/>
      <c r="E544" s="50"/>
      <c r="F544" s="50"/>
      <c r="G544" s="50"/>
      <c r="H544" s="50"/>
      <c r="I544" s="50"/>
      <c r="J544" s="50"/>
      <c r="K544" s="50"/>
      <c r="L544" s="50"/>
      <c r="M544" s="51"/>
      <c r="N544" s="51"/>
      <c r="O544" s="50"/>
      <c r="P544" s="52"/>
      <c r="Q544" s="50"/>
      <c r="R544" s="51"/>
      <c r="S544" s="50"/>
      <c r="T544" s="50"/>
      <c r="U544" s="50"/>
    </row>
    <row r="545" ht="12.75" customHeight="1">
      <c r="A545" s="50"/>
      <c r="B545" s="50"/>
      <c r="C545" s="50"/>
      <c r="D545" s="50"/>
      <c r="E545" s="50"/>
      <c r="F545" s="50"/>
      <c r="G545" s="50"/>
      <c r="H545" s="50"/>
      <c r="I545" s="50"/>
      <c r="J545" s="50"/>
      <c r="K545" s="50"/>
      <c r="L545" s="50"/>
      <c r="M545" s="51"/>
      <c r="N545" s="51"/>
      <c r="O545" s="50"/>
      <c r="P545" s="52"/>
      <c r="Q545" s="50"/>
      <c r="R545" s="51"/>
      <c r="S545" s="50"/>
      <c r="T545" s="50"/>
      <c r="U545" s="50"/>
    </row>
    <row r="546" ht="12.75" customHeight="1">
      <c r="A546" s="50"/>
      <c r="B546" s="50"/>
      <c r="C546" s="50"/>
      <c r="D546" s="50"/>
      <c r="E546" s="50"/>
      <c r="F546" s="50"/>
      <c r="G546" s="50"/>
      <c r="H546" s="50"/>
      <c r="I546" s="50"/>
      <c r="J546" s="50"/>
      <c r="K546" s="50"/>
      <c r="L546" s="50"/>
      <c r="M546" s="51"/>
      <c r="N546" s="51"/>
      <c r="O546" s="50"/>
      <c r="P546" s="52"/>
      <c r="Q546" s="50"/>
      <c r="R546" s="51"/>
      <c r="S546" s="50"/>
      <c r="T546" s="50"/>
      <c r="U546" s="50"/>
    </row>
    <row r="547" ht="12.75" customHeight="1">
      <c r="A547" s="50"/>
      <c r="B547" s="50"/>
      <c r="C547" s="50"/>
      <c r="D547" s="50"/>
      <c r="E547" s="50"/>
      <c r="F547" s="50"/>
      <c r="G547" s="50"/>
      <c r="H547" s="50"/>
      <c r="I547" s="50"/>
      <c r="J547" s="50"/>
      <c r="K547" s="50"/>
      <c r="L547" s="50"/>
      <c r="M547" s="51"/>
      <c r="N547" s="51"/>
      <c r="O547" s="50"/>
      <c r="P547" s="52"/>
      <c r="Q547" s="50"/>
      <c r="R547" s="51"/>
      <c r="S547" s="50"/>
      <c r="T547" s="50"/>
      <c r="U547" s="50"/>
    </row>
    <row r="548" ht="12.75" customHeight="1">
      <c r="A548" s="50"/>
      <c r="B548" s="50"/>
      <c r="C548" s="50"/>
      <c r="D548" s="50"/>
      <c r="E548" s="50"/>
      <c r="F548" s="50"/>
      <c r="G548" s="50"/>
      <c r="H548" s="50"/>
      <c r="I548" s="50"/>
      <c r="J548" s="50"/>
      <c r="K548" s="50"/>
      <c r="L548" s="50"/>
      <c r="M548" s="51"/>
      <c r="N548" s="51"/>
      <c r="O548" s="50"/>
      <c r="P548" s="52"/>
      <c r="Q548" s="50"/>
      <c r="R548" s="51"/>
      <c r="S548" s="50"/>
      <c r="T548" s="50"/>
      <c r="U548" s="50"/>
    </row>
    <row r="549" ht="12.75" customHeight="1">
      <c r="A549" s="50"/>
      <c r="B549" s="50"/>
      <c r="C549" s="50"/>
      <c r="D549" s="50"/>
      <c r="E549" s="50"/>
      <c r="F549" s="50"/>
      <c r="G549" s="50"/>
      <c r="H549" s="50"/>
      <c r="I549" s="50"/>
      <c r="J549" s="50"/>
      <c r="K549" s="50"/>
      <c r="L549" s="50"/>
      <c r="M549" s="51"/>
      <c r="N549" s="51"/>
      <c r="O549" s="50"/>
      <c r="P549" s="52"/>
      <c r="Q549" s="50"/>
      <c r="R549" s="51"/>
      <c r="S549" s="50"/>
      <c r="T549" s="50"/>
      <c r="U549" s="50"/>
    </row>
    <row r="550" ht="12.75" customHeight="1">
      <c r="A550" s="50"/>
      <c r="B550" s="50"/>
      <c r="C550" s="50"/>
      <c r="D550" s="50"/>
      <c r="E550" s="50"/>
      <c r="F550" s="50"/>
      <c r="G550" s="50"/>
      <c r="H550" s="50"/>
      <c r="I550" s="50"/>
      <c r="J550" s="50"/>
      <c r="K550" s="50"/>
      <c r="L550" s="50"/>
      <c r="M550" s="51"/>
      <c r="N550" s="51"/>
      <c r="O550" s="50"/>
      <c r="P550" s="52"/>
      <c r="Q550" s="50"/>
      <c r="R550" s="51"/>
      <c r="S550" s="50"/>
      <c r="T550" s="50"/>
      <c r="U550" s="50"/>
    </row>
    <row r="551" ht="12.75" customHeight="1">
      <c r="A551" s="50"/>
      <c r="B551" s="50"/>
      <c r="C551" s="50"/>
      <c r="D551" s="50"/>
      <c r="E551" s="50"/>
      <c r="F551" s="50"/>
      <c r="G551" s="50"/>
      <c r="H551" s="50"/>
      <c r="I551" s="50"/>
      <c r="J551" s="50"/>
      <c r="K551" s="50"/>
      <c r="L551" s="50"/>
      <c r="M551" s="51"/>
      <c r="N551" s="51"/>
      <c r="O551" s="50"/>
      <c r="P551" s="52"/>
      <c r="Q551" s="50"/>
      <c r="R551" s="51"/>
      <c r="S551" s="50"/>
      <c r="T551" s="50"/>
      <c r="U551" s="50"/>
    </row>
    <row r="552" ht="12.75" customHeight="1">
      <c r="A552" s="50"/>
      <c r="B552" s="50"/>
      <c r="C552" s="50"/>
      <c r="D552" s="50"/>
      <c r="E552" s="50"/>
      <c r="F552" s="50"/>
      <c r="G552" s="50"/>
      <c r="H552" s="50"/>
      <c r="I552" s="50"/>
      <c r="J552" s="50"/>
      <c r="K552" s="50"/>
      <c r="L552" s="50"/>
      <c r="M552" s="51"/>
      <c r="N552" s="51"/>
      <c r="O552" s="50"/>
      <c r="P552" s="52"/>
      <c r="Q552" s="50"/>
      <c r="R552" s="51"/>
      <c r="S552" s="50"/>
      <c r="T552" s="50"/>
      <c r="U552" s="50"/>
    </row>
    <row r="553" ht="12.75" customHeight="1">
      <c r="A553" s="50"/>
      <c r="B553" s="50"/>
      <c r="C553" s="50"/>
      <c r="D553" s="50"/>
      <c r="E553" s="50"/>
      <c r="F553" s="50"/>
      <c r="G553" s="50"/>
      <c r="H553" s="50"/>
      <c r="I553" s="50"/>
      <c r="J553" s="50"/>
      <c r="K553" s="50"/>
      <c r="L553" s="50"/>
      <c r="M553" s="51"/>
      <c r="N553" s="51"/>
      <c r="O553" s="50"/>
      <c r="P553" s="52"/>
      <c r="Q553" s="50"/>
      <c r="R553" s="51"/>
      <c r="S553" s="50"/>
      <c r="T553" s="50"/>
      <c r="U553" s="50"/>
    </row>
    <row r="554" ht="12.75" customHeight="1">
      <c r="A554" s="50"/>
      <c r="B554" s="50"/>
      <c r="C554" s="50"/>
      <c r="D554" s="50"/>
      <c r="E554" s="50"/>
      <c r="F554" s="50"/>
      <c r="G554" s="50"/>
      <c r="H554" s="50"/>
      <c r="I554" s="50"/>
      <c r="J554" s="50"/>
      <c r="K554" s="50"/>
      <c r="L554" s="50"/>
      <c r="M554" s="51"/>
      <c r="N554" s="51"/>
      <c r="O554" s="50"/>
      <c r="P554" s="52"/>
      <c r="Q554" s="50"/>
      <c r="R554" s="51"/>
      <c r="S554" s="50"/>
      <c r="T554" s="50"/>
      <c r="U554" s="50"/>
    </row>
    <row r="555" ht="12.75" customHeight="1">
      <c r="A555" s="50"/>
      <c r="B555" s="50"/>
      <c r="C555" s="50"/>
      <c r="D555" s="50"/>
      <c r="E555" s="50"/>
      <c r="F555" s="50"/>
      <c r="G555" s="50"/>
      <c r="H555" s="50"/>
      <c r="I555" s="50"/>
      <c r="J555" s="50"/>
      <c r="K555" s="50"/>
      <c r="L555" s="50"/>
      <c r="M555" s="51"/>
      <c r="N555" s="51"/>
      <c r="O555" s="50"/>
      <c r="P555" s="52"/>
      <c r="Q555" s="50"/>
      <c r="R555" s="51"/>
      <c r="S555" s="50"/>
      <c r="T555" s="50"/>
      <c r="U555" s="50"/>
    </row>
    <row r="556" ht="12.75" customHeight="1">
      <c r="A556" s="50"/>
      <c r="B556" s="50"/>
      <c r="C556" s="50"/>
      <c r="D556" s="50"/>
      <c r="E556" s="50"/>
      <c r="F556" s="50"/>
      <c r="G556" s="50"/>
      <c r="H556" s="50"/>
      <c r="I556" s="50"/>
      <c r="J556" s="50"/>
      <c r="K556" s="50"/>
      <c r="L556" s="50"/>
      <c r="M556" s="51"/>
      <c r="N556" s="51"/>
      <c r="O556" s="50"/>
      <c r="P556" s="52"/>
      <c r="Q556" s="50"/>
      <c r="R556" s="51"/>
      <c r="S556" s="50"/>
      <c r="T556" s="50"/>
      <c r="U556" s="50"/>
    </row>
    <row r="557" ht="12.75" customHeight="1">
      <c r="A557" s="50"/>
      <c r="B557" s="50"/>
      <c r="C557" s="50"/>
      <c r="D557" s="50"/>
      <c r="E557" s="50"/>
      <c r="F557" s="50"/>
      <c r="G557" s="50"/>
      <c r="H557" s="50"/>
      <c r="I557" s="50"/>
      <c r="J557" s="50"/>
      <c r="K557" s="50"/>
      <c r="L557" s="50"/>
      <c r="M557" s="51"/>
      <c r="N557" s="51"/>
      <c r="O557" s="50"/>
      <c r="P557" s="52"/>
      <c r="Q557" s="50"/>
      <c r="R557" s="51"/>
      <c r="S557" s="50"/>
      <c r="T557" s="50"/>
      <c r="U557" s="50"/>
    </row>
    <row r="558" ht="12.75" customHeight="1">
      <c r="A558" s="50"/>
      <c r="B558" s="50"/>
      <c r="C558" s="50"/>
      <c r="D558" s="50"/>
      <c r="E558" s="50"/>
      <c r="F558" s="50"/>
      <c r="G558" s="50"/>
      <c r="H558" s="50"/>
      <c r="I558" s="50"/>
      <c r="J558" s="50"/>
      <c r="K558" s="50"/>
      <c r="L558" s="50"/>
      <c r="M558" s="51"/>
      <c r="N558" s="51"/>
      <c r="O558" s="50"/>
      <c r="P558" s="52"/>
      <c r="Q558" s="50"/>
      <c r="R558" s="51"/>
      <c r="S558" s="50"/>
      <c r="T558" s="50"/>
      <c r="U558" s="50"/>
    </row>
    <row r="559" ht="12.75" customHeight="1">
      <c r="A559" s="50"/>
      <c r="B559" s="50"/>
      <c r="C559" s="50"/>
      <c r="D559" s="50"/>
      <c r="E559" s="50"/>
      <c r="F559" s="50"/>
      <c r="G559" s="50"/>
      <c r="H559" s="50"/>
      <c r="I559" s="50"/>
      <c r="J559" s="50"/>
      <c r="K559" s="50"/>
      <c r="L559" s="50"/>
      <c r="M559" s="51"/>
      <c r="N559" s="51"/>
      <c r="O559" s="50"/>
      <c r="P559" s="52"/>
      <c r="Q559" s="50"/>
      <c r="R559" s="51"/>
      <c r="S559" s="50"/>
      <c r="T559" s="50"/>
      <c r="U559" s="50"/>
    </row>
    <row r="560" ht="12.75" customHeight="1">
      <c r="A560" s="50"/>
      <c r="B560" s="50"/>
      <c r="C560" s="50"/>
      <c r="D560" s="50"/>
      <c r="E560" s="50"/>
      <c r="F560" s="50"/>
      <c r="G560" s="50"/>
      <c r="H560" s="50"/>
      <c r="I560" s="50"/>
      <c r="J560" s="50"/>
      <c r="K560" s="50"/>
      <c r="L560" s="50"/>
      <c r="M560" s="51"/>
      <c r="N560" s="51"/>
      <c r="O560" s="50"/>
      <c r="P560" s="52"/>
      <c r="Q560" s="50"/>
      <c r="R560" s="51"/>
      <c r="S560" s="50"/>
      <c r="T560" s="50"/>
      <c r="U560" s="50"/>
    </row>
    <row r="561" ht="12.75" customHeight="1">
      <c r="A561" s="50"/>
      <c r="B561" s="50"/>
      <c r="C561" s="50"/>
      <c r="D561" s="50"/>
      <c r="E561" s="50"/>
      <c r="F561" s="50"/>
      <c r="G561" s="50"/>
      <c r="H561" s="50"/>
      <c r="I561" s="50"/>
      <c r="J561" s="50"/>
      <c r="K561" s="50"/>
      <c r="L561" s="50"/>
      <c r="M561" s="51"/>
      <c r="N561" s="51"/>
      <c r="O561" s="50"/>
      <c r="P561" s="52"/>
      <c r="Q561" s="50"/>
      <c r="R561" s="51"/>
      <c r="S561" s="50"/>
      <c r="T561" s="50"/>
      <c r="U561" s="50"/>
    </row>
    <row r="562" ht="12.75" customHeight="1">
      <c r="A562" s="50"/>
      <c r="B562" s="50"/>
      <c r="C562" s="50"/>
      <c r="D562" s="50"/>
      <c r="E562" s="50"/>
      <c r="F562" s="50"/>
      <c r="G562" s="50"/>
      <c r="H562" s="50"/>
      <c r="I562" s="50"/>
      <c r="J562" s="50"/>
      <c r="K562" s="50"/>
      <c r="L562" s="50"/>
      <c r="M562" s="51"/>
      <c r="N562" s="51"/>
      <c r="O562" s="50"/>
      <c r="P562" s="52"/>
      <c r="Q562" s="50"/>
      <c r="R562" s="51"/>
      <c r="S562" s="50"/>
      <c r="T562" s="50"/>
      <c r="U562" s="50"/>
    </row>
    <row r="563" ht="12.75" customHeight="1">
      <c r="A563" s="50"/>
      <c r="B563" s="50"/>
      <c r="C563" s="50"/>
      <c r="D563" s="50"/>
      <c r="E563" s="50"/>
      <c r="F563" s="50"/>
      <c r="G563" s="50"/>
      <c r="H563" s="50"/>
      <c r="I563" s="50"/>
      <c r="J563" s="50"/>
      <c r="K563" s="50"/>
      <c r="L563" s="50"/>
      <c r="M563" s="51"/>
      <c r="N563" s="51"/>
      <c r="O563" s="50"/>
      <c r="P563" s="52"/>
      <c r="Q563" s="50"/>
      <c r="R563" s="51"/>
      <c r="S563" s="50"/>
      <c r="T563" s="50"/>
      <c r="U563" s="50"/>
    </row>
    <row r="564" ht="12.75" customHeight="1">
      <c r="A564" s="50"/>
      <c r="B564" s="50"/>
      <c r="C564" s="50"/>
      <c r="D564" s="50"/>
      <c r="E564" s="50"/>
      <c r="F564" s="50"/>
      <c r="G564" s="50"/>
      <c r="H564" s="50"/>
      <c r="I564" s="50"/>
      <c r="J564" s="50"/>
      <c r="K564" s="50"/>
      <c r="L564" s="50"/>
      <c r="M564" s="51"/>
      <c r="N564" s="51"/>
      <c r="O564" s="50"/>
      <c r="P564" s="52"/>
      <c r="Q564" s="50"/>
      <c r="R564" s="51"/>
      <c r="S564" s="50"/>
      <c r="T564" s="50"/>
      <c r="U564" s="50"/>
    </row>
    <row r="565" ht="12.75" customHeight="1">
      <c r="A565" s="50"/>
      <c r="B565" s="50"/>
      <c r="C565" s="50"/>
      <c r="D565" s="50"/>
      <c r="E565" s="50"/>
      <c r="F565" s="50"/>
      <c r="G565" s="50"/>
      <c r="H565" s="50"/>
      <c r="I565" s="50"/>
      <c r="J565" s="50"/>
      <c r="K565" s="50"/>
      <c r="L565" s="50"/>
      <c r="M565" s="51"/>
      <c r="N565" s="51"/>
      <c r="O565" s="50"/>
      <c r="P565" s="52"/>
      <c r="Q565" s="50"/>
      <c r="R565" s="51"/>
      <c r="S565" s="50"/>
      <c r="T565" s="50"/>
      <c r="U565" s="50"/>
    </row>
    <row r="566" ht="12.75" customHeight="1">
      <c r="A566" s="50"/>
      <c r="B566" s="50"/>
      <c r="C566" s="50"/>
      <c r="D566" s="50"/>
      <c r="E566" s="50"/>
      <c r="F566" s="50"/>
      <c r="G566" s="50"/>
      <c r="H566" s="50"/>
      <c r="I566" s="50"/>
      <c r="J566" s="50"/>
      <c r="K566" s="50"/>
      <c r="L566" s="50"/>
      <c r="M566" s="51"/>
      <c r="N566" s="51"/>
      <c r="O566" s="50"/>
      <c r="P566" s="52"/>
      <c r="Q566" s="50"/>
      <c r="R566" s="51"/>
      <c r="S566" s="50"/>
      <c r="T566" s="50"/>
      <c r="U566" s="50"/>
    </row>
    <row r="567" ht="12.75" customHeight="1">
      <c r="A567" s="50"/>
      <c r="B567" s="50"/>
      <c r="C567" s="50"/>
      <c r="D567" s="50"/>
      <c r="E567" s="50"/>
      <c r="F567" s="50"/>
      <c r="G567" s="50"/>
      <c r="H567" s="50"/>
      <c r="I567" s="50"/>
      <c r="J567" s="50"/>
      <c r="K567" s="50"/>
      <c r="L567" s="50"/>
      <c r="M567" s="51"/>
      <c r="N567" s="51"/>
      <c r="O567" s="50"/>
      <c r="P567" s="52"/>
      <c r="Q567" s="50"/>
      <c r="R567" s="51"/>
      <c r="S567" s="50"/>
      <c r="T567" s="50"/>
      <c r="U567" s="50"/>
    </row>
    <row r="568" ht="12.75" customHeight="1">
      <c r="A568" s="50"/>
      <c r="B568" s="50"/>
      <c r="C568" s="50"/>
      <c r="D568" s="50"/>
      <c r="E568" s="50"/>
      <c r="F568" s="50"/>
      <c r="G568" s="50"/>
      <c r="H568" s="50"/>
      <c r="I568" s="50"/>
      <c r="J568" s="50"/>
      <c r="K568" s="50"/>
      <c r="L568" s="50"/>
      <c r="M568" s="51"/>
      <c r="N568" s="51"/>
      <c r="O568" s="50"/>
      <c r="P568" s="52"/>
      <c r="Q568" s="50"/>
      <c r="R568" s="51"/>
      <c r="S568" s="50"/>
      <c r="T568" s="50"/>
      <c r="U568" s="50"/>
    </row>
    <row r="569" ht="12.75" customHeight="1">
      <c r="A569" s="50"/>
      <c r="B569" s="50"/>
      <c r="C569" s="50"/>
      <c r="D569" s="50"/>
      <c r="E569" s="50"/>
      <c r="F569" s="50"/>
      <c r="G569" s="50"/>
      <c r="H569" s="50"/>
      <c r="I569" s="50"/>
      <c r="J569" s="50"/>
      <c r="K569" s="50"/>
      <c r="L569" s="50"/>
      <c r="M569" s="51"/>
      <c r="N569" s="51"/>
      <c r="O569" s="50"/>
      <c r="P569" s="52"/>
      <c r="Q569" s="50"/>
      <c r="R569" s="51"/>
      <c r="S569" s="50"/>
      <c r="T569" s="50"/>
      <c r="U569" s="50"/>
    </row>
    <row r="570" ht="12.75" customHeight="1">
      <c r="A570" s="50"/>
      <c r="B570" s="50"/>
      <c r="C570" s="50"/>
      <c r="D570" s="50"/>
      <c r="E570" s="50"/>
      <c r="F570" s="50"/>
      <c r="G570" s="50"/>
      <c r="H570" s="50"/>
      <c r="I570" s="50"/>
      <c r="J570" s="50"/>
      <c r="K570" s="50"/>
      <c r="L570" s="50"/>
      <c r="M570" s="51"/>
      <c r="N570" s="51"/>
      <c r="O570" s="50"/>
      <c r="P570" s="52"/>
      <c r="Q570" s="50"/>
      <c r="R570" s="51"/>
      <c r="S570" s="50"/>
      <c r="T570" s="50"/>
      <c r="U570" s="50"/>
    </row>
    <row r="571" ht="12.75" customHeight="1">
      <c r="A571" s="50"/>
      <c r="B571" s="50"/>
      <c r="C571" s="50"/>
      <c r="D571" s="50"/>
      <c r="E571" s="50"/>
      <c r="F571" s="50"/>
      <c r="G571" s="50"/>
      <c r="H571" s="50"/>
      <c r="I571" s="50"/>
      <c r="J571" s="50"/>
      <c r="K571" s="50"/>
      <c r="L571" s="50"/>
      <c r="M571" s="51"/>
      <c r="N571" s="51"/>
      <c r="O571" s="50"/>
      <c r="P571" s="52"/>
      <c r="Q571" s="50"/>
      <c r="R571" s="51"/>
      <c r="S571" s="50"/>
      <c r="T571" s="50"/>
      <c r="U571" s="50"/>
    </row>
    <row r="572" ht="12.75" customHeight="1">
      <c r="A572" s="50"/>
      <c r="B572" s="50"/>
      <c r="C572" s="50"/>
      <c r="D572" s="50"/>
      <c r="E572" s="50"/>
      <c r="F572" s="50"/>
      <c r="G572" s="50"/>
      <c r="H572" s="50"/>
      <c r="I572" s="50"/>
      <c r="J572" s="50"/>
      <c r="K572" s="50"/>
      <c r="L572" s="50"/>
      <c r="M572" s="51"/>
      <c r="N572" s="51"/>
      <c r="O572" s="50"/>
      <c r="P572" s="52"/>
      <c r="Q572" s="50"/>
      <c r="R572" s="51"/>
      <c r="S572" s="50"/>
      <c r="T572" s="50"/>
      <c r="U572" s="50"/>
    </row>
    <row r="573" ht="12.75" customHeight="1">
      <c r="A573" s="50"/>
      <c r="B573" s="50"/>
      <c r="C573" s="50"/>
      <c r="D573" s="50"/>
      <c r="E573" s="50"/>
      <c r="F573" s="50"/>
      <c r="G573" s="50"/>
      <c r="H573" s="50"/>
      <c r="I573" s="50"/>
      <c r="J573" s="50"/>
      <c r="K573" s="50"/>
      <c r="L573" s="50"/>
      <c r="M573" s="51"/>
      <c r="N573" s="51"/>
      <c r="O573" s="50"/>
      <c r="P573" s="52"/>
      <c r="Q573" s="50"/>
      <c r="R573" s="51"/>
      <c r="S573" s="50"/>
      <c r="T573" s="50"/>
      <c r="U573" s="50"/>
    </row>
    <row r="574" ht="12.75" customHeight="1">
      <c r="A574" s="50"/>
      <c r="B574" s="50"/>
      <c r="C574" s="50"/>
      <c r="D574" s="50"/>
      <c r="E574" s="50"/>
      <c r="F574" s="50"/>
      <c r="G574" s="50"/>
      <c r="H574" s="50"/>
      <c r="I574" s="50"/>
      <c r="J574" s="50"/>
      <c r="K574" s="50"/>
      <c r="L574" s="50"/>
      <c r="M574" s="51"/>
      <c r="N574" s="51"/>
      <c r="O574" s="50"/>
      <c r="P574" s="52"/>
      <c r="Q574" s="50"/>
      <c r="R574" s="51"/>
      <c r="S574" s="50"/>
      <c r="T574" s="50"/>
      <c r="U574" s="50"/>
    </row>
    <row r="575" ht="12.75" customHeight="1">
      <c r="A575" s="50"/>
      <c r="B575" s="50"/>
      <c r="C575" s="50"/>
      <c r="D575" s="50"/>
      <c r="E575" s="50"/>
      <c r="F575" s="50"/>
      <c r="G575" s="50"/>
      <c r="H575" s="50"/>
      <c r="I575" s="50"/>
      <c r="J575" s="50"/>
      <c r="K575" s="50"/>
      <c r="L575" s="50"/>
      <c r="M575" s="51"/>
      <c r="N575" s="51"/>
      <c r="O575" s="50"/>
      <c r="P575" s="52"/>
      <c r="Q575" s="50"/>
      <c r="R575" s="51"/>
      <c r="S575" s="50"/>
      <c r="T575" s="50"/>
      <c r="U575" s="50"/>
    </row>
    <row r="576" ht="12.75" customHeight="1">
      <c r="A576" s="50"/>
      <c r="B576" s="50"/>
      <c r="C576" s="50"/>
      <c r="D576" s="50"/>
      <c r="E576" s="50"/>
      <c r="F576" s="50"/>
      <c r="G576" s="50"/>
      <c r="H576" s="50"/>
      <c r="I576" s="50"/>
      <c r="J576" s="50"/>
      <c r="K576" s="50"/>
      <c r="L576" s="50"/>
      <c r="M576" s="51"/>
      <c r="N576" s="51"/>
      <c r="O576" s="50"/>
      <c r="P576" s="52"/>
      <c r="Q576" s="50"/>
      <c r="R576" s="51"/>
      <c r="S576" s="50"/>
      <c r="T576" s="50"/>
      <c r="U576" s="50"/>
    </row>
    <row r="577" ht="12.75" customHeight="1">
      <c r="A577" s="50"/>
      <c r="B577" s="50"/>
      <c r="C577" s="50"/>
      <c r="D577" s="50"/>
      <c r="E577" s="50"/>
      <c r="F577" s="50"/>
      <c r="G577" s="50"/>
      <c r="H577" s="50"/>
      <c r="I577" s="50"/>
      <c r="J577" s="50"/>
      <c r="K577" s="50"/>
      <c r="L577" s="50"/>
      <c r="M577" s="51"/>
      <c r="N577" s="51"/>
      <c r="O577" s="50"/>
      <c r="P577" s="52"/>
      <c r="Q577" s="50"/>
      <c r="R577" s="51"/>
      <c r="S577" s="50"/>
      <c r="T577" s="50"/>
      <c r="U577" s="50"/>
    </row>
    <row r="578" ht="12.75" customHeight="1">
      <c r="A578" s="50"/>
      <c r="B578" s="50"/>
      <c r="C578" s="50"/>
      <c r="D578" s="50"/>
      <c r="E578" s="50"/>
      <c r="F578" s="50"/>
      <c r="G578" s="50"/>
      <c r="H578" s="50"/>
      <c r="I578" s="50"/>
      <c r="J578" s="50"/>
      <c r="K578" s="50"/>
      <c r="L578" s="50"/>
      <c r="M578" s="51"/>
      <c r="N578" s="51"/>
      <c r="O578" s="50"/>
      <c r="P578" s="52"/>
      <c r="Q578" s="50"/>
      <c r="R578" s="51"/>
      <c r="S578" s="50"/>
      <c r="T578" s="50"/>
      <c r="U578" s="50"/>
    </row>
    <row r="579" ht="12.75" customHeight="1">
      <c r="A579" s="50"/>
      <c r="B579" s="50"/>
      <c r="C579" s="50"/>
      <c r="D579" s="50"/>
      <c r="E579" s="50"/>
      <c r="F579" s="50"/>
      <c r="G579" s="50"/>
      <c r="H579" s="50"/>
      <c r="I579" s="50"/>
      <c r="J579" s="50"/>
      <c r="K579" s="50"/>
      <c r="L579" s="50"/>
      <c r="M579" s="51"/>
      <c r="N579" s="51"/>
      <c r="O579" s="50"/>
      <c r="P579" s="52"/>
      <c r="Q579" s="50"/>
      <c r="R579" s="51"/>
      <c r="S579" s="50"/>
      <c r="T579" s="50"/>
      <c r="U579" s="50"/>
    </row>
    <row r="580" ht="12.75" customHeight="1">
      <c r="A580" s="50"/>
      <c r="B580" s="50"/>
      <c r="C580" s="50"/>
      <c r="D580" s="50"/>
      <c r="E580" s="50"/>
      <c r="F580" s="50"/>
      <c r="G580" s="50"/>
      <c r="H580" s="50"/>
      <c r="I580" s="50"/>
      <c r="J580" s="50"/>
      <c r="K580" s="50"/>
      <c r="L580" s="50"/>
      <c r="M580" s="51"/>
      <c r="N580" s="51"/>
      <c r="O580" s="50"/>
      <c r="P580" s="52"/>
      <c r="Q580" s="50"/>
      <c r="R580" s="51"/>
      <c r="S580" s="50"/>
      <c r="T580" s="50"/>
      <c r="U580" s="50"/>
    </row>
    <row r="581" ht="12.75" customHeight="1">
      <c r="A581" s="50"/>
      <c r="B581" s="50"/>
      <c r="C581" s="50"/>
      <c r="D581" s="50"/>
      <c r="E581" s="50"/>
      <c r="F581" s="50"/>
      <c r="G581" s="50"/>
      <c r="H581" s="50"/>
      <c r="I581" s="50"/>
      <c r="J581" s="50"/>
      <c r="K581" s="50"/>
      <c r="L581" s="50"/>
      <c r="M581" s="51"/>
      <c r="N581" s="51"/>
      <c r="O581" s="50"/>
      <c r="P581" s="52"/>
      <c r="Q581" s="50"/>
      <c r="R581" s="51"/>
      <c r="S581" s="50"/>
      <c r="T581" s="50"/>
      <c r="U581" s="50"/>
    </row>
    <row r="582" ht="12.75" customHeight="1">
      <c r="A582" s="50"/>
      <c r="B582" s="50"/>
      <c r="C582" s="50"/>
      <c r="D582" s="50"/>
      <c r="E582" s="50"/>
      <c r="F582" s="50"/>
      <c r="G582" s="50"/>
      <c r="H582" s="50"/>
      <c r="I582" s="50"/>
      <c r="J582" s="50"/>
      <c r="K582" s="50"/>
      <c r="L582" s="50"/>
      <c r="M582" s="51"/>
      <c r="N582" s="51"/>
      <c r="O582" s="50"/>
      <c r="P582" s="52"/>
      <c r="Q582" s="50"/>
      <c r="R582" s="51"/>
      <c r="S582" s="50"/>
      <c r="T582" s="50"/>
      <c r="U582" s="50"/>
    </row>
    <row r="583" ht="12.75" customHeight="1">
      <c r="A583" s="50"/>
      <c r="B583" s="50"/>
      <c r="C583" s="50"/>
      <c r="D583" s="50"/>
      <c r="E583" s="50"/>
      <c r="F583" s="50"/>
      <c r="G583" s="50"/>
      <c r="H583" s="50"/>
      <c r="I583" s="50"/>
      <c r="J583" s="50"/>
      <c r="K583" s="50"/>
      <c r="L583" s="50"/>
      <c r="M583" s="51"/>
      <c r="N583" s="51"/>
      <c r="O583" s="50"/>
      <c r="P583" s="52"/>
      <c r="Q583" s="50"/>
      <c r="R583" s="51"/>
      <c r="S583" s="50"/>
      <c r="T583" s="50"/>
      <c r="U583" s="50"/>
    </row>
    <row r="584" ht="12.75" customHeight="1">
      <c r="A584" s="50"/>
      <c r="B584" s="50"/>
      <c r="C584" s="50"/>
      <c r="D584" s="50"/>
      <c r="E584" s="50"/>
      <c r="F584" s="50"/>
      <c r="G584" s="50"/>
      <c r="H584" s="50"/>
      <c r="I584" s="50"/>
      <c r="J584" s="50"/>
      <c r="K584" s="50"/>
      <c r="L584" s="50"/>
      <c r="M584" s="51"/>
      <c r="N584" s="51"/>
      <c r="O584" s="50"/>
      <c r="P584" s="52"/>
      <c r="Q584" s="50"/>
      <c r="R584" s="51"/>
      <c r="S584" s="50"/>
      <c r="T584" s="50"/>
      <c r="U584" s="50"/>
    </row>
    <row r="585" ht="12.75" customHeight="1">
      <c r="A585" s="50"/>
      <c r="B585" s="50"/>
      <c r="C585" s="50"/>
      <c r="D585" s="50"/>
      <c r="E585" s="50"/>
      <c r="F585" s="50"/>
      <c r="G585" s="50"/>
      <c r="H585" s="50"/>
      <c r="I585" s="50"/>
      <c r="J585" s="50"/>
      <c r="K585" s="50"/>
      <c r="L585" s="50"/>
      <c r="M585" s="51"/>
      <c r="N585" s="51"/>
      <c r="O585" s="50"/>
      <c r="P585" s="52"/>
      <c r="Q585" s="50"/>
      <c r="R585" s="51"/>
      <c r="S585" s="50"/>
      <c r="T585" s="50"/>
      <c r="U585" s="50"/>
    </row>
    <row r="586" ht="12.75" customHeight="1">
      <c r="A586" s="50"/>
      <c r="B586" s="50"/>
      <c r="C586" s="50"/>
      <c r="D586" s="50"/>
      <c r="E586" s="50"/>
      <c r="F586" s="50"/>
      <c r="G586" s="50"/>
      <c r="H586" s="50"/>
      <c r="I586" s="50"/>
      <c r="J586" s="50"/>
      <c r="K586" s="50"/>
      <c r="L586" s="50"/>
      <c r="M586" s="51"/>
      <c r="N586" s="51"/>
      <c r="O586" s="50"/>
      <c r="P586" s="52"/>
      <c r="Q586" s="50"/>
      <c r="R586" s="51"/>
      <c r="S586" s="50"/>
      <c r="T586" s="50"/>
      <c r="U586" s="50"/>
    </row>
    <row r="587" ht="12.75" customHeight="1">
      <c r="A587" s="50"/>
      <c r="B587" s="50"/>
      <c r="C587" s="50"/>
      <c r="D587" s="50"/>
      <c r="E587" s="50"/>
      <c r="F587" s="50"/>
      <c r="G587" s="50"/>
      <c r="H587" s="50"/>
      <c r="I587" s="50"/>
      <c r="J587" s="50"/>
      <c r="K587" s="50"/>
      <c r="L587" s="50"/>
      <c r="M587" s="51"/>
      <c r="N587" s="51"/>
      <c r="O587" s="50"/>
      <c r="P587" s="52"/>
      <c r="Q587" s="50"/>
      <c r="R587" s="51"/>
      <c r="S587" s="50"/>
      <c r="T587" s="50"/>
      <c r="U587" s="50"/>
    </row>
    <row r="588" ht="12.75" customHeight="1">
      <c r="A588" s="50"/>
      <c r="B588" s="50"/>
      <c r="C588" s="50"/>
      <c r="D588" s="50"/>
      <c r="E588" s="50"/>
      <c r="F588" s="50"/>
      <c r="G588" s="50"/>
      <c r="H588" s="50"/>
      <c r="I588" s="50"/>
      <c r="J588" s="50"/>
      <c r="K588" s="50"/>
      <c r="L588" s="50"/>
      <c r="M588" s="51"/>
      <c r="N588" s="51"/>
      <c r="O588" s="50"/>
      <c r="P588" s="52"/>
      <c r="Q588" s="50"/>
      <c r="R588" s="51"/>
      <c r="S588" s="50"/>
      <c r="T588" s="50"/>
      <c r="U588" s="50"/>
    </row>
    <row r="589" ht="12.75" customHeight="1">
      <c r="A589" s="50"/>
      <c r="B589" s="50"/>
      <c r="C589" s="50"/>
      <c r="D589" s="50"/>
      <c r="E589" s="50"/>
      <c r="F589" s="50"/>
      <c r="G589" s="50"/>
      <c r="H589" s="50"/>
      <c r="I589" s="50"/>
      <c r="J589" s="50"/>
      <c r="K589" s="50"/>
      <c r="L589" s="50"/>
      <c r="M589" s="51"/>
      <c r="N589" s="51"/>
      <c r="O589" s="50"/>
      <c r="P589" s="52"/>
      <c r="Q589" s="50"/>
      <c r="R589" s="51"/>
      <c r="S589" s="50"/>
      <c r="T589" s="50"/>
      <c r="U589" s="50"/>
    </row>
    <row r="590" ht="12.75" customHeight="1">
      <c r="A590" s="50"/>
      <c r="B590" s="50"/>
      <c r="C590" s="50"/>
      <c r="D590" s="50"/>
      <c r="E590" s="50"/>
      <c r="F590" s="50"/>
      <c r="G590" s="50"/>
      <c r="H590" s="50"/>
      <c r="I590" s="50"/>
      <c r="J590" s="50"/>
      <c r="K590" s="50"/>
      <c r="L590" s="50"/>
      <c r="M590" s="51"/>
      <c r="N590" s="51"/>
      <c r="O590" s="50"/>
      <c r="P590" s="52"/>
      <c r="Q590" s="50"/>
      <c r="R590" s="51"/>
      <c r="S590" s="50"/>
      <c r="T590" s="50"/>
      <c r="U590" s="50"/>
    </row>
    <row r="591" ht="12.75" customHeight="1">
      <c r="A591" s="50"/>
      <c r="B591" s="50"/>
      <c r="C591" s="50"/>
      <c r="D591" s="50"/>
      <c r="E591" s="50"/>
      <c r="F591" s="50"/>
      <c r="G591" s="50"/>
      <c r="H591" s="50"/>
      <c r="I591" s="50"/>
      <c r="J591" s="50"/>
      <c r="K591" s="50"/>
      <c r="L591" s="50"/>
      <c r="M591" s="51"/>
      <c r="N591" s="51"/>
      <c r="O591" s="50"/>
      <c r="P591" s="52"/>
      <c r="Q591" s="50"/>
      <c r="R591" s="51"/>
      <c r="S591" s="50"/>
      <c r="T591" s="50"/>
      <c r="U591" s="50"/>
    </row>
    <row r="592" ht="12.75" customHeight="1">
      <c r="A592" s="50"/>
      <c r="B592" s="50"/>
      <c r="C592" s="50"/>
      <c r="D592" s="50"/>
      <c r="E592" s="50"/>
      <c r="F592" s="50"/>
      <c r="G592" s="50"/>
      <c r="H592" s="50"/>
      <c r="I592" s="50"/>
      <c r="J592" s="50"/>
      <c r="K592" s="50"/>
      <c r="L592" s="50"/>
      <c r="M592" s="51"/>
      <c r="N592" s="51"/>
      <c r="O592" s="50"/>
      <c r="P592" s="52"/>
      <c r="Q592" s="50"/>
      <c r="R592" s="51"/>
      <c r="S592" s="50"/>
      <c r="T592" s="50"/>
      <c r="U592" s="50"/>
    </row>
    <row r="593" ht="12.75" customHeight="1">
      <c r="A593" s="50"/>
      <c r="B593" s="50"/>
      <c r="C593" s="50"/>
      <c r="D593" s="50"/>
      <c r="E593" s="50"/>
      <c r="F593" s="50"/>
      <c r="G593" s="50"/>
      <c r="H593" s="50"/>
      <c r="I593" s="50"/>
      <c r="J593" s="50"/>
      <c r="K593" s="50"/>
      <c r="L593" s="50"/>
      <c r="M593" s="51"/>
      <c r="N593" s="51"/>
      <c r="O593" s="50"/>
      <c r="P593" s="52"/>
      <c r="Q593" s="50"/>
      <c r="R593" s="51"/>
      <c r="S593" s="50"/>
      <c r="T593" s="50"/>
      <c r="U593" s="50"/>
    </row>
    <row r="594" ht="12.75" customHeight="1">
      <c r="A594" s="50"/>
      <c r="B594" s="50"/>
      <c r="C594" s="50"/>
      <c r="D594" s="50"/>
      <c r="E594" s="50"/>
      <c r="F594" s="50"/>
      <c r="G594" s="50"/>
      <c r="H594" s="50"/>
      <c r="I594" s="50"/>
      <c r="J594" s="50"/>
      <c r="K594" s="50"/>
      <c r="L594" s="50"/>
      <c r="M594" s="51"/>
      <c r="N594" s="51"/>
      <c r="O594" s="50"/>
      <c r="P594" s="52"/>
      <c r="Q594" s="50"/>
      <c r="R594" s="51"/>
      <c r="S594" s="50"/>
      <c r="T594" s="50"/>
      <c r="U594" s="50"/>
    </row>
    <row r="595" ht="12.75" customHeight="1">
      <c r="A595" s="50"/>
      <c r="B595" s="50"/>
      <c r="C595" s="50"/>
      <c r="D595" s="50"/>
      <c r="E595" s="50"/>
      <c r="F595" s="50"/>
      <c r="G595" s="50"/>
      <c r="H595" s="50"/>
      <c r="I595" s="50"/>
      <c r="J595" s="50"/>
      <c r="K595" s="50"/>
      <c r="L595" s="50"/>
      <c r="M595" s="51"/>
      <c r="N595" s="51"/>
      <c r="O595" s="50"/>
      <c r="P595" s="52"/>
      <c r="Q595" s="50"/>
      <c r="R595" s="51"/>
      <c r="S595" s="50"/>
      <c r="T595" s="50"/>
      <c r="U595" s="50"/>
    </row>
    <row r="596" ht="12.75" customHeight="1">
      <c r="A596" s="50"/>
      <c r="B596" s="50"/>
      <c r="C596" s="50"/>
      <c r="D596" s="50"/>
      <c r="E596" s="50"/>
      <c r="F596" s="50"/>
      <c r="G596" s="50"/>
      <c r="H596" s="50"/>
      <c r="I596" s="50"/>
      <c r="J596" s="50"/>
      <c r="K596" s="50"/>
      <c r="L596" s="50"/>
      <c r="M596" s="51"/>
      <c r="N596" s="51"/>
      <c r="O596" s="50"/>
      <c r="P596" s="52"/>
      <c r="Q596" s="50"/>
      <c r="R596" s="51"/>
      <c r="S596" s="50"/>
      <c r="T596" s="50"/>
      <c r="U596" s="50"/>
    </row>
    <row r="597" ht="12.75" customHeight="1">
      <c r="A597" s="50"/>
      <c r="B597" s="50"/>
      <c r="C597" s="50"/>
      <c r="D597" s="50"/>
      <c r="E597" s="50"/>
      <c r="F597" s="50"/>
      <c r="G597" s="50"/>
      <c r="H597" s="50"/>
      <c r="I597" s="50"/>
      <c r="J597" s="50"/>
      <c r="K597" s="50"/>
      <c r="L597" s="50"/>
      <c r="M597" s="51"/>
      <c r="N597" s="51"/>
      <c r="O597" s="50"/>
      <c r="P597" s="52"/>
      <c r="Q597" s="50"/>
      <c r="R597" s="51"/>
      <c r="S597" s="50"/>
      <c r="T597" s="50"/>
      <c r="U597" s="50"/>
    </row>
    <row r="598" ht="12.75" customHeight="1">
      <c r="A598" s="50"/>
      <c r="B598" s="50"/>
      <c r="C598" s="50"/>
      <c r="D598" s="50"/>
      <c r="E598" s="50"/>
      <c r="F598" s="50"/>
      <c r="G598" s="50"/>
      <c r="H598" s="50"/>
      <c r="I598" s="50"/>
      <c r="J598" s="50"/>
      <c r="K598" s="50"/>
      <c r="L598" s="50"/>
      <c r="M598" s="51"/>
      <c r="N598" s="51"/>
      <c r="O598" s="50"/>
      <c r="P598" s="52"/>
      <c r="Q598" s="50"/>
      <c r="R598" s="51"/>
      <c r="S598" s="50"/>
      <c r="T598" s="50"/>
      <c r="U598" s="50"/>
    </row>
    <row r="599" ht="12.75" customHeight="1">
      <c r="A599" s="50"/>
      <c r="B599" s="50"/>
      <c r="C599" s="50"/>
      <c r="D599" s="50"/>
      <c r="E599" s="50"/>
      <c r="F599" s="50"/>
      <c r="G599" s="50"/>
      <c r="H599" s="50"/>
      <c r="I599" s="50"/>
      <c r="J599" s="50"/>
      <c r="K599" s="50"/>
      <c r="L599" s="50"/>
      <c r="M599" s="51"/>
      <c r="N599" s="51"/>
      <c r="O599" s="50"/>
      <c r="P599" s="52"/>
      <c r="Q599" s="50"/>
      <c r="R599" s="51"/>
      <c r="S599" s="50"/>
      <c r="T599" s="50"/>
      <c r="U599" s="50"/>
    </row>
    <row r="600" ht="12.75" customHeight="1">
      <c r="A600" s="50"/>
      <c r="B600" s="50"/>
      <c r="C600" s="50"/>
      <c r="D600" s="50"/>
      <c r="E600" s="50"/>
      <c r="F600" s="50"/>
      <c r="G600" s="50"/>
      <c r="H600" s="50"/>
      <c r="I600" s="50"/>
      <c r="J600" s="50"/>
      <c r="K600" s="50"/>
      <c r="L600" s="50"/>
      <c r="M600" s="51"/>
      <c r="N600" s="51"/>
      <c r="O600" s="50"/>
      <c r="P600" s="52"/>
      <c r="Q600" s="50"/>
      <c r="R600" s="51"/>
      <c r="S600" s="50"/>
      <c r="T600" s="50"/>
      <c r="U600" s="50"/>
    </row>
    <row r="601" ht="12.75" customHeight="1">
      <c r="A601" s="50"/>
      <c r="B601" s="50"/>
      <c r="C601" s="50"/>
      <c r="D601" s="50"/>
      <c r="E601" s="50"/>
      <c r="F601" s="50"/>
      <c r="G601" s="50"/>
      <c r="H601" s="50"/>
      <c r="I601" s="50"/>
      <c r="J601" s="50"/>
      <c r="K601" s="50"/>
      <c r="L601" s="50"/>
      <c r="M601" s="51"/>
      <c r="N601" s="51"/>
      <c r="O601" s="50"/>
      <c r="P601" s="52"/>
      <c r="Q601" s="50"/>
      <c r="R601" s="51"/>
      <c r="S601" s="50"/>
      <c r="T601" s="50"/>
      <c r="U601" s="50"/>
    </row>
    <row r="602" ht="12.75" customHeight="1">
      <c r="A602" s="50"/>
      <c r="B602" s="50"/>
      <c r="C602" s="50"/>
      <c r="D602" s="50"/>
      <c r="E602" s="50"/>
      <c r="F602" s="50"/>
      <c r="G602" s="50"/>
      <c r="H602" s="50"/>
      <c r="I602" s="50"/>
      <c r="J602" s="50"/>
      <c r="K602" s="50"/>
      <c r="L602" s="50"/>
      <c r="M602" s="51"/>
      <c r="N602" s="51"/>
      <c r="O602" s="50"/>
      <c r="P602" s="52"/>
      <c r="Q602" s="50"/>
      <c r="R602" s="51"/>
      <c r="S602" s="50"/>
      <c r="T602" s="50"/>
      <c r="U602" s="50"/>
    </row>
    <row r="603" ht="12.75" customHeight="1">
      <c r="A603" s="50"/>
      <c r="B603" s="50"/>
      <c r="C603" s="50"/>
      <c r="D603" s="50"/>
      <c r="E603" s="50"/>
      <c r="F603" s="50"/>
      <c r="G603" s="50"/>
      <c r="H603" s="50"/>
      <c r="I603" s="50"/>
      <c r="J603" s="50"/>
      <c r="K603" s="50"/>
      <c r="L603" s="50"/>
      <c r="M603" s="51"/>
      <c r="N603" s="51"/>
      <c r="O603" s="50"/>
      <c r="P603" s="52"/>
      <c r="Q603" s="50"/>
      <c r="R603" s="51"/>
      <c r="S603" s="50"/>
      <c r="T603" s="50"/>
      <c r="U603" s="50"/>
    </row>
    <row r="604" ht="12.75" customHeight="1">
      <c r="A604" s="50"/>
      <c r="B604" s="50"/>
      <c r="C604" s="50"/>
      <c r="D604" s="50"/>
      <c r="E604" s="50"/>
      <c r="F604" s="50"/>
      <c r="G604" s="50"/>
      <c r="H604" s="50"/>
      <c r="I604" s="50"/>
      <c r="J604" s="50"/>
      <c r="K604" s="50"/>
      <c r="L604" s="50"/>
      <c r="M604" s="51"/>
      <c r="N604" s="51"/>
      <c r="O604" s="50"/>
      <c r="P604" s="52"/>
      <c r="Q604" s="50"/>
      <c r="R604" s="51"/>
      <c r="S604" s="50"/>
      <c r="T604" s="50"/>
      <c r="U604" s="50"/>
    </row>
    <row r="605" ht="12.75" customHeight="1">
      <c r="A605" s="50"/>
      <c r="B605" s="50"/>
      <c r="C605" s="50"/>
      <c r="D605" s="50"/>
      <c r="E605" s="50"/>
      <c r="F605" s="50"/>
      <c r="G605" s="50"/>
      <c r="H605" s="50"/>
      <c r="I605" s="50"/>
      <c r="J605" s="50"/>
      <c r="K605" s="50"/>
      <c r="L605" s="50"/>
      <c r="M605" s="51"/>
      <c r="N605" s="51"/>
      <c r="O605" s="50"/>
      <c r="P605" s="52"/>
      <c r="Q605" s="50"/>
      <c r="R605" s="51"/>
      <c r="S605" s="50"/>
      <c r="T605" s="50"/>
      <c r="U605" s="50"/>
    </row>
    <row r="606" ht="12.75" customHeight="1">
      <c r="A606" s="50"/>
      <c r="B606" s="50"/>
      <c r="C606" s="50"/>
      <c r="D606" s="50"/>
      <c r="E606" s="50"/>
      <c r="F606" s="50"/>
      <c r="G606" s="50"/>
      <c r="H606" s="50"/>
      <c r="I606" s="50"/>
      <c r="J606" s="50"/>
      <c r="K606" s="50"/>
      <c r="L606" s="50"/>
      <c r="M606" s="51"/>
      <c r="N606" s="51"/>
      <c r="O606" s="50"/>
      <c r="P606" s="52"/>
      <c r="Q606" s="50"/>
      <c r="R606" s="51"/>
      <c r="S606" s="50"/>
      <c r="T606" s="50"/>
      <c r="U606" s="50"/>
    </row>
    <row r="607" ht="12.75" customHeight="1">
      <c r="A607" s="50"/>
      <c r="B607" s="50"/>
      <c r="C607" s="50"/>
      <c r="D607" s="50"/>
      <c r="E607" s="50"/>
      <c r="F607" s="50"/>
      <c r="G607" s="50"/>
      <c r="H607" s="50"/>
      <c r="I607" s="50"/>
      <c r="J607" s="50"/>
      <c r="K607" s="50"/>
      <c r="L607" s="50"/>
      <c r="M607" s="51"/>
      <c r="N607" s="51"/>
      <c r="O607" s="50"/>
      <c r="P607" s="52"/>
      <c r="Q607" s="50"/>
      <c r="R607" s="51"/>
      <c r="S607" s="50"/>
      <c r="T607" s="50"/>
      <c r="U607" s="50"/>
    </row>
    <row r="608" ht="12.75" customHeight="1">
      <c r="A608" s="50"/>
      <c r="B608" s="50"/>
      <c r="C608" s="50"/>
      <c r="D608" s="50"/>
      <c r="E608" s="50"/>
      <c r="F608" s="50"/>
      <c r="G608" s="50"/>
      <c r="H608" s="50"/>
      <c r="I608" s="50"/>
      <c r="J608" s="50"/>
      <c r="K608" s="50"/>
      <c r="L608" s="50"/>
      <c r="M608" s="51"/>
      <c r="N608" s="51"/>
      <c r="O608" s="50"/>
      <c r="P608" s="52"/>
      <c r="Q608" s="50"/>
      <c r="R608" s="51"/>
      <c r="S608" s="50"/>
      <c r="T608" s="50"/>
      <c r="U608" s="50"/>
    </row>
    <row r="609" ht="12.75" customHeight="1">
      <c r="A609" s="50"/>
      <c r="B609" s="50"/>
      <c r="C609" s="50"/>
      <c r="D609" s="50"/>
      <c r="E609" s="50"/>
      <c r="F609" s="50"/>
      <c r="G609" s="50"/>
      <c r="H609" s="50"/>
      <c r="I609" s="50"/>
      <c r="J609" s="50"/>
      <c r="K609" s="50"/>
      <c r="L609" s="50"/>
      <c r="M609" s="51"/>
      <c r="N609" s="51"/>
      <c r="O609" s="50"/>
      <c r="P609" s="52"/>
      <c r="Q609" s="50"/>
      <c r="R609" s="51"/>
      <c r="S609" s="50"/>
      <c r="T609" s="50"/>
      <c r="U609" s="50"/>
    </row>
    <row r="610" ht="12.75" customHeight="1">
      <c r="A610" s="50"/>
      <c r="B610" s="50"/>
      <c r="C610" s="50"/>
      <c r="D610" s="50"/>
      <c r="E610" s="50"/>
      <c r="F610" s="50"/>
      <c r="G610" s="50"/>
      <c r="H610" s="50"/>
      <c r="I610" s="50"/>
      <c r="J610" s="50"/>
      <c r="K610" s="50"/>
      <c r="L610" s="50"/>
      <c r="M610" s="51"/>
      <c r="N610" s="51"/>
      <c r="O610" s="50"/>
      <c r="P610" s="52"/>
      <c r="Q610" s="50"/>
      <c r="R610" s="51"/>
      <c r="S610" s="50"/>
      <c r="T610" s="50"/>
      <c r="U610" s="50"/>
    </row>
    <row r="611" ht="12.75" customHeight="1">
      <c r="A611" s="50"/>
      <c r="B611" s="50"/>
      <c r="C611" s="50"/>
      <c r="D611" s="50"/>
      <c r="E611" s="50"/>
      <c r="F611" s="50"/>
      <c r="G611" s="50"/>
      <c r="H611" s="50"/>
      <c r="I611" s="50"/>
      <c r="J611" s="50"/>
      <c r="K611" s="50"/>
      <c r="L611" s="50"/>
      <c r="M611" s="51"/>
      <c r="N611" s="51"/>
      <c r="O611" s="50"/>
      <c r="P611" s="52"/>
      <c r="Q611" s="50"/>
      <c r="R611" s="51"/>
      <c r="S611" s="50"/>
      <c r="T611" s="50"/>
      <c r="U611" s="50"/>
    </row>
    <row r="612" ht="12.75" customHeight="1">
      <c r="A612" s="50"/>
      <c r="B612" s="50"/>
      <c r="C612" s="50"/>
      <c r="D612" s="50"/>
      <c r="E612" s="50"/>
      <c r="F612" s="50"/>
      <c r="G612" s="50"/>
      <c r="H612" s="50"/>
      <c r="I612" s="50"/>
      <c r="J612" s="50"/>
      <c r="K612" s="50"/>
      <c r="L612" s="50"/>
      <c r="M612" s="51"/>
      <c r="N612" s="51"/>
      <c r="O612" s="50"/>
      <c r="P612" s="52"/>
      <c r="Q612" s="50"/>
      <c r="R612" s="51"/>
      <c r="S612" s="50"/>
      <c r="T612" s="50"/>
      <c r="U612" s="50"/>
    </row>
    <row r="613" ht="12.75" customHeight="1">
      <c r="A613" s="50"/>
      <c r="B613" s="50"/>
      <c r="C613" s="50"/>
      <c r="D613" s="50"/>
      <c r="E613" s="50"/>
      <c r="F613" s="50"/>
      <c r="G613" s="50"/>
      <c r="H613" s="50"/>
      <c r="I613" s="50"/>
      <c r="J613" s="50"/>
      <c r="K613" s="50"/>
      <c r="L613" s="50"/>
      <c r="M613" s="51"/>
      <c r="N613" s="51"/>
      <c r="O613" s="50"/>
      <c r="P613" s="52"/>
      <c r="Q613" s="50"/>
      <c r="R613" s="51"/>
      <c r="S613" s="50"/>
      <c r="T613" s="50"/>
      <c r="U613" s="50"/>
    </row>
    <row r="614" ht="12.75" customHeight="1">
      <c r="A614" s="50"/>
      <c r="B614" s="50"/>
      <c r="C614" s="50"/>
      <c r="D614" s="50"/>
      <c r="E614" s="50"/>
      <c r="F614" s="50"/>
      <c r="G614" s="50"/>
      <c r="H614" s="50"/>
      <c r="I614" s="50"/>
      <c r="J614" s="50"/>
      <c r="K614" s="50"/>
      <c r="L614" s="50"/>
      <c r="M614" s="51"/>
      <c r="N614" s="51"/>
      <c r="O614" s="50"/>
      <c r="P614" s="52"/>
      <c r="Q614" s="50"/>
      <c r="R614" s="51"/>
      <c r="S614" s="50"/>
      <c r="T614" s="50"/>
      <c r="U614" s="50"/>
    </row>
    <row r="615" ht="12.75" customHeight="1">
      <c r="A615" s="50"/>
      <c r="B615" s="50"/>
      <c r="C615" s="50"/>
      <c r="D615" s="50"/>
      <c r="E615" s="50"/>
      <c r="F615" s="50"/>
      <c r="G615" s="50"/>
      <c r="H615" s="50"/>
      <c r="I615" s="50"/>
      <c r="J615" s="50"/>
      <c r="K615" s="50"/>
      <c r="L615" s="50"/>
      <c r="M615" s="51"/>
      <c r="N615" s="51"/>
      <c r="O615" s="50"/>
      <c r="P615" s="52"/>
      <c r="Q615" s="50"/>
      <c r="R615" s="51"/>
      <c r="S615" s="50"/>
      <c r="T615" s="50"/>
      <c r="U615" s="50"/>
    </row>
    <row r="616" ht="12.75" customHeight="1">
      <c r="A616" s="50"/>
      <c r="B616" s="50"/>
      <c r="C616" s="50"/>
      <c r="D616" s="50"/>
      <c r="E616" s="50"/>
      <c r="F616" s="50"/>
      <c r="G616" s="50"/>
      <c r="H616" s="50"/>
      <c r="I616" s="50"/>
      <c r="J616" s="50"/>
      <c r="K616" s="50"/>
      <c r="L616" s="50"/>
      <c r="M616" s="51"/>
      <c r="N616" s="51"/>
      <c r="O616" s="50"/>
      <c r="P616" s="52"/>
      <c r="Q616" s="50"/>
      <c r="R616" s="51"/>
      <c r="S616" s="50"/>
      <c r="T616" s="50"/>
      <c r="U616" s="50"/>
    </row>
    <row r="617" ht="12.75" customHeight="1">
      <c r="A617" s="50"/>
      <c r="B617" s="50"/>
      <c r="C617" s="50"/>
      <c r="D617" s="50"/>
      <c r="E617" s="50"/>
      <c r="F617" s="50"/>
      <c r="G617" s="50"/>
      <c r="H617" s="50"/>
      <c r="I617" s="50"/>
      <c r="J617" s="50"/>
      <c r="K617" s="50"/>
      <c r="L617" s="50"/>
      <c r="M617" s="51"/>
      <c r="N617" s="51"/>
      <c r="O617" s="50"/>
      <c r="P617" s="52"/>
      <c r="Q617" s="50"/>
      <c r="R617" s="51"/>
      <c r="S617" s="50"/>
      <c r="T617" s="50"/>
      <c r="U617" s="50"/>
    </row>
    <row r="618" ht="12.75" customHeight="1">
      <c r="A618" s="50"/>
      <c r="B618" s="50"/>
      <c r="C618" s="50"/>
      <c r="D618" s="50"/>
      <c r="E618" s="50"/>
      <c r="F618" s="50"/>
      <c r="G618" s="50"/>
      <c r="H618" s="50"/>
      <c r="I618" s="50"/>
      <c r="J618" s="50"/>
      <c r="K618" s="50"/>
      <c r="L618" s="50"/>
      <c r="M618" s="51"/>
      <c r="N618" s="51"/>
      <c r="O618" s="50"/>
      <c r="P618" s="52"/>
      <c r="Q618" s="50"/>
      <c r="R618" s="51"/>
      <c r="S618" s="50"/>
      <c r="T618" s="50"/>
      <c r="U618" s="50"/>
    </row>
    <row r="619" ht="12.75" customHeight="1">
      <c r="A619" s="50"/>
      <c r="B619" s="50"/>
      <c r="C619" s="50"/>
      <c r="D619" s="50"/>
      <c r="E619" s="50"/>
      <c r="F619" s="50"/>
      <c r="G619" s="50"/>
      <c r="H619" s="50"/>
      <c r="I619" s="50"/>
      <c r="J619" s="50"/>
      <c r="K619" s="50"/>
      <c r="L619" s="50"/>
      <c r="M619" s="51"/>
      <c r="N619" s="51"/>
      <c r="O619" s="50"/>
      <c r="P619" s="52"/>
      <c r="Q619" s="50"/>
      <c r="R619" s="51"/>
      <c r="S619" s="50"/>
      <c r="T619" s="50"/>
      <c r="U619" s="50"/>
    </row>
    <row r="620" ht="12.75" customHeight="1">
      <c r="A620" s="50"/>
      <c r="B620" s="50"/>
      <c r="C620" s="50"/>
      <c r="D620" s="50"/>
      <c r="E620" s="50"/>
      <c r="F620" s="50"/>
      <c r="G620" s="50"/>
      <c r="H620" s="50"/>
      <c r="I620" s="50"/>
      <c r="J620" s="50"/>
      <c r="K620" s="50"/>
      <c r="L620" s="50"/>
      <c r="M620" s="51"/>
      <c r="N620" s="51"/>
      <c r="O620" s="50"/>
      <c r="P620" s="52"/>
      <c r="Q620" s="50"/>
      <c r="R620" s="51"/>
      <c r="S620" s="50"/>
      <c r="T620" s="50"/>
      <c r="U620" s="50"/>
    </row>
    <row r="621" ht="12.75" customHeight="1">
      <c r="A621" s="50"/>
      <c r="B621" s="50"/>
      <c r="C621" s="50"/>
      <c r="D621" s="50"/>
      <c r="E621" s="50"/>
      <c r="F621" s="50"/>
      <c r="G621" s="50"/>
      <c r="H621" s="50"/>
      <c r="I621" s="50"/>
      <c r="J621" s="50"/>
      <c r="K621" s="50"/>
      <c r="L621" s="50"/>
      <c r="M621" s="51"/>
      <c r="N621" s="51"/>
      <c r="O621" s="50"/>
      <c r="P621" s="52"/>
      <c r="Q621" s="50"/>
      <c r="R621" s="51"/>
      <c r="S621" s="50"/>
      <c r="T621" s="50"/>
      <c r="U621" s="50"/>
    </row>
    <row r="622" ht="12.75" customHeight="1">
      <c r="A622" s="50"/>
      <c r="B622" s="50"/>
      <c r="C622" s="50"/>
      <c r="D622" s="50"/>
      <c r="E622" s="50"/>
      <c r="F622" s="50"/>
      <c r="G622" s="50"/>
      <c r="H622" s="50"/>
      <c r="I622" s="50"/>
      <c r="J622" s="50"/>
      <c r="K622" s="50"/>
      <c r="L622" s="50"/>
      <c r="M622" s="51"/>
      <c r="N622" s="51"/>
      <c r="O622" s="50"/>
      <c r="P622" s="52"/>
      <c r="Q622" s="50"/>
      <c r="R622" s="51"/>
      <c r="S622" s="50"/>
      <c r="T622" s="50"/>
      <c r="U622" s="50"/>
    </row>
    <row r="623" ht="12.75" customHeight="1">
      <c r="A623" s="50"/>
      <c r="B623" s="50"/>
      <c r="C623" s="50"/>
      <c r="D623" s="50"/>
      <c r="E623" s="50"/>
      <c r="F623" s="50"/>
      <c r="G623" s="50"/>
      <c r="H623" s="50"/>
      <c r="I623" s="50"/>
      <c r="J623" s="50"/>
      <c r="K623" s="50"/>
      <c r="L623" s="50"/>
      <c r="M623" s="51"/>
      <c r="N623" s="51"/>
      <c r="O623" s="50"/>
      <c r="P623" s="52"/>
      <c r="Q623" s="50"/>
      <c r="R623" s="51"/>
      <c r="S623" s="50"/>
      <c r="T623" s="50"/>
      <c r="U623" s="50"/>
    </row>
    <row r="624" ht="12.75" customHeight="1">
      <c r="A624" s="50"/>
      <c r="B624" s="50"/>
      <c r="C624" s="50"/>
      <c r="D624" s="50"/>
      <c r="E624" s="50"/>
      <c r="F624" s="50"/>
      <c r="G624" s="50"/>
      <c r="H624" s="50"/>
      <c r="I624" s="50"/>
      <c r="J624" s="50"/>
      <c r="K624" s="50"/>
      <c r="L624" s="50"/>
      <c r="M624" s="51"/>
      <c r="N624" s="51"/>
      <c r="O624" s="50"/>
      <c r="P624" s="52"/>
      <c r="Q624" s="50"/>
      <c r="R624" s="51"/>
      <c r="S624" s="50"/>
      <c r="T624" s="50"/>
      <c r="U624" s="50"/>
    </row>
    <row r="625" ht="12.75" customHeight="1">
      <c r="A625" s="50"/>
      <c r="B625" s="50"/>
      <c r="C625" s="50"/>
      <c r="D625" s="50"/>
      <c r="E625" s="50"/>
      <c r="F625" s="50"/>
      <c r="G625" s="50"/>
      <c r="H625" s="50"/>
      <c r="I625" s="50"/>
      <c r="J625" s="50"/>
      <c r="K625" s="50"/>
      <c r="L625" s="50"/>
      <c r="M625" s="51"/>
      <c r="N625" s="51"/>
      <c r="O625" s="50"/>
      <c r="P625" s="52"/>
      <c r="Q625" s="50"/>
      <c r="R625" s="51"/>
      <c r="S625" s="50"/>
      <c r="T625" s="50"/>
      <c r="U625" s="50"/>
    </row>
    <row r="626" ht="12.75" customHeight="1">
      <c r="A626" s="50"/>
      <c r="B626" s="50"/>
      <c r="C626" s="50"/>
      <c r="D626" s="50"/>
      <c r="E626" s="50"/>
      <c r="F626" s="50"/>
      <c r="G626" s="50"/>
      <c r="H626" s="50"/>
      <c r="I626" s="50"/>
      <c r="J626" s="50"/>
      <c r="K626" s="50"/>
      <c r="L626" s="50"/>
      <c r="M626" s="51"/>
      <c r="N626" s="51"/>
      <c r="O626" s="50"/>
      <c r="P626" s="52"/>
      <c r="Q626" s="50"/>
      <c r="R626" s="51"/>
      <c r="S626" s="50"/>
      <c r="T626" s="50"/>
      <c r="U626" s="50"/>
    </row>
    <row r="627" ht="12.75" customHeight="1">
      <c r="A627" s="50"/>
      <c r="B627" s="50"/>
      <c r="C627" s="50"/>
      <c r="D627" s="50"/>
      <c r="E627" s="50"/>
      <c r="F627" s="50"/>
      <c r="G627" s="50"/>
      <c r="H627" s="50"/>
      <c r="I627" s="50"/>
      <c r="J627" s="50"/>
      <c r="K627" s="50"/>
      <c r="L627" s="50"/>
      <c r="M627" s="51"/>
      <c r="N627" s="51"/>
      <c r="O627" s="50"/>
      <c r="P627" s="52"/>
      <c r="Q627" s="50"/>
      <c r="R627" s="51"/>
      <c r="S627" s="50"/>
      <c r="T627" s="50"/>
      <c r="U627" s="50"/>
    </row>
    <row r="628" ht="12.75" customHeight="1">
      <c r="A628" s="50"/>
      <c r="B628" s="50"/>
      <c r="C628" s="50"/>
      <c r="D628" s="50"/>
      <c r="E628" s="50"/>
      <c r="F628" s="50"/>
      <c r="G628" s="50"/>
      <c r="H628" s="50"/>
      <c r="I628" s="50"/>
      <c r="J628" s="50"/>
      <c r="K628" s="50"/>
      <c r="L628" s="50"/>
      <c r="M628" s="51"/>
      <c r="N628" s="51"/>
      <c r="O628" s="50"/>
      <c r="P628" s="52"/>
      <c r="Q628" s="50"/>
      <c r="R628" s="51"/>
      <c r="S628" s="50"/>
      <c r="T628" s="50"/>
      <c r="U628" s="50"/>
    </row>
    <row r="629" ht="12.75" customHeight="1">
      <c r="A629" s="50"/>
      <c r="B629" s="50"/>
      <c r="C629" s="50"/>
      <c r="D629" s="50"/>
      <c r="E629" s="50"/>
      <c r="F629" s="50"/>
      <c r="G629" s="50"/>
      <c r="H629" s="50"/>
      <c r="I629" s="50"/>
      <c r="J629" s="50"/>
      <c r="K629" s="50"/>
      <c r="L629" s="50"/>
      <c r="M629" s="51"/>
      <c r="N629" s="51"/>
      <c r="O629" s="50"/>
      <c r="P629" s="52"/>
      <c r="Q629" s="50"/>
      <c r="R629" s="51"/>
      <c r="S629" s="50"/>
      <c r="T629" s="50"/>
      <c r="U629" s="50"/>
    </row>
    <row r="630" ht="12.75" customHeight="1">
      <c r="A630" s="50"/>
      <c r="B630" s="50"/>
      <c r="C630" s="50"/>
      <c r="D630" s="50"/>
      <c r="E630" s="50"/>
      <c r="F630" s="50"/>
      <c r="G630" s="50"/>
      <c r="H630" s="50"/>
      <c r="I630" s="50"/>
      <c r="J630" s="50"/>
      <c r="K630" s="50"/>
      <c r="L630" s="50"/>
      <c r="M630" s="51"/>
      <c r="N630" s="51"/>
      <c r="O630" s="50"/>
      <c r="P630" s="52"/>
      <c r="Q630" s="50"/>
      <c r="R630" s="51"/>
      <c r="S630" s="50"/>
      <c r="T630" s="50"/>
      <c r="U630" s="50"/>
    </row>
    <row r="631" ht="12.75" customHeight="1">
      <c r="A631" s="50"/>
      <c r="B631" s="50"/>
      <c r="C631" s="50"/>
      <c r="D631" s="50"/>
      <c r="E631" s="50"/>
      <c r="F631" s="50"/>
      <c r="G631" s="50"/>
      <c r="H631" s="50"/>
      <c r="I631" s="50"/>
      <c r="J631" s="50"/>
      <c r="K631" s="50"/>
      <c r="L631" s="50"/>
      <c r="M631" s="51"/>
      <c r="N631" s="51"/>
      <c r="O631" s="50"/>
      <c r="P631" s="52"/>
      <c r="Q631" s="50"/>
      <c r="R631" s="51"/>
      <c r="S631" s="50"/>
      <c r="T631" s="50"/>
      <c r="U631" s="50"/>
    </row>
    <row r="632" ht="12.75" customHeight="1">
      <c r="A632" s="50"/>
      <c r="B632" s="50"/>
      <c r="C632" s="50"/>
      <c r="D632" s="50"/>
      <c r="E632" s="50"/>
      <c r="F632" s="50"/>
      <c r="G632" s="50"/>
      <c r="H632" s="50"/>
      <c r="I632" s="50"/>
      <c r="J632" s="50"/>
      <c r="K632" s="50"/>
      <c r="L632" s="50"/>
      <c r="M632" s="51"/>
      <c r="N632" s="51"/>
      <c r="O632" s="50"/>
      <c r="P632" s="52"/>
      <c r="Q632" s="50"/>
      <c r="R632" s="51"/>
      <c r="S632" s="50"/>
      <c r="T632" s="50"/>
      <c r="U632" s="50"/>
    </row>
    <row r="633" ht="12.75" customHeight="1">
      <c r="A633" s="50"/>
      <c r="B633" s="50"/>
      <c r="C633" s="50"/>
      <c r="D633" s="50"/>
      <c r="E633" s="50"/>
      <c r="F633" s="50"/>
      <c r="G633" s="50"/>
      <c r="H633" s="50"/>
      <c r="I633" s="50"/>
      <c r="J633" s="50"/>
      <c r="K633" s="50"/>
      <c r="L633" s="50"/>
      <c r="M633" s="51"/>
      <c r="N633" s="51"/>
      <c r="O633" s="50"/>
      <c r="P633" s="52"/>
      <c r="Q633" s="50"/>
      <c r="R633" s="51"/>
      <c r="S633" s="50"/>
      <c r="T633" s="50"/>
      <c r="U633" s="50"/>
    </row>
    <row r="634" ht="12.75" customHeight="1">
      <c r="A634" s="50"/>
      <c r="B634" s="50"/>
      <c r="C634" s="50"/>
      <c r="D634" s="50"/>
      <c r="E634" s="50"/>
      <c r="F634" s="50"/>
      <c r="G634" s="50"/>
      <c r="H634" s="50"/>
      <c r="I634" s="50"/>
      <c r="J634" s="50"/>
      <c r="K634" s="50"/>
      <c r="L634" s="50"/>
      <c r="M634" s="51"/>
      <c r="N634" s="51"/>
      <c r="O634" s="50"/>
      <c r="P634" s="52"/>
      <c r="Q634" s="50"/>
      <c r="R634" s="51"/>
      <c r="S634" s="50"/>
      <c r="T634" s="50"/>
      <c r="U634" s="50"/>
    </row>
    <row r="635" ht="12.75" customHeight="1">
      <c r="A635" s="50"/>
      <c r="B635" s="50"/>
      <c r="C635" s="50"/>
      <c r="D635" s="50"/>
      <c r="E635" s="50"/>
      <c r="F635" s="50"/>
      <c r="G635" s="50"/>
      <c r="H635" s="50"/>
      <c r="I635" s="50"/>
      <c r="J635" s="50"/>
      <c r="K635" s="50"/>
      <c r="L635" s="50"/>
      <c r="M635" s="51"/>
      <c r="N635" s="51"/>
      <c r="O635" s="50"/>
      <c r="P635" s="52"/>
      <c r="Q635" s="50"/>
      <c r="R635" s="51"/>
      <c r="S635" s="50"/>
      <c r="T635" s="50"/>
      <c r="U635" s="50"/>
    </row>
    <row r="636" ht="12.75" customHeight="1">
      <c r="A636" s="50"/>
      <c r="B636" s="50"/>
      <c r="C636" s="50"/>
      <c r="D636" s="50"/>
      <c r="E636" s="50"/>
      <c r="F636" s="50"/>
      <c r="G636" s="50"/>
      <c r="H636" s="50"/>
      <c r="I636" s="50"/>
      <c r="J636" s="50"/>
      <c r="K636" s="50"/>
      <c r="L636" s="50"/>
      <c r="M636" s="51"/>
      <c r="N636" s="51"/>
      <c r="O636" s="50"/>
      <c r="P636" s="52"/>
      <c r="Q636" s="50"/>
      <c r="R636" s="51"/>
      <c r="S636" s="50"/>
      <c r="T636" s="50"/>
      <c r="U636" s="50"/>
    </row>
    <row r="637" ht="12.75" customHeight="1">
      <c r="A637" s="50"/>
      <c r="B637" s="50"/>
      <c r="C637" s="50"/>
      <c r="D637" s="50"/>
      <c r="E637" s="50"/>
      <c r="F637" s="50"/>
      <c r="G637" s="50"/>
      <c r="H637" s="50"/>
      <c r="I637" s="50"/>
      <c r="J637" s="50"/>
      <c r="K637" s="50"/>
      <c r="L637" s="50"/>
      <c r="M637" s="51"/>
      <c r="N637" s="51"/>
      <c r="O637" s="50"/>
      <c r="P637" s="52"/>
      <c r="Q637" s="50"/>
      <c r="R637" s="51"/>
      <c r="S637" s="50"/>
      <c r="T637" s="50"/>
      <c r="U637" s="50"/>
    </row>
    <row r="638" ht="12.75" customHeight="1">
      <c r="A638" s="50"/>
      <c r="B638" s="50"/>
      <c r="C638" s="50"/>
      <c r="D638" s="50"/>
      <c r="E638" s="50"/>
      <c r="F638" s="50"/>
      <c r="G638" s="50"/>
      <c r="H638" s="50"/>
      <c r="I638" s="50"/>
      <c r="J638" s="50"/>
      <c r="K638" s="50"/>
      <c r="L638" s="50"/>
      <c r="M638" s="51"/>
      <c r="N638" s="51"/>
      <c r="O638" s="50"/>
      <c r="P638" s="52"/>
      <c r="Q638" s="50"/>
      <c r="R638" s="51"/>
      <c r="S638" s="50"/>
      <c r="T638" s="50"/>
      <c r="U638" s="50"/>
    </row>
    <row r="639" ht="12.75" customHeight="1">
      <c r="A639" s="50"/>
      <c r="B639" s="50"/>
      <c r="C639" s="50"/>
      <c r="D639" s="50"/>
      <c r="E639" s="50"/>
      <c r="F639" s="50"/>
      <c r="G639" s="50"/>
      <c r="H639" s="50"/>
      <c r="I639" s="50"/>
      <c r="J639" s="50"/>
      <c r="K639" s="50"/>
      <c r="L639" s="50"/>
      <c r="M639" s="51"/>
      <c r="N639" s="51"/>
      <c r="O639" s="50"/>
      <c r="P639" s="52"/>
      <c r="Q639" s="50"/>
      <c r="R639" s="51"/>
      <c r="S639" s="50"/>
      <c r="T639" s="50"/>
      <c r="U639" s="50"/>
    </row>
    <row r="640" ht="12.75" customHeight="1">
      <c r="A640" s="50"/>
      <c r="B640" s="50"/>
      <c r="C640" s="50"/>
      <c r="D640" s="50"/>
      <c r="E640" s="50"/>
      <c r="F640" s="50"/>
      <c r="G640" s="50"/>
      <c r="H640" s="50"/>
      <c r="I640" s="50"/>
      <c r="J640" s="50"/>
      <c r="K640" s="50"/>
      <c r="L640" s="50"/>
      <c r="M640" s="51"/>
      <c r="N640" s="51"/>
      <c r="O640" s="50"/>
      <c r="P640" s="52"/>
      <c r="Q640" s="50"/>
      <c r="R640" s="51"/>
      <c r="S640" s="50"/>
      <c r="T640" s="50"/>
      <c r="U640" s="50"/>
    </row>
    <row r="641" ht="12.75" customHeight="1">
      <c r="A641" s="50"/>
      <c r="B641" s="50"/>
      <c r="C641" s="50"/>
      <c r="D641" s="50"/>
      <c r="E641" s="50"/>
      <c r="F641" s="50"/>
      <c r="G641" s="50"/>
      <c r="H641" s="50"/>
      <c r="I641" s="50"/>
      <c r="J641" s="50"/>
      <c r="K641" s="50"/>
      <c r="L641" s="50"/>
      <c r="M641" s="51"/>
      <c r="N641" s="51"/>
      <c r="O641" s="50"/>
      <c r="P641" s="52"/>
      <c r="Q641" s="50"/>
      <c r="R641" s="51"/>
      <c r="S641" s="50"/>
      <c r="T641" s="50"/>
      <c r="U641" s="50"/>
    </row>
    <row r="642" ht="12.75" customHeight="1">
      <c r="A642" s="50"/>
      <c r="B642" s="50"/>
      <c r="C642" s="50"/>
      <c r="D642" s="50"/>
      <c r="E642" s="50"/>
      <c r="F642" s="50"/>
      <c r="G642" s="50"/>
      <c r="H642" s="50"/>
      <c r="I642" s="50"/>
      <c r="J642" s="50"/>
      <c r="K642" s="50"/>
      <c r="L642" s="50"/>
      <c r="M642" s="51"/>
      <c r="N642" s="51"/>
      <c r="O642" s="50"/>
      <c r="P642" s="52"/>
      <c r="Q642" s="50"/>
      <c r="R642" s="51"/>
      <c r="S642" s="50"/>
      <c r="T642" s="50"/>
      <c r="U642" s="50"/>
    </row>
    <row r="643" ht="12.75" customHeight="1">
      <c r="A643" s="50"/>
      <c r="B643" s="50"/>
      <c r="C643" s="50"/>
      <c r="D643" s="50"/>
      <c r="E643" s="50"/>
      <c r="F643" s="50"/>
      <c r="G643" s="50"/>
      <c r="H643" s="50"/>
      <c r="I643" s="50"/>
      <c r="J643" s="50"/>
      <c r="K643" s="50"/>
      <c r="L643" s="50"/>
      <c r="M643" s="51"/>
      <c r="N643" s="51"/>
      <c r="O643" s="50"/>
      <c r="P643" s="52"/>
      <c r="Q643" s="50"/>
      <c r="R643" s="51"/>
      <c r="S643" s="50"/>
      <c r="T643" s="50"/>
      <c r="U643" s="50"/>
    </row>
    <row r="644" ht="12.75" customHeight="1">
      <c r="A644" s="50"/>
      <c r="B644" s="50"/>
      <c r="C644" s="50"/>
      <c r="D644" s="50"/>
      <c r="E644" s="50"/>
      <c r="F644" s="50"/>
      <c r="G644" s="50"/>
      <c r="H644" s="50"/>
      <c r="I644" s="50"/>
      <c r="J644" s="50"/>
      <c r="K644" s="50"/>
      <c r="L644" s="50"/>
      <c r="M644" s="51"/>
      <c r="N644" s="51"/>
      <c r="O644" s="50"/>
      <c r="P644" s="52"/>
      <c r="Q644" s="50"/>
      <c r="R644" s="51"/>
      <c r="S644" s="50"/>
      <c r="T644" s="50"/>
      <c r="U644" s="50"/>
    </row>
    <row r="645" ht="12.75" customHeight="1">
      <c r="A645" s="50"/>
      <c r="B645" s="50"/>
      <c r="C645" s="50"/>
      <c r="D645" s="50"/>
      <c r="E645" s="50"/>
      <c r="F645" s="50"/>
      <c r="G645" s="50"/>
      <c r="H645" s="50"/>
      <c r="I645" s="50"/>
      <c r="J645" s="50"/>
      <c r="K645" s="50"/>
      <c r="L645" s="50"/>
      <c r="M645" s="51"/>
      <c r="N645" s="51"/>
      <c r="O645" s="50"/>
      <c r="P645" s="52"/>
      <c r="Q645" s="50"/>
      <c r="R645" s="51"/>
      <c r="S645" s="50"/>
      <c r="T645" s="50"/>
      <c r="U645" s="50"/>
    </row>
    <row r="646" ht="12.75" customHeight="1">
      <c r="A646" s="50"/>
      <c r="B646" s="50"/>
      <c r="C646" s="50"/>
      <c r="D646" s="50"/>
      <c r="E646" s="50"/>
      <c r="F646" s="50"/>
      <c r="G646" s="50"/>
      <c r="H646" s="50"/>
      <c r="I646" s="50"/>
      <c r="J646" s="50"/>
      <c r="K646" s="50"/>
      <c r="L646" s="50"/>
      <c r="M646" s="51"/>
      <c r="N646" s="51"/>
      <c r="O646" s="50"/>
      <c r="P646" s="52"/>
      <c r="Q646" s="50"/>
      <c r="R646" s="51"/>
      <c r="S646" s="50"/>
      <c r="T646" s="50"/>
      <c r="U646" s="50"/>
    </row>
    <row r="647" ht="12.75" customHeight="1">
      <c r="A647" s="50"/>
      <c r="B647" s="50"/>
      <c r="C647" s="50"/>
      <c r="D647" s="50"/>
      <c r="E647" s="50"/>
      <c r="F647" s="50"/>
      <c r="G647" s="50"/>
      <c r="H647" s="50"/>
      <c r="I647" s="50"/>
      <c r="J647" s="50"/>
      <c r="K647" s="50"/>
      <c r="L647" s="50"/>
      <c r="M647" s="51"/>
      <c r="N647" s="51"/>
      <c r="O647" s="50"/>
      <c r="P647" s="52"/>
      <c r="Q647" s="50"/>
      <c r="R647" s="51"/>
      <c r="S647" s="50"/>
      <c r="T647" s="50"/>
      <c r="U647" s="50"/>
    </row>
    <row r="648" ht="12.75" customHeight="1">
      <c r="A648" s="50"/>
      <c r="B648" s="50"/>
      <c r="C648" s="50"/>
      <c r="D648" s="50"/>
      <c r="E648" s="50"/>
      <c r="F648" s="50"/>
      <c r="G648" s="50"/>
      <c r="H648" s="50"/>
      <c r="I648" s="50"/>
      <c r="J648" s="50"/>
      <c r="K648" s="50"/>
      <c r="L648" s="50"/>
      <c r="M648" s="51"/>
      <c r="N648" s="51"/>
      <c r="O648" s="50"/>
      <c r="P648" s="52"/>
      <c r="Q648" s="50"/>
      <c r="R648" s="51"/>
      <c r="S648" s="50"/>
      <c r="T648" s="50"/>
      <c r="U648" s="50"/>
    </row>
    <row r="649" ht="12.75" customHeight="1">
      <c r="A649" s="50"/>
      <c r="B649" s="50"/>
      <c r="C649" s="50"/>
      <c r="D649" s="50"/>
      <c r="E649" s="50"/>
      <c r="F649" s="50"/>
      <c r="G649" s="50"/>
      <c r="H649" s="50"/>
      <c r="I649" s="50"/>
      <c r="J649" s="50"/>
      <c r="K649" s="50"/>
      <c r="L649" s="50"/>
      <c r="M649" s="51"/>
      <c r="N649" s="51"/>
      <c r="O649" s="50"/>
      <c r="P649" s="52"/>
      <c r="Q649" s="50"/>
      <c r="R649" s="51"/>
      <c r="S649" s="50"/>
      <c r="T649" s="50"/>
      <c r="U649" s="50"/>
    </row>
    <row r="650" ht="12.75" customHeight="1">
      <c r="A650" s="50"/>
      <c r="B650" s="50"/>
      <c r="C650" s="50"/>
      <c r="D650" s="50"/>
      <c r="E650" s="50"/>
      <c r="F650" s="50"/>
      <c r="G650" s="50"/>
      <c r="H650" s="50"/>
      <c r="I650" s="50"/>
      <c r="J650" s="50"/>
      <c r="K650" s="50"/>
      <c r="L650" s="50"/>
      <c r="M650" s="51"/>
      <c r="N650" s="51"/>
      <c r="O650" s="50"/>
      <c r="P650" s="52"/>
      <c r="Q650" s="50"/>
      <c r="R650" s="51"/>
      <c r="S650" s="50"/>
      <c r="T650" s="50"/>
      <c r="U650" s="50"/>
    </row>
    <row r="651" ht="12.75" customHeight="1">
      <c r="A651" s="50"/>
      <c r="B651" s="50"/>
      <c r="C651" s="50"/>
      <c r="D651" s="50"/>
      <c r="E651" s="50"/>
      <c r="F651" s="50"/>
      <c r="G651" s="50"/>
      <c r="H651" s="50"/>
      <c r="I651" s="50"/>
      <c r="J651" s="50"/>
      <c r="K651" s="50"/>
      <c r="L651" s="50"/>
      <c r="M651" s="51"/>
      <c r="N651" s="51"/>
      <c r="O651" s="50"/>
      <c r="P651" s="52"/>
      <c r="Q651" s="50"/>
      <c r="R651" s="51"/>
      <c r="S651" s="50"/>
      <c r="T651" s="50"/>
      <c r="U651" s="50"/>
    </row>
    <row r="652" ht="12.75" customHeight="1">
      <c r="A652" s="50"/>
      <c r="B652" s="50"/>
      <c r="C652" s="50"/>
      <c r="D652" s="50"/>
      <c r="E652" s="50"/>
      <c r="F652" s="50"/>
      <c r="G652" s="50"/>
      <c r="H652" s="50"/>
      <c r="I652" s="50"/>
      <c r="J652" s="50"/>
      <c r="K652" s="50"/>
      <c r="L652" s="50"/>
      <c r="M652" s="51"/>
      <c r="N652" s="51"/>
      <c r="O652" s="50"/>
      <c r="P652" s="52"/>
      <c r="Q652" s="50"/>
      <c r="R652" s="51"/>
      <c r="S652" s="50"/>
      <c r="T652" s="50"/>
      <c r="U652" s="50"/>
    </row>
    <row r="653" ht="12.75" customHeight="1">
      <c r="A653" s="50"/>
      <c r="B653" s="50"/>
      <c r="C653" s="50"/>
      <c r="D653" s="50"/>
      <c r="E653" s="50"/>
      <c r="F653" s="50"/>
      <c r="G653" s="50"/>
      <c r="H653" s="50"/>
      <c r="I653" s="50"/>
      <c r="J653" s="50"/>
      <c r="K653" s="50"/>
      <c r="L653" s="50"/>
      <c r="M653" s="51"/>
      <c r="N653" s="51"/>
      <c r="O653" s="50"/>
      <c r="P653" s="52"/>
      <c r="Q653" s="50"/>
      <c r="R653" s="51"/>
      <c r="S653" s="50"/>
      <c r="T653" s="50"/>
      <c r="U653" s="50"/>
    </row>
    <row r="654" ht="12.75" customHeight="1">
      <c r="A654" s="50"/>
      <c r="B654" s="50"/>
      <c r="C654" s="50"/>
      <c r="D654" s="50"/>
      <c r="E654" s="50"/>
      <c r="F654" s="50"/>
      <c r="G654" s="50"/>
      <c r="H654" s="50"/>
      <c r="I654" s="50"/>
      <c r="J654" s="50"/>
      <c r="K654" s="50"/>
      <c r="L654" s="50"/>
      <c r="M654" s="51"/>
      <c r="N654" s="51"/>
      <c r="O654" s="50"/>
      <c r="P654" s="52"/>
      <c r="Q654" s="50"/>
      <c r="R654" s="51"/>
      <c r="S654" s="50"/>
      <c r="T654" s="50"/>
      <c r="U654" s="50"/>
    </row>
    <row r="655" ht="12.75" customHeight="1">
      <c r="A655" s="50"/>
      <c r="B655" s="50"/>
      <c r="C655" s="50"/>
      <c r="D655" s="50"/>
      <c r="E655" s="50"/>
      <c r="F655" s="50"/>
      <c r="G655" s="50"/>
      <c r="H655" s="50"/>
      <c r="I655" s="50"/>
      <c r="J655" s="50"/>
      <c r="K655" s="50"/>
      <c r="L655" s="50"/>
      <c r="M655" s="51"/>
      <c r="N655" s="51"/>
      <c r="O655" s="50"/>
      <c r="P655" s="52"/>
      <c r="Q655" s="50"/>
      <c r="R655" s="51"/>
      <c r="S655" s="50"/>
      <c r="T655" s="50"/>
      <c r="U655" s="50"/>
    </row>
    <row r="656" ht="12.75" customHeight="1">
      <c r="A656" s="50"/>
      <c r="B656" s="50"/>
      <c r="C656" s="50"/>
      <c r="D656" s="50"/>
      <c r="E656" s="50"/>
      <c r="F656" s="50"/>
      <c r="G656" s="50"/>
      <c r="H656" s="50"/>
      <c r="I656" s="50"/>
      <c r="J656" s="50"/>
      <c r="K656" s="50"/>
      <c r="L656" s="50"/>
      <c r="M656" s="51"/>
      <c r="N656" s="51"/>
      <c r="O656" s="50"/>
      <c r="P656" s="52"/>
      <c r="Q656" s="50"/>
      <c r="R656" s="51"/>
      <c r="S656" s="50"/>
      <c r="T656" s="50"/>
      <c r="U656" s="50"/>
    </row>
    <row r="657" ht="12.75" customHeight="1">
      <c r="A657" s="50"/>
      <c r="B657" s="50"/>
      <c r="C657" s="50"/>
      <c r="D657" s="50"/>
      <c r="E657" s="50"/>
      <c r="F657" s="50"/>
      <c r="G657" s="50"/>
      <c r="H657" s="50"/>
      <c r="I657" s="50"/>
      <c r="J657" s="50"/>
      <c r="K657" s="50"/>
      <c r="L657" s="50"/>
      <c r="M657" s="51"/>
      <c r="N657" s="51"/>
      <c r="O657" s="50"/>
      <c r="P657" s="52"/>
      <c r="Q657" s="50"/>
      <c r="R657" s="51"/>
      <c r="S657" s="50"/>
      <c r="T657" s="50"/>
      <c r="U657" s="50"/>
    </row>
    <row r="658" ht="12.75" customHeight="1">
      <c r="A658" s="50"/>
      <c r="B658" s="50"/>
      <c r="C658" s="50"/>
      <c r="D658" s="50"/>
      <c r="E658" s="50"/>
      <c r="F658" s="50"/>
      <c r="G658" s="50"/>
      <c r="H658" s="50"/>
      <c r="I658" s="50"/>
      <c r="J658" s="50"/>
      <c r="K658" s="50"/>
      <c r="L658" s="50"/>
      <c r="M658" s="51"/>
      <c r="N658" s="51"/>
      <c r="O658" s="50"/>
      <c r="P658" s="52"/>
      <c r="Q658" s="50"/>
      <c r="R658" s="51"/>
      <c r="S658" s="50"/>
      <c r="T658" s="50"/>
      <c r="U658" s="50"/>
    </row>
    <row r="659" ht="12.75" customHeight="1">
      <c r="A659" s="50"/>
      <c r="B659" s="50"/>
      <c r="C659" s="50"/>
      <c r="D659" s="50"/>
      <c r="E659" s="50"/>
      <c r="F659" s="50"/>
      <c r="G659" s="50"/>
      <c r="H659" s="50"/>
      <c r="I659" s="50"/>
      <c r="J659" s="50"/>
      <c r="K659" s="50"/>
      <c r="L659" s="50"/>
      <c r="M659" s="51"/>
      <c r="N659" s="51"/>
      <c r="O659" s="50"/>
      <c r="P659" s="52"/>
      <c r="Q659" s="50"/>
      <c r="R659" s="51"/>
      <c r="S659" s="50"/>
      <c r="T659" s="50"/>
      <c r="U659" s="50"/>
    </row>
    <row r="660" ht="12.75" customHeight="1">
      <c r="A660" s="50"/>
      <c r="B660" s="50"/>
      <c r="C660" s="50"/>
      <c r="D660" s="50"/>
      <c r="E660" s="50"/>
      <c r="F660" s="50"/>
      <c r="G660" s="50"/>
      <c r="H660" s="50"/>
      <c r="I660" s="50"/>
      <c r="J660" s="50"/>
      <c r="K660" s="50"/>
      <c r="L660" s="50"/>
      <c r="M660" s="51"/>
      <c r="N660" s="51"/>
      <c r="O660" s="50"/>
      <c r="P660" s="52"/>
      <c r="Q660" s="50"/>
      <c r="R660" s="51"/>
      <c r="S660" s="50"/>
      <c r="T660" s="50"/>
      <c r="U660" s="50"/>
    </row>
    <row r="661" ht="12.75" customHeight="1">
      <c r="A661" s="50"/>
      <c r="B661" s="50"/>
      <c r="C661" s="50"/>
      <c r="D661" s="50"/>
      <c r="E661" s="50"/>
      <c r="F661" s="50"/>
      <c r="G661" s="50"/>
      <c r="H661" s="50"/>
      <c r="I661" s="50"/>
      <c r="J661" s="50"/>
      <c r="K661" s="50"/>
      <c r="L661" s="50"/>
      <c r="M661" s="51"/>
      <c r="N661" s="51"/>
      <c r="O661" s="50"/>
      <c r="P661" s="52"/>
      <c r="Q661" s="50"/>
      <c r="R661" s="51"/>
      <c r="S661" s="50"/>
      <c r="T661" s="50"/>
      <c r="U661" s="50"/>
    </row>
    <row r="662" ht="12.75" customHeight="1">
      <c r="A662" s="50"/>
      <c r="B662" s="50"/>
      <c r="C662" s="50"/>
      <c r="D662" s="50"/>
      <c r="E662" s="50"/>
      <c r="F662" s="50"/>
      <c r="G662" s="50"/>
      <c r="H662" s="50"/>
      <c r="I662" s="50"/>
      <c r="J662" s="50"/>
      <c r="K662" s="50"/>
      <c r="L662" s="50"/>
      <c r="M662" s="51"/>
      <c r="N662" s="51"/>
      <c r="O662" s="50"/>
      <c r="P662" s="52"/>
      <c r="Q662" s="50"/>
      <c r="R662" s="51"/>
      <c r="S662" s="50"/>
      <c r="T662" s="50"/>
      <c r="U662" s="50"/>
    </row>
    <row r="663" ht="12.75" customHeight="1">
      <c r="A663" s="50"/>
      <c r="B663" s="50"/>
      <c r="C663" s="50"/>
      <c r="D663" s="50"/>
      <c r="E663" s="50"/>
      <c r="F663" s="50"/>
      <c r="G663" s="50"/>
      <c r="H663" s="50"/>
      <c r="I663" s="50"/>
      <c r="J663" s="50"/>
      <c r="K663" s="50"/>
      <c r="L663" s="50"/>
      <c r="M663" s="51"/>
      <c r="N663" s="51"/>
      <c r="O663" s="50"/>
      <c r="P663" s="52"/>
      <c r="Q663" s="50"/>
      <c r="R663" s="51"/>
      <c r="S663" s="50"/>
      <c r="T663" s="50"/>
      <c r="U663" s="50"/>
    </row>
    <row r="664" ht="12.75" customHeight="1">
      <c r="A664" s="50"/>
      <c r="B664" s="50"/>
      <c r="C664" s="50"/>
      <c r="D664" s="50"/>
      <c r="E664" s="50"/>
      <c r="F664" s="50"/>
      <c r="G664" s="50"/>
      <c r="H664" s="50"/>
      <c r="I664" s="50"/>
      <c r="J664" s="50"/>
      <c r="K664" s="50"/>
      <c r="L664" s="50"/>
      <c r="M664" s="51"/>
      <c r="N664" s="51"/>
      <c r="O664" s="50"/>
      <c r="P664" s="52"/>
      <c r="Q664" s="50"/>
      <c r="R664" s="51"/>
      <c r="S664" s="50"/>
      <c r="T664" s="50"/>
      <c r="U664" s="50"/>
    </row>
    <row r="665" ht="12.75" customHeight="1">
      <c r="A665" s="50"/>
      <c r="B665" s="50"/>
      <c r="C665" s="50"/>
      <c r="D665" s="50"/>
      <c r="E665" s="50"/>
      <c r="F665" s="50"/>
      <c r="G665" s="50"/>
      <c r="H665" s="50"/>
      <c r="I665" s="50"/>
      <c r="J665" s="50"/>
      <c r="K665" s="50"/>
      <c r="L665" s="50"/>
      <c r="M665" s="51"/>
      <c r="N665" s="51"/>
      <c r="O665" s="50"/>
      <c r="P665" s="52"/>
      <c r="Q665" s="50"/>
      <c r="R665" s="51"/>
      <c r="S665" s="50"/>
      <c r="T665" s="50"/>
      <c r="U665" s="50"/>
    </row>
    <row r="666" ht="12.75" customHeight="1">
      <c r="A666" s="50"/>
      <c r="B666" s="50"/>
      <c r="C666" s="50"/>
      <c r="D666" s="50"/>
      <c r="E666" s="50"/>
      <c r="F666" s="50"/>
      <c r="G666" s="50"/>
      <c r="H666" s="50"/>
      <c r="I666" s="50"/>
      <c r="J666" s="50"/>
      <c r="K666" s="50"/>
      <c r="L666" s="50"/>
      <c r="M666" s="51"/>
      <c r="N666" s="51"/>
      <c r="O666" s="50"/>
      <c r="P666" s="52"/>
      <c r="Q666" s="50"/>
      <c r="R666" s="51"/>
      <c r="S666" s="50"/>
      <c r="T666" s="50"/>
      <c r="U666" s="50"/>
    </row>
    <row r="667" ht="12.75" customHeight="1">
      <c r="A667" s="50"/>
      <c r="B667" s="50"/>
      <c r="C667" s="50"/>
      <c r="D667" s="50"/>
      <c r="E667" s="50"/>
      <c r="F667" s="50"/>
      <c r="G667" s="50"/>
      <c r="H667" s="50"/>
      <c r="I667" s="50"/>
      <c r="J667" s="50"/>
      <c r="K667" s="50"/>
      <c r="L667" s="50"/>
      <c r="M667" s="51"/>
      <c r="N667" s="51"/>
      <c r="O667" s="50"/>
      <c r="P667" s="52"/>
      <c r="Q667" s="50"/>
      <c r="R667" s="51"/>
      <c r="S667" s="50"/>
      <c r="T667" s="50"/>
      <c r="U667" s="50"/>
    </row>
    <row r="668" ht="12.75" customHeight="1">
      <c r="A668" s="50"/>
      <c r="B668" s="50"/>
      <c r="C668" s="50"/>
      <c r="D668" s="50"/>
      <c r="E668" s="50"/>
      <c r="F668" s="50"/>
      <c r="G668" s="50"/>
      <c r="H668" s="50"/>
      <c r="I668" s="50"/>
      <c r="J668" s="50"/>
      <c r="K668" s="50"/>
      <c r="L668" s="50"/>
      <c r="M668" s="51"/>
      <c r="N668" s="51"/>
      <c r="O668" s="50"/>
      <c r="P668" s="52"/>
      <c r="Q668" s="50"/>
      <c r="R668" s="51"/>
      <c r="S668" s="50"/>
      <c r="T668" s="50"/>
      <c r="U668" s="50"/>
    </row>
    <row r="669" ht="12.75" customHeight="1">
      <c r="A669" s="50"/>
      <c r="B669" s="50"/>
      <c r="C669" s="50"/>
      <c r="D669" s="50"/>
      <c r="E669" s="50"/>
      <c r="F669" s="50"/>
      <c r="G669" s="50"/>
      <c r="H669" s="50"/>
      <c r="I669" s="50"/>
      <c r="J669" s="50"/>
      <c r="K669" s="50"/>
      <c r="L669" s="50"/>
      <c r="M669" s="51"/>
      <c r="N669" s="51"/>
      <c r="O669" s="50"/>
      <c r="P669" s="52"/>
      <c r="Q669" s="50"/>
      <c r="R669" s="51"/>
      <c r="S669" s="50"/>
      <c r="T669" s="50"/>
      <c r="U669" s="50"/>
    </row>
    <row r="670" ht="12.75" customHeight="1">
      <c r="A670" s="50"/>
      <c r="B670" s="50"/>
      <c r="C670" s="50"/>
      <c r="D670" s="50"/>
      <c r="E670" s="50"/>
      <c r="F670" s="50"/>
      <c r="G670" s="50"/>
      <c r="H670" s="50"/>
      <c r="I670" s="50"/>
      <c r="J670" s="50"/>
      <c r="K670" s="50"/>
      <c r="L670" s="50"/>
      <c r="M670" s="51"/>
      <c r="N670" s="51"/>
      <c r="O670" s="50"/>
      <c r="P670" s="52"/>
      <c r="Q670" s="50"/>
      <c r="R670" s="51"/>
      <c r="S670" s="50"/>
      <c r="T670" s="50"/>
      <c r="U670" s="50"/>
    </row>
    <row r="671" ht="12.75" customHeight="1">
      <c r="A671" s="50"/>
      <c r="B671" s="50"/>
      <c r="C671" s="50"/>
      <c r="D671" s="50"/>
      <c r="E671" s="50"/>
      <c r="F671" s="50"/>
      <c r="G671" s="50"/>
      <c r="H671" s="50"/>
      <c r="I671" s="50"/>
      <c r="J671" s="50"/>
      <c r="K671" s="50"/>
      <c r="L671" s="50"/>
      <c r="M671" s="51"/>
      <c r="N671" s="51"/>
      <c r="O671" s="50"/>
      <c r="P671" s="52"/>
      <c r="Q671" s="50"/>
      <c r="R671" s="51"/>
      <c r="S671" s="50"/>
      <c r="T671" s="50"/>
      <c r="U671" s="50"/>
    </row>
    <row r="672" ht="12.75" customHeight="1">
      <c r="A672" s="50"/>
      <c r="B672" s="50"/>
      <c r="C672" s="50"/>
      <c r="D672" s="50"/>
      <c r="E672" s="50"/>
      <c r="F672" s="50"/>
      <c r="G672" s="50"/>
      <c r="H672" s="50"/>
      <c r="I672" s="50"/>
      <c r="J672" s="50"/>
      <c r="K672" s="50"/>
      <c r="L672" s="50"/>
      <c r="M672" s="51"/>
      <c r="N672" s="51"/>
      <c r="O672" s="50"/>
      <c r="P672" s="52"/>
      <c r="Q672" s="50"/>
      <c r="R672" s="51"/>
      <c r="S672" s="50"/>
      <c r="T672" s="50"/>
      <c r="U672" s="50"/>
    </row>
    <row r="673" ht="12.75" customHeight="1">
      <c r="A673" s="50"/>
      <c r="B673" s="50"/>
      <c r="C673" s="50"/>
      <c r="D673" s="50"/>
      <c r="E673" s="50"/>
      <c r="F673" s="50"/>
      <c r="G673" s="50"/>
      <c r="H673" s="50"/>
      <c r="I673" s="50"/>
      <c r="J673" s="50"/>
      <c r="K673" s="50"/>
      <c r="L673" s="50"/>
      <c r="M673" s="51"/>
      <c r="N673" s="51"/>
      <c r="O673" s="50"/>
      <c r="P673" s="52"/>
      <c r="Q673" s="50"/>
      <c r="R673" s="51"/>
      <c r="S673" s="50"/>
      <c r="T673" s="50"/>
      <c r="U673" s="50"/>
    </row>
    <row r="674" ht="12.75" customHeight="1">
      <c r="A674" s="50"/>
      <c r="B674" s="50"/>
      <c r="C674" s="50"/>
      <c r="D674" s="50"/>
      <c r="E674" s="50"/>
      <c r="F674" s="50"/>
      <c r="G674" s="50"/>
      <c r="H674" s="50"/>
      <c r="I674" s="50"/>
      <c r="J674" s="50"/>
      <c r="K674" s="50"/>
      <c r="L674" s="50"/>
      <c r="M674" s="51"/>
      <c r="N674" s="51"/>
      <c r="O674" s="50"/>
      <c r="P674" s="52"/>
      <c r="Q674" s="50"/>
      <c r="R674" s="51"/>
      <c r="S674" s="50"/>
      <c r="T674" s="50"/>
      <c r="U674" s="50"/>
    </row>
    <row r="675" ht="12.75" customHeight="1">
      <c r="A675" s="50"/>
      <c r="B675" s="50"/>
      <c r="C675" s="50"/>
      <c r="D675" s="50"/>
      <c r="E675" s="50"/>
      <c r="F675" s="50"/>
      <c r="G675" s="50"/>
      <c r="H675" s="50"/>
      <c r="I675" s="50"/>
      <c r="J675" s="50"/>
      <c r="K675" s="50"/>
      <c r="L675" s="50"/>
      <c r="M675" s="51"/>
      <c r="N675" s="51"/>
      <c r="O675" s="50"/>
      <c r="P675" s="52"/>
      <c r="Q675" s="50"/>
      <c r="R675" s="51"/>
      <c r="S675" s="50"/>
      <c r="T675" s="50"/>
      <c r="U675" s="50"/>
    </row>
    <row r="676" ht="12.75" customHeight="1">
      <c r="A676" s="50"/>
      <c r="B676" s="50"/>
      <c r="C676" s="50"/>
      <c r="D676" s="50"/>
      <c r="E676" s="50"/>
      <c r="F676" s="50"/>
      <c r="G676" s="50"/>
      <c r="H676" s="50"/>
      <c r="I676" s="50"/>
      <c r="J676" s="50"/>
      <c r="K676" s="50"/>
      <c r="L676" s="50"/>
      <c r="M676" s="51"/>
      <c r="N676" s="51"/>
      <c r="O676" s="50"/>
      <c r="P676" s="52"/>
      <c r="Q676" s="50"/>
      <c r="R676" s="51"/>
      <c r="S676" s="50"/>
      <c r="T676" s="50"/>
      <c r="U676" s="50"/>
    </row>
    <row r="677" ht="12.75" customHeight="1">
      <c r="A677" s="50"/>
      <c r="B677" s="50"/>
      <c r="C677" s="50"/>
      <c r="D677" s="50"/>
      <c r="E677" s="50"/>
      <c r="F677" s="50"/>
      <c r="G677" s="50"/>
      <c r="H677" s="50"/>
      <c r="I677" s="50"/>
      <c r="J677" s="50"/>
      <c r="K677" s="50"/>
      <c r="L677" s="50"/>
      <c r="M677" s="51"/>
      <c r="N677" s="51"/>
      <c r="O677" s="50"/>
      <c r="P677" s="52"/>
      <c r="Q677" s="50"/>
      <c r="R677" s="51"/>
      <c r="S677" s="50"/>
      <c r="T677" s="50"/>
      <c r="U677" s="50"/>
    </row>
    <row r="678" ht="12.75" customHeight="1">
      <c r="A678" s="50"/>
      <c r="B678" s="50"/>
      <c r="C678" s="50"/>
      <c r="D678" s="50"/>
      <c r="E678" s="50"/>
      <c r="F678" s="50"/>
      <c r="G678" s="50"/>
      <c r="H678" s="50"/>
      <c r="I678" s="50"/>
      <c r="J678" s="50"/>
      <c r="K678" s="50"/>
      <c r="L678" s="50"/>
      <c r="M678" s="51"/>
      <c r="N678" s="51"/>
      <c r="O678" s="50"/>
      <c r="P678" s="52"/>
      <c r="Q678" s="50"/>
      <c r="R678" s="51"/>
      <c r="S678" s="50"/>
      <c r="T678" s="50"/>
      <c r="U678" s="50"/>
    </row>
    <row r="679" ht="12.75" customHeight="1">
      <c r="A679" s="50"/>
      <c r="B679" s="50"/>
      <c r="C679" s="50"/>
      <c r="D679" s="50"/>
      <c r="E679" s="50"/>
      <c r="F679" s="50"/>
      <c r="G679" s="50"/>
      <c r="H679" s="50"/>
      <c r="I679" s="50"/>
      <c r="J679" s="50"/>
      <c r="K679" s="50"/>
      <c r="L679" s="50"/>
      <c r="M679" s="51"/>
      <c r="N679" s="51"/>
      <c r="O679" s="50"/>
      <c r="P679" s="52"/>
      <c r="Q679" s="50"/>
      <c r="R679" s="51"/>
      <c r="S679" s="50"/>
      <c r="T679" s="50"/>
      <c r="U679" s="50"/>
    </row>
    <row r="680" ht="12.75" customHeight="1">
      <c r="A680" s="50"/>
      <c r="B680" s="50"/>
      <c r="C680" s="50"/>
      <c r="D680" s="50"/>
      <c r="E680" s="50"/>
      <c r="F680" s="50"/>
      <c r="G680" s="50"/>
      <c r="H680" s="50"/>
      <c r="I680" s="50"/>
      <c r="J680" s="50"/>
      <c r="K680" s="50"/>
      <c r="L680" s="50"/>
      <c r="M680" s="51"/>
      <c r="N680" s="51"/>
      <c r="O680" s="50"/>
      <c r="P680" s="52"/>
      <c r="Q680" s="50"/>
      <c r="R680" s="51"/>
      <c r="S680" s="50"/>
      <c r="T680" s="50"/>
      <c r="U680" s="50"/>
    </row>
    <row r="681" ht="12.75" customHeight="1">
      <c r="A681" s="50"/>
      <c r="B681" s="50"/>
      <c r="C681" s="50"/>
      <c r="D681" s="50"/>
      <c r="E681" s="50"/>
      <c r="F681" s="50"/>
      <c r="G681" s="50"/>
      <c r="H681" s="50"/>
      <c r="I681" s="50"/>
      <c r="J681" s="50"/>
      <c r="K681" s="50"/>
      <c r="L681" s="50"/>
      <c r="M681" s="51"/>
      <c r="N681" s="51"/>
      <c r="O681" s="50"/>
      <c r="P681" s="52"/>
      <c r="Q681" s="50"/>
      <c r="R681" s="51"/>
      <c r="S681" s="50"/>
      <c r="T681" s="50"/>
      <c r="U681" s="50"/>
    </row>
    <row r="682" ht="12.75" customHeight="1">
      <c r="A682" s="50"/>
      <c r="B682" s="50"/>
      <c r="C682" s="50"/>
      <c r="D682" s="50"/>
      <c r="E682" s="50"/>
      <c r="F682" s="50"/>
      <c r="G682" s="50"/>
      <c r="H682" s="50"/>
      <c r="I682" s="50"/>
      <c r="J682" s="50"/>
      <c r="K682" s="50"/>
      <c r="L682" s="50"/>
      <c r="M682" s="51"/>
      <c r="N682" s="51"/>
      <c r="O682" s="50"/>
      <c r="P682" s="52"/>
      <c r="Q682" s="50"/>
      <c r="R682" s="51"/>
      <c r="S682" s="50"/>
      <c r="T682" s="50"/>
      <c r="U682" s="50"/>
    </row>
    <row r="683" ht="12.75" customHeight="1">
      <c r="A683" s="50"/>
      <c r="B683" s="50"/>
      <c r="C683" s="50"/>
      <c r="D683" s="50"/>
      <c r="E683" s="50"/>
      <c r="F683" s="50"/>
      <c r="G683" s="50"/>
      <c r="H683" s="50"/>
      <c r="I683" s="50"/>
      <c r="J683" s="50"/>
      <c r="K683" s="50"/>
      <c r="L683" s="50"/>
      <c r="M683" s="51"/>
      <c r="N683" s="51"/>
      <c r="O683" s="50"/>
      <c r="P683" s="52"/>
      <c r="Q683" s="50"/>
      <c r="R683" s="51"/>
      <c r="S683" s="50"/>
      <c r="T683" s="50"/>
      <c r="U683" s="50"/>
    </row>
    <row r="684" ht="12.75" customHeight="1">
      <c r="A684" s="50"/>
      <c r="B684" s="50"/>
      <c r="C684" s="50"/>
      <c r="D684" s="50"/>
      <c r="E684" s="50"/>
      <c r="F684" s="50"/>
      <c r="G684" s="50"/>
      <c r="H684" s="50"/>
      <c r="I684" s="50"/>
      <c r="J684" s="50"/>
      <c r="K684" s="50"/>
      <c r="L684" s="50"/>
      <c r="M684" s="51"/>
      <c r="N684" s="51"/>
      <c r="O684" s="50"/>
      <c r="P684" s="52"/>
      <c r="Q684" s="50"/>
      <c r="R684" s="51"/>
      <c r="S684" s="50"/>
      <c r="T684" s="50"/>
      <c r="U684" s="50"/>
    </row>
    <row r="685" ht="12.75" customHeight="1">
      <c r="A685" s="50"/>
      <c r="B685" s="50"/>
      <c r="C685" s="50"/>
      <c r="D685" s="50"/>
      <c r="E685" s="50"/>
      <c r="F685" s="50"/>
      <c r="G685" s="50"/>
      <c r="H685" s="50"/>
      <c r="I685" s="50"/>
      <c r="J685" s="50"/>
      <c r="K685" s="50"/>
      <c r="L685" s="50"/>
      <c r="M685" s="51"/>
      <c r="N685" s="51"/>
      <c r="O685" s="50"/>
      <c r="P685" s="52"/>
      <c r="Q685" s="50"/>
      <c r="R685" s="51"/>
      <c r="S685" s="50"/>
      <c r="T685" s="50"/>
      <c r="U685" s="50"/>
    </row>
    <row r="686" ht="12.75" customHeight="1">
      <c r="A686" s="50"/>
      <c r="B686" s="50"/>
      <c r="C686" s="50"/>
      <c r="D686" s="50"/>
      <c r="E686" s="50"/>
      <c r="F686" s="50"/>
      <c r="G686" s="50"/>
      <c r="H686" s="50"/>
      <c r="I686" s="50"/>
      <c r="J686" s="50"/>
      <c r="K686" s="50"/>
      <c r="L686" s="50"/>
      <c r="M686" s="51"/>
      <c r="N686" s="51"/>
      <c r="O686" s="50"/>
      <c r="P686" s="52"/>
      <c r="Q686" s="50"/>
      <c r="R686" s="51"/>
      <c r="S686" s="50"/>
      <c r="T686" s="50"/>
      <c r="U686" s="50"/>
    </row>
    <row r="687" ht="12.75" customHeight="1">
      <c r="A687" s="50"/>
      <c r="B687" s="50"/>
      <c r="C687" s="50"/>
      <c r="D687" s="50"/>
      <c r="E687" s="50"/>
      <c r="F687" s="50"/>
      <c r="G687" s="50"/>
      <c r="H687" s="50"/>
      <c r="I687" s="50"/>
      <c r="J687" s="50"/>
      <c r="K687" s="50"/>
      <c r="L687" s="50"/>
      <c r="M687" s="51"/>
      <c r="N687" s="51"/>
      <c r="O687" s="50"/>
      <c r="P687" s="52"/>
      <c r="Q687" s="50"/>
      <c r="R687" s="51"/>
      <c r="S687" s="50"/>
      <c r="T687" s="50"/>
      <c r="U687" s="50"/>
    </row>
    <row r="688" ht="12.75" customHeight="1">
      <c r="A688" s="50"/>
      <c r="B688" s="50"/>
      <c r="C688" s="50"/>
      <c r="D688" s="50"/>
      <c r="E688" s="50"/>
      <c r="F688" s="50"/>
      <c r="G688" s="50"/>
      <c r="H688" s="50"/>
      <c r="I688" s="50"/>
      <c r="J688" s="50"/>
      <c r="K688" s="50"/>
      <c r="L688" s="50"/>
      <c r="M688" s="51"/>
      <c r="N688" s="51"/>
      <c r="O688" s="50"/>
      <c r="P688" s="52"/>
      <c r="Q688" s="50"/>
      <c r="R688" s="51"/>
      <c r="S688" s="50"/>
      <c r="T688" s="50"/>
      <c r="U688" s="50"/>
    </row>
    <row r="689" ht="12.75" customHeight="1">
      <c r="A689" s="50"/>
      <c r="B689" s="50"/>
      <c r="C689" s="50"/>
      <c r="D689" s="50"/>
      <c r="E689" s="50"/>
      <c r="F689" s="50"/>
      <c r="G689" s="50"/>
      <c r="H689" s="50"/>
      <c r="I689" s="50"/>
      <c r="J689" s="50"/>
      <c r="K689" s="50"/>
      <c r="L689" s="50"/>
      <c r="M689" s="51"/>
      <c r="N689" s="51"/>
      <c r="O689" s="50"/>
      <c r="P689" s="52"/>
      <c r="Q689" s="50"/>
      <c r="R689" s="51"/>
      <c r="S689" s="50"/>
      <c r="T689" s="50"/>
      <c r="U689" s="50"/>
    </row>
    <row r="690" ht="12.75" customHeight="1">
      <c r="A690" s="50"/>
      <c r="B690" s="50"/>
      <c r="C690" s="50"/>
      <c r="D690" s="50"/>
      <c r="E690" s="50"/>
      <c r="F690" s="50"/>
      <c r="G690" s="50"/>
      <c r="H690" s="50"/>
      <c r="I690" s="50"/>
      <c r="J690" s="50"/>
      <c r="K690" s="50"/>
      <c r="L690" s="50"/>
      <c r="M690" s="51"/>
      <c r="N690" s="51"/>
      <c r="O690" s="50"/>
      <c r="P690" s="52"/>
      <c r="Q690" s="50"/>
      <c r="R690" s="51"/>
      <c r="S690" s="50"/>
      <c r="T690" s="50"/>
      <c r="U690" s="50"/>
    </row>
    <row r="691" ht="12.75" customHeight="1">
      <c r="A691" s="50"/>
      <c r="B691" s="50"/>
      <c r="C691" s="50"/>
      <c r="D691" s="50"/>
      <c r="E691" s="50"/>
      <c r="F691" s="50"/>
      <c r="G691" s="50"/>
      <c r="H691" s="50"/>
      <c r="I691" s="50"/>
      <c r="J691" s="50"/>
      <c r="K691" s="50"/>
      <c r="L691" s="50"/>
      <c r="M691" s="51"/>
      <c r="N691" s="51"/>
      <c r="O691" s="50"/>
      <c r="P691" s="52"/>
      <c r="Q691" s="50"/>
      <c r="R691" s="51"/>
      <c r="S691" s="50"/>
      <c r="T691" s="50"/>
      <c r="U691" s="50"/>
    </row>
    <row r="692" ht="12.75" customHeight="1">
      <c r="A692" s="50"/>
      <c r="B692" s="50"/>
      <c r="C692" s="50"/>
      <c r="D692" s="50"/>
      <c r="E692" s="50"/>
      <c r="F692" s="50"/>
      <c r="G692" s="50"/>
      <c r="H692" s="50"/>
      <c r="I692" s="50"/>
      <c r="J692" s="50"/>
      <c r="K692" s="50"/>
      <c r="L692" s="50"/>
      <c r="M692" s="51"/>
      <c r="N692" s="51"/>
      <c r="O692" s="50"/>
      <c r="P692" s="52"/>
      <c r="Q692" s="50"/>
      <c r="R692" s="51"/>
      <c r="S692" s="50"/>
      <c r="T692" s="50"/>
      <c r="U692" s="50"/>
    </row>
    <row r="693" ht="12.75" customHeight="1">
      <c r="A693" s="50"/>
      <c r="B693" s="50"/>
      <c r="C693" s="50"/>
      <c r="D693" s="50"/>
      <c r="E693" s="50"/>
      <c r="F693" s="50"/>
      <c r="G693" s="50"/>
      <c r="H693" s="50"/>
      <c r="I693" s="50"/>
      <c r="J693" s="50"/>
      <c r="K693" s="50"/>
      <c r="L693" s="50"/>
      <c r="M693" s="51"/>
      <c r="N693" s="51"/>
      <c r="O693" s="50"/>
      <c r="P693" s="52"/>
      <c r="Q693" s="50"/>
      <c r="R693" s="51"/>
      <c r="S693" s="50"/>
      <c r="T693" s="50"/>
      <c r="U693" s="50"/>
    </row>
    <row r="694" ht="12.75" customHeight="1">
      <c r="A694" s="50"/>
      <c r="B694" s="50"/>
      <c r="C694" s="50"/>
      <c r="D694" s="50"/>
      <c r="E694" s="50"/>
      <c r="F694" s="50"/>
      <c r="G694" s="50"/>
      <c r="H694" s="50"/>
      <c r="I694" s="50"/>
      <c r="J694" s="50"/>
      <c r="K694" s="50"/>
      <c r="L694" s="50"/>
      <c r="M694" s="51"/>
      <c r="N694" s="51"/>
      <c r="O694" s="50"/>
      <c r="P694" s="52"/>
      <c r="Q694" s="50"/>
      <c r="R694" s="51"/>
      <c r="S694" s="50"/>
      <c r="T694" s="50"/>
      <c r="U694" s="50"/>
    </row>
    <row r="695" ht="12.75" customHeight="1">
      <c r="A695" s="50"/>
      <c r="B695" s="50"/>
      <c r="C695" s="50"/>
      <c r="D695" s="50"/>
      <c r="E695" s="50"/>
      <c r="F695" s="50"/>
      <c r="G695" s="50"/>
      <c r="H695" s="50"/>
      <c r="I695" s="50"/>
      <c r="J695" s="50"/>
      <c r="K695" s="50"/>
      <c r="L695" s="50"/>
      <c r="M695" s="51"/>
      <c r="N695" s="51"/>
      <c r="O695" s="50"/>
      <c r="P695" s="52"/>
      <c r="Q695" s="50"/>
      <c r="R695" s="51"/>
      <c r="S695" s="50"/>
      <c r="T695" s="50"/>
      <c r="U695" s="50"/>
    </row>
    <row r="696" ht="12.75" customHeight="1">
      <c r="A696" s="50"/>
      <c r="B696" s="50"/>
      <c r="C696" s="50"/>
      <c r="D696" s="50"/>
      <c r="E696" s="50"/>
      <c r="F696" s="50"/>
      <c r="G696" s="50"/>
      <c r="H696" s="50"/>
      <c r="I696" s="50"/>
      <c r="J696" s="50"/>
      <c r="K696" s="50"/>
      <c r="L696" s="50"/>
      <c r="M696" s="51"/>
      <c r="N696" s="51"/>
      <c r="O696" s="50"/>
      <c r="P696" s="52"/>
      <c r="Q696" s="50"/>
      <c r="R696" s="51"/>
      <c r="S696" s="50"/>
      <c r="T696" s="50"/>
      <c r="U696" s="50"/>
    </row>
    <row r="697" ht="12.75" customHeight="1">
      <c r="A697" s="50"/>
      <c r="B697" s="50"/>
      <c r="C697" s="50"/>
      <c r="D697" s="50"/>
      <c r="E697" s="50"/>
      <c r="F697" s="50"/>
      <c r="G697" s="50"/>
      <c r="H697" s="50"/>
      <c r="I697" s="50"/>
      <c r="J697" s="50"/>
      <c r="K697" s="50"/>
      <c r="L697" s="50"/>
      <c r="M697" s="51"/>
      <c r="N697" s="51"/>
      <c r="O697" s="50"/>
      <c r="P697" s="52"/>
      <c r="Q697" s="50"/>
      <c r="R697" s="51"/>
      <c r="S697" s="50"/>
      <c r="T697" s="50"/>
      <c r="U697" s="50"/>
    </row>
    <row r="698" ht="12.75" customHeight="1">
      <c r="A698" s="50"/>
      <c r="B698" s="50"/>
      <c r="C698" s="50"/>
      <c r="D698" s="50"/>
      <c r="E698" s="50"/>
      <c r="F698" s="50"/>
      <c r="G698" s="50"/>
      <c r="H698" s="50"/>
      <c r="I698" s="50"/>
      <c r="J698" s="50"/>
      <c r="K698" s="50"/>
      <c r="L698" s="50"/>
      <c r="M698" s="51"/>
      <c r="N698" s="51"/>
      <c r="O698" s="50"/>
      <c r="P698" s="52"/>
      <c r="Q698" s="50"/>
      <c r="R698" s="51"/>
      <c r="S698" s="50"/>
      <c r="T698" s="50"/>
      <c r="U698" s="50"/>
    </row>
    <row r="699" ht="12.75" customHeight="1">
      <c r="A699" s="50"/>
      <c r="B699" s="50"/>
      <c r="C699" s="50"/>
      <c r="D699" s="50"/>
      <c r="E699" s="50"/>
      <c r="F699" s="50"/>
      <c r="G699" s="50"/>
      <c r="H699" s="50"/>
      <c r="I699" s="50"/>
      <c r="J699" s="50"/>
      <c r="K699" s="50"/>
      <c r="L699" s="50"/>
      <c r="M699" s="51"/>
      <c r="N699" s="51"/>
      <c r="O699" s="50"/>
      <c r="P699" s="52"/>
      <c r="Q699" s="50"/>
      <c r="R699" s="51"/>
      <c r="S699" s="50"/>
      <c r="T699" s="50"/>
      <c r="U699" s="50"/>
    </row>
    <row r="700" ht="12.75" customHeight="1">
      <c r="A700" s="50"/>
      <c r="B700" s="50"/>
      <c r="C700" s="50"/>
      <c r="D700" s="50"/>
      <c r="E700" s="50"/>
      <c r="F700" s="50"/>
      <c r="G700" s="50"/>
      <c r="H700" s="50"/>
      <c r="I700" s="50"/>
      <c r="J700" s="50"/>
      <c r="K700" s="50"/>
      <c r="L700" s="50"/>
      <c r="M700" s="51"/>
      <c r="N700" s="51"/>
      <c r="O700" s="50"/>
      <c r="P700" s="52"/>
      <c r="Q700" s="50"/>
      <c r="R700" s="51"/>
      <c r="S700" s="50"/>
      <c r="T700" s="50"/>
      <c r="U700" s="50"/>
    </row>
    <row r="701" ht="12.75" customHeight="1">
      <c r="A701" s="50"/>
      <c r="B701" s="50"/>
      <c r="C701" s="50"/>
      <c r="D701" s="50"/>
      <c r="E701" s="50"/>
      <c r="F701" s="50"/>
      <c r="G701" s="50"/>
      <c r="H701" s="50"/>
      <c r="I701" s="50"/>
      <c r="J701" s="50"/>
      <c r="K701" s="50"/>
      <c r="L701" s="50"/>
      <c r="M701" s="51"/>
      <c r="N701" s="51"/>
      <c r="O701" s="50"/>
      <c r="P701" s="52"/>
      <c r="Q701" s="50"/>
      <c r="R701" s="51"/>
      <c r="S701" s="50"/>
      <c r="T701" s="50"/>
      <c r="U701" s="50"/>
    </row>
    <row r="702" ht="12.75" customHeight="1">
      <c r="A702" s="50"/>
      <c r="B702" s="50"/>
      <c r="C702" s="50"/>
      <c r="D702" s="50"/>
      <c r="E702" s="50"/>
      <c r="F702" s="50"/>
      <c r="G702" s="50"/>
      <c r="H702" s="50"/>
      <c r="I702" s="50"/>
      <c r="J702" s="50"/>
      <c r="K702" s="50"/>
      <c r="L702" s="50"/>
      <c r="M702" s="51"/>
      <c r="N702" s="51"/>
      <c r="O702" s="50"/>
      <c r="P702" s="52"/>
      <c r="Q702" s="50"/>
      <c r="R702" s="51"/>
      <c r="S702" s="50"/>
      <c r="T702" s="50"/>
      <c r="U702" s="50"/>
    </row>
    <row r="703" ht="12.75" customHeight="1">
      <c r="A703" s="50"/>
      <c r="B703" s="50"/>
      <c r="C703" s="50"/>
      <c r="D703" s="50"/>
      <c r="E703" s="50"/>
      <c r="F703" s="50"/>
      <c r="G703" s="50"/>
      <c r="H703" s="50"/>
      <c r="I703" s="50"/>
      <c r="J703" s="50"/>
      <c r="K703" s="50"/>
      <c r="L703" s="50"/>
      <c r="M703" s="51"/>
      <c r="N703" s="51"/>
      <c r="O703" s="50"/>
      <c r="P703" s="52"/>
      <c r="Q703" s="50"/>
      <c r="R703" s="51"/>
      <c r="S703" s="50"/>
      <c r="T703" s="50"/>
      <c r="U703" s="50"/>
    </row>
    <row r="704" ht="12.75" customHeight="1">
      <c r="A704" s="50"/>
      <c r="B704" s="50"/>
      <c r="C704" s="50"/>
      <c r="D704" s="50"/>
      <c r="E704" s="50"/>
      <c r="F704" s="50"/>
      <c r="G704" s="50"/>
      <c r="H704" s="50"/>
      <c r="I704" s="50"/>
      <c r="J704" s="50"/>
      <c r="K704" s="50"/>
      <c r="L704" s="50"/>
      <c r="M704" s="51"/>
      <c r="N704" s="51"/>
      <c r="O704" s="50"/>
      <c r="P704" s="52"/>
      <c r="Q704" s="50"/>
      <c r="R704" s="51"/>
      <c r="S704" s="50"/>
      <c r="T704" s="50"/>
      <c r="U704" s="50"/>
    </row>
    <row r="705" ht="12.75" customHeight="1">
      <c r="A705" s="50"/>
      <c r="B705" s="50"/>
      <c r="C705" s="50"/>
      <c r="D705" s="50"/>
      <c r="E705" s="50"/>
      <c r="F705" s="50"/>
      <c r="G705" s="50"/>
      <c r="H705" s="50"/>
      <c r="I705" s="50"/>
      <c r="J705" s="50"/>
      <c r="K705" s="50"/>
      <c r="L705" s="50"/>
      <c r="M705" s="51"/>
      <c r="N705" s="51"/>
      <c r="O705" s="50"/>
      <c r="P705" s="52"/>
      <c r="Q705" s="50"/>
      <c r="R705" s="51"/>
      <c r="S705" s="50"/>
      <c r="T705" s="50"/>
      <c r="U705" s="50"/>
    </row>
    <row r="706" ht="12.75" customHeight="1">
      <c r="A706" s="50"/>
      <c r="B706" s="50"/>
      <c r="C706" s="50"/>
      <c r="D706" s="50"/>
      <c r="E706" s="50"/>
      <c r="F706" s="50"/>
      <c r="G706" s="50"/>
      <c r="H706" s="50"/>
      <c r="I706" s="50"/>
      <c r="J706" s="50"/>
      <c r="K706" s="50"/>
      <c r="L706" s="50"/>
      <c r="M706" s="51"/>
      <c r="N706" s="51"/>
      <c r="O706" s="50"/>
      <c r="P706" s="52"/>
      <c r="Q706" s="50"/>
      <c r="R706" s="51"/>
      <c r="S706" s="50"/>
      <c r="T706" s="50"/>
      <c r="U706" s="50"/>
    </row>
    <row r="707" ht="12.75" customHeight="1">
      <c r="A707" s="50"/>
      <c r="B707" s="50"/>
      <c r="C707" s="50"/>
      <c r="D707" s="50"/>
      <c r="E707" s="50"/>
      <c r="F707" s="50"/>
      <c r="G707" s="50"/>
      <c r="H707" s="50"/>
      <c r="I707" s="50"/>
      <c r="J707" s="50"/>
      <c r="K707" s="50"/>
      <c r="L707" s="50"/>
      <c r="M707" s="51"/>
      <c r="N707" s="51"/>
      <c r="O707" s="50"/>
      <c r="P707" s="52"/>
      <c r="Q707" s="50"/>
      <c r="R707" s="51"/>
      <c r="S707" s="50"/>
      <c r="T707" s="50"/>
      <c r="U707" s="50"/>
    </row>
    <row r="708" ht="12.75" customHeight="1">
      <c r="A708" s="50"/>
      <c r="B708" s="50"/>
      <c r="C708" s="50"/>
      <c r="D708" s="50"/>
      <c r="E708" s="50"/>
      <c r="F708" s="50"/>
      <c r="G708" s="50"/>
      <c r="H708" s="50"/>
      <c r="I708" s="50"/>
      <c r="J708" s="50"/>
      <c r="K708" s="50"/>
      <c r="L708" s="50"/>
      <c r="M708" s="51"/>
      <c r="N708" s="51"/>
      <c r="O708" s="50"/>
      <c r="P708" s="52"/>
      <c r="Q708" s="50"/>
      <c r="R708" s="51"/>
      <c r="S708" s="50"/>
      <c r="T708" s="50"/>
      <c r="U708" s="50"/>
    </row>
    <row r="709" ht="12.75" customHeight="1">
      <c r="A709" s="50"/>
      <c r="B709" s="50"/>
      <c r="C709" s="50"/>
      <c r="D709" s="50"/>
      <c r="E709" s="50"/>
      <c r="F709" s="50"/>
      <c r="G709" s="50"/>
      <c r="H709" s="50"/>
      <c r="I709" s="50"/>
      <c r="J709" s="50"/>
      <c r="K709" s="50"/>
      <c r="L709" s="50"/>
      <c r="M709" s="51"/>
      <c r="N709" s="51"/>
      <c r="O709" s="50"/>
      <c r="P709" s="52"/>
      <c r="Q709" s="50"/>
      <c r="R709" s="51"/>
      <c r="S709" s="50"/>
      <c r="T709" s="50"/>
      <c r="U709" s="50"/>
    </row>
    <row r="710" ht="12.75" customHeight="1">
      <c r="A710" s="50"/>
      <c r="B710" s="50"/>
      <c r="C710" s="50"/>
      <c r="D710" s="50"/>
      <c r="E710" s="50"/>
      <c r="F710" s="50"/>
      <c r="G710" s="50"/>
      <c r="H710" s="50"/>
      <c r="I710" s="50"/>
      <c r="J710" s="50"/>
      <c r="K710" s="50"/>
      <c r="L710" s="50"/>
      <c r="M710" s="51"/>
      <c r="N710" s="51"/>
      <c r="O710" s="50"/>
      <c r="P710" s="52"/>
      <c r="Q710" s="50"/>
      <c r="R710" s="51"/>
      <c r="S710" s="50"/>
      <c r="T710" s="50"/>
      <c r="U710" s="50"/>
    </row>
    <row r="711" ht="12.75" customHeight="1">
      <c r="A711" s="50"/>
      <c r="B711" s="50"/>
      <c r="C711" s="50"/>
      <c r="D711" s="50"/>
      <c r="E711" s="50"/>
      <c r="F711" s="50"/>
      <c r="G711" s="50"/>
      <c r="H711" s="50"/>
      <c r="I711" s="50"/>
      <c r="J711" s="50"/>
      <c r="K711" s="50"/>
      <c r="L711" s="50"/>
      <c r="M711" s="51"/>
      <c r="N711" s="51"/>
      <c r="O711" s="50"/>
      <c r="P711" s="52"/>
      <c r="Q711" s="50"/>
      <c r="R711" s="51"/>
      <c r="S711" s="50"/>
      <c r="T711" s="50"/>
      <c r="U711" s="50"/>
    </row>
    <row r="712" ht="12.75" customHeight="1">
      <c r="A712" s="50"/>
      <c r="B712" s="50"/>
      <c r="C712" s="50"/>
      <c r="D712" s="50"/>
      <c r="E712" s="50"/>
      <c r="F712" s="50"/>
      <c r="G712" s="50"/>
      <c r="H712" s="50"/>
      <c r="I712" s="50"/>
      <c r="J712" s="50"/>
      <c r="K712" s="50"/>
      <c r="L712" s="50"/>
      <c r="M712" s="51"/>
      <c r="N712" s="51"/>
      <c r="O712" s="50"/>
      <c r="P712" s="52"/>
      <c r="Q712" s="50"/>
      <c r="R712" s="51"/>
      <c r="S712" s="50"/>
      <c r="T712" s="50"/>
      <c r="U712" s="50"/>
    </row>
    <row r="713" ht="12.75" customHeight="1">
      <c r="A713" s="50"/>
      <c r="B713" s="50"/>
      <c r="C713" s="50"/>
      <c r="D713" s="50"/>
      <c r="E713" s="50"/>
      <c r="F713" s="50"/>
      <c r="G713" s="50"/>
      <c r="H713" s="50"/>
      <c r="I713" s="50"/>
      <c r="J713" s="50"/>
      <c r="K713" s="50"/>
      <c r="L713" s="50"/>
      <c r="M713" s="51"/>
      <c r="N713" s="51"/>
      <c r="O713" s="50"/>
      <c r="P713" s="52"/>
      <c r="Q713" s="50"/>
      <c r="R713" s="51"/>
      <c r="S713" s="50"/>
      <c r="T713" s="50"/>
      <c r="U713" s="50"/>
    </row>
    <row r="714" ht="12.75" customHeight="1">
      <c r="A714" s="50"/>
      <c r="B714" s="50"/>
      <c r="C714" s="50"/>
      <c r="D714" s="50"/>
      <c r="E714" s="50"/>
      <c r="F714" s="50"/>
      <c r="G714" s="50"/>
      <c r="H714" s="50"/>
      <c r="I714" s="50"/>
      <c r="J714" s="50"/>
      <c r="K714" s="50"/>
      <c r="L714" s="50"/>
      <c r="M714" s="51"/>
      <c r="N714" s="51"/>
      <c r="O714" s="50"/>
      <c r="P714" s="52"/>
      <c r="Q714" s="50"/>
      <c r="R714" s="51"/>
      <c r="S714" s="50"/>
      <c r="T714" s="50"/>
      <c r="U714" s="50"/>
    </row>
    <row r="715" ht="12.75" customHeight="1">
      <c r="A715" s="50"/>
      <c r="B715" s="50"/>
      <c r="C715" s="50"/>
      <c r="D715" s="50"/>
      <c r="E715" s="50"/>
      <c r="F715" s="50"/>
      <c r="G715" s="50"/>
      <c r="H715" s="50"/>
      <c r="I715" s="50"/>
      <c r="J715" s="50"/>
      <c r="K715" s="50"/>
      <c r="L715" s="50"/>
      <c r="M715" s="51"/>
      <c r="N715" s="51"/>
      <c r="O715" s="50"/>
      <c r="P715" s="52"/>
      <c r="Q715" s="50"/>
      <c r="R715" s="51"/>
      <c r="S715" s="50"/>
      <c r="T715" s="50"/>
      <c r="U715" s="50"/>
    </row>
    <row r="716" ht="12.75" customHeight="1">
      <c r="A716" s="50"/>
      <c r="B716" s="50"/>
      <c r="C716" s="50"/>
      <c r="D716" s="50"/>
      <c r="E716" s="50"/>
      <c r="F716" s="50"/>
      <c r="G716" s="50"/>
      <c r="H716" s="50"/>
      <c r="I716" s="50"/>
      <c r="J716" s="50"/>
      <c r="K716" s="50"/>
      <c r="L716" s="50"/>
      <c r="M716" s="51"/>
      <c r="N716" s="51"/>
      <c r="O716" s="50"/>
      <c r="P716" s="52"/>
      <c r="Q716" s="50"/>
      <c r="R716" s="51"/>
      <c r="S716" s="50"/>
      <c r="T716" s="50"/>
      <c r="U716" s="50"/>
    </row>
    <row r="717" ht="12.75" customHeight="1">
      <c r="A717" s="50"/>
      <c r="B717" s="50"/>
      <c r="C717" s="50"/>
      <c r="D717" s="50"/>
      <c r="E717" s="50"/>
      <c r="F717" s="50"/>
      <c r="G717" s="50"/>
      <c r="H717" s="50"/>
      <c r="I717" s="50"/>
      <c r="J717" s="50"/>
      <c r="K717" s="50"/>
      <c r="L717" s="50"/>
      <c r="M717" s="51"/>
      <c r="N717" s="51"/>
      <c r="O717" s="50"/>
      <c r="P717" s="52"/>
      <c r="Q717" s="50"/>
      <c r="R717" s="51"/>
      <c r="S717" s="50"/>
      <c r="T717" s="50"/>
      <c r="U717" s="50"/>
    </row>
    <row r="718" ht="12.75" customHeight="1">
      <c r="A718" s="50"/>
      <c r="B718" s="50"/>
      <c r="C718" s="50"/>
      <c r="D718" s="50"/>
      <c r="E718" s="50"/>
      <c r="F718" s="50"/>
      <c r="G718" s="50"/>
      <c r="H718" s="50"/>
      <c r="I718" s="50"/>
      <c r="J718" s="50"/>
      <c r="K718" s="50"/>
      <c r="L718" s="50"/>
      <c r="M718" s="51"/>
      <c r="N718" s="51"/>
      <c r="O718" s="50"/>
      <c r="P718" s="52"/>
      <c r="Q718" s="50"/>
      <c r="R718" s="51"/>
      <c r="S718" s="50"/>
      <c r="T718" s="50"/>
      <c r="U718" s="50"/>
    </row>
    <row r="719" ht="12.75" customHeight="1">
      <c r="A719" s="50"/>
      <c r="B719" s="50"/>
      <c r="C719" s="50"/>
      <c r="D719" s="50"/>
      <c r="E719" s="50"/>
      <c r="F719" s="50"/>
      <c r="G719" s="50"/>
      <c r="H719" s="50"/>
      <c r="I719" s="50"/>
      <c r="J719" s="50"/>
      <c r="K719" s="50"/>
      <c r="L719" s="50"/>
      <c r="M719" s="51"/>
      <c r="N719" s="51"/>
      <c r="O719" s="50"/>
      <c r="P719" s="52"/>
      <c r="Q719" s="50"/>
      <c r="R719" s="51"/>
      <c r="S719" s="50"/>
      <c r="T719" s="50"/>
      <c r="U719" s="50"/>
    </row>
    <row r="720" ht="12.75" customHeight="1">
      <c r="A720" s="50"/>
      <c r="B720" s="50"/>
      <c r="C720" s="50"/>
      <c r="D720" s="50"/>
      <c r="E720" s="50"/>
      <c r="F720" s="50"/>
      <c r="G720" s="50"/>
      <c r="H720" s="50"/>
      <c r="I720" s="50"/>
      <c r="J720" s="50"/>
      <c r="K720" s="50"/>
      <c r="L720" s="50"/>
      <c r="M720" s="51"/>
      <c r="N720" s="51"/>
      <c r="O720" s="50"/>
      <c r="P720" s="52"/>
      <c r="Q720" s="50"/>
      <c r="R720" s="51"/>
      <c r="S720" s="50"/>
      <c r="T720" s="50"/>
      <c r="U720" s="50"/>
    </row>
    <row r="721" ht="12.75" customHeight="1">
      <c r="A721" s="50"/>
      <c r="B721" s="50"/>
      <c r="C721" s="50"/>
      <c r="D721" s="50"/>
      <c r="E721" s="50"/>
      <c r="F721" s="50"/>
      <c r="G721" s="50"/>
      <c r="H721" s="50"/>
      <c r="I721" s="50"/>
      <c r="J721" s="50"/>
      <c r="K721" s="50"/>
      <c r="L721" s="50"/>
      <c r="M721" s="51"/>
      <c r="N721" s="51"/>
      <c r="O721" s="50"/>
      <c r="P721" s="52"/>
      <c r="Q721" s="50"/>
      <c r="R721" s="51"/>
      <c r="S721" s="50"/>
      <c r="T721" s="50"/>
      <c r="U721" s="50"/>
    </row>
    <row r="722" ht="12.75" customHeight="1">
      <c r="A722" s="50"/>
      <c r="B722" s="50"/>
      <c r="C722" s="50"/>
      <c r="D722" s="50"/>
      <c r="E722" s="50"/>
      <c r="F722" s="50"/>
      <c r="G722" s="50"/>
      <c r="H722" s="50"/>
      <c r="I722" s="50"/>
      <c r="J722" s="50"/>
      <c r="K722" s="50"/>
      <c r="L722" s="50"/>
      <c r="M722" s="51"/>
      <c r="N722" s="51"/>
      <c r="O722" s="50"/>
      <c r="P722" s="52"/>
      <c r="Q722" s="50"/>
      <c r="R722" s="51"/>
      <c r="S722" s="50"/>
      <c r="T722" s="50"/>
      <c r="U722" s="50"/>
    </row>
    <row r="723" ht="12.75" customHeight="1">
      <c r="A723" s="50"/>
      <c r="B723" s="50"/>
      <c r="C723" s="50"/>
      <c r="D723" s="50"/>
      <c r="E723" s="50"/>
      <c r="F723" s="50"/>
      <c r="G723" s="50"/>
      <c r="H723" s="50"/>
      <c r="I723" s="50"/>
      <c r="J723" s="50"/>
      <c r="K723" s="50"/>
      <c r="L723" s="50"/>
      <c r="M723" s="51"/>
      <c r="N723" s="51"/>
      <c r="O723" s="50"/>
      <c r="P723" s="52"/>
      <c r="Q723" s="50"/>
      <c r="R723" s="51"/>
      <c r="S723" s="50"/>
      <c r="T723" s="50"/>
      <c r="U723" s="50"/>
    </row>
    <row r="724" ht="12.75" customHeight="1">
      <c r="A724" s="50"/>
      <c r="B724" s="50"/>
      <c r="C724" s="50"/>
      <c r="D724" s="50"/>
      <c r="E724" s="50"/>
      <c r="F724" s="50"/>
      <c r="G724" s="50"/>
      <c r="H724" s="50"/>
      <c r="I724" s="50"/>
      <c r="J724" s="50"/>
      <c r="K724" s="50"/>
      <c r="L724" s="50"/>
      <c r="M724" s="51"/>
      <c r="N724" s="51"/>
      <c r="O724" s="50"/>
      <c r="P724" s="52"/>
      <c r="Q724" s="50"/>
      <c r="R724" s="51"/>
      <c r="S724" s="50"/>
      <c r="T724" s="50"/>
      <c r="U724" s="50"/>
    </row>
    <row r="725" ht="12.75" customHeight="1">
      <c r="A725" s="50"/>
      <c r="B725" s="50"/>
      <c r="C725" s="50"/>
      <c r="D725" s="50"/>
      <c r="E725" s="50"/>
      <c r="F725" s="50"/>
      <c r="G725" s="50"/>
      <c r="H725" s="50"/>
      <c r="I725" s="50"/>
      <c r="J725" s="50"/>
      <c r="K725" s="50"/>
      <c r="L725" s="50"/>
      <c r="M725" s="51"/>
      <c r="N725" s="51"/>
      <c r="O725" s="50"/>
      <c r="P725" s="52"/>
      <c r="Q725" s="50"/>
      <c r="R725" s="51"/>
      <c r="S725" s="50"/>
      <c r="T725" s="50"/>
      <c r="U725" s="50"/>
    </row>
    <row r="726" ht="12.75" customHeight="1">
      <c r="A726" s="50"/>
      <c r="B726" s="50"/>
      <c r="C726" s="50"/>
      <c r="D726" s="50"/>
      <c r="E726" s="50"/>
      <c r="F726" s="50"/>
      <c r="G726" s="50"/>
      <c r="H726" s="50"/>
      <c r="I726" s="50"/>
      <c r="J726" s="50"/>
      <c r="K726" s="50"/>
      <c r="L726" s="50"/>
      <c r="M726" s="51"/>
      <c r="N726" s="51"/>
      <c r="O726" s="50"/>
      <c r="P726" s="52"/>
      <c r="Q726" s="50"/>
      <c r="R726" s="51"/>
      <c r="S726" s="50"/>
      <c r="T726" s="50"/>
      <c r="U726" s="50"/>
    </row>
    <row r="727" ht="12.75" customHeight="1">
      <c r="A727" s="50"/>
      <c r="B727" s="50"/>
      <c r="C727" s="50"/>
      <c r="D727" s="50"/>
      <c r="E727" s="50"/>
      <c r="F727" s="50"/>
      <c r="G727" s="50"/>
      <c r="H727" s="50"/>
      <c r="I727" s="50"/>
      <c r="J727" s="50"/>
      <c r="K727" s="50"/>
      <c r="L727" s="50"/>
      <c r="M727" s="51"/>
      <c r="N727" s="51"/>
      <c r="O727" s="50"/>
      <c r="P727" s="52"/>
      <c r="Q727" s="50"/>
      <c r="R727" s="51"/>
      <c r="S727" s="50"/>
      <c r="T727" s="50"/>
      <c r="U727" s="50"/>
    </row>
    <row r="728" ht="12.75" customHeight="1">
      <c r="A728" s="50"/>
      <c r="B728" s="50"/>
      <c r="C728" s="50"/>
      <c r="D728" s="50"/>
      <c r="E728" s="50"/>
      <c r="F728" s="50"/>
      <c r="G728" s="50"/>
      <c r="H728" s="50"/>
      <c r="I728" s="50"/>
      <c r="J728" s="50"/>
      <c r="K728" s="50"/>
      <c r="L728" s="50"/>
      <c r="M728" s="51"/>
      <c r="N728" s="51"/>
      <c r="O728" s="50"/>
      <c r="P728" s="52"/>
      <c r="Q728" s="50"/>
      <c r="R728" s="51"/>
      <c r="S728" s="50"/>
      <c r="T728" s="50"/>
      <c r="U728" s="50"/>
    </row>
    <row r="729" ht="12.75" customHeight="1">
      <c r="A729" s="50"/>
      <c r="B729" s="50"/>
      <c r="C729" s="50"/>
      <c r="D729" s="50"/>
      <c r="E729" s="50"/>
      <c r="F729" s="50"/>
      <c r="G729" s="50"/>
      <c r="H729" s="50"/>
      <c r="I729" s="50"/>
      <c r="J729" s="50"/>
      <c r="K729" s="50"/>
      <c r="L729" s="50"/>
      <c r="M729" s="51"/>
      <c r="N729" s="51"/>
      <c r="O729" s="50"/>
      <c r="P729" s="52"/>
      <c r="Q729" s="50"/>
      <c r="R729" s="51"/>
      <c r="S729" s="50"/>
      <c r="T729" s="50"/>
      <c r="U729" s="50"/>
    </row>
    <row r="730" ht="12.75" customHeight="1">
      <c r="A730" s="50"/>
      <c r="B730" s="50"/>
      <c r="C730" s="50"/>
      <c r="D730" s="50"/>
      <c r="E730" s="50"/>
      <c r="F730" s="50"/>
      <c r="G730" s="50"/>
      <c r="H730" s="50"/>
      <c r="I730" s="50"/>
      <c r="J730" s="50"/>
      <c r="K730" s="50"/>
      <c r="L730" s="50"/>
      <c r="M730" s="51"/>
      <c r="N730" s="51"/>
      <c r="O730" s="50"/>
      <c r="P730" s="52"/>
      <c r="Q730" s="50"/>
      <c r="R730" s="51"/>
      <c r="S730" s="50"/>
      <c r="T730" s="50"/>
      <c r="U730" s="50"/>
    </row>
    <row r="731" ht="12.75" customHeight="1">
      <c r="A731" s="50"/>
      <c r="B731" s="50"/>
      <c r="C731" s="50"/>
      <c r="D731" s="50"/>
      <c r="E731" s="50"/>
      <c r="F731" s="50"/>
      <c r="G731" s="50"/>
      <c r="H731" s="50"/>
      <c r="I731" s="50"/>
      <c r="J731" s="50"/>
      <c r="K731" s="50"/>
      <c r="L731" s="50"/>
      <c r="M731" s="51"/>
      <c r="N731" s="51"/>
      <c r="O731" s="50"/>
      <c r="P731" s="52"/>
      <c r="Q731" s="50"/>
      <c r="R731" s="51"/>
      <c r="S731" s="50"/>
      <c r="T731" s="50"/>
      <c r="U731" s="50"/>
    </row>
    <row r="732" ht="12.75" customHeight="1">
      <c r="A732" s="50"/>
      <c r="B732" s="50"/>
      <c r="C732" s="50"/>
      <c r="D732" s="50"/>
      <c r="E732" s="50"/>
      <c r="F732" s="50"/>
      <c r="G732" s="50"/>
      <c r="H732" s="50"/>
      <c r="I732" s="50"/>
      <c r="J732" s="50"/>
      <c r="K732" s="50"/>
      <c r="L732" s="50"/>
      <c r="M732" s="51"/>
      <c r="N732" s="51"/>
      <c r="O732" s="50"/>
      <c r="P732" s="52"/>
      <c r="Q732" s="50"/>
      <c r="R732" s="51"/>
      <c r="S732" s="50"/>
      <c r="T732" s="50"/>
      <c r="U732" s="50"/>
    </row>
    <row r="733" ht="12.75" customHeight="1">
      <c r="A733" s="50"/>
      <c r="B733" s="50"/>
      <c r="C733" s="50"/>
      <c r="D733" s="50"/>
      <c r="E733" s="50"/>
      <c r="F733" s="50"/>
      <c r="G733" s="50"/>
      <c r="H733" s="50"/>
      <c r="I733" s="50"/>
      <c r="J733" s="50"/>
      <c r="K733" s="50"/>
      <c r="L733" s="50"/>
      <c r="M733" s="51"/>
      <c r="N733" s="51"/>
      <c r="O733" s="50"/>
      <c r="P733" s="52"/>
      <c r="Q733" s="50"/>
      <c r="R733" s="51"/>
      <c r="S733" s="50"/>
      <c r="T733" s="50"/>
      <c r="U733" s="50"/>
    </row>
    <row r="734" ht="12.75" customHeight="1">
      <c r="A734" s="50"/>
      <c r="B734" s="50"/>
      <c r="C734" s="50"/>
      <c r="D734" s="50"/>
      <c r="E734" s="50"/>
      <c r="F734" s="50"/>
      <c r="G734" s="50"/>
      <c r="H734" s="50"/>
      <c r="I734" s="50"/>
      <c r="J734" s="50"/>
      <c r="K734" s="50"/>
      <c r="L734" s="50"/>
      <c r="M734" s="51"/>
      <c r="N734" s="51"/>
      <c r="O734" s="50"/>
      <c r="P734" s="52"/>
      <c r="Q734" s="50"/>
      <c r="R734" s="51"/>
      <c r="S734" s="50"/>
      <c r="T734" s="50"/>
      <c r="U734" s="50"/>
    </row>
    <row r="735" ht="12.75" customHeight="1">
      <c r="A735" s="50"/>
      <c r="B735" s="50"/>
      <c r="C735" s="50"/>
      <c r="D735" s="50"/>
      <c r="E735" s="50"/>
      <c r="F735" s="50"/>
      <c r="G735" s="50"/>
      <c r="H735" s="50"/>
      <c r="I735" s="50"/>
      <c r="J735" s="50"/>
      <c r="K735" s="50"/>
      <c r="L735" s="50"/>
      <c r="M735" s="51"/>
      <c r="N735" s="51"/>
      <c r="O735" s="50"/>
      <c r="P735" s="52"/>
      <c r="Q735" s="50"/>
      <c r="R735" s="51"/>
      <c r="S735" s="50"/>
      <c r="T735" s="50"/>
      <c r="U735" s="50"/>
    </row>
    <row r="736" ht="12.75" customHeight="1">
      <c r="A736" s="50"/>
      <c r="B736" s="50"/>
      <c r="C736" s="50"/>
      <c r="D736" s="50"/>
      <c r="E736" s="50"/>
      <c r="F736" s="50"/>
      <c r="G736" s="50"/>
      <c r="H736" s="50"/>
      <c r="I736" s="50"/>
      <c r="J736" s="50"/>
      <c r="K736" s="50"/>
      <c r="L736" s="50"/>
      <c r="M736" s="51"/>
      <c r="N736" s="51"/>
      <c r="O736" s="50"/>
      <c r="P736" s="52"/>
      <c r="Q736" s="50"/>
      <c r="R736" s="51"/>
      <c r="S736" s="50"/>
      <c r="T736" s="50"/>
      <c r="U736" s="50"/>
    </row>
    <row r="737" ht="12.75" customHeight="1">
      <c r="A737" s="50"/>
      <c r="B737" s="50"/>
      <c r="C737" s="50"/>
      <c r="D737" s="50"/>
      <c r="E737" s="50"/>
      <c r="F737" s="50"/>
      <c r="G737" s="50"/>
      <c r="H737" s="50"/>
      <c r="I737" s="50"/>
      <c r="J737" s="50"/>
      <c r="K737" s="50"/>
      <c r="L737" s="50"/>
      <c r="M737" s="51"/>
      <c r="N737" s="51"/>
      <c r="O737" s="50"/>
      <c r="P737" s="52"/>
      <c r="Q737" s="50"/>
      <c r="R737" s="51"/>
      <c r="S737" s="50"/>
      <c r="T737" s="50"/>
      <c r="U737" s="50"/>
    </row>
    <row r="738" ht="12.75" customHeight="1">
      <c r="A738" s="50"/>
      <c r="B738" s="50"/>
      <c r="C738" s="50"/>
      <c r="D738" s="50"/>
      <c r="E738" s="50"/>
      <c r="F738" s="50"/>
      <c r="G738" s="50"/>
      <c r="H738" s="50"/>
      <c r="I738" s="50"/>
      <c r="J738" s="50"/>
      <c r="K738" s="50"/>
      <c r="L738" s="50"/>
      <c r="M738" s="51"/>
      <c r="N738" s="51"/>
      <c r="O738" s="50"/>
      <c r="P738" s="52"/>
      <c r="Q738" s="50"/>
      <c r="R738" s="51"/>
      <c r="S738" s="50"/>
      <c r="T738" s="50"/>
      <c r="U738" s="50"/>
    </row>
    <row r="739" ht="12.75" customHeight="1">
      <c r="A739" s="50"/>
      <c r="B739" s="50"/>
      <c r="C739" s="50"/>
      <c r="D739" s="50"/>
      <c r="E739" s="50"/>
      <c r="F739" s="50"/>
      <c r="G739" s="50"/>
      <c r="H739" s="50"/>
      <c r="I739" s="50"/>
      <c r="J739" s="50"/>
      <c r="K739" s="50"/>
      <c r="L739" s="50"/>
      <c r="M739" s="51"/>
      <c r="N739" s="51"/>
      <c r="O739" s="50"/>
      <c r="P739" s="52"/>
      <c r="Q739" s="50"/>
      <c r="R739" s="51"/>
      <c r="S739" s="50"/>
      <c r="T739" s="50"/>
      <c r="U739" s="50"/>
    </row>
    <row r="740" ht="12.75" customHeight="1">
      <c r="A740" s="50"/>
      <c r="B740" s="50"/>
      <c r="C740" s="50"/>
      <c r="D740" s="50"/>
      <c r="E740" s="50"/>
      <c r="F740" s="50"/>
      <c r="G740" s="50"/>
      <c r="H740" s="50"/>
      <c r="I740" s="50"/>
      <c r="J740" s="50"/>
      <c r="K740" s="50"/>
      <c r="L740" s="50"/>
      <c r="M740" s="51"/>
      <c r="N740" s="51"/>
      <c r="O740" s="50"/>
      <c r="P740" s="52"/>
      <c r="Q740" s="50"/>
      <c r="R740" s="51"/>
      <c r="S740" s="50"/>
      <c r="T740" s="50"/>
      <c r="U740" s="50"/>
    </row>
    <row r="741" ht="12.75" customHeight="1">
      <c r="A741" s="50"/>
      <c r="B741" s="50"/>
      <c r="C741" s="50"/>
      <c r="D741" s="50"/>
      <c r="E741" s="50"/>
      <c r="F741" s="50"/>
      <c r="G741" s="50"/>
      <c r="H741" s="50"/>
      <c r="I741" s="50"/>
      <c r="J741" s="50"/>
      <c r="K741" s="50"/>
      <c r="L741" s="50"/>
      <c r="M741" s="51"/>
      <c r="N741" s="51"/>
      <c r="O741" s="50"/>
      <c r="P741" s="52"/>
      <c r="Q741" s="50"/>
      <c r="R741" s="51"/>
      <c r="S741" s="50"/>
      <c r="T741" s="50"/>
      <c r="U741" s="50"/>
    </row>
    <row r="742" ht="12.75" customHeight="1">
      <c r="A742" s="50"/>
      <c r="B742" s="50"/>
      <c r="C742" s="50"/>
      <c r="D742" s="50"/>
      <c r="E742" s="50"/>
      <c r="F742" s="50"/>
      <c r="G742" s="50"/>
      <c r="H742" s="50"/>
      <c r="I742" s="50"/>
      <c r="J742" s="50"/>
      <c r="K742" s="50"/>
      <c r="L742" s="50"/>
      <c r="M742" s="51"/>
      <c r="N742" s="51"/>
      <c r="O742" s="50"/>
      <c r="P742" s="52"/>
      <c r="Q742" s="50"/>
      <c r="R742" s="51"/>
      <c r="S742" s="50"/>
      <c r="T742" s="50"/>
      <c r="U742" s="50"/>
    </row>
    <row r="743" ht="12.75" customHeight="1">
      <c r="A743" s="50"/>
      <c r="B743" s="50"/>
      <c r="C743" s="50"/>
      <c r="D743" s="50"/>
      <c r="E743" s="50"/>
      <c r="F743" s="50"/>
      <c r="G743" s="50"/>
      <c r="H743" s="50"/>
      <c r="I743" s="50"/>
      <c r="J743" s="50"/>
      <c r="K743" s="50"/>
      <c r="L743" s="50"/>
      <c r="M743" s="51"/>
      <c r="N743" s="51"/>
      <c r="O743" s="50"/>
      <c r="P743" s="52"/>
      <c r="Q743" s="50"/>
      <c r="R743" s="51"/>
      <c r="S743" s="50"/>
      <c r="T743" s="50"/>
      <c r="U743" s="50"/>
    </row>
    <row r="744" ht="12.75" customHeight="1">
      <c r="A744" s="50"/>
      <c r="B744" s="50"/>
      <c r="C744" s="50"/>
      <c r="D744" s="50"/>
      <c r="E744" s="50"/>
      <c r="F744" s="50"/>
      <c r="G744" s="50"/>
      <c r="H744" s="50"/>
      <c r="I744" s="50"/>
      <c r="J744" s="50"/>
      <c r="K744" s="50"/>
      <c r="L744" s="50"/>
      <c r="M744" s="51"/>
      <c r="N744" s="51"/>
      <c r="O744" s="50"/>
      <c r="P744" s="52"/>
      <c r="Q744" s="50"/>
      <c r="R744" s="51"/>
      <c r="S744" s="50"/>
      <c r="T744" s="50"/>
      <c r="U744" s="50"/>
    </row>
    <row r="745" ht="12.75" customHeight="1">
      <c r="A745" s="50"/>
      <c r="B745" s="50"/>
      <c r="C745" s="50"/>
      <c r="D745" s="50"/>
      <c r="E745" s="50"/>
      <c r="F745" s="50"/>
      <c r="G745" s="50"/>
      <c r="H745" s="50"/>
      <c r="I745" s="50"/>
      <c r="J745" s="50"/>
      <c r="K745" s="50"/>
      <c r="L745" s="50"/>
      <c r="M745" s="51"/>
      <c r="N745" s="51"/>
      <c r="O745" s="50"/>
      <c r="P745" s="52"/>
      <c r="Q745" s="50"/>
      <c r="R745" s="51"/>
      <c r="S745" s="50"/>
      <c r="T745" s="50"/>
      <c r="U745" s="50"/>
    </row>
    <row r="746" ht="12.75" customHeight="1">
      <c r="A746" s="50"/>
      <c r="B746" s="50"/>
      <c r="C746" s="50"/>
      <c r="D746" s="50"/>
      <c r="E746" s="50"/>
      <c r="F746" s="50"/>
      <c r="G746" s="50"/>
      <c r="H746" s="50"/>
      <c r="I746" s="50"/>
      <c r="J746" s="50"/>
      <c r="K746" s="50"/>
      <c r="L746" s="50"/>
      <c r="M746" s="51"/>
      <c r="N746" s="51"/>
      <c r="O746" s="50"/>
      <c r="P746" s="52"/>
      <c r="Q746" s="50"/>
      <c r="R746" s="51"/>
      <c r="S746" s="50"/>
      <c r="T746" s="50"/>
      <c r="U746" s="50"/>
    </row>
    <row r="747" ht="12.75" customHeight="1">
      <c r="A747" s="50"/>
      <c r="B747" s="50"/>
      <c r="C747" s="50"/>
      <c r="D747" s="50"/>
      <c r="E747" s="50"/>
      <c r="F747" s="50"/>
      <c r="G747" s="50"/>
      <c r="H747" s="50"/>
      <c r="I747" s="50"/>
      <c r="J747" s="50"/>
      <c r="K747" s="50"/>
      <c r="L747" s="50"/>
      <c r="M747" s="51"/>
      <c r="N747" s="51"/>
      <c r="O747" s="50"/>
      <c r="P747" s="52"/>
      <c r="Q747" s="50"/>
      <c r="R747" s="51"/>
      <c r="S747" s="50"/>
      <c r="T747" s="50"/>
      <c r="U747" s="50"/>
    </row>
    <row r="748" ht="12.75" customHeight="1">
      <c r="A748" s="50"/>
      <c r="B748" s="50"/>
      <c r="C748" s="50"/>
      <c r="D748" s="50"/>
      <c r="E748" s="50"/>
      <c r="F748" s="50"/>
      <c r="G748" s="50"/>
      <c r="H748" s="50"/>
      <c r="I748" s="50"/>
      <c r="J748" s="50"/>
      <c r="K748" s="50"/>
      <c r="L748" s="50"/>
      <c r="M748" s="51"/>
      <c r="N748" s="51"/>
      <c r="O748" s="50"/>
      <c r="P748" s="52"/>
      <c r="Q748" s="50"/>
      <c r="R748" s="51"/>
      <c r="S748" s="50"/>
      <c r="T748" s="50"/>
      <c r="U748" s="50"/>
    </row>
    <row r="749" ht="12.75" customHeight="1">
      <c r="A749" s="50"/>
      <c r="B749" s="50"/>
      <c r="C749" s="50"/>
      <c r="D749" s="50"/>
      <c r="E749" s="50"/>
      <c r="F749" s="50"/>
      <c r="G749" s="50"/>
      <c r="H749" s="50"/>
      <c r="I749" s="50"/>
      <c r="J749" s="50"/>
      <c r="K749" s="50"/>
      <c r="L749" s="50"/>
      <c r="M749" s="51"/>
      <c r="N749" s="51"/>
      <c r="O749" s="50"/>
      <c r="P749" s="52"/>
      <c r="Q749" s="50"/>
      <c r="R749" s="51"/>
      <c r="S749" s="50"/>
      <c r="T749" s="50"/>
      <c r="U749" s="50"/>
    </row>
    <row r="750" ht="12.75" customHeight="1">
      <c r="A750" s="50"/>
      <c r="B750" s="50"/>
      <c r="C750" s="50"/>
      <c r="D750" s="50"/>
      <c r="E750" s="50"/>
      <c r="F750" s="50"/>
      <c r="G750" s="50"/>
      <c r="H750" s="50"/>
      <c r="I750" s="50"/>
      <c r="J750" s="50"/>
      <c r="K750" s="50"/>
      <c r="L750" s="50"/>
      <c r="M750" s="51"/>
      <c r="N750" s="51"/>
      <c r="O750" s="50"/>
      <c r="P750" s="52"/>
      <c r="Q750" s="50"/>
      <c r="R750" s="51"/>
      <c r="S750" s="50"/>
      <c r="T750" s="50"/>
      <c r="U750" s="50"/>
    </row>
    <row r="751" ht="12.75" customHeight="1">
      <c r="A751" s="50"/>
      <c r="B751" s="50"/>
      <c r="C751" s="50"/>
      <c r="D751" s="50"/>
      <c r="E751" s="50"/>
      <c r="F751" s="50"/>
      <c r="G751" s="50"/>
      <c r="H751" s="50"/>
      <c r="I751" s="50"/>
      <c r="J751" s="50"/>
      <c r="K751" s="50"/>
      <c r="L751" s="50"/>
      <c r="M751" s="51"/>
      <c r="N751" s="51"/>
      <c r="O751" s="50"/>
      <c r="P751" s="52"/>
      <c r="Q751" s="50"/>
      <c r="R751" s="51"/>
      <c r="S751" s="50"/>
      <c r="T751" s="50"/>
      <c r="U751" s="50"/>
    </row>
    <row r="752" ht="12.75" customHeight="1">
      <c r="A752" s="50"/>
      <c r="B752" s="50"/>
      <c r="C752" s="50"/>
      <c r="D752" s="50"/>
      <c r="E752" s="50"/>
      <c r="F752" s="50"/>
      <c r="G752" s="50"/>
      <c r="H752" s="50"/>
      <c r="I752" s="50"/>
      <c r="J752" s="50"/>
      <c r="K752" s="50"/>
      <c r="L752" s="50"/>
      <c r="M752" s="51"/>
      <c r="N752" s="51"/>
      <c r="O752" s="50"/>
      <c r="P752" s="52"/>
      <c r="Q752" s="50"/>
      <c r="R752" s="51"/>
      <c r="S752" s="50"/>
      <c r="T752" s="50"/>
      <c r="U752" s="50"/>
    </row>
    <row r="753" ht="12.75" customHeight="1">
      <c r="A753" s="50"/>
      <c r="B753" s="50"/>
      <c r="C753" s="50"/>
      <c r="D753" s="50"/>
      <c r="E753" s="50"/>
      <c r="F753" s="50"/>
      <c r="G753" s="50"/>
      <c r="H753" s="50"/>
      <c r="I753" s="50"/>
      <c r="J753" s="50"/>
      <c r="K753" s="50"/>
      <c r="L753" s="50"/>
      <c r="M753" s="51"/>
      <c r="N753" s="51"/>
      <c r="O753" s="50"/>
      <c r="P753" s="52"/>
      <c r="Q753" s="50"/>
      <c r="R753" s="51"/>
      <c r="S753" s="50"/>
      <c r="T753" s="50"/>
      <c r="U753" s="50"/>
    </row>
    <row r="754" ht="12.75" customHeight="1">
      <c r="A754" s="50"/>
      <c r="B754" s="50"/>
      <c r="C754" s="50"/>
      <c r="D754" s="50"/>
      <c r="E754" s="50"/>
      <c r="F754" s="50"/>
      <c r="G754" s="50"/>
      <c r="H754" s="50"/>
      <c r="I754" s="50"/>
      <c r="J754" s="50"/>
      <c r="K754" s="50"/>
      <c r="L754" s="50"/>
      <c r="M754" s="51"/>
      <c r="N754" s="51"/>
      <c r="O754" s="50"/>
      <c r="P754" s="52"/>
      <c r="Q754" s="50"/>
      <c r="R754" s="51"/>
      <c r="S754" s="50"/>
      <c r="T754" s="50"/>
      <c r="U754" s="50"/>
    </row>
    <row r="755" ht="12.75" customHeight="1">
      <c r="A755" s="50"/>
      <c r="B755" s="50"/>
      <c r="C755" s="50"/>
      <c r="D755" s="50"/>
      <c r="E755" s="50"/>
      <c r="F755" s="50"/>
      <c r="G755" s="50"/>
      <c r="H755" s="50"/>
      <c r="I755" s="50"/>
      <c r="J755" s="50"/>
      <c r="K755" s="50"/>
      <c r="L755" s="50"/>
      <c r="M755" s="51"/>
      <c r="N755" s="51"/>
      <c r="O755" s="50"/>
      <c r="P755" s="52"/>
      <c r="Q755" s="50"/>
      <c r="R755" s="51"/>
      <c r="S755" s="50"/>
      <c r="T755" s="50"/>
      <c r="U755" s="50"/>
    </row>
    <row r="756" ht="12.75" customHeight="1">
      <c r="A756" s="50"/>
      <c r="B756" s="50"/>
      <c r="C756" s="50"/>
      <c r="D756" s="50"/>
      <c r="E756" s="50"/>
      <c r="F756" s="50"/>
      <c r="G756" s="50"/>
      <c r="H756" s="50"/>
      <c r="I756" s="50"/>
      <c r="J756" s="50"/>
      <c r="K756" s="50"/>
      <c r="L756" s="50"/>
      <c r="M756" s="51"/>
      <c r="N756" s="51"/>
      <c r="O756" s="50"/>
      <c r="P756" s="52"/>
      <c r="Q756" s="50"/>
      <c r="R756" s="51"/>
      <c r="S756" s="50"/>
      <c r="T756" s="50"/>
      <c r="U756" s="50"/>
    </row>
    <row r="757" ht="12.75" customHeight="1">
      <c r="A757" s="50"/>
      <c r="B757" s="50"/>
      <c r="C757" s="50"/>
      <c r="D757" s="50"/>
      <c r="E757" s="50"/>
      <c r="F757" s="50"/>
      <c r="G757" s="50"/>
      <c r="H757" s="50"/>
      <c r="I757" s="50"/>
      <c r="J757" s="50"/>
      <c r="K757" s="50"/>
      <c r="L757" s="50"/>
      <c r="M757" s="51"/>
      <c r="N757" s="51"/>
      <c r="O757" s="50"/>
      <c r="P757" s="52"/>
      <c r="Q757" s="50"/>
      <c r="R757" s="51"/>
      <c r="S757" s="50"/>
      <c r="T757" s="50"/>
      <c r="U757" s="50"/>
    </row>
    <row r="758" ht="12.75" customHeight="1">
      <c r="A758" s="50"/>
      <c r="B758" s="50"/>
      <c r="C758" s="50"/>
      <c r="D758" s="50"/>
      <c r="E758" s="50"/>
      <c r="F758" s="50"/>
      <c r="G758" s="50"/>
      <c r="H758" s="50"/>
      <c r="I758" s="50"/>
      <c r="J758" s="50"/>
      <c r="K758" s="50"/>
      <c r="L758" s="50"/>
      <c r="M758" s="51"/>
      <c r="N758" s="51"/>
      <c r="O758" s="50"/>
      <c r="P758" s="52"/>
      <c r="Q758" s="50"/>
      <c r="R758" s="51"/>
      <c r="S758" s="50"/>
      <c r="T758" s="50"/>
      <c r="U758" s="50"/>
    </row>
    <row r="759" ht="12.75" customHeight="1">
      <c r="A759" s="50"/>
      <c r="B759" s="50"/>
      <c r="C759" s="50"/>
      <c r="D759" s="50"/>
      <c r="E759" s="50"/>
      <c r="F759" s="50"/>
      <c r="G759" s="50"/>
      <c r="H759" s="50"/>
      <c r="I759" s="50"/>
      <c r="J759" s="50"/>
      <c r="K759" s="50"/>
      <c r="L759" s="50"/>
      <c r="M759" s="51"/>
      <c r="N759" s="51"/>
      <c r="O759" s="50"/>
      <c r="P759" s="52"/>
      <c r="Q759" s="50"/>
      <c r="R759" s="51"/>
      <c r="S759" s="50"/>
      <c r="T759" s="50"/>
      <c r="U759" s="50"/>
    </row>
    <row r="760" ht="12.75" customHeight="1">
      <c r="A760" s="50"/>
      <c r="B760" s="50"/>
      <c r="C760" s="50"/>
      <c r="D760" s="50"/>
      <c r="E760" s="50"/>
      <c r="F760" s="50"/>
      <c r="G760" s="50"/>
      <c r="H760" s="50"/>
      <c r="I760" s="50"/>
      <c r="J760" s="50"/>
      <c r="K760" s="50"/>
      <c r="L760" s="50"/>
      <c r="M760" s="51"/>
      <c r="N760" s="51"/>
      <c r="O760" s="50"/>
      <c r="P760" s="52"/>
      <c r="Q760" s="50"/>
      <c r="R760" s="51"/>
      <c r="S760" s="50"/>
      <c r="T760" s="50"/>
      <c r="U760" s="50"/>
    </row>
    <row r="761" ht="12.75" customHeight="1">
      <c r="A761" s="50"/>
      <c r="B761" s="50"/>
      <c r="C761" s="50"/>
      <c r="D761" s="50"/>
      <c r="E761" s="50"/>
      <c r="F761" s="50"/>
      <c r="G761" s="50"/>
      <c r="H761" s="50"/>
      <c r="I761" s="50"/>
      <c r="J761" s="50"/>
      <c r="K761" s="50"/>
      <c r="L761" s="50"/>
      <c r="M761" s="51"/>
      <c r="N761" s="51"/>
      <c r="O761" s="50"/>
      <c r="P761" s="52"/>
      <c r="Q761" s="50"/>
      <c r="R761" s="51"/>
      <c r="S761" s="50"/>
      <c r="T761" s="50"/>
      <c r="U761" s="50"/>
    </row>
    <row r="762" ht="12.75" customHeight="1">
      <c r="A762" s="50"/>
      <c r="B762" s="50"/>
      <c r="C762" s="50"/>
      <c r="D762" s="50"/>
      <c r="E762" s="50"/>
      <c r="F762" s="50"/>
      <c r="G762" s="50"/>
      <c r="H762" s="50"/>
      <c r="I762" s="50"/>
      <c r="J762" s="50"/>
      <c r="K762" s="50"/>
      <c r="L762" s="50"/>
      <c r="M762" s="51"/>
      <c r="N762" s="51"/>
      <c r="O762" s="50"/>
      <c r="P762" s="52"/>
      <c r="Q762" s="50"/>
      <c r="R762" s="51"/>
      <c r="S762" s="50"/>
      <c r="T762" s="50"/>
      <c r="U762" s="50"/>
    </row>
    <row r="763" ht="12.75" customHeight="1">
      <c r="A763" s="50"/>
      <c r="B763" s="50"/>
      <c r="C763" s="50"/>
      <c r="D763" s="50"/>
      <c r="E763" s="50"/>
      <c r="F763" s="50"/>
      <c r="G763" s="50"/>
      <c r="H763" s="50"/>
      <c r="I763" s="50"/>
      <c r="J763" s="50"/>
      <c r="K763" s="50"/>
      <c r="L763" s="50"/>
      <c r="M763" s="51"/>
      <c r="N763" s="51"/>
      <c r="O763" s="50"/>
      <c r="P763" s="52"/>
      <c r="Q763" s="50"/>
      <c r="R763" s="51"/>
      <c r="S763" s="50"/>
      <c r="T763" s="50"/>
      <c r="U763" s="50"/>
    </row>
    <row r="764" ht="12.75" customHeight="1">
      <c r="A764" s="50"/>
      <c r="B764" s="50"/>
      <c r="C764" s="50"/>
      <c r="D764" s="50"/>
      <c r="E764" s="50"/>
      <c r="F764" s="50"/>
      <c r="G764" s="50"/>
      <c r="H764" s="50"/>
      <c r="I764" s="50"/>
      <c r="J764" s="50"/>
      <c r="K764" s="50"/>
      <c r="L764" s="50"/>
      <c r="M764" s="51"/>
      <c r="N764" s="51"/>
      <c r="O764" s="50"/>
      <c r="P764" s="52"/>
      <c r="Q764" s="50"/>
      <c r="R764" s="51"/>
      <c r="S764" s="50"/>
      <c r="T764" s="50"/>
      <c r="U764" s="50"/>
    </row>
    <row r="765" ht="12.75" customHeight="1">
      <c r="A765" s="50"/>
      <c r="B765" s="50"/>
      <c r="C765" s="50"/>
      <c r="D765" s="50"/>
      <c r="E765" s="50"/>
      <c r="F765" s="50"/>
      <c r="G765" s="50"/>
      <c r="H765" s="50"/>
      <c r="I765" s="50"/>
      <c r="J765" s="50"/>
      <c r="K765" s="50"/>
      <c r="L765" s="50"/>
      <c r="M765" s="51"/>
      <c r="N765" s="51"/>
      <c r="O765" s="50"/>
      <c r="P765" s="52"/>
      <c r="Q765" s="50"/>
      <c r="R765" s="51"/>
      <c r="S765" s="50"/>
      <c r="T765" s="50"/>
      <c r="U765" s="50"/>
    </row>
    <row r="766" ht="12.75" customHeight="1">
      <c r="A766" s="50"/>
      <c r="B766" s="50"/>
      <c r="C766" s="50"/>
      <c r="D766" s="50"/>
      <c r="E766" s="50"/>
      <c r="F766" s="50"/>
      <c r="G766" s="50"/>
      <c r="H766" s="50"/>
      <c r="I766" s="50"/>
      <c r="J766" s="50"/>
      <c r="K766" s="50"/>
      <c r="L766" s="50"/>
      <c r="M766" s="51"/>
      <c r="N766" s="51"/>
      <c r="O766" s="50"/>
      <c r="P766" s="52"/>
      <c r="Q766" s="50"/>
      <c r="R766" s="51"/>
      <c r="S766" s="50"/>
      <c r="T766" s="50"/>
      <c r="U766" s="50"/>
    </row>
    <row r="767" ht="12.75" customHeight="1">
      <c r="A767" s="50"/>
      <c r="B767" s="50"/>
      <c r="C767" s="50"/>
      <c r="D767" s="50"/>
      <c r="E767" s="50"/>
      <c r="F767" s="50"/>
      <c r="G767" s="50"/>
      <c r="H767" s="50"/>
      <c r="I767" s="50"/>
      <c r="J767" s="50"/>
      <c r="K767" s="50"/>
      <c r="L767" s="50"/>
      <c r="M767" s="51"/>
      <c r="N767" s="51"/>
      <c r="O767" s="50"/>
      <c r="P767" s="52"/>
      <c r="Q767" s="50"/>
      <c r="R767" s="51"/>
      <c r="S767" s="50"/>
      <c r="T767" s="50"/>
      <c r="U767" s="50"/>
    </row>
    <row r="768" ht="12.75" customHeight="1">
      <c r="A768" s="50"/>
      <c r="B768" s="50"/>
      <c r="C768" s="50"/>
      <c r="D768" s="50"/>
      <c r="E768" s="50"/>
      <c r="F768" s="50"/>
      <c r="G768" s="50"/>
      <c r="H768" s="50"/>
      <c r="I768" s="50"/>
      <c r="J768" s="50"/>
      <c r="K768" s="50"/>
      <c r="L768" s="50"/>
      <c r="M768" s="51"/>
      <c r="N768" s="51"/>
      <c r="O768" s="50"/>
      <c r="P768" s="52"/>
      <c r="Q768" s="50"/>
      <c r="R768" s="51"/>
      <c r="S768" s="50"/>
      <c r="T768" s="50"/>
      <c r="U768" s="50"/>
    </row>
    <row r="769" ht="12.75" customHeight="1">
      <c r="A769" s="50"/>
      <c r="B769" s="50"/>
      <c r="C769" s="50"/>
      <c r="D769" s="50"/>
      <c r="E769" s="50"/>
      <c r="F769" s="50"/>
      <c r="G769" s="50"/>
      <c r="H769" s="50"/>
      <c r="I769" s="50"/>
      <c r="J769" s="50"/>
      <c r="K769" s="50"/>
      <c r="L769" s="50"/>
      <c r="M769" s="51"/>
      <c r="N769" s="51"/>
      <c r="O769" s="50"/>
      <c r="P769" s="52"/>
      <c r="Q769" s="50"/>
      <c r="R769" s="51"/>
      <c r="S769" s="50"/>
      <c r="T769" s="50"/>
      <c r="U769" s="50"/>
    </row>
    <row r="770" ht="12.75" customHeight="1">
      <c r="A770" s="50"/>
      <c r="B770" s="50"/>
      <c r="C770" s="50"/>
      <c r="D770" s="50"/>
      <c r="E770" s="50"/>
      <c r="F770" s="50"/>
      <c r="G770" s="50"/>
      <c r="H770" s="50"/>
      <c r="I770" s="50"/>
      <c r="J770" s="50"/>
      <c r="K770" s="50"/>
      <c r="L770" s="50"/>
      <c r="M770" s="51"/>
      <c r="N770" s="51"/>
      <c r="O770" s="50"/>
      <c r="P770" s="52"/>
      <c r="Q770" s="50"/>
      <c r="R770" s="51"/>
      <c r="S770" s="50"/>
      <c r="T770" s="50"/>
      <c r="U770" s="50"/>
    </row>
    <row r="771" ht="12.75" customHeight="1">
      <c r="A771" s="50"/>
      <c r="B771" s="50"/>
      <c r="C771" s="50"/>
      <c r="D771" s="50"/>
      <c r="E771" s="50"/>
      <c r="F771" s="50"/>
      <c r="G771" s="50"/>
      <c r="H771" s="50"/>
      <c r="I771" s="50"/>
      <c r="J771" s="50"/>
      <c r="K771" s="50"/>
      <c r="L771" s="50"/>
      <c r="M771" s="51"/>
      <c r="N771" s="51"/>
      <c r="O771" s="50"/>
      <c r="P771" s="52"/>
      <c r="Q771" s="50"/>
      <c r="R771" s="51"/>
      <c r="S771" s="50"/>
      <c r="T771" s="50"/>
      <c r="U771" s="50"/>
    </row>
    <row r="772" ht="12.75" customHeight="1">
      <c r="A772" s="50"/>
      <c r="B772" s="50"/>
      <c r="C772" s="50"/>
      <c r="D772" s="50"/>
      <c r="E772" s="50"/>
      <c r="F772" s="50"/>
      <c r="G772" s="50"/>
      <c r="H772" s="50"/>
      <c r="I772" s="50"/>
      <c r="J772" s="50"/>
      <c r="K772" s="50"/>
      <c r="L772" s="50"/>
      <c r="M772" s="51"/>
      <c r="N772" s="51"/>
      <c r="O772" s="50"/>
      <c r="P772" s="52"/>
      <c r="Q772" s="50"/>
      <c r="R772" s="51"/>
      <c r="S772" s="50"/>
      <c r="T772" s="50"/>
      <c r="U772" s="50"/>
    </row>
    <row r="773" ht="12.75" customHeight="1">
      <c r="A773" s="50"/>
      <c r="B773" s="50"/>
      <c r="C773" s="50"/>
      <c r="D773" s="50"/>
      <c r="E773" s="50"/>
      <c r="F773" s="50"/>
      <c r="G773" s="50"/>
      <c r="H773" s="50"/>
      <c r="I773" s="50"/>
      <c r="J773" s="50"/>
      <c r="K773" s="50"/>
      <c r="L773" s="50"/>
      <c r="M773" s="51"/>
      <c r="N773" s="51"/>
      <c r="O773" s="50"/>
      <c r="P773" s="52"/>
      <c r="Q773" s="50"/>
      <c r="R773" s="51"/>
      <c r="S773" s="50"/>
      <c r="T773" s="50"/>
      <c r="U773" s="50"/>
    </row>
    <row r="774" ht="12.75" customHeight="1">
      <c r="A774" s="50"/>
      <c r="B774" s="50"/>
      <c r="C774" s="50"/>
      <c r="D774" s="50"/>
      <c r="E774" s="50"/>
      <c r="F774" s="50"/>
      <c r="G774" s="50"/>
      <c r="H774" s="50"/>
      <c r="I774" s="50"/>
      <c r="J774" s="50"/>
      <c r="K774" s="50"/>
      <c r="L774" s="50"/>
      <c r="M774" s="51"/>
      <c r="N774" s="51"/>
      <c r="O774" s="50"/>
      <c r="P774" s="52"/>
      <c r="Q774" s="50"/>
      <c r="R774" s="51"/>
      <c r="S774" s="50"/>
      <c r="T774" s="50"/>
      <c r="U774" s="50"/>
    </row>
    <row r="775" ht="12.75" customHeight="1">
      <c r="A775" s="50"/>
      <c r="B775" s="50"/>
      <c r="C775" s="50"/>
      <c r="D775" s="50"/>
      <c r="E775" s="50"/>
      <c r="F775" s="50"/>
      <c r="G775" s="50"/>
      <c r="H775" s="50"/>
      <c r="I775" s="50"/>
      <c r="J775" s="50"/>
      <c r="K775" s="50"/>
      <c r="L775" s="50"/>
      <c r="M775" s="51"/>
      <c r="N775" s="51"/>
      <c r="O775" s="50"/>
      <c r="P775" s="52"/>
      <c r="Q775" s="50"/>
      <c r="R775" s="51"/>
      <c r="S775" s="50"/>
      <c r="T775" s="50"/>
      <c r="U775" s="50"/>
    </row>
    <row r="776" ht="12.75" customHeight="1">
      <c r="A776" s="50"/>
      <c r="B776" s="50"/>
      <c r="C776" s="50"/>
      <c r="D776" s="50"/>
      <c r="E776" s="50"/>
      <c r="F776" s="50"/>
      <c r="G776" s="50"/>
      <c r="H776" s="50"/>
      <c r="I776" s="50"/>
      <c r="J776" s="50"/>
      <c r="K776" s="50"/>
      <c r="L776" s="50"/>
      <c r="M776" s="51"/>
      <c r="N776" s="51"/>
      <c r="O776" s="50"/>
      <c r="P776" s="52"/>
      <c r="Q776" s="50"/>
      <c r="R776" s="51"/>
      <c r="S776" s="50"/>
      <c r="T776" s="50"/>
      <c r="U776" s="50"/>
    </row>
    <row r="777" ht="12.75" customHeight="1">
      <c r="A777" s="50"/>
      <c r="B777" s="50"/>
      <c r="C777" s="50"/>
      <c r="D777" s="50"/>
      <c r="E777" s="50"/>
      <c r="F777" s="50"/>
      <c r="G777" s="50"/>
      <c r="H777" s="50"/>
      <c r="I777" s="50"/>
      <c r="J777" s="50"/>
      <c r="K777" s="50"/>
      <c r="L777" s="50"/>
      <c r="M777" s="51"/>
      <c r="N777" s="51"/>
      <c r="O777" s="50"/>
      <c r="P777" s="52"/>
      <c r="Q777" s="50"/>
      <c r="R777" s="51"/>
      <c r="S777" s="50"/>
      <c r="T777" s="50"/>
      <c r="U777" s="50"/>
    </row>
    <row r="778" ht="12.75" customHeight="1">
      <c r="A778" s="50"/>
      <c r="B778" s="50"/>
      <c r="C778" s="50"/>
      <c r="D778" s="50"/>
      <c r="E778" s="50"/>
      <c r="F778" s="50"/>
      <c r="G778" s="50"/>
      <c r="H778" s="50"/>
      <c r="I778" s="50"/>
      <c r="J778" s="50"/>
      <c r="K778" s="50"/>
      <c r="L778" s="50"/>
      <c r="M778" s="51"/>
      <c r="N778" s="51"/>
      <c r="O778" s="50"/>
      <c r="P778" s="52"/>
      <c r="Q778" s="50"/>
      <c r="R778" s="51"/>
      <c r="S778" s="50"/>
      <c r="T778" s="50"/>
      <c r="U778" s="50"/>
    </row>
    <row r="779" ht="12.75" customHeight="1">
      <c r="A779" s="50"/>
      <c r="B779" s="50"/>
      <c r="C779" s="50"/>
      <c r="D779" s="50"/>
      <c r="E779" s="50"/>
      <c r="F779" s="50"/>
      <c r="G779" s="50"/>
      <c r="H779" s="50"/>
      <c r="I779" s="50"/>
      <c r="J779" s="50"/>
      <c r="K779" s="50"/>
      <c r="L779" s="50"/>
      <c r="M779" s="51"/>
      <c r="N779" s="51"/>
      <c r="O779" s="50"/>
      <c r="P779" s="52"/>
      <c r="Q779" s="50"/>
      <c r="R779" s="51"/>
      <c r="S779" s="50"/>
      <c r="T779" s="50"/>
      <c r="U779" s="50"/>
    </row>
    <row r="780" ht="12.75" customHeight="1">
      <c r="A780" s="50"/>
      <c r="B780" s="50"/>
      <c r="C780" s="50"/>
      <c r="D780" s="50"/>
      <c r="E780" s="50"/>
      <c r="F780" s="50"/>
      <c r="G780" s="50"/>
      <c r="H780" s="50"/>
      <c r="I780" s="50"/>
      <c r="J780" s="50"/>
      <c r="K780" s="50"/>
      <c r="L780" s="50"/>
      <c r="M780" s="51"/>
      <c r="N780" s="51"/>
      <c r="O780" s="50"/>
      <c r="P780" s="52"/>
      <c r="Q780" s="50"/>
      <c r="R780" s="51"/>
      <c r="S780" s="50"/>
      <c r="T780" s="50"/>
      <c r="U780" s="50"/>
    </row>
    <row r="781" ht="12.75" customHeight="1">
      <c r="A781" s="50"/>
      <c r="B781" s="50"/>
      <c r="C781" s="50"/>
      <c r="D781" s="50"/>
      <c r="E781" s="50"/>
      <c r="F781" s="50"/>
      <c r="G781" s="50"/>
      <c r="H781" s="50"/>
      <c r="I781" s="50"/>
      <c r="J781" s="50"/>
      <c r="K781" s="50"/>
      <c r="L781" s="50"/>
      <c r="M781" s="51"/>
      <c r="N781" s="51"/>
      <c r="O781" s="50"/>
      <c r="P781" s="52"/>
      <c r="Q781" s="50"/>
      <c r="R781" s="51"/>
      <c r="S781" s="50"/>
      <c r="T781" s="50"/>
      <c r="U781" s="50"/>
    </row>
    <row r="782" ht="12.75" customHeight="1">
      <c r="A782" s="50"/>
      <c r="B782" s="50"/>
      <c r="C782" s="50"/>
      <c r="D782" s="50"/>
      <c r="E782" s="50"/>
      <c r="F782" s="50"/>
      <c r="G782" s="50"/>
      <c r="H782" s="50"/>
      <c r="I782" s="50"/>
      <c r="J782" s="50"/>
      <c r="K782" s="50"/>
      <c r="L782" s="50"/>
      <c r="M782" s="51"/>
      <c r="N782" s="51"/>
      <c r="O782" s="50"/>
      <c r="P782" s="52"/>
      <c r="Q782" s="50"/>
      <c r="R782" s="51"/>
      <c r="S782" s="50"/>
      <c r="T782" s="50"/>
      <c r="U782" s="50"/>
    </row>
    <row r="783" ht="12.75" customHeight="1">
      <c r="A783" s="50"/>
      <c r="B783" s="50"/>
      <c r="C783" s="50"/>
      <c r="D783" s="50"/>
      <c r="E783" s="50"/>
      <c r="F783" s="50"/>
      <c r="G783" s="50"/>
      <c r="H783" s="50"/>
      <c r="I783" s="50"/>
      <c r="J783" s="50"/>
      <c r="K783" s="50"/>
      <c r="L783" s="50"/>
      <c r="M783" s="51"/>
      <c r="N783" s="51"/>
      <c r="O783" s="50"/>
      <c r="P783" s="52"/>
      <c r="Q783" s="50"/>
      <c r="R783" s="51"/>
      <c r="S783" s="50"/>
      <c r="T783" s="50"/>
      <c r="U783" s="50"/>
    </row>
    <row r="784" ht="12.75" customHeight="1">
      <c r="A784" s="50"/>
      <c r="B784" s="50"/>
      <c r="C784" s="50"/>
      <c r="D784" s="50"/>
      <c r="E784" s="50"/>
      <c r="F784" s="50"/>
      <c r="G784" s="50"/>
      <c r="H784" s="50"/>
      <c r="I784" s="50"/>
      <c r="J784" s="50"/>
      <c r="K784" s="50"/>
      <c r="L784" s="50"/>
      <c r="M784" s="51"/>
      <c r="N784" s="51"/>
      <c r="O784" s="50"/>
      <c r="P784" s="52"/>
      <c r="Q784" s="50"/>
      <c r="R784" s="51"/>
      <c r="S784" s="50"/>
      <c r="T784" s="50"/>
      <c r="U784" s="50"/>
    </row>
    <row r="785" ht="12.75" customHeight="1">
      <c r="A785" s="50"/>
      <c r="B785" s="50"/>
      <c r="C785" s="50"/>
      <c r="D785" s="50"/>
      <c r="E785" s="50"/>
      <c r="F785" s="50"/>
      <c r="G785" s="50"/>
      <c r="H785" s="50"/>
      <c r="I785" s="50"/>
      <c r="J785" s="50"/>
      <c r="K785" s="50"/>
      <c r="L785" s="50"/>
      <c r="M785" s="51"/>
      <c r="N785" s="51"/>
      <c r="O785" s="50"/>
      <c r="P785" s="52"/>
      <c r="Q785" s="50"/>
      <c r="R785" s="51"/>
      <c r="S785" s="50"/>
      <c r="T785" s="50"/>
      <c r="U785" s="50"/>
    </row>
    <row r="786" ht="12.75" customHeight="1">
      <c r="A786" s="50"/>
      <c r="B786" s="50"/>
      <c r="C786" s="50"/>
      <c r="D786" s="50"/>
      <c r="E786" s="50"/>
      <c r="F786" s="50"/>
      <c r="G786" s="50"/>
      <c r="H786" s="50"/>
      <c r="I786" s="50"/>
      <c r="J786" s="50"/>
      <c r="K786" s="50"/>
      <c r="L786" s="50"/>
      <c r="M786" s="51"/>
      <c r="N786" s="51"/>
      <c r="O786" s="50"/>
      <c r="P786" s="52"/>
      <c r="Q786" s="50"/>
      <c r="R786" s="51"/>
      <c r="S786" s="50"/>
      <c r="T786" s="50"/>
      <c r="U786" s="50"/>
    </row>
    <row r="787" ht="12.75" customHeight="1">
      <c r="A787" s="50"/>
      <c r="B787" s="50"/>
      <c r="C787" s="50"/>
      <c r="D787" s="50"/>
      <c r="E787" s="50"/>
      <c r="F787" s="50"/>
      <c r="G787" s="50"/>
      <c r="H787" s="50"/>
      <c r="I787" s="50"/>
      <c r="J787" s="50"/>
      <c r="K787" s="50"/>
      <c r="L787" s="50"/>
      <c r="M787" s="51"/>
      <c r="N787" s="51"/>
      <c r="O787" s="50"/>
      <c r="P787" s="52"/>
      <c r="Q787" s="50"/>
      <c r="R787" s="51"/>
      <c r="S787" s="50"/>
      <c r="T787" s="50"/>
      <c r="U787" s="50"/>
    </row>
    <row r="788" ht="12.75" customHeight="1">
      <c r="A788" s="50"/>
      <c r="B788" s="50"/>
      <c r="C788" s="50"/>
      <c r="D788" s="50"/>
      <c r="E788" s="50"/>
      <c r="F788" s="50"/>
      <c r="G788" s="50"/>
      <c r="H788" s="50"/>
      <c r="I788" s="50"/>
      <c r="J788" s="50"/>
      <c r="K788" s="50"/>
      <c r="L788" s="50"/>
      <c r="M788" s="51"/>
      <c r="N788" s="51"/>
      <c r="O788" s="50"/>
      <c r="P788" s="52"/>
      <c r="Q788" s="50"/>
      <c r="R788" s="51"/>
      <c r="S788" s="50"/>
      <c r="T788" s="50"/>
      <c r="U788" s="50"/>
    </row>
    <row r="789" ht="12.75" customHeight="1">
      <c r="A789" s="50"/>
      <c r="B789" s="50"/>
      <c r="C789" s="50"/>
      <c r="D789" s="50"/>
      <c r="E789" s="50"/>
      <c r="F789" s="50"/>
      <c r="G789" s="50"/>
      <c r="H789" s="50"/>
      <c r="I789" s="50"/>
      <c r="J789" s="50"/>
      <c r="K789" s="50"/>
      <c r="L789" s="50"/>
      <c r="M789" s="51"/>
      <c r="N789" s="51"/>
      <c r="O789" s="50"/>
      <c r="P789" s="52"/>
      <c r="Q789" s="50"/>
      <c r="R789" s="51"/>
      <c r="S789" s="50"/>
      <c r="T789" s="50"/>
      <c r="U789" s="50"/>
    </row>
    <row r="790" ht="12.75" customHeight="1">
      <c r="A790" s="50"/>
      <c r="B790" s="50"/>
      <c r="C790" s="50"/>
      <c r="D790" s="50"/>
      <c r="E790" s="50"/>
      <c r="F790" s="50"/>
      <c r="G790" s="50"/>
      <c r="H790" s="50"/>
      <c r="I790" s="50"/>
      <c r="J790" s="50"/>
      <c r="K790" s="50"/>
      <c r="L790" s="50"/>
      <c r="M790" s="51"/>
      <c r="N790" s="51"/>
      <c r="O790" s="50"/>
      <c r="P790" s="52"/>
      <c r="Q790" s="50"/>
      <c r="R790" s="51"/>
      <c r="S790" s="50"/>
      <c r="T790" s="50"/>
      <c r="U790" s="50"/>
    </row>
    <row r="791" ht="12.75" customHeight="1">
      <c r="A791" s="50"/>
      <c r="B791" s="50"/>
      <c r="C791" s="50"/>
      <c r="D791" s="50"/>
      <c r="E791" s="50"/>
      <c r="F791" s="50"/>
      <c r="G791" s="50"/>
      <c r="H791" s="50"/>
      <c r="I791" s="50"/>
      <c r="J791" s="50"/>
      <c r="K791" s="50"/>
      <c r="L791" s="50"/>
      <c r="M791" s="51"/>
      <c r="N791" s="51"/>
      <c r="O791" s="50"/>
      <c r="P791" s="52"/>
      <c r="Q791" s="50"/>
      <c r="R791" s="51"/>
      <c r="S791" s="50"/>
      <c r="T791" s="50"/>
      <c r="U791" s="50"/>
    </row>
    <row r="792" ht="12.75" customHeight="1">
      <c r="A792" s="50"/>
      <c r="B792" s="50"/>
      <c r="C792" s="50"/>
      <c r="D792" s="50"/>
      <c r="E792" s="50"/>
      <c r="F792" s="50"/>
      <c r="G792" s="50"/>
      <c r="H792" s="50"/>
      <c r="I792" s="50"/>
      <c r="J792" s="50"/>
      <c r="K792" s="50"/>
      <c r="L792" s="50"/>
      <c r="M792" s="51"/>
      <c r="N792" s="51"/>
      <c r="O792" s="50"/>
      <c r="P792" s="52"/>
      <c r="Q792" s="50"/>
      <c r="R792" s="51"/>
      <c r="S792" s="50"/>
      <c r="T792" s="50"/>
      <c r="U792" s="50"/>
    </row>
    <row r="793" ht="12.75" customHeight="1">
      <c r="A793" s="50"/>
      <c r="B793" s="50"/>
      <c r="C793" s="50"/>
      <c r="D793" s="50"/>
      <c r="E793" s="50"/>
      <c r="F793" s="50"/>
      <c r="G793" s="50"/>
      <c r="H793" s="50"/>
      <c r="I793" s="50"/>
      <c r="J793" s="50"/>
      <c r="K793" s="50"/>
      <c r="L793" s="50"/>
      <c r="M793" s="51"/>
      <c r="N793" s="51"/>
      <c r="O793" s="50"/>
      <c r="P793" s="52"/>
      <c r="Q793" s="50"/>
      <c r="R793" s="51"/>
      <c r="S793" s="50"/>
      <c r="T793" s="50"/>
      <c r="U793" s="50"/>
    </row>
    <row r="794" ht="12.75" customHeight="1">
      <c r="A794" s="50"/>
      <c r="B794" s="50"/>
      <c r="C794" s="50"/>
      <c r="D794" s="50"/>
      <c r="E794" s="50"/>
      <c r="F794" s="50"/>
      <c r="G794" s="50"/>
      <c r="H794" s="50"/>
      <c r="I794" s="50"/>
      <c r="J794" s="50"/>
      <c r="K794" s="50"/>
      <c r="L794" s="50"/>
      <c r="M794" s="51"/>
      <c r="N794" s="51"/>
      <c r="O794" s="50"/>
      <c r="P794" s="52"/>
      <c r="Q794" s="50"/>
      <c r="R794" s="51"/>
      <c r="S794" s="50"/>
      <c r="T794" s="50"/>
      <c r="U794" s="50"/>
    </row>
    <row r="795" ht="12.75" customHeight="1">
      <c r="A795" s="50"/>
      <c r="B795" s="50"/>
      <c r="C795" s="50"/>
      <c r="D795" s="50"/>
      <c r="E795" s="50"/>
      <c r="F795" s="50"/>
      <c r="G795" s="50"/>
      <c r="H795" s="50"/>
      <c r="I795" s="50"/>
      <c r="J795" s="50"/>
      <c r="K795" s="50"/>
      <c r="L795" s="50"/>
      <c r="M795" s="51"/>
      <c r="N795" s="51"/>
      <c r="O795" s="50"/>
      <c r="P795" s="52"/>
      <c r="Q795" s="50"/>
      <c r="R795" s="51"/>
      <c r="S795" s="50"/>
      <c r="T795" s="50"/>
      <c r="U795" s="50"/>
    </row>
    <row r="796" ht="12.75" customHeight="1">
      <c r="A796" s="50"/>
      <c r="B796" s="50"/>
      <c r="C796" s="50"/>
      <c r="D796" s="50"/>
      <c r="E796" s="50"/>
      <c r="F796" s="50"/>
      <c r="G796" s="50"/>
      <c r="H796" s="50"/>
      <c r="I796" s="50"/>
      <c r="J796" s="50"/>
      <c r="K796" s="50"/>
      <c r="L796" s="50"/>
      <c r="M796" s="51"/>
      <c r="N796" s="51"/>
      <c r="O796" s="50"/>
      <c r="P796" s="52"/>
      <c r="Q796" s="50"/>
      <c r="R796" s="51"/>
      <c r="S796" s="50"/>
      <c r="T796" s="50"/>
      <c r="U796" s="50"/>
    </row>
    <row r="797" ht="12.75" customHeight="1">
      <c r="A797" s="50"/>
      <c r="B797" s="50"/>
      <c r="C797" s="50"/>
      <c r="D797" s="50"/>
      <c r="E797" s="50"/>
      <c r="F797" s="50"/>
      <c r="G797" s="50"/>
      <c r="H797" s="50"/>
      <c r="I797" s="50"/>
      <c r="J797" s="50"/>
      <c r="K797" s="50"/>
      <c r="L797" s="50"/>
      <c r="M797" s="51"/>
      <c r="N797" s="51"/>
      <c r="O797" s="50"/>
      <c r="P797" s="52"/>
      <c r="Q797" s="50"/>
      <c r="R797" s="51"/>
      <c r="S797" s="50"/>
      <c r="T797" s="50"/>
      <c r="U797" s="50"/>
    </row>
    <row r="798" ht="12.75" customHeight="1">
      <c r="A798" s="50"/>
      <c r="B798" s="50"/>
      <c r="C798" s="50"/>
      <c r="D798" s="50"/>
      <c r="E798" s="50"/>
      <c r="F798" s="50"/>
      <c r="G798" s="50"/>
      <c r="H798" s="50"/>
      <c r="I798" s="50"/>
      <c r="J798" s="50"/>
      <c r="K798" s="50"/>
      <c r="L798" s="50"/>
      <c r="M798" s="51"/>
      <c r="N798" s="51"/>
      <c r="O798" s="50"/>
      <c r="P798" s="52"/>
      <c r="Q798" s="50"/>
      <c r="R798" s="51"/>
      <c r="S798" s="50"/>
      <c r="T798" s="50"/>
      <c r="U798" s="50"/>
    </row>
    <row r="799" ht="12.75" customHeight="1">
      <c r="A799" s="50"/>
      <c r="B799" s="50"/>
      <c r="C799" s="50"/>
      <c r="D799" s="50"/>
      <c r="E799" s="50"/>
      <c r="F799" s="50"/>
      <c r="G799" s="50"/>
      <c r="H799" s="50"/>
      <c r="I799" s="50"/>
      <c r="J799" s="50"/>
      <c r="K799" s="50"/>
      <c r="L799" s="50"/>
      <c r="M799" s="51"/>
      <c r="N799" s="51"/>
      <c r="O799" s="50"/>
      <c r="P799" s="52"/>
      <c r="Q799" s="50"/>
      <c r="R799" s="51"/>
      <c r="S799" s="50"/>
      <c r="T799" s="50"/>
      <c r="U799" s="50"/>
    </row>
    <row r="800" ht="12.75" customHeight="1">
      <c r="A800" s="50"/>
      <c r="B800" s="50"/>
      <c r="C800" s="50"/>
      <c r="D800" s="50"/>
      <c r="E800" s="50"/>
      <c r="F800" s="50"/>
      <c r="G800" s="50"/>
      <c r="H800" s="50"/>
      <c r="I800" s="50"/>
      <c r="J800" s="50"/>
      <c r="K800" s="50"/>
      <c r="L800" s="50"/>
      <c r="M800" s="51"/>
      <c r="N800" s="51"/>
      <c r="O800" s="50"/>
      <c r="P800" s="52"/>
      <c r="Q800" s="50"/>
      <c r="R800" s="51"/>
      <c r="S800" s="50"/>
      <c r="T800" s="50"/>
      <c r="U800" s="50"/>
    </row>
    <row r="801" ht="12.75" customHeight="1">
      <c r="A801" s="50"/>
      <c r="B801" s="50"/>
      <c r="C801" s="50"/>
      <c r="D801" s="50"/>
      <c r="E801" s="50"/>
      <c r="F801" s="50"/>
      <c r="G801" s="50"/>
      <c r="H801" s="50"/>
      <c r="I801" s="50"/>
      <c r="J801" s="50"/>
      <c r="K801" s="50"/>
      <c r="L801" s="50"/>
      <c r="M801" s="51"/>
      <c r="N801" s="51"/>
      <c r="O801" s="50"/>
      <c r="P801" s="52"/>
      <c r="Q801" s="50"/>
      <c r="R801" s="51"/>
      <c r="S801" s="50"/>
      <c r="T801" s="50"/>
      <c r="U801" s="50"/>
    </row>
    <row r="802" ht="12.75" customHeight="1">
      <c r="A802" s="50"/>
      <c r="B802" s="50"/>
      <c r="C802" s="50"/>
      <c r="D802" s="50"/>
      <c r="E802" s="50"/>
      <c r="F802" s="50"/>
      <c r="G802" s="50"/>
      <c r="H802" s="50"/>
      <c r="I802" s="50"/>
      <c r="J802" s="50"/>
      <c r="K802" s="50"/>
      <c r="L802" s="50"/>
      <c r="M802" s="51"/>
      <c r="N802" s="51"/>
      <c r="O802" s="50"/>
      <c r="P802" s="52"/>
      <c r="Q802" s="50"/>
      <c r="R802" s="51"/>
      <c r="S802" s="50"/>
      <c r="T802" s="50"/>
      <c r="U802" s="50"/>
    </row>
    <row r="803" ht="12.75" customHeight="1">
      <c r="A803" s="50"/>
      <c r="B803" s="50"/>
      <c r="C803" s="50"/>
      <c r="D803" s="50"/>
      <c r="E803" s="50"/>
      <c r="F803" s="50"/>
      <c r="G803" s="50"/>
      <c r="H803" s="50"/>
      <c r="I803" s="50"/>
      <c r="J803" s="50"/>
      <c r="K803" s="50"/>
      <c r="L803" s="50"/>
      <c r="M803" s="51"/>
      <c r="N803" s="51"/>
      <c r="O803" s="50"/>
      <c r="P803" s="52"/>
      <c r="Q803" s="50"/>
      <c r="R803" s="51"/>
      <c r="S803" s="50"/>
      <c r="T803" s="50"/>
      <c r="U803" s="50"/>
    </row>
    <row r="804" ht="12.75" customHeight="1">
      <c r="A804" s="50"/>
      <c r="B804" s="50"/>
      <c r="C804" s="50"/>
      <c r="D804" s="50"/>
      <c r="E804" s="50"/>
      <c r="F804" s="50"/>
      <c r="G804" s="50"/>
      <c r="H804" s="50"/>
      <c r="I804" s="50"/>
      <c r="J804" s="50"/>
      <c r="K804" s="50"/>
      <c r="L804" s="50"/>
      <c r="M804" s="51"/>
      <c r="N804" s="51"/>
      <c r="O804" s="50"/>
      <c r="P804" s="52"/>
      <c r="Q804" s="50"/>
      <c r="R804" s="51"/>
      <c r="S804" s="50"/>
      <c r="T804" s="50"/>
      <c r="U804" s="50"/>
    </row>
    <row r="805" ht="12.75" customHeight="1">
      <c r="A805" s="50"/>
      <c r="B805" s="50"/>
      <c r="C805" s="50"/>
      <c r="D805" s="50"/>
      <c r="E805" s="50"/>
      <c r="F805" s="50"/>
      <c r="G805" s="50"/>
      <c r="H805" s="50"/>
      <c r="I805" s="50"/>
      <c r="J805" s="50"/>
      <c r="K805" s="50"/>
      <c r="L805" s="50"/>
      <c r="M805" s="51"/>
      <c r="N805" s="51"/>
      <c r="O805" s="50"/>
      <c r="P805" s="52"/>
      <c r="Q805" s="50"/>
      <c r="R805" s="51"/>
      <c r="S805" s="50"/>
      <c r="T805" s="50"/>
      <c r="U805" s="50"/>
    </row>
    <row r="806" ht="12.75" customHeight="1">
      <c r="A806" s="50"/>
      <c r="B806" s="50"/>
      <c r="C806" s="50"/>
      <c r="D806" s="50"/>
      <c r="E806" s="50"/>
      <c r="F806" s="50"/>
      <c r="G806" s="50"/>
      <c r="H806" s="50"/>
      <c r="I806" s="50"/>
      <c r="J806" s="50"/>
      <c r="K806" s="50"/>
      <c r="L806" s="50"/>
      <c r="M806" s="51"/>
      <c r="N806" s="51"/>
      <c r="O806" s="50"/>
      <c r="P806" s="52"/>
      <c r="Q806" s="50"/>
      <c r="R806" s="51"/>
      <c r="S806" s="50"/>
      <c r="T806" s="50"/>
      <c r="U806" s="50"/>
    </row>
    <row r="807" ht="12.75" customHeight="1">
      <c r="A807" s="50"/>
      <c r="B807" s="50"/>
      <c r="C807" s="50"/>
      <c r="D807" s="50"/>
      <c r="E807" s="50"/>
      <c r="F807" s="50"/>
      <c r="G807" s="50"/>
      <c r="H807" s="50"/>
      <c r="I807" s="50"/>
      <c r="J807" s="50"/>
      <c r="K807" s="50"/>
      <c r="L807" s="50"/>
      <c r="M807" s="51"/>
      <c r="N807" s="51"/>
      <c r="O807" s="50"/>
      <c r="P807" s="52"/>
      <c r="Q807" s="50"/>
      <c r="R807" s="51"/>
      <c r="S807" s="50"/>
      <c r="T807" s="50"/>
      <c r="U807" s="50"/>
    </row>
    <row r="808" ht="12.75" customHeight="1">
      <c r="A808" s="50"/>
      <c r="B808" s="50"/>
      <c r="C808" s="50"/>
      <c r="D808" s="50"/>
      <c r="E808" s="50"/>
      <c r="F808" s="50"/>
      <c r="G808" s="50"/>
      <c r="H808" s="50"/>
      <c r="I808" s="50"/>
      <c r="J808" s="50"/>
      <c r="K808" s="50"/>
      <c r="L808" s="50"/>
      <c r="M808" s="51"/>
      <c r="N808" s="51"/>
      <c r="O808" s="50"/>
      <c r="P808" s="52"/>
      <c r="Q808" s="50"/>
      <c r="R808" s="51"/>
      <c r="S808" s="50"/>
      <c r="T808" s="50"/>
      <c r="U808" s="50"/>
    </row>
    <row r="809" ht="12.75" customHeight="1">
      <c r="A809" s="50"/>
      <c r="B809" s="50"/>
      <c r="C809" s="50"/>
      <c r="D809" s="50"/>
      <c r="E809" s="50"/>
      <c r="F809" s="50"/>
      <c r="G809" s="50"/>
      <c r="H809" s="50"/>
      <c r="I809" s="50"/>
      <c r="J809" s="50"/>
      <c r="K809" s="50"/>
      <c r="L809" s="50"/>
      <c r="M809" s="51"/>
      <c r="N809" s="51"/>
      <c r="O809" s="50"/>
      <c r="P809" s="52"/>
      <c r="Q809" s="50"/>
      <c r="R809" s="51"/>
      <c r="S809" s="50"/>
      <c r="T809" s="50"/>
      <c r="U809" s="50"/>
    </row>
    <row r="810" ht="12.75" customHeight="1">
      <c r="A810" s="50"/>
      <c r="B810" s="50"/>
      <c r="C810" s="50"/>
      <c r="D810" s="50"/>
      <c r="E810" s="50"/>
      <c r="F810" s="50"/>
      <c r="G810" s="50"/>
      <c r="H810" s="50"/>
      <c r="I810" s="50"/>
      <c r="J810" s="50"/>
      <c r="K810" s="50"/>
      <c r="L810" s="50"/>
      <c r="M810" s="51"/>
      <c r="N810" s="51"/>
      <c r="O810" s="50"/>
      <c r="P810" s="52"/>
      <c r="Q810" s="50"/>
      <c r="R810" s="51"/>
      <c r="S810" s="50"/>
      <c r="T810" s="50"/>
      <c r="U810" s="50"/>
    </row>
    <row r="811" ht="12.75" customHeight="1">
      <c r="A811" s="50"/>
      <c r="B811" s="50"/>
      <c r="C811" s="50"/>
      <c r="D811" s="50"/>
      <c r="E811" s="50"/>
      <c r="F811" s="50"/>
      <c r="G811" s="50"/>
      <c r="H811" s="50"/>
      <c r="I811" s="50"/>
      <c r="J811" s="50"/>
      <c r="K811" s="50"/>
      <c r="L811" s="50"/>
      <c r="M811" s="51"/>
      <c r="N811" s="51"/>
      <c r="O811" s="50"/>
      <c r="P811" s="52"/>
      <c r="Q811" s="50"/>
      <c r="R811" s="51"/>
      <c r="S811" s="50"/>
      <c r="T811" s="50"/>
      <c r="U811" s="50"/>
    </row>
    <row r="812" ht="12.75" customHeight="1">
      <c r="A812" s="50"/>
      <c r="B812" s="50"/>
      <c r="C812" s="50"/>
      <c r="D812" s="50"/>
      <c r="E812" s="50"/>
      <c r="F812" s="50"/>
      <c r="G812" s="50"/>
      <c r="H812" s="50"/>
      <c r="I812" s="50"/>
      <c r="J812" s="50"/>
      <c r="K812" s="50"/>
      <c r="L812" s="50"/>
      <c r="M812" s="51"/>
      <c r="N812" s="51"/>
      <c r="O812" s="50"/>
      <c r="P812" s="52"/>
      <c r="Q812" s="50"/>
      <c r="R812" s="51"/>
      <c r="S812" s="50"/>
      <c r="T812" s="50"/>
      <c r="U812" s="50"/>
    </row>
    <row r="813" ht="12.75" customHeight="1">
      <c r="A813" s="50"/>
      <c r="B813" s="50"/>
      <c r="C813" s="50"/>
      <c r="D813" s="50"/>
      <c r="E813" s="50"/>
      <c r="F813" s="50"/>
      <c r="G813" s="50"/>
      <c r="H813" s="50"/>
      <c r="I813" s="50"/>
      <c r="J813" s="50"/>
      <c r="K813" s="50"/>
      <c r="L813" s="50"/>
      <c r="M813" s="51"/>
      <c r="N813" s="51"/>
      <c r="O813" s="50"/>
      <c r="P813" s="52"/>
      <c r="Q813" s="50"/>
      <c r="R813" s="51"/>
      <c r="S813" s="50"/>
      <c r="T813" s="50"/>
      <c r="U813" s="50"/>
    </row>
    <row r="814" ht="12.75" customHeight="1">
      <c r="A814" s="50"/>
      <c r="B814" s="50"/>
      <c r="C814" s="50"/>
      <c r="D814" s="50"/>
      <c r="E814" s="50"/>
      <c r="F814" s="50"/>
      <c r="G814" s="50"/>
      <c r="H814" s="50"/>
      <c r="I814" s="50"/>
      <c r="J814" s="50"/>
      <c r="K814" s="50"/>
      <c r="L814" s="50"/>
      <c r="M814" s="51"/>
      <c r="N814" s="51"/>
      <c r="O814" s="50"/>
      <c r="P814" s="52"/>
      <c r="Q814" s="50"/>
      <c r="R814" s="51"/>
      <c r="S814" s="50"/>
      <c r="T814" s="50"/>
      <c r="U814" s="50"/>
    </row>
    <row r="815" ht="12.75" customHeight="1">
      <c r="A815" s="50"/>
      <c r="B815" s="50"/>
      <c r="C815" s="50"/>
      <c r="D815" s="50"/>
      <c r="E815" s="50"/>
      <c r="F815" s="50"/>
      <c r="G815" s="50"/>
      <c r="H815" s="50"/>
      <c r="I815" s="50"/>
      <c r="J815" s="50"/>
      <c r="K815" s="50"/>
      <c r="L815" s="50"/>
      <c r="M815" s="51"/>
      <c r="N815" s="51"/>
      <c r="O815" s="50"/>
      <c r="P815" s="52"/>
      <c r="Q815" s="50"/>
      <c r="R815" s="51"/>
      <c r="S815" s="50"/>
      <c r="T815" s="50"/>
      <c r="U815" s="50"/>
    </row>
    <row r="816" ht="12.75" customHeight="1">
      <c r="A816" s="50"/>
      <c r="B816" s="50"/>
      <c r="C816" s="50"/>
      <c r="D816" s="50"/>
      <c r="E816" s="50"/>
      <c r="F816" s="50"/>
      <c r="G816" s="50"/>
      <c r="H816" s="50"/>
      <c r="I816" s="50"/>
      <c r="J816" s="50"/>
      <c r="K816" s="50"/>
      <c r="L816" s="50"/>
      <c r="M816" s="51"/>
      <c r="N816" s="51"/>
      <c r="O816" s="50"/>
      <c r="P816" s="52"/>
      <c r="Q816" s="50"/>
      <c r="R816" s="51"/>
      <c r="S816" s="50"/>
      <c r="T816" s="50"/>
      <c r="U816" s="50"/>
    </row>
    <row r="817" ht="12.75" customHeight="1">
      <c r="A817" s="50"/>
      <c r="B817" s="50"/>
      <c r="C817" s="50"/>
      <c r="D817" s="50"/>
      <c r="E817" s="50"/>
      <c r="F817" s="50"/>
      <c r="G817" s="50"/>
      <c r="H817" s="50"/>
      <c r="I817" s="50"/>
      <c r="J817" s="50"/>
      <c r="K817" s="50"/>
      <c r="L817" s="50"/>
      <c r="M817" s="51"/>
      <c r="N817" s="51"/>
      <c r="O817" s="50"/>
      <c r="P817" s="52"/>
      <c r="Q817" s="50"/>
      <c r="R817" s="51"/>
      <c r="S817" s="50"/>
      <c r="T817" s="50"/>
      <c r="U817" s="50"/>
    </row>
    <row r="818" ht="12.75" customHeight="1">
      <c r="A818" s="50"/>
      <c r="B818" s="50"/>
      <c r="C818" s="50"/>
      <c r="D818" s="50"/>
      <c r="E818" s="50"/>
      <c r="F818" s="50"/>
      <c r="G818" s="50"/>
      <c r="H818" s="50"/>
      <c r="I818" s="50"/>
      <c r="J818" s="50"/>
      <c r="K818" s="50"/>
      <c r="L818" s="50"/>
      <c r="M818" s="51"/>
      <c r="N818" s="51"/>
      <c r="O818" s="50"/>
      <c r="P818" s="52"/>
      <c r="Q818" s="50"/>
      <c r="R818" s="51"/>
      <c r="S818" s="50"/>
      <c r="T818" s="50"/>
      <c r="U818" s="50"/>
    </row>
    <row r="819" ht="12.75" customHeight="1">
      <c r="A819" s="50"/>
      <c r="B819" s="50"/>
      <c r="C819" s="50"/>
      <c r="D819" s="50"/>
      <c r="E819" s="50"/>
      <c r="F819" s="50"/>
      <c r="G819" s="50"/>
      <c r="H819" s="50"/>
      <c r="I819" s="50"/>
      <c r="J819" s="50"/>
      <c r="K819" s="50"/>
      <c r="L819" s="50"/>
      <c r="M819" s="51"/>
      <c r="N819" s="51"/>
      <c r="O819" s="50"/>
      <c r="P819" s="52"/>
      <c r="Q819" s="50"/>
      <c r="R819" s="51"/>
      <c r="S819" s="50"/>
      <c r="T819" s="50"/>
      <c r="U819" s="50"/>
    </row>
    <row r="820" ht="12.75" customHeight="1">
      <c r="A820" s="50"/>
      <c r="B820" s="50"/>
      <c r="C820" s="50"/>
      <c r="D820" s="50"/>
      <c r="E820" s="50"/>
      <c r="F820" s="50"/>
      <c r="G820" s="50"/>
      <c r="H820" s="50"/>
      <c r="I820" s="50"/>
      <c r="J820" s="50"/>
      <c r="K820" s="50"/>
      <c r="L820" s="50"/>
      <c r="M820" s="51"/>
      <c r="N820" s="51"/>
      <c r="O820" s="50"/>
      <c r="P820" s="52"/>
      <c r="Q820" s="50"/>
      <c r="R820" s="51"/>
      <c r="S820" s="50"/>
      <c r="T820" s="50"/>
      <c r="U820" s="50"/>
    </row>
    <row r="821" ht="12.75" customHeight="1">
      <c r="A821" s="50"/>
      <c r="B821" s="50"/>
      <c r="C821" s="50"/>
      <c r="D821" s="50"/>
      <c r="E821" s="50"/>
      <c r="F821" s="50"/>
      <c r="G821" s="50"/>
      <c r="H821" s="50"/>
      <c r="I821" s="50"/>
      <c r="J821" s="50"/>
      <c r="K821" s="50"/>
      <c r="L821" s="50"/>
      <c r="M821" s="51"/>
      <c r="N821" s="51"/>
      <c r="O821" s="50"/>
      <c r="P821" s="52"/>
      <c r="Q821" s="50"/>
      <c r="R821" s="51"/>
      <c r="S821" s="50"/>
      <c r="T821" s="50"/>
      <c r="U821" s="50"/>
    </row>
    <row r="822" ht="12.75" customHeight="1">
      <c r="A822" s="50"/>
      <c r="B822" s="50"/>
      <c r="C822" s="50"/>
      <c r="D822" s="50"/>
      <c r="E822" s="50"/>
      <c r="F822" s="50"/>
      <c r="G822" s="50"/>
      <c r="H822" s="50"/>
      <c r="I822" s="50"/>
      <c r="J822" s="50"/>
      <c r="K822" s="50"/>
      <c r="L822" s="50"/>
      <c r="M822" s="51"/>
      <c r="N822" s="51"/>
      <c r="O822" s="50"/>
      <c r="P822" s="52"/>
      <c r="Q822" s="50"/>
      <c r="R822" s="51"/>
      <c r="S822" s="50"/>
      <c r="T822" s="50"/>
      <c r="U822" s="50"/>
    </row>
    <row r="823" ht="12.75" customHeight="1">
      <c r="A823" s="50"/>
      <c r="B823" s="50"/>
      <c r="C823" s="50"/>
      <c r="D823" s="50"/>
      <c r="E823" s="50"/>
      <c r="F823" s="50"/>
      <c r="G823" s="50"/>
      <c r="H823" s="50"/>
      <c r="I823" s="50"/>
      <c r="J823" s="50"/>
      <c r="K823" s="50"/>
      <c r="L823" s="50"/>
      <c r="M823" s="51"/>
      <c r="N823" s="51"/>
      <c r="O823" s="50"/>
      <c r="P823" s="52"/>
      <c r="Q823" s="50"/>
      <c r="R823" s="51"/>
      <c r="S823" s="50"/>
      <c r="T823" s="50"/>
      <c r="U823" s="50"/>
    </row>
    <row r="824" ht="12.75" customHeight="1">
      <c r="A824" s="50"/>
      <c r="B824" s="50"/>
      <c r="C824" s="50"/>
      <c r="D824" s="50"/>
      <c r="E824" s="50"/>
      <c r="F824" s="50"/>
      <c r="G824" s="50"/>
      <c r="H824" s="50"/>
      <c r="I824" s="50"/>
      <c r="J824" s="50"/>
      <c r="K824" s="50"/>
      <c r="L824" s="50"/>
      <c r="M824" s="51"/>
      <c r="N824" s="51"/>
      <c r="O824" s="50"/>
      <c r="P824" s="52"/>
      <c r="Q824" s="50"/>
      <c r="R824" s="51"/>
      <c r="S824" s="50"/>
      <c r="T824" s="50"/>
      <c r="U824" s="50"/>
    </row>
    <row r="825" ht="12.75" customHeight="1">
      <c r="A825" s="50"/>
      <c r="B825" s="50"/>
      <c r="C825" s="50"/>
      <c r="D825" s="50"/>
      <c r="E825" s="50"/>
      <c r="F825" s="50"/>
      <c r="G825" s="50"/>
      <c r="H825" s="50"/>
      <c r="I825" s="50"/>
      <c r="J825" s="50"/>
      <c r="K825" s="50"/>
      <c r="L825" s="50"/>
      <c r="M825" s="51"/>
      <c r="N825" s="51"/>
      <c r="O825" s="50"/>
      <c r="P825" s="52"/>
      <c r="Q825" s="50"/>
      <c r="R825" s="51"/>
      <c r="S825" s="50"/>
      <c r="T825" s="50"/>
      <c r="U825" s="50"/>
    </row>
    <row r="826" ht="12.75" customHeight="1">
      <c r="A826" s="50"/>
      <c r="B826" s="50"/>
      <c r="C826" s="50"/>
      <c r="D826" s="50"/>
      <c r="E826" s="50"/>
      <c r="F826" s="50"/>
      <c r="G826" s="50"/>
      <c r="H826" s="50"/>
      <c r="I826" s="50"/>
      <c r="J826" s="50"/>
      <c r="K826" s="50"/>
      <c r="L826" s="50"/>
      <c r="M826" s="51"/>
      <c r="N826" s="51"/>
      <c r="O826" s="50"/>
      <c r="P826" s="52"/>
      <c r="Q826" s="50"/>
      <c r="R826" s="51"/>
      <c r="S826" s="50"/>
      <c r="T826" s="50"/>
      <c r="U826" s="50"/>
    </row>
    <row r="827" ht="12.75" customHeight="1">
      <c r="A827" s="50"/>
      <c r="B827" s="50"/>
      <c r="C827" s="50"/>
      <c r="D827" s="50"/>
      <c r="E827" s="50"/>
      <c r="F827" s="50"/>
      <c r="G827" s="50"/>
      <c r="H827" s="50"/>
      <c r="I827" s="50"/>
      <c r="J827" s="50"/>
      <c r="K827" s="50"/>
      <c r="L827" s="50"/>
      <c r="M827" s="51"/>
      <c r="N827" s="51"/>
      <c r="O827" s="50"/>
      <c r="P827" s="52"/>
      <c r="Q827" s="50"/>
      <c r="R827" s="51"/>
      <c r="S827" s="50"/>
      <c r="T827" s="50"/>
      <c r="U827" s="50"/>
    </row>
    <row r="828" ht="12.75" customHeight="1">
      <c r="A828" s="50"/>
      <c r="B828" s="50"/>
      <c r="C828" s="50"/>
      <c r="D828" s="50"/>
      <c r="E828" s="50"/>
      <c r="F828" s="50"/>
      <c r="G828" s="50"/>
      <c r="H828" s="50"/>
      <c r="I828" s="50"/>
      <c r="J828" s="50"/>
      <c r="K828" s="50"/>
      <c r="L828" s="50"/>
      <c r="M828" s="51"/>
      <c r="N828" s="51"/>
      <c r="O828" s="50"/>
      <c r="P828" s="52"/>
      <c r="Q828" s="50"/>
      <c r="R828" s="51"/>
      <c r="S828" s="50"/>
      <c r="T828" s="50"/>
      <c r="U828" s="50"/>
    </row>
    <row r="829" ht="12.75" customHeight="1">
      <c r="A829" s="50"/>
      <c r="B829" s="50"/>
      <c r="C829" s="50"/>
      <c r="D829" s="50"/>
      <c r="E829" s="50"/>
      <c r="F829" s="50"/>
      <c r="G829" s="50"/>
      <c r="H829" s="50"/>
      <c r="I829" s="50"/>
      <c r="J829" s="50"/>
      <c r="K829" s="50"/>
      <c r="L829" s="50"/>
      <c r="M829" s="51"/>
      <c r="N829" s="51"/>
      <c r="O829" s="50"/>
      <c r="P829" s="52"/>
      <c r="Q829" s="50"/>
      <c r="R829" s="51"/>
      <c r="S829" s="50"/>
      <c r="T829" s="50"/>
      <c r="U829" s="50"/>
    </row>
    <row r="830" ht="12.75" customHeight="1">
      <c r="A830" s="50"/>
      <c r="B830" s="50"/>
      <c r="C830" s="50"/>
      <c r="D830" s="50"/>
      <c r="E830" s="50"/>
      <c r="F830" s="50"/>
      <c r="G830" s="50"/>
      <c r="H830" s="50"/>
      <c r="I830" s="50"/>
      <c r="J830" s="50"/>
      <c r="K830" s="50"/>
      <c r="L830" s="50"/>
      <c r="M830" s="51"/>
      <c r="N830" s="51"/>
      <c r="O830" s="50"/>
      <c r="P830" s="52"/>
      <c r="Q830" s="50"/>
      <c r="R830" s="51"/>
      <c r="S830" s="50"/>
      <c r="T830" s="50"/>
      <c r="U830" s="50"/>
    </row>
    <row r="831" ht="12.75" customHeight="1">
      <c r="A831" s="50"/>
      <c r="B831" s="50"/>
      <c r="C831" s="50"/>
      <c r="D831" s="50"/>
      <c r="E831" s="50"/>
      <c r="F831" s="50"/>
      <c r="G831" s="50"/>
      <c r="H831" s="50"/>
      <c r="I831" s="50"/>
      <c r="J831" s="50"/>
      <c r="K831" s="50"/>
      <c r="L831" s="50"/>
      <c r="M831" s="51"/>
      <c r="N831" s="51"/>
      <c r="O831" s="50"/>
      <c r="P831" s="52"/>
      <c r="Q831" s="50"/>
      <c r="R831" s="51"/>
      <c r="S831" s="50"/>
      <c r="T831" s="50"/>
      <c r="U831" s="50"/>
    </row>
    <row r="832" ht="12.75" customHeight="1">
      <c r="A832" s="50"/>
      <c r="B832" s="50"/>
      <c r="C832" s="50"/>
      <c r="D832" s="50"/>
      <c r="E832" s="50"/>
      <c r="F832" s="50"/>
      <c r="G832" s="50"/>
      <c r="H832" s="50"/>
      <c r="I832" s="50"/>
      <c r="J832" s="50"/>
      <c r="K832" s="50"/>
      <c r="L832" s="50"/>
      <c r="M832" s="51"/>
      <c r="N832" s="51"/>
      <c r="O832" s="50"/>
      <c r="P832" s="52"/>
      <c r="Q832" s="50"/>
      <c r="R832" s="51"/>
      <c r="S832" s="50"/>
      <c r="T832" s="50"/>
      <c r="U832" s="50"/>
    </row>
    <row r="833" ht="12.75" customHeight="1">
      <c r="A833" s="50"/>
      <c r="B833" s="50"/>
      <c r="C833" s="50"/>
      <c r="D833" s="50"/>
      <c r="E833" s="50"/>
      <c r="F833" s="50"/>
      <c r="G833" s="50"/>
      <c r="H833" s="50"/>
      <c r="I833" s="50"/>
      <c r="J833" s="50"/>
      <c r="K833" s="50"/>
      <c r="L833" s="50"/>
      <c r="M833" s="51"/>
      <c r="N833" s="51"/>
      <c r="O833" s="50"/>
      <c r="P833" s="52"/>
      <c r="Q833" s="50"/>
      <c r="R833" s="51"/>
      <c r="S833" s="50"/>
      <c r="T833" s="50"/>
      <c r="U833" s="50"/>
    </row>
    <row r="834" ht="12.75" customHeight="1">
      <c r="A834" s="50"/>
      <c r="B834" s="50"/>
      <c r="C834" s="50"/>
      <c r="D834" s="50"/>
      <c r="E834" s="50"/>
      <c r="F834" s="50"/>
      <c r="G834" s="50"/>
      <c r="H834" s="50"/>
      <c r="I834" s="50"/>
      <c r="J834" s="50"/>
      <c r="K834" s="50"/>
      <c r="L834" s="50"/>
      <c r="M834" s="51"/>
      <c r="N834" s="51"/>
      <c r="O834" s="50"/>
      <c r="P834" s="52"/>
      <c r="Q834" s="50"/>
      <c r="R834" s="51"/>
      <c r="S834" s="50"/>
      <c r="T834" s="50"/>
      <c r="U834" s="50"/>
    </row>
    <row r="835" ht="12.75" customHeight="1">
      <c r="A835" s="50"/>
      <c r="B835" s="50"/>
      <c r="C835" s="50"/>
      <c r="D835" s="50"/>
      <c r="E835" s="50"/>
      <c r="F835" s="50"/>
      <c r="G835" s="50"/>
      <c r="H835" s="50"/>
      <c r="I835" s="50"/>
      <c r="J835" s="50"/>
      <c r="K835" s="50"/>
      <c r="L835" s="50"/>
      <c r="M835" s="51"/>
      <c r="N835" s="51"/>
      <c r="O835" s="50"/>
      <c r="P835" s="52"/>
      <c r="Q835" s="50"/>
      <c r="R835" s="51"/>
      <c r="S835" s="50"/>
      <c r="T835" s="50"/>
      <c r="U835" s="50"/>
    </row>
    <row r="836" ht="12.75" customHeight="1">
      <c r="A836" s="50"/>
      <c r="B836" s="50"/>
      <c r="C836" s="50"/>
      <c r="D836" s="50"/>
      <c r="E836" s="50"/>
      <c r="F836" s="50"/>
      <c r="G836" s="50"/>
      <c r="H836" s="50"/>
      <c r="I836" s="50"/>
      <c r="J836" s="50"/>
      <c r="K836" s="50"/>
      <c r="L836" s="50"/>
      <c r="M836" s="51"/>
      <c r="N836" s="51"/>
      <c r="O836" s="50"/>
      <c r="P836" s="52"/>
      <c r="Q836" s="50"/>
      <c r="R836" s="51"/>
      <c r="S836" s="50"/>
      <c r="T836" s="50"/>
      <c r="U836" s="50"/>
    </row>
    <row r="837" ht="12.75" customHeight="1">
      <c r="A837" s="50"/>
      <c r="B837" s="50"/>
      <c r="C837" s="50"/>
      <c r="D837" s="50"/>
      <c r="E837" s="50"/>
      <c r="F837" s="50"/>
      <c r="G837" s="50"/>
      <c r="H837" s="50"/>
      <c r="I837" s="50"/>
      <c r="J837" s="50"/>
      <c r="K837" s="50"/>
      <c r="L837" s="50"/>
      <c r="M837" s="51"/>
      <c r="N837" s="51"/>
      <c r="O837" s="50"/>
      <c r="P837" s="52"/>
      <c r="Q837" s="50"/>
      <c r="R837" s="51"/>
      <c r="S837" s="50"/>
      <c r="T837" s="50"/>
      <c r="U837" s="50"/>
    </row>
    <row r="838" ht="12.75" customHeight="1">
      <c r="A838" s="50"/>
      <c r="B838" s="50"/>
      <c r="C838" s="50"/>
      <c r="D838" s="50"/>
      <c r="E838" s="50"/>
      <c r="F838" s="50"/>
      <c r="G838" s="50"/>
      <c r="H838" s="50"/>
      <c r="I838" s="50"/>
      <c r="J838" s="50"/>
      <c r="K838" s="50"/>
      <c r="L838" s="50"/>
      <c r="M838" s="51"/>
      <c r="N838" s="51"/>
      <c r="O838" s="50"/>
      <c r="P838" s="52"/>
      <c r="Q838" s="50"/>
      <c r="R838" s="51"/>
      <c r="S838" s="50"/>
      <c r="T838" s="50"/>
      <c r="U838" s="50"/>
    </row>
    <row r="839" ht="12.75" customHeight="1">
      <c r="A839" s="50"/>
      <c r="B839" s="50"/>
      <c r="C839" s="50"/>
      <c r="D839" s="50"/>
      <c r="E839" s="50"/>
      <c r="F839" s="50"/>
      <c r="G839" s="50"/>
      <c r="H839" s="50"/>
      <c r="I839" s="50"/>
      <c r="J839" s="50"/>
      <c r="K839" s="50"/>
      <c r="L839" s="50"/>
      <c r="M839" s="51"/>
      <c r="N839" s="51"/>
      <c r="O839" s="50"/>
      <c r="P839" s="52"/>
      <c r="Q839" s="50"/>
      <c r="R839" s="51"/>
      <c r="S839" s="50"/>
      <c r="T839" s="50"/>
      <c r="U839" s="50"/>
    </row>
    <row r="840" ht="12.75" customHeight="1">
      <c r="A840" s="50"/>
      <c r="B840" s="50"/>
      <c r="C840" s="50"/>
      <c r="D840" s="50"/>
      <c r="E840" s="50"/>
      <c r="F840" s="50"/>
      <c r="G840" s="50"/>
      <c r="H840" s="50"/>
      <c r="I840" s="50"/>
      <c r="J840" s="50"/>
      <c r="K840" s="50"/>
      <c r="L840" s="50"/>
      <c r="M840" s="51"/>
      <c r="N840" s="51"/>
      <c r="O840" s="50"/>
      <c r="P840" s="52"/>
      <c r="Q840" s="50"/>
      <c r="R840" s="51"/>
      <c r="S840" s="50"/>
      <c r="T840" s="50"/>
      <c r="U840" s="50"/>
    </row>
    <row r="841" ht="12.75" customHeight="1">
      <c r="A841" s="50"/>
      <c r="B841" s="50"/>
      <c r="C841" s="50"/>
      <c r="D841" s="50"/>
      <c r="E841" s="50"/>
      <c r="F841" s="50"/>
      <c r="G841" s="50"/>
      <c r="H841" s="50"/>
      <c r="I841" s="50"/>
      <c r="J841" s="50"/>
      <c r="K841" s="50"/>
      <c r="L841" s="50"/>
      <c r="M841" s="51"/>
      <c r="N841" s="51"/>
      <c r="O841" s="50"/>
      <c r="P841" s="52"/>
      <c r="Q841" s="50"/>
      <c r="R841" s="51"/>
      <c r="S841" s="50"/>
      <c r="T841" s="50"/>
      <c r="U841" s="50"/>
    </row>
    <row r="842" ht="12.75" customHeight="1">
      <c r="A842" s="50"/>
      <c r="B842" s="50"/>
      <c r="C842" s="50"/>
      <c r="D842" s="50"/>
      <c r="E842" s="50"/>
      <c r="F842" s="50"/>
      <c r="G842" s="50"/>
      <c r="H842" s="50"/>
      <c r="I842" s="50"/>
      <c r="J842" s="50"/>
      <c r="K842" s="50"/>
      <c r="L842" s="50"/>
      <c r="M842" s="51"/>
      <c r="N842" s="51"/>
      <c r="O842" s="50"/>
      <c r="P842" s="52"/>
      <c r="Q842" s="50"/>
      <c r="R842" s="51"/>
      <c r="S842" s="50"/>
      <c r="T842" s="50"/>
      <c r="U842" s="50"/>
    </row>
    <row r="843" ht="12.75" customHeight="1">
      <c r="A843" s="50"/>
      <c r="B843" s="50"/>
      <c r="C843" s="50"/>
      <c r="D843" s="50"/>
      <c r="E843" s="50"/>
      <c r="F843" s="50"/>
      <c r="G843" s="50"/>
      <c r="H843" s="50"/>
      <c r="I843" s="50"/>
      <c r="J843" s="50"/>
      <c r="K843" s="50"/>
      <c r="L843" s="50"/>
      <c r="M843" s="51"/>
      <c r="N843" s="51"/>
      <c r="O843" s="50"/>
      <c r="P843" s="52"/>
      <c r="Q843" s="50"/>
      <c r="R843" s="51"/>
      <c r="S843" s="50"/>
      <c r="T843" s="50"/>
      <c r="U843" s="50"/>
    </row>
    <row r="844" ht="12.75" customHeight="1">
      <c r="A844" s="50"/>
      <c r="B844" s="50"/>
      <c r="C844" s="50"/>
      <c r="D844" s="50"/>
      <c r="E844" s="50"/>
      <c r="F844" s="50"/>
      <c r="G844" s="50"/>
      <c r="H844" s="50"/>
      <c r="I844" s="50"/>
      <c r="J844" s="50"/>
      <c r="K844" s="50"/>
      <c r="L844" s="50"/>
      <c r="M844" s="51"/>
      <c r="N844" s="51"/>
      <c r="O844" s="50"/>
      <c r="P844" s="52"/>
      <c r="Q844" s="50"/>
      <c r="R844" s="51"/>
      <c r="S844" s="50"/>
      <c r="T844" s="50"/>
      <c r="U844" s="50"/>
    </row>
    <row r="845" ht="12.75" customHeight="1">
      <c r="A845" s="50"/>
      <c r="B845" s="50"/>
      <c r="C845" s="50"/>
      <c r="D845" s="50"/>
      <c r="E845" s="50"/>
      <c r="F845" s="50"/>
      <c r="G845" s="50"/>
      <c r="H845" s="50"/>
      <c r="I845" s="50"/>
      <c r="J845" s="50"/>
      <c r="K845" s="50"/>
      <c r="L845" s="50"/>
      <c r="M845" s="51"/>
      <c r="N845" s="51"/>
      <c r="O845" s="50"/>
      <c r="P845" s="52"/>
      <c r="Q845" s="50"/>
      <c r="R845" s="51"/>
      <c r="S845" s="50"/>
      <c r="T845" s="50"/>
      <c r="U845" s="50"/>
    </row>
    <row r="846" ht="12.75" customHeight="1">
      <c r="A846" s="50"/>
      <c r="B846" s="50"/>
      <c r="C846" s="50"/>
      <c r="D846" s="50"/>
      <c r="E846" s="50"/>
      <c r="F846" s="50"/>
      <c r="G846" s="50"/>
      <c r="H846" s="50"/>
      <c r="I846" s="50"/>
      <c r="J846" s="50"/>
      <c r="K846" s="50"/>
      <c r="L846" s="50"/>
      <c r="M846" s="51"/>
      <c r="N846" s="51"/>
      <c r="O846" s="50"/>
      <c r="P846" s="52"/>
      <c r="Q846" s="50"/>
      <c r="R846" s="51"/>
      <c r="S846" s="50"/>
      <c r="T846" s="50"/>
      <c r="U846" s="50"/>
    </row>
    <row r="847" ht="12.75" customHeight="1">
      <c r="A847" s="50"/>
      <c r="B847" s="50"/>
      <c r="C847" s="50"/>
      <c r="D847" s="50"/>
      <c r="E847" s="50"/>
      <c r="F847" s="50"/>
      <c r="G847" s="50"/>
      <c r="H847" s="50"/>
      <c r="I847" s="50"/>
      <c r="J847" s="50"/>
      <c r="K847" s="50"/>
      <c r="L847" s="50"/>
      <c r="M847" s="51"/>
      <c r="N847" s="51"/>
      <c r="O847" s="50"/>
      <c r="P847" s="52"/>
      <c r="Q847" s="50"/>
      <c r="R847" s="51"/>
      <c r="S847" s="50"/>
      <c r="T847" s="50"/>
      <c r="U847" s="50"/>
    </row>
    <row r="848" ht="12.75" customHeight="1">
      <c r="A848" s="50"/>
      <c r="B848" s="50"/>
      <c r="C848" s="50"/>
      <c r="D848" s="50"/>
      <c r="E848" s="50"/>
      <c r="F848" s="50"/>
      <c r="G848" s="50"/>
      <c r="H848" s="50"/>
      <c r="I848" s="50"/>
      <c r="J848" s="50"/>
      <c r="K848" s="50"/>
      <c r="L848" s="50"/>
      <c r="M848" s="51"/>
      <c r="N848" s="51"/>
      <c r="O848" s="50"/>
      <c r="P848" s="52"/>
      <c r="Q848" s="50"/>
      <c r="R848" s="51"/>
      <c r="S848" s="50"/>
      <c r="T848" s="50"/>
      <c r="U848" s="50"/>
    </row>
    <row r="849" ht="12.75" customHeight="1">
      <c r="A849" s="50"/>
      <c r="B849" s="50"/>
      <c r="C849" s="50"/>
      <c r="D849" s="50"/>
      <c r="E849" s="50"/>
      <c r="F849" s="50"/>
      <c r="G849" s="50"/>
      <c r="H849" s="50"/>
      <c r="I849" s="50"/>
      <c r="J849" s="50"/>
      <c r="K849" s="50"/>
      <c r="L849" s="50"/>
      <c r="M849" s="51"/>
      <c r="N849" s="51"/>
      <c r="O849" s="50"/>
      <c r="P849" s="52"/>
      <c r="Q849" s="50"/>
      <c r="R849" s="51"/>
      <c r="S849" s="50"/>
      <c r="T849" s="50"/>
      <c r="U849" s="50"/>
    </row>
    <row r="850" ht="12.75" customHeight="1">
      <c r="A850" s="50"/>
      <c r="B850" s="50"/>
      <c r="C850" s="50"/>
      <c r="D850" s="50"/>
      <c r="E850" s="50"/>
      <c r="F850" s="50"/>
      <c r="G850" s="50"/>
      <c r="H850" s="50"/>
      <c r="I850" s="50"/>
      <c r="J850" s="50"/>
      <c r="K850" s="50"/>
      <c r="L850" s="50"/>
      <c r="M850" s="51"/>
      <c r="N850" s="51"/>
      <c r="O850" s="50"/>
      <c r="P850" s="52"/>
      <c r="Q850" s="50"/>
      <c r="R850" s="51"/>
      <c r="S850" s="50"/>
      <c r="T850" s="50"/>
      <c r="U850" s="50"/>
    </row>
    <row r="851" ht="12.75" customHeight="1">
      <c r="A851" s="50"/>
      <c r="B851" s="50"/>
      <c r="C851" s="50"/>
      <c r="D851" s="50"/>
      <c r="E851" s="50"/>
      <c r="F851" s="50"/>
      <c r="G851" s="50"/>
      <c r="H851" s="50"/>
      <c r="I851" s="50"/>
      <c r="J851" s="50"/>
      <c r="K851" s="50"/>
      <c r="L851" s="50"/>
      <c r="M851" s="51"/>
      <c r="N851" s="51"/>
      <c r="O851" s="50"/>
      <c r="P851" s="52"/>
      <c r="Q851" s="50"/>
      <c r="R851" s="51"/>
      <c r="S851" s="50"/>
      <c r="T851" s="50"/>
      <c r="U851" s="50"/>
    </row>
    <row r="852" ht="12.75" customHeight="1">
      <c r="A852" s="50"/>
      <c r="B852" s="50"/>
      <c r="C852" s="50"/>
      <c r="D852" s="50"/>
      <c r="E852" s="50"/>
      <c r="F852" s="50"/>
      <c r="G852" s="50"/>
      <c r="H852" s="50"/>
      <c r="I852" s="50"/>
      <c r="J852" s="50"/>
      <c r="K852" s="50"/>
      <c r="L852" s="50"/>
      <c r="M852" s="51"/>
      <c r="N852" s="51"/>
      <c r="O852" s="50"/>
      <c r="P852" s="52"/>
      <c r="Q852" s="50"/>
      <c r="R852" s="51"/>
      <c r="S852" s="50"/>
      <c r="T852" s="50"/>
      <c r="U852" s="50"/>
    </row>
    <row r="853" ht="12.75" customHeight="1">
      <c r="A853" s="50"/>
      <c r="B853" s="50"/>
      <c r="C853" s="50"/>
      <c r="D853" s="50"/>
      <c r="E853" s="50"/>
      <c r="F853" s="50"/>
      <c r="G853" s="50"/>
      <c r="H853" s="50"/>
      <c r="I853" s="50"/>
      <c r="J853" s="50"/>
      <c r="K853" s="50"/>
      <c r="L853" s="50"/>
      <c r="M853" s="51"/>
      <c r="N853" s="51"/>
      <c r="O853" s="50"/>
      <c r="P853" s="52"/>
      <c r="Q853" s="50"/>
      <c r="R853" s="51"/>
      <c r="S853" s="50"/>
      <c r="T853" s="50"/>
      <c r="U853" s="50"/>
    </row>
    <row r="854" ht="12.75" customHeight="1">
      <c r="A854" s="50"/>
      <c r="B854" s="50"/>
      <c r="C854" s="50"/>
      <c r="D854" s="50"/>
      <c r="E854" s="50"/>
      <c r="F854" s="50"/>
      <c r="G854" s="50"/>
      <c r="H854" s="50"/>
      <c r="I854" s="50"/>
      <c r="J854" s="50"/>
      <c r="K854" s="50"/>
      <c r="L854" s="50"/>
      <c r="M854" s="51"/>
      <c r="N854" s="51"/>
      <c r="O854" s="50"/>
      <c r="P854" s="52"/>
      <c r="Q854" s="50"/>
      <c r="R854" s="51"/>
      <c r="S854" s="50"/>
      <c r="T854" s="50"/>
      <c r="U854" s="50"/>
    </row>
    <row r="855" ht="12.75" customHeight="1">
      <c r="A855" s="50"/>
      <c r="B855" s="50"/>
      <c r="C855" s="50"/>
      <c r="D855" s="50"/>
      <c r="E855" s="50"/>
      <c r="F855" s="50"/>
      <c r="G855" s="50"/>
      <c r="H855" s="50"/>
      <c r="I855" s="50"/>
      <c r="J855" s="50"/>
      <c r="K855" s="50"/>
      <c r="L855" s="50"/>
      <c r="M855" s="51"/>
      <c r="N855" s="51"/>
      <c r="O855" s="50"/>
      <c r="P855" s="52"/>
      <c r="Q855" s="50"/>
      <c r="R855" s="51"/>
      <c r="S855" s="50"/>
      <c r="T855" s="50"/>
      <c r="U855" s="50"/>
    </row>
    <row r="856" ht="12.75" customHeight="1">
      <c r="A856" s="50"/>
      <c r="B856" s="50"/>
      <c r="C856" s="50"/>
      <c r="D856" s="50"/>
      <c r="E856" s="50"/>
      <c r="F856" s="50"/>
      <c r="G856" s="50"/>
      <c r="H856" s="50"/>
      <c r="I856" s="50"/>
      <c r="J856" s="50"/>
      <c r="K856" s="50"/>
      <c r="L856" s="50"/>
      <c r="M856" s="51"/>
      <c r="N856" s="51"/>
      <c r="O856" s="50"/>
      <c r="P856" s="52"/>
      <c r="Q856" s="50"/>
      <c r="R856" s="51"/>
      <c r="S856" s="50"/>
      <c r="T856" s="50"/>
      <c r="U856" s="50"/>
    </row>
    <row r="857" ht="12.75" customHeight="1">
      <c r="A857" s="50"/>
      <c r="B857" s="50"/>
      <c r="C857" s="50"/>
      <c r="D857" s="50"/>
      <c r="E857" s="50"/>
      <c r="F857" s="50"/>
      <c r="G857" s="50"/>
      <c r="H857" s="50"/>
      <c r="I857" s="50"/>
      <c r="J857" s="50"/>
      <c r="K857" s="50"/>
      <c r="L857" s="50"/>
      <c r="M857" s="51"/>
      <c r="N857" s="51"/>
      <c r="O857" s="50"/>
      <c r="P857" s="52"/>
      <c r="Q857" s="50"/>
      <c r="R857" s="51"/>
      <c r="S857" s="50"/>
      <c r="T857" s="50"/>
      <c r="U857" s="50"/>
    </row>
    <row r="858" ht="12.75" customHeight="1">
      <c r="A858" s="50"/>
      <c r="B858" s="50"/>
      <c r="C858" s="50"/>
      <c r="D858" s="50"/>
      <c r="E858" s="50"/>
      <c r="F858" s="50"/>
      <c r="G858" s="50"/>
      <c r="H858" s="50"/>
      <c r="I858" s="50"/>
      <c r="J858" s="50"/>
      <c r="K858" s="50"/>
      <c r="L858" s="50"/>
      <c r="M858" s="51"/>
      <c r="N858" s="51"/>
      <c r="O858" s="50"/>
      <c r="P858" s="52"/>
      <c r="Q858" s="50"/>
      <c r="R858" s="51"/>
      <c r="S858" s="50"/>
      <c r="T858" s="50"/>
      <c r="U858" s="50"/>
    </row>
    <row r="859" ht="12.75" customHeight="1">
      <c r="A859" s="50"/>
      <c r="B859" s="50"/>
      <c r="C859" s="50"/>
      <c r="D859" s="50"/>
      <c r="E859" s="50"/>
      <c r="F859" s="50"/>
      <c r="G859" s="50"/>
      <c r="H859" s="50"/>
      <c r="I859" s="50"/>
      <c r="J859" s="50"/>
      <c r="K859" s="50"/>
      <c r="L859" s="50"/>
      <c r="M859" s="51"/>
      <c r="N859" s="51"/>
      <c r="O859" s="50"/>
      <c r="P859" s="52"/>
      <c r="Q859" s="50"/>
      <c r="R859" s="51"/>
      <c r="S859" s="50"/>
      <c r="T859" s="50"/>
      <c r="U859" s="50"/>
    </row>
    <row r="860" ht="12.75" customHeight="1">
      <c r="A860" s="50"/>
      <c r="B860" s="50"/>
      <c r="C860" s="50"/>
      <c r="D860" s="50"/>
      <c r="E860" s="50"/>
      <c r="F860" s="50"/>
      <c r="G860" s="50"/>
      <c r="H860" s="50"/>
      <c r="I860" s="50"/>
      <c r="J860" s="50"/>
      <c r="K860" s="50"/>
      <c r="L860" s="50"/>
      <c r="M860" s="51"/>
      <c r="N860" s="51"/>
      <c r="O860" s="50"/>
      <c r="P860" s="52"/>
      <c r="Q860" s="50"/>
      <c r="R860" s="51"/>
      <c r="S860" s="50"/>
      <c r="T860" s="50"/>
      <c r="U860" s="50"/>
    </row>
    <row r="861" ht="12.75" customHeight="1">
      <c r="A861" s="50"/>
      <c r="B861" s="50"/>
      <c r="C861" s="50"/>
      <c r="D861" s="50"/>
      <c r="E861" s="50"/>
      <c r="F861" s="50"/>
      <c r="G861" s="50"/>
      <c r="H861" s="50"/>
      <c r="I861" s="50"/>
      <c r="J861" s="50"/>
      <c r="K861" s="50"/>
      <c r="L861" s="50"/>
      <c r="M861" s="51"/>
      <c r="N861" s="51"/>
      <c r="O861" s="50"/>
      <c r="P861" s="52"/>
      <c r="Q861" s="50"/>
      <c r="R861" s="51"/>
      <c r="S861" s="50"/>
      <c r="T861" s="50"/>
      <c r="U861" s="50"/>
    </row>
    <row r="862" ht="12.75" customHeight="1">
      <c r="A862" s="50"/>
      <c r="B862" s="50"/>
      <c r="C862" s="50"/>
      <c r="D862" s="50"/>
      <c r="E862" s="50"/>
      <c r="F862" s="50"/>
      <c r="G862" s="50"/>
      <c r="H862" s="50"/>
      <c r="I862" s="50"/>
      <c r="J862" s="50"/>
      <c r="K862" s="50"/>
      <c r="L862" s="50"/>
      <c r="M862" s="51"/>
      <c r="N862" s="51"/>
      <c r="O862" s="50"/>
      <c r="P862" s="52"/>
      <c r="Q862" s="50"/>
      <c r="R862" s="51"/>
      <c r="S862" s="50"/>
      <c r="T862" s="50"/>
      <c r="U862" s="50"/>
    </row>
    <row r="863" ht="12.75" customHeight="1">
      <c r="A863" s="50"/>
      <c r="B863" s="50"/>
      <c r="C863" s="50"/>
      <c r="D863" s="50"/>
      <c r="E863" s="50"/>
      <c r="F863" s="50"/>
      <c r="G863" s="50"/>
      <c r="H863" s="50"/>
      <c r="I863" s="50"/>
      <c r="J863" s="50"/>
      <c r="K863" s="50"/>
      <c r="L863" s="50"/>
      <c r="M863" s="51"/>
      <c r="N863" s="51"/>
      <c r="O863" s="50"/>
      <c r="P863" s="52"/>
      <c r="Q863" s="50"/>
      <c r="R863" s="51"/>
      <c r="S863" s="50"/>
      <c r="T863" s="50"/>
      <c r="U863" s="50"/>
    </row>
    <row r="864" ht="12.75" customHeight="1">
      <c r="A864" s="50"/>
      <c r="B864" s="50"/>
      <c r="C864" s="50"/>
      <c r="D864" s="50"/>
      <c r="E864" s="50"/>
      <c r="F864" s="50"/>
      <c r="G864" s="50"/>
      <c r="H864" s="50"/>
      <c r="I864" s="50"/>
      <c r="J864" s="50"/>
      <c r="K864" s="50"/>
      <c r="L864" s="50"/>
      <c r="M864" s="51"/>
      <c r="N864" s="51"/>
      <c r="O864" s="50"/>
      <c r="P864" s="52"/>
      <c r="Q864" s="50"/>
      <c r="R864" s="51"/>
      <c r="S864" s="50"/>
      <c r="T864" s="50"/>
      <c r="U864" s="50"/>
    </row>
    <row r="865" ht="12.75" customHeight="1">
      <c r="A865" s="50"/>
      <c r="B865" s="50"/>
      <c r="C865" s="50"/>
      <c r="D865" s="50"/>
      <c r="E865" s="50"/>
      <c r="F865" s="50"/>
      <c r="G865" s="50"/>
      <c r="H865" s="50"/>
      <c r="I865" s="50"/>
      <c r="J865" s="50"/>
      <c r="K865" s="50"/>
      <c r="L865" s="50"/>
      <c r="M865" s="51"/>
      <c r="N865" s="51"/>
      <c r="O865" s="50"/>
      <c r="P865" s="52"/>
      <c r="Q865" s="50"/>
      <c r="R865" s="51"/>
      <c r="S865" s="50"/>
      <c r="T865" s="50"/>
      <c r="U865" s="50"/>
    </row>
    <row r="866" ht="12.75" customHeight="1">
      <c r="A866" s="50"/>
      <c r="B866" s="50"/>
      <c r="C866" s="50"/>
      <c r="D866" s="50"/>
      <c r="E866" s="50"/>
      <c r="F866" s="50"/>
      <c r="G866" s="50"/>
      <c r="H866" s="50"/>
      <c r="I866" s="50"/>
      <c r="J866" s="50"/>
      <c r="K866" s="50"/>
      <c r="L866" s="50"/>
      <c r="M866" s="51"/>
      <c r="N866" s="51"/>
      <c r="O866" s="50"/>
      <c r="P866" s="52"/>
      <c r="Q866" s="50"/>
      <c r="R866" s="51"/>
      <c r="S866" s="50"/>
      <c r="T866" s="50"/>
      <c r="U866" s="50"/>
    </row>
    <row r="867" ht="12.75" customHeight="1">
      <c r="A867" s="50"/>
      <c r="B867" s="50"/>
      <c r="C867" s="50"/>
      <c r="D867" s="50"/>
      <c r="E867" s="50"/>
      <c r="F867" s="50"/>
      <c r="G867" s="50"/>
      <c r="H867" s="50"/>
      <c r="I867" s="50"/>
      <c r="J867" s="50"/>
      <c r="K867" s="50"/>
      <c r="L867" s="50"/>
      <c r="M867" s="51"/>
      <c r="N867" s="51"/>
      <c r="O867" s="50"/>
      <c r="P867" s="52"/>
      <c r="Q867" s="50"/>
      <c r="R867" s="51"/>
      <c r="S867" s="50"/>
      <c r="T867" s="50"/>
      <c r="U867" s="50"/>
    </row>
    <row r="868" ht="12.75" customHeight="1">
      <c r="A868" s="50"/>
      <c r="B868" s="50"/>
      <c r="C868" s="50"/>
      <c r="D868" s="50"/>
      <c r="E868" s="50"/>
      <c r="F868" s="50"/>
      <c r="G868" s="50"/>
      <c r="H868" s="50"/>
      <c r="I868" s="50"/>
      <c r="J868" s="50"/>
      <c r="K868" s="50"/>
      <c r="L868" s="50"/>
      <c r="M868" s="51"/>
      <c r="N868" s="51"/>
      <c r="O868" s="50"/>
      <c r="P868" s="52"/>
      <c r="Q868" s="50"/>
      <c r="R868" s="51"/>
      <c r="S868" s="50"/>
      <c r="T868" s="50"/>
      <c r="U868" s="50"/>
    </row>
    <row r="869" ht="12.75" customHeight="1">
      <c r="A869" s="50"/>
      <c r="B869" s="50"/>
      <c r="C869" s="50"/>
      <c r="D869" s="50"/>
      <c r="E869" s="50"/>
      <c r="F869" s="50"/>
      <c r="G869" s="50"/>
      <c r="H869" s="50"/>
      <c r="I869" s="50"/>
      <c r="J869" s="50"/>
      <c r="K869" s="50"/>
      <c r="L869" s="50"/>
      <c r="M869" s="51"/>
      <c r="N869" s="51"/>
      <c r="O869" s="50"/>
      <c r="P869" s="52"/>
      <c r="Q869" s="50"/>
      <c r="R869" s="51"/>
      <c r="S869" s="50"/>
      <c r="T869" s="50"/>
      <c r="U869" s="50"/>
    </row>
    <row r="870" ht="12.75" customHeight="1">
      <c r="A870" s="50"/>
      <c r="B870" s="50"/>
      <c r="C870" s="50"/>
      <c r="D870" s="50"/>
      <c r="E870" s="50"/>
      <c r="F870" s="50"/>
      <c r="G870" s="50"/>
      <c r="H870" s="50"/>
      <c r="I870" s="50"/>
      <c r="J870" s="50"/>
      <c r="K870" s="50"/>
      <c r="L870" s="50"/>
      <c r="M870" s="51"/>
      <c r="N870" s="51"/>
      <c r="O870" s="50"/>
      <c r="P870" s="52"/>
      <c r="Q870" s="50"/>
      <c r="R870" s="51"/>
      <c r="S870" s="50"/>
      <c r="T870" s="50"/>
      <c r="U870" s="50"/>
    </row>
    <row r="871" ht="12.75" customHeight="1">
      <c r="A871" s="50"/>
      <c r="B871" s="50"/>
      <c r="C871" s="50"/>
      <c r="D871" s="50"/>
      <c r="E871" s="50"/>
      <c r="F871" s="50"/>
      <c r="G871" s="50"/>
      <c r="H871" s="50"/>
      <c r="I871" s="50"/>
      <c r="J871" s="50"/>
      <c r="K871" s="50"/>
      <c r="L871" s="50"/>
      <c r="M871" s="51"/>
      <c r="N871" s="51"/>
      <c r="O871" s="50"/>
      <c r="P871" s="52"/>
      <c r="Q871" s="50"/>
      <c r="R871" s="51"/>
      <c r="S871" s="50"/>
      <c r="T871" s="50"/>
      <c r="U871" s="50"/>
    </row>
    <row r="872" ht="12.75" customHeight="1">
      <c r="A872" s="50"/>
      <c r="B872" s="50"/>
      <c r="C872" s="50"/>
      <c r="D872" s="50"/>
      <c r="E872" s="50"/>
      <c r="F872" s="50"/>
      <c r="G872" s="50"/>
      <c r="H872" s="50"/>
      <c r="I872" s="50"/>
      <c r="J872" s="50"/>
      <c r="K872" s="50"/>
      <c r="L872" s="50"/>
      <c r="M872" s="51"/>
      <c r="N872" s="51"/>
      <c r="O872" s="50"/>
      <c r="P872" s="52"/>
      <c r="Q872" s="50"/>
      <c r="R872" s="51"/>
      <c r="S872" s="50"/>
      <c r="T872" s="50"/>
      <c r="U872" s="50"/>
    </row>
    <row r="873" ht="12.75" customHeight="1">
      <c r="A873" s="50"/>
      <c r="B873" s="50"/>
      <c r="C873" s="50"/>
      <c r="D873" s="50"/>
      <c r="E873" s="50"/>
      <c r="F873" s="50"/>
      <c r="G873" s="50"/>
      <c r="H873" s="50"/>
      <c r="I873" s="50"/>
      <c r="J873" s="50"/>
      <c r="K873" s="50"/>
      <c r="L873" s="50"/>
      <c r="M873" s="51"/>
      <c r="N873" s="51"/>
      <c r="O873" s="50"/>
      <c r="P873" s="52"/>
      <c r="Q873" s="50"/>
      <c r="R873" s="51"/>
      <c r="S873" s="50"/>
      <c r="T873" s="50"/>
      <c r="U873" s="50"/>
    </row>
    <row r="874" ht="12.75" customHeight="1">
      <c r="A874" s="50"/>
      <c r="B874" s="50"/>
      <c r="C874" s="50"/>
      <c r="D874" s="50"/>
      <c r="E874" s="50"/>
      <c r="F874" s="50"/>
      <c r="G874" s="50"/>
      <c r="H874" s="50"/>
      <c r="I874" s="50"/>
      <c r="J874" s="50"/>
      <c r="K874" s="50"/>
      <c r="L874" s="50"/>
      <c r="M874" s="51"/>
      <c r="N874" s="51"/>
      <c r="O874" s="50"/>
      <c r="P874" s="52"/>
      <c r="Q874" s="50"/>
      <c r="R874" s="51"/>
      <c r="S874" s="50"/>
      <c r="T874" s="50"/>
      <c r="U874" s="50"/>
    </row>
    <row r="875" ht="12.75" customHeight="1">
      <c r="A875" s="50"/>
      <c r="B875" s="50"/>
      <c r="C875" s="50"/>
      <c r="D875" s="50"/>
      <c r="E875" s="50"/>
      <c r="F875" s="50"/>
      <c r="G875" s="50"/>
      <c r="H875" s="50"/>
      <c r="I875" s="50"/>
      <c r="J875" s="50"/>
      <c r="K875" s="50"/>
      <c r="L875" s="50"/>
      <c r="M875" s="51"/>
      <c r="N875" s="51"/>
      <c r="O875" s="50"/>
      <c r="P875" s="52"/>
      <c r="Q875" s="50"/>
      <c r="R875" s="51"/>
      <c r="S875" s="50"/>
      <c r="T875" s="50"/>
      <c r="U875" s="50"/>
    </row>
    <row r="876" ht="12.75" customHeight="1">
      <c r="A876" s="50"/>
      <c r="B876" s="50"/>
      <c r="C876" s="50"/>
      <c r="D876" s="50"/>
      <c r="E876" s="50"/>
      <c r="F876" s="50"/>
      <c r="G876" s="50"/>
      <c r="H876" s="50"/>
      <c r="I876" s="50"/>
      <c r="J876" s="50"/>
      <c r="K876" s="50"/>
      <c r="L876" s="50"/>
      <c r="M876" s="51"/>
      <c r="N876" s="51"/>
      <c r="O876" s="50"/>
      <c r="P876" s="52"/>
      <c r="Q876" s="50"/>
      <c r="R876" s="51"/>
      <c r="S876" s="50"/>
      <c r="T876" s="50"/>
      <c r="U876" s="50"/>
    </row>
    <row r="877" ht="12.75" customHeight="1">
      <c r="A877" s="50"/>
      <c r="B877" s="50"/>
      <c r="C877" s="50"/>
      <c r="D877" s="50"/>
      <c r="E877" s="50"/>
      <c r="F877" s="50"/>
      <c r="G877" s="50"/>
      <c r="H877" s="50"/>
      <c r="I877" s="50"/>
      <c r="J877" s="50"/>
      <c r="K877" s="50"/>
      <c r="L877" s="50"/>
      <c r="M877" s="51"/>
      <c r="N877" s="51"/>
      <c r="O877" s="50"/>
      <c r="P877" s="52"/>
      <c r="Q877" s="50"/>
      <c r="R877" s="51"/>
      <c r="S877" s="50"/>
      <c r="T877" s="50"/>
      <c r="U877" s="50"/>
    </row>
    <row r="878" ht="12.75" customHeight="1">
      <c r="A878" s="50"/>
      <c r="B878" s="50"/>
      <c r="C878" s="50"/>
      <c r="D878" s="50"/>
      <c r="E878" s="50"/>
      <c r="F878" s="50"/>
      <c r="G878" s="50"/>
      <c r="H878" s="50"/>
      <c r="I878" s="50"/>
      <c r="J878" s="50"/>
      <c r="K878" s="50"/>
      <c r="L878" s="50"/>
      <c r="M878" s="51"/>
      <c r="N878" s="51"/>
      <c r="O878" s="50"/>
      <c r="P878" s="52"/>
      <c r="Q878" s="50"/>
      <c r="R878" s="51"/>
      <c r="S878" s="50"/>
      <c r="T878" s="50"/>
      <c r="U878" s="50"/>
    </row>
    <row r="879" ht="12.75" customHeight="1">
      <c r="A879" s="50"/>
      <c r="B879" s="50"/>
      <c r="C879" s="50"/>
      <c r="D879" s="50"/>
      <c r="E879" s="50"/>
      <c r="F879" s="50"/>
      <c r="G879" s="50"/>
      <c r="H879" s="50"/>
      <c r="I879" s="50"/>
      <c r="J879" s="50"/>
      <c r="K879" s="50"/>
      <c r="L879" s="50"/>
      <c r="M879" s="51"/>
      <c r="N879" s="51"/>
      <c r="O879" s="50"/>
      <c r="P879" s="52"/>
      <c r="Q879" s="50"/>
      <c r="R879" s="51"/>
      <c r="S879" s="50"/>
      <c r="T879" s="50"/>
      <c r="U879" s="50"/>
    </row>
    <row r="880" ht="12.75" customHeight="1">
      <c r="A880" s="50"/>
      <c r="B880" s="50"/>
      <c r="C880" s="50"/>
      <c r="D880" s="50"/>
      <c r="E880" s="50"/>
      <c r="F880" s="50"/>
      <c r="G880" s="50"/>
      <c r="H880" s="50"/>
      <c r="I880" s="50"/>
      <c r="J880" s="50"/>
      <c r="K880" s="50"/>
      <c r="L880" s="50"/>
      <c r="M880" s="51"/>
      <c r="N880" s="51"/>
      <c r="O880" s="50"/>
      <c r="P880" s="52"/>
      <c r="Q880" s="50"/>
      <c r="R880" s="51"/>
      <c r="S880" s="50"/>
      <c r="T880" s="50"/>
      <c r="U880" s="50"/>
    </row>
    <row r="881" ht="12.75" customHeight="1">
      <c r="A881" s="50"/>
      <c r="B881" s="50"/>
      <c r="C881" s="50"/>
      <c r="D881" s="50"/>
      <c r="E881" s="50"/>
      <c r="F881" s="50"/>
      <c r="G881" s="50"/>
      <c r="H881" s="50"/>
      <c r="I881" s="50"/>
      <c r="J881" s="50"/>
      <c r="K881" s="50"/>
      <c r="L881" s="50"/>
      <c r="M881" s="51"/>
      <c r="N881" s="51"/>
      <c r="O881" s="50"/>
      <c r="P881" s="52"/>
      <c r="Q881" s="50"/>
      <c r="R881" s="51"/>
      <c r="S881" s="50"/>
      <c r="T881" s="50"/>
      <c r="U881" s="50"/>
    </row>
    <row r="882" ht="12.75" customHeight="1">
      <c r="A882" s="50"/>
      <c r="B882" s="50"/>
      <c r="C882" s="50"/>
      <c r="D882" s="50"/>
      <c r="E882" s="50"/>
      <c r="F882" s="50"/>
      <c r="G882" s="50"/>
      <c r="H882" s="50"/>
      <c r="I882" s="50"/>
      <c r="J882" s="50"/>
      <c r="K882" s="50"/>
      <c r="L882" s="50"/>
      <c r="M882" s="51"/>
      <c r="N882" s="51"/>
      <c r="O882" s="50"/>
      <c r="P882" s="52"/>
      <c r="Q882" s="50"/>
      <c r="R882" s="51"/>
      <c r="S882" s="50"/>
      <c r="T882" s="50"/>
      <c r="U882" s="50"/>
    </row>
    <row r="883" ht="12.75" customHeight="1">
      <c r="A883" s="50"/>
      <c r="B883" s="50"/>
      <c r="C883" s="50"/>
      <c r="D883" s="50"/>
      <c r="E883" s="50"/>
      <c r="F883" s="50"/>
      <c r="G883" s="50"/>
      <c r="H883" s="50"/>
      <c r="I883" s="50"/>
      <c r="J883" s="50"/>
      <c r="K883" s="50"/>
      <c r="L883" s="50"/>
      <c r="M883" s="51"/>
      <c r="N883" s="51"/>
      <c r="O883" s="50"/>
      <c r="P883" s="52"/>
      <c r="Q883" s="50"/>
      <c r="R883" s="51"/>
      <c r="S883" s="50"/>
      <c r="T883" s="50"/>
      <c r="U883" s="50"/>
    </row>
    <row r="884" ht="12.75" customHeight="1">
      <c r="A884" s="50"/>
      <c r="B884" s="50"/>
      <c r="C884" s="50"/>
      <c r="D884" s="50"/>
      <c r="E884" s="50"/>
      <c r="F884" s="50"/>
      <c r="G884" s="50"/>
      <c r="H884" s="50"/>
      <c r="I884" s="50"/>
      <c r="J884" s="50"/>
      <c r="K884" s="50"/>
      <c r="L884" s="50"/>
      <c r="M884" s="51"/>
      <c r="N884" s="51"/>
      <c r="O884" s="50"/>
      <c r="P884" s="52"/>
      <c r="Q884" s="50"/>
      <c r="R884" s="51"/>
      <c r="S884" s="50"/>
      <c r="T884" s="50"/>
      <c r="U884" s="50"/>
    </row>
    <row r="885" ht="12.75" customHeight="1">
      <c r="A885" s="50"/>
      <c r="B885" s="50"/>
      <c r="C885" s="50"/>
      <c r="D885" s="50"/>
      <c r="E885" s="50"/>
      <c r="F885" s="50"/>
      <c r="G885" s="50"/>
      <c r="H885" s="50"/>
      <c r="I885" s="50"/>
      <c r="J885" s="50"/>
      <c r="K885" s="50"/>
      <c r="L885" s="50"/>
      <c r="M885" s="51"/>
      <c r="N885" s="51"/>
      <c r="O885" s="50"/>
      <c r="P885" s="52"/>
      <c r="Q885" s="50"/>
      <c r="R885" s="51"/>
      <c r="S885" s="50"/>
      <c r="T885" s="50"/>
      <c r="U885" s="50"/>
    </row>
    <row r="886" ht="12.75" customHeight="1">
      <c r="A886" s="50"/>
      <c r="B886" s="50"/>
      <c r="C886" s="50"/>
      <c r="D886" s="50"/>
      <c r="E886" s="50"/>
      <c r="F886" s="50"/>
      <c r="G886" s="50"/>
      <c r="H886" s="50"/>
      <c r="I886" s="50"/>
      <c r="J886" s="50"/>
      <c r="K886" s="50"/>
      <c r="L886" s="50"/>
      <c r="M886" s="51"/>
      <c r="N886" s="51"/>
      <c r="O886" s="50"/>
      <c r="P886" s="52"/>
      <c r="Q886" s="50"/>
      <c r="R886" s="51"/>
      <c r="S886" s="50"/>
      <c r="T886" s="50"/>
      <c r="U886" s="50"/>
    </row>
    <row r="887" ht="12.75" customHeight="1">
      <c r="A887" s="50"/>
      <c r="B887" s="50"/>
      <c r="C887" s="50"/>
      <c r="D887" s="50"/>
      <c r="E887" s="50"/>
      <c r="F887" s="50"/>
      <c r="G887" s="50"/>
      <c r="H887" s="50"/>
      <c r="I887" s="50"/>
      <c r="J887" s="50"/>
      <c r="K887" s="50"/>
      <c r="L887" s="50"/>
      <c r="M887" s="51"/>
      <c r="N887" s="51"/>
      <c r="O887" s="50"/>
      <c r="P887" s="52"/>
      <c r="Q887" s="50"/>
      <c r="R887" s="51"/>
      <c r="S887" s="50"/>
      <c r="T887" s="50"/>
      <c r="U887" s="50"/>
    </row>
    <row r="888" ht="12.75" customHeight="1">
      <c r="A888" s="50"/>
      <c r="B888" s="50"/>
      <c r="C888" s="50"/>
      <c r="D888" s="50"/>
      <c r="E888" s="50"/>
      <c r="F888" s="50"/>
      <c r="G888" s="50"/>
      <c r="H888" s="50"/>
      <c r="I888" s="50"/>
      <c r="J888" s="50"/>
      <c r="K888" s="50"/>
      <c r="L888" s="50"/>
      <c r="M888" s="51"/>
      <c r="N888" s="51"/>
      <c r="O888" s="50"/>
      <c r="P888" s="52"/>
      <c r="Q888" s="50"/>
      <c r="R888" s="51"/>
      <c r="S888" s="50"/>
      <c r="T888" s="50"/>
      <c r="U888" s="50"/>
    </row>
    <row r="889" ht="12.75" customHeight="1">
      <c r="A889" s="50"/>
      <c r="B889" s="50"/>
      <c r="C889" s="50"/>
      <c r="D889" s="50"/>
      <c r="E889" s="50"/>
      <c r="F889" s="50"/>
      <c r="G889" s="50"/>
      <c r="H889" s="50"/>
      <c r="I889" s="50"/>
      <c r="J889" s="50"/>
      <c r="K889" s="50"/>
      <c r="L889" s="50"/>
      <c r="M889" s="51"/>
      <c r="N889" s="51"/>
      <c r="O889" s="50"/>
      <c r="P889" s="52"/>
      <c r="Q889" s="50"/>
      <c r="R889" s="51"/>
      <c r="S889" s="50"/>
      <c r="T889" s="50"/>
      <c r="U889" s="50"/>
    </row>
    <row r="890" ht="12.75" customHeight="1">
      <c r="A890" s="50"/>
      <c r="B890" s="50"/>
      <c r="C890" s="50"/>
      <c r="D890" s="50"/>
      <c r="E890" s="50"/>
      <c r="F890" s="50"/>
      <c r="G890" s="50"/>
      <c r="H890" s="50"/>
      <c r="I890" s="50"/>
      <c r="J890" s="50"/>
      <c r="K890" s="50"/>
      <c r="L890" s="50"/>
      <c r="M890" s="51"/>
      <c r="N890" s="51"/>
      <c r="O890" s="50"/>
      <c r="P890" s="52"/>
      <c r="Q890" s="50"/>
      <c r="R890" s="51"/>
      <c r="S890" s="50"/>
      <c r="T890" s="50"/>
      <c r="U890" s="50"/>
    </row>
    <row r="891" ht="12.75" customHeight="1">
      <c r="A891" s="50"/>
      <c r="B891" s="50"/>
      <c r="C891" s="50"/>
      <c r="D891" s="50"/>
      <c r="E891" s="50"/>
      <c r="F891" s="50"/>
      <c r="G891" s="50"/>
      <c r="H891" s="50"/>
      <c r="I891" s="50"/>
      <c r="J891" s="50"/>
      <c r="K891" s="50"/>
      <c r="L891" s="50"/>
      <c r="M891" s="51"/>
      <c r="N891" s="51"/>
      <c r="O891" s="50"/>
      <c r="P891" s="52"/>
      <c r="Q891" s="50"/>
      <c r="R891" s="51"/>
      <c r="S891" s="50"/>
      <c r="T891" s="50"/>
      <c r="U891" s="50"/>
    </row>
    <row r="892" ht="12.75" customHeight="1">
      <c r="A892" s="50"/>
      <c r="B892" s="50"/>
      <c r="C892" s="50"/>
      <c r="D892" s="50"/>
      <c r="E892" s="50"/>
      <c r="F892" s="50"/>
      <c r="G892" s="50"/>
      <c r="H892" s="50"/>
      <c r="I892" s="50"/>
      <c r="J892" s="50"/>
      <c r="K892" s="50"/>
      <c r="L892" s="50"/>
      <c r="M892" s="51"/>
      <c r="N892" s="51"/>
      <c r="O892" s="50"/>
      <c r="P892" s="52"/>
      <c r="Q892" s="50"/>
      <c r="R892" s="51"/>
      <c r="S892" s="50"/>
      <c r="T892" s="50"/>
      <c r="U892" s="50"/>
    </row>
    <row r="893" ht="12.75" customHeight="1">
      <c r="A893" s="50"/>
      <c r="B893" s="50"/>
      <c r="C893" s="50"/>
      <c r="D893" s="50"/>
      <c r="E893" s="50"/>
      <c r="F893" s="50"/>
      <c r="G893" s="50"/>
      <c r="H893" s="50"/>
      <c r="I893" s="50"/>
      <c r="J893" s="50"/>
      <c r="K893" s="50"/>
      <c r="L893" s="50"/>
      <c r="M893" s="51"/>
      <c r="N893" s="51"/>
      <c r="O893" s="50"/>
      <c r="P893" s="52"/>
      <c r="Q893" s="50"/>
      <c r="R893" s="51"/>
      <c r="S893" s="50"/>
      <c r="T893" s="50"/>
      <c r="U893" s="50"/>
    </row>
    <row r="894" ht="12.75" customHeight="1">
      <c r="A894" s="50"/>
      <c r="B894" s="50"/>
      <c r="C894" s="50"/>
      <c r="D894" s="50"/>
      <c r="E894" s="50"/>
      <c r="F894" s="50"/>
      <c r="G894" s="50"/>
      <c r="H894" s="50"/>
      <c r="I894" s="50"/>
      <c r="J894" s="50"/>
      <c r="K894" s="50"/>
      <c r="L894" s="50"/>
      <c r="M894" s="51"/>
      <c r="N894" s="51"/>
      <c r="O894" s="50"/>
      <c r="P894" s="52"/>
      <c r="Q894" s="50"/>
      <c r="R894" s="51"/>
      <c r="S894" s="50"/>
      <c r="T894" s="50"/>
      <c r="U894" s="50"/>
    </row>
    <row r="895" ht="12.75" customHeight="1">
      <c r="A895" s="50"/>
      <c r="B895" s="50"/>
      <c r="C895" s="50"/>
      <c r="D895" s="50"/>
      <c r="E895" s="50"/>
      <c r="F895" s="50"/>
      <c r="G895" s="50"/>
      <c r="H895" s="50"/>
      <c r="I895" s="50"/>
      <c r="J895" s="50"/>
      <c r="K895" s="50"/>
      <c r="L895" s="50"/>
      <c r="M895" s="51"/>
      <c r="N895" s="51"/>
      <c r="O895" s="50"/>
      <c r="P895" s="52"/>
      <c r="Q895" s="50"/>
      <c r="R895" s="51"/>
      <c r="S895" s="50"/>
      <c r="T895" s="50"/>
      <c r="U895" s="50"/>
    </row>
    <row r="896" ht="12.75" customHeight="1">
      <c r="A896" s="50"/>
      <c r="B896" s="50"/>
      <c r="C896" s="50"/>
      <c r="D896" s="50"/>
      <c r="E896" s="50"/>
      <c r="F896" s="50"/>
      <c r="G896" s="50"/>
      <c r="H896" s="50"/>
      <c r="I896" s="50"/>
      <c r="J896" s="50"/>
      <c r="K896" s="50"/>
      <c r="L896" s="50"/>
      <c r="M896" s="51"/>
      <c r="N896" s="51"/>
      <c r="O896" s="50"/>
      <c r="P896" s="52"/>
      <c r="Q896" s="50"/>
      <c r="R896" s="51"/>
      <c r="S896" s="50"/>
      <c r="T896" s="50"/>
      <c r="U896" s="50"/>
    </row>
    <row r="897" ht="12.75" customHeight="1">
      <c r="A897" s="50"/>
      <c r="B897" s="50"/>
      <c r="C897" s="50"/>
      <c r="D897" s="50"/>
      <c r="E897" s="50"/>
      <c r="F897" s="50"/>
      <c r="G897" s="50"/>
      <c r="H897" s="50"/>
      <c r="I897" s="50"/>
      <c r="J897" s="50"/>
      <c r="K897" s="50"/>
      <c r="L897" s="50"/>
      <c r="M897" s="51"/>
      <c r="N897" s="51"/>
      <c r="O897" s="50"/>
      <c r="P897" s="52"/>
      <c r="Q897" s="50"/>
      <c r="R897" s="51"/>
      <c r="S897" s="50"/>
      <c r="T897" s="50"/>
      <c r="U897" s="50"/>
    </row>
    <row r="898" ht="12.75" customHeight="1">
      <c r="A898" s="50"/>
      <c r="B898" s="50"/>
      <c r="C898" s="50"/>
      <c r="D898" s="50"/>
      <c r="E898" s="50"/>
      <c r="F898" s="50"/>
      <c r="G898" s="50"/>
      <c r="H898" s="50"/>
      <c r="I898" s="50"/>
      <c r="J898" s="50"/>
      <c r="K898" s="50"/>
      <c r="L898" s="50"/>
      <c r="M898" s="51"/>
      <c r="N898" s="51"/>
      <c r="O898" s="50"/>
      <c r="P898" s="52"/>
      <c r="Q898" s="50"/>
      <c r="R898" s="51"/>
      <c r="S898" s="50"/>
      <c r="T898" s="50"/>
      <c r="U898" s="50"/>
    </row>
    <row r="899" ht="12.75" customHeight="1">
      <c r="A899" s="50"/>
      <c r="B899" s="50"/>
      <c r="C899" s="50"/>
      <c r="D899" s="50"/>
      <c r="E899" s="50"/>
      <c r="F899" s="50"/>
      <c r="G899" s="50"/>
      <c r="H899" s="50"/>
      <c r="I899" s="50"/>
      <c r="J899" s="50"/>
      <c r="K899" s="50"/>
      <c r="L899" s="50"/>
      <c r="M899" s="51"/>
      <c r="N899" s="51"/>
      <c r="O899" s="50"/>
      <c r="P899" s="52"/>
      <c r="Q899" s="50"/>
      <c r="R899" s="51"/>
      <c r="S899" s="50"/>
      <c r="T899" s="50"/>
      <c r="U899" s="50"/>
    </row>
    <row r="900" ht="12.75" customHeight="1">
      <c r="A900" s="50"/>
      <c r="B900" s="50"/>
      <c r="C900" s="50"/>
      <c r="D900" s="50"/>
      <c r="E900" s="50"/>
      <c r="F900" s="50"/>
      <c r="G900" s="50"/>
      <c r="H900" s="50"/>
      <c r="I900" s="50"/>
      <c r="J900" s="50"/>
      <c r="K900" s="50"/>
      <c r="L900" s="50"/>
      <c r="M900" s="51"/>
      <c r="N900" s="51"/>
      <c r="O900" s="50"/>
      <c r="P900" s="52"/>
      <c r="Q900" s="50"/>
      <c r="R900" s="51"/>
      <c r="S900" s="50"/>
      <c r="T900" s="50"/>
      <c r="U900" s="50"/>
    </row>
    <row r="901" ht="12.75" customHeight="1">
      <c r="A901" s="50"/>
      <c r="B901" s="50"/>
      <c r="C901" s="50"/>
      <c r="D901" s="50"/>
      <c r="E901" s="50"/>
      <c r="F901" s="50"/>
      <c r="G901" s="50"/>
      <c r="H901" s="50"/>
      <c r="I901" s="50"/>
      <c r="J901" s="50"/>
      <c r="K901" s="50"/>
      <c r="L901" s="50"/>
      <c r="M901" s="51"/>
      <c r="N901" s="51"/>
      <c r="O901" s="50"/>
      <c r="P901" s="52"/>
      <c r="Q901" s="50"/>
      <c r="R901" s="51"/>
      <c r="S901" s="50"/>
      <c r="T901" s="50"/>
      <c r="U901" s="50"/>
    </row>
    <row r="902" ht="12.75" customHeight="1">
      <c r="A902" s="50"/>
      <c r="B902" s="50"/>
      <c r="C902" s="50"/>
      <c r="D902" s="50"/>
      <c r="E902" s="50"/>
      <c r="F902" s="50"/>
      <c r="G902" s="50"/>
      <c r="H902" s="50"/>
      <c r="I902" s="50"/>
      <c r="J902" s="50"/>
      <c r="K902" s="50"/>
      <c r="L902" s="50"/>
      <c r="M902" s="51"/>
      <c r="N902" s="51"/>
      <c r="O902" s="50"/>
      <c r="P902" s="52"/>
      <c r="Q902" s="50"/>
      <c r="R902" s="51"/>
      <c r="S902" s="50"/>
      <c r="T902" s="50"/>
      <c r="U902" s="50"/>
    </row>
    <row r="903" ht="12.75" customHeight="1">
      <c r="A903" s="50"/>
      <c r="B903" s="50"/>
      <c r="C903" s="50"/>
      <c r="D903" s="50"/>
      <c r="E903" s="50"/>
      <c r="F903" s="50"/>
      <c r="G903" s="50"/>
      <c r="H903" s="50"/>
      <c r="I903" s="50"/>
      <c r="J903" s="50"/>
      <c r="K903" s="50"/>
      <c r="L903" s="50"/>
      <c r="M903" s="51"/>
      <c r="N903" s="51"/>
      <c r="O903" s="50"/>
      <c r="P903" s="52"/>
      <c r="Q903" s="50"/>
      <c r="R903" s="51"/>
      <c r="S903" s="50"/>
      <c r="T903" s="50"/>
      <c r="U903" s="50"/>
    </row>
    <row r="904" ht="12.75" customHeight="1">
      <c r="A904" s="50"/>
      <c r="B904" s="50"/>
      <c r="C904" s="50"/>
      <c r="D904" s="50"/>
      <c r="E904" s="50"/>
      <c r="F904" s="50"/>
      <c r="G904" s="50"/>
      <c r="H904" s="50"/>
      <c r="I904" s="50"/>
      <c r="J904" s="50"/>
      <c r="K904" s="50"/>
      <c r="L904" s="50"/>
      <c r="M904" s="51"/>
      <c r="N904" s="51"/>
      <c r="O904" s="50"/>
      <c r="P904" s="52"/>
      <c r="Q904" s="50"/>
      <c r="R904" s="51"/>
      <c r="S904" s="50"/>
      <c r="T904" s="50"/>
      <c r="U904" s="50"/>
    </row>
    <row r="905" ht="12.75" customHeight="1">
      <c r="A905" s="50"/>
      <c r="B905" s="50"/>
      <c r="C905" s="50"/>
      <c r="D905" s="50"/>
      <c r="E905" s="50"/>
      <c r="F905" s="50"/>
      <c r="G905" s="50"/>
      <c r="H905" s="50"/>
      <c r="I905" s="50"/>
      <c r="J905" s="50"/>
      <c r="K905" s="50"/>
      <c r="L905" s="50"/>
      <c r="M905" s="51"/>
      <c r="N905" s="51"/>
      <c r="O905" s="50"/>
      <c r="P905" s="52"/>
      <c r="Q905" s="50"/>
      <c r="R905" s="51"/>
      <c r="S905" s="50"/>
      <c r="T905" s="50"/>
      <c r="U905" s="50"/>
    </row>
    <row r="906" ht="12.75" customHeight="1">
      <c r="A906" s="50"/>
      <c r="B906" s="50"/>
      <c r="C906" s="50"/>
      <c r="D906" s="50"/>
      <c r="E906" s="50"/>
      <c r="F906" s="50"/>
      <c r="G906" s="50"/>
      <c r="H906" s="50"/>
      <c r="I906" s="50"/>
      <c r="J906" s="50"/>
      <c r="K906" s="50"/>
      <c r="L906" s="50"/>
      <c r="M906" s="51"/>
      <c r="N906" s="51"/>
      <c r="O906" s="50"/>
      <c r="P906" s="52"/>
      <c r="Q906" s="50"/>
      <c r="R906" s="51"/>
      <c r="S906" s="50"/>
      <c r="T906" s="50"/>
      <c r="U906" s="50"/>
    </row>
    <row r="907" ht="12.75" customHeight="1">
      <c r="A907" s="50"/>
      <c r="B907" s="50"/>
      <c r="C907" s="50"/>
      <c r="D907" s="50"/>
      <c r="E907" s="50"/>
      <c r="F907" s="50"/>
      <c r="G907" s="50"/>
      <c r="H907" s="50"/>
      <c r="I907" s="50"/>
      <c r="J907" s="50"/>
      <c r="K907" s="50"/>
      <c r="L907" s="50"/>
      <c r="M907" s="51"/>
      <c r="N907" s="51"/>
      <c r="O907" s="50"/>
      <c r="P907" s="52"/>
      <c r="Q907" s="50"/>
      <c r="R907" s="51"/>
      <c r="S907" s="50"/>
      <c r="T907" s="50"/>
      <c r="U907" s="50"/>
    </row>
    <row r="908" ht="12.75" customHeight="1">
      <c r="A908" s="50"/>
      <c r="B908" s="50"/>
      <c r="C908" s="50"/>
      <c r="D908" s="50"/>
      <c r="E908" s="50"/>
      <c r="F908" s="50"/>
      <c r="G908" s="50"/>
      <c r="H908" s="50"/>
      <c r="I908" s="50"/>
      <c r="J908" s="50"/>
      <c r="K908" s="50"/>
      <c r="L908" s="50"/>
      <c r="M908" s="51"/>
      <c r="N908" s="51"/>
      <c r="O908" s="50"/>
      <c r="P908" s="52"/>
      <c r="Q908" s="50"/>
      <c r="R908" s="51"/>
      <c r="S908" s="50"/>
      <c r="T908" s="50"/>
      <c r="U908" s="50"/>
    </row>
    <row r="909" ht="12.75" customHeight="1">
      <c r="A909" s="50"/>
      <c r="B909" s="50"/>
      <c r="C909" s="50"/>
      <c r="D909" s="50"/>
      <c r="E909" s="50"/>
      <c r="F909" s="50"/>
      <c r="G909" s="50"/>
      <c r="H909" s="50"/>
      <c r="I909" s="50"/>
      <c r="J909" s="50"/>
      <c r="K909" s="50"/>
      <c r="L909" s="50"/>
      <c r="M909" s="51"/>
      <c r="N909" s="51"/>
      <c r="O909" s="50"/>
      <c r="P909" s="52"/>
      <c r="Q909" s="50"/>
      <c r="R909" s="51"/>
      <c r="S909" s="50"/>
      <c r="T909" s="50"/>
      <c r="U909" s="50"/>
    </row>
    <row r="910" ht="12.75" customHeight="1">
      <c r="A910" s="50"/>
      <c r="B910" s="50"/>
      <c r="C910" s="50"/>
      <c r="D910" s="50"/>
      <c r="E910" s="50"/>
      <c r="F910" s="50"/>
      <c r="G910" s="50"/>
      <c r="H910" s="50"/>
      <c r="I910" s="50"/>
      <c r="J910" s="50"/>
      <c r="K910" s="50"/>
      <c r="L910" s="50"/>
      <c r="M910" s="51"/>
      <c r="N910" s="51"/>
      <c r="O910" s="50"/>
      <c r="P910" s="52"/>
      <c r="Q910" s="50"/>
      <c r="R910" s="51"/>
      <c r="S910" s="50"/>
      <c r="T910" s="50"/>
      <c r="U910" s="50"/>
    </row>
    <row r="911" ht="12.75" customHeight="1">
      <c r="A911" s="50"/>
      <c r="B911" s="50"/>
      <c r="C911" s="50"/>
      <c r="D911" s="50"/>
      <c r="E911" s="50"/>
      <c r="F911" s="50"/>
      <c r="G911" s="50"/>
      <c r="H911" s="50"/>
      <c r="I911" s="50"/>
      <c r="J911" s="50"/>
      <c r="K911" s="50"/>
      <c r="L911" s="50"/>
      <c r="M911" s="51"/>
      <c r="N911" s="51"/>
      <c r="O911" s="50"/>
      <c r="P911" s="52"/>
      <c r="Q911" s="50"/>
      <c r="R911" s="51"/>
      <c r="S911" s="50"/>
      <c r="T911" s="50"/>
      <c r="U911" s="50"/>
    </row>
    <row r="912" ht="12.75" customHeight="1">
      <c r="A912" s="50"/>
      <c r="B912" s="50"/>
      <c r="C912" s="50"/>
      <c r="D912" s="50"/>
      <c r="E912" s="50"/>
      <c r="F912" s="50"/>
      <c r="G912" s="50"/>
      <c r="H912" s="50"/>
      <c r="I912" s="50"/>
      <c r="J912" s="50"/>
      <c r="K912" s="50"/>
      <c r="L912" s="50"/>
      <c r="M912" s="51"/>
      <c r="N912" s="51"/>
      <c r="O912" s="50"/>
      <c r="P912" s="52"/>
      <c r="Q912" s="50"/>
      <c r="R912" s="51"/>
      <c r="S912" s="50"/>
      <c r="T912" s="50"/>
      <c r="U912" s="50"/>
    </row>
    <row r="913" ht="12.75" customHeight="1">
      <c r="A913" s="50"/>
      <c r="B913" s="50"/>
      <c r="C913" s="50"/>
      <c r="D913" s="50"/>
      <c r="E913" s="50"/>
      <c r="F913" s="50"/>
      <c r="G913" s="50"/>
      <c r="H913" s="50"/>
      <c r="I913" s="50"/>
      <c r="J913" s="50"/>
      <c r="K913" s="50"/>
      <c r="L913" s="50"/>
      <c r="M913" s="51"/>
      <c r="N913" s="51"/>
      <c r="O913" s="50"/>
      <c r="P913" s="52"/>
      <c r="Q913" s="50"/>
      <c r="R913" s="51"/>
      <c r="S913" s="50"/>
      <c r="T913" s="50"/>
      <c r="U913" s="50"/>
    </row>
    <row r="914" ht="12.75" customHeight="1">
      <c r="A914" s="50"/>
      <c r="B914" s="50"/>
      <c r="C914" s="50"/>
      <c r="D914" s="50"/>
      <c r="E914" s="50"/>
      <c r="F914" s="50"/>
      <c r="G914" s="50"/>
      <c r="H914" s="50"/>
      <c r="I914" s="50"/>
      <c r="J914" s="50"/>
      <c r="K914" s="50"/>
      <c r="L914" s="50"/>
      <c r="M914" s="51"/>
      <c r="N914" s="51"/>
      <c r="O914" s="50"/>
      <c r="P914" s="52"/>
      <c r="Q914" s="50"/>
      <c r="R914" s="51"/>
      <c r="S914" s="50"/>
      <c r="T914" s="50"/>
      <c r="U914" s="50"/>
    </row>
    <row r="915" ht="12.75" customHeight="1">
      <c r="A915" s="50"/>
      <c r="B915" s="50"/>
      <c r="C915" s="50"/>
      <c r="D915" s="50"/>
      <c r="E915" s="50"/>
      <c r="F915" s="50"/>
      <c r="G915" s="50"/>
      <c r="H915" s="50"/>
      <c r="I915" s="50"/>
      <c r="J915" s="50"/>
      <c r="K915" s="50"/>
      <c r="L915" s="50"/>
      <c r="M915" s="51"/>
      <c r="N915" s="51"/>
      <c r="O915" s="50"/>
      <c r="P915" s="52"/>
      <c r="Q915" s="50"/>
      <c r="R915" s="51"/>
      <c r="S915" s="50"/>
      <c r="T915" s="50"/>
      <c r="U915" s="50"/>
    </row>
    <row r="916" ht="12.75" customHeight="1">
      <c r="A916" s="50"/>
      <c r="B916" s="50"/>
      <c r="C916" s="50"/>
      <c r="D916" s="50"/>
      <c r="E916" s="50"/>
      <c r="F916" s="50"/>
      <c r="G916" s="50"/>
      <c r="H916" s="50"/>
      <c r="I916" s="50"/>
      <c r="J916" s="50"/>
      <c r="K916" s="50"/>
      <c r="L916" s="50"/>
      <c r="M916" s="51"/>
      <c r="N916" s="51"/>
      <c r="O916" s="50"/>
      <c r="P916" s="52"/>
      <c r="Q916" s="50"/>
      <c r="R916" s="51"/>
      <c r="S916" s="50"/>
      <c r="T916" s="50"/>
      <c r="U916" s="50"/>
    </row>
    <row r="917" ht="12.75" customHeight="1">
      <c r="A917" s="50"/>
      <c r="B917" s="50"/>
      <c r="C917" s="50"/>
      <c r="D917" s="50"/>
      <c r="E917" s="50"/>
      <c r="F917" s="50"/>
      <c r="G917" s="50"/>
      <c r="H917" s="50"/>
      <c r="I917" s="50"/>
      <c r="J917" s="50"/>
      <c r="K917" s="50"/>
      <c r="L917" s="50"/>
      <c r="M917" s="51"/>
      <c r="N917" s="51"/>
      <c r="O917" s="50"/>
      <c r="P917" s="52"/>
      <c r="Q917" s="50"/>
      <c r="R917" s="51"/>
      <c r="S917" s="50"/>
      <c r="T917" s="50"/>
      <c r="U917" s="50"/>
    </row>
    <row r="918" ht="12.75" customHeight="1">
      <c r="A918" s="50"/>
      <c r="B918" s="50"/>
      <c r="C918" s="50"/>
      <c r="D918" s="50"/>
      <c r="E918" s="50"/>
      <c r="F918" s="50"/>
      <c r="G918" s="50"/>
      <c r="H918" s="50"/>
      <c r="I918" s="50"/>
      <c r="J918" s="50"/>
      <c r="K918" s="50"/>
      <c r="L918" s="50"/>
      <c r="M918" s="51"/>
      <c r="N918" s="51"/>
      <c r="O918" s="50"/>
      <c r="P918" s="52"/>
      <c r="Q918" s="50"/>
      <c r="R918" s="51"/>
      <c r="S918" s="50"/>
      <c r="T918" s="50"/>
      <c r="U918" s="50"/>
    </row>
    <row r="919" ht="12.75" customHeight="1">
      <c r="A919" s="50"/>
      <c r="B919" s="50"/>
      <c r="C919" s="50"/>
      <c r="D919" s="50"/>
      <c r="E919" s="50"/>
      <c r="F919" s="50"/>
      <c r="G919" s="50"/>
      <c r="H919" s="50"/>
      <c r="I919" s="50"/>
      <c r="J919" s="50"/>
      <c r="K919" s="50"/>
      <c r="L919" s="50"/>
      <c r="M919" s="51"/>
      <c r="N919" s="51"/>
      <c r="O919" s="50"/>
      <c r="P919" s="52"/>
      <c r="Q919" s="50"/>
      <c r="R919" s="51"/>
      <c r="S919" s="50"/>
      <c r="T919" s="50"/>
      <c r="U919" s="50"/>
    </row>
    <row r="920" ht="12.75" customHeight="1">
      <c r="A920" s="50"/>
      <c r="B920" s="50"/>
      <c r="C920" s="50"/>
      <c r="D920" s="50"/>
      <c r="E920" s="50"/>
      <c r="F920" s="50"/>
      <c r="G920" s="50"/>
      <c r="H920" s="50"/>
      <c r="I920" s="50"/>
      <c r="J920" s="50"/>
      <c r="K920" s="50"/>
      <c r="L920" s="50"/>
      <c r="M920" s="51"/>
      <c r="N920" s="51"/>
      <c r="O920" s="50"/>
      <c r="P920" s="52"/>
      <c r="Q920" s="50"/>
      <c r="R920" s="51"/>
      <c r="S920" s="50"/>
      <c r="T920" s="50"/>
      <c r="U920" s="50"/>
    </row>
    <row r="921" ht="12.75" customHeight="1">
      <c r="A921" s="50"/>
      <c r="B921" s="50"/>
      <c r="C921" s="50"/>
      <c r="D921" s="50"/>
      <c r="E921" s="50"/>
      <c r="F921" s="50"/>
      <c r="G921" s="50"/>
      <c r="H921" s="50"/>
      <c r="I921" s="50"/>
      <c r="J921" s="50"/>
      <c r="K921" s="50"/>
      <c r="L921" s="50"/>
      <c r="M921" s="51"/>
      <c r="N921" s="51"/>
      <c r="O921" s="50"/>
      <c r="P921" s="52"/>
      <c r="Q921" s="50"/>
      <c r="R921" s="51"/>
      <c r="S921" s="50"/>
      <c r="T921" s="50"/>
      <c r="U921" s="50"/>
    </row>
    <row r="922" ht="12.75" customHeight="1">
      <c r="A922" s="50"/>
      <c r="B922" s="50"/>
      <c r="C922" s="50"/>
      <c r="D922" s="50"/>
      <c r="E922" s="50"/>
      <c r="F922" s="50"/>
      <c r="G922" s="50"/>
      <c r="H922" s="50"/>
      <c r="I922" s="50"/>
      <c r="J922" s="50"/>
      <c r="K922" s="50"/>
      <c r="L922" s="50"/>
      <c r="M922" s="51"/>
      <c r="N922" s="51"/>
      <c r="O922" s="50"/>
      <c r="P922" s="52"/>
      <c r="Q922" s="50"/>
      <c r="R922" s="51"/>
      <c r="S922" s="50"/>
      <c r="T922" s="50"/>
      <c r="U922" s="50"/>
    </row>
    <row r="923" ht="12.75" customHeight="1">
      <c r="A923" s="50"/>
      <c r="B923" s="50"/>
      <c r="C923" s="50"/>
      <c r="D923" s="50"/>
      <c r="E923" s="50"/>
      <c r="F923" s="50"/>
      <c r="G923" s="50"/>
      <c r="H923" s="50"/>
      <c r="I923" s="50"/>
      <c r="J923" s="50"/>
      <c r="K923" s="50"/>
      <c r="L923" s="50"/>
      <c r="M923" s="51"/>
      <c r="N923" s="51"/>
      <c r="O923" s="50"/>
      <c r="P923" s="52"/>
      <c r="Q923" s="50"/>
      <c r="R923" s="51"/>
      <c r="S923" s="50"/>
      <c r="T923" s="50"/>
      <c r="U923" s="50"/>
    </row>
    <row r="924" ht="12.75" customHeight="1">
      <c r="A924" s="50"/>
      <c r="B924" s="50"/>
      <c r="C924" s="50"/>
      <c r="D924" s="50"/>
      <c r="E924" s="50"/>
      <c r="F924" s="50"/>
      <c r="G924" s="50"/>
      <c r="H924" s="50"/>
      <c r="I924" s="50"/>
      <c r="J924" s="50"/>
      <c r="K924" s="50"/>
      <c r="L924" s="50"/>
      <c r="M924" s="51"/>
      <c r="N924" s="51"/>
      <c r="O924" s="50"/>
      <c r="P924" s="52"/>
      <c r="Q924" s="50"/>
      <c r="R924" s="51"/>
      <c r="S924" s="50"/>
      <c r="T924" s="50"/>
      <c r="U924" s="50"/>
    </row>
    <row r="925" ht="12.75" customHeight="1">
      <c r="A925" s="50"/>
      <c r="B925" s="50"/>
      <c r="C925" s="50"/>
      <c r="D925" s="50"/>
      <c r="E925" s="50"/>
      <c r="F925" s="50"/>
      <c r="G925" s="50"/>
      <c r="H925" s="50"/>
      <c r="I925" s="50"/>
      <c r="J925" s="50"/>
      <c r="K925" s="50"/>
      <c r="L925" s="50"/>
      <c r="M925" s="51"/>
      <c r="N925" s="51"/>
      <c r="O925" s="50"/>
      <c r="P925" s="52"/>
      <c r="Q925" s="50"/>
      <c r="R925" s="51"/>
      <c r="S925" s="50"/>
      <c r="T925" s="50"/>
      <c r="U925" s="50"/>
    </row>
    <row r="926" ht="12.75" customHeight="1">
      <c r="A926" s="50"/>
      <c r="B926" s="50"/>
      <c r="C926" s="50"/>
      <c r="D926" s="50"/>
      <c r="E926" s="50"/>
      <c r="F926" s="50"/>
      <c r="G926" s="50"/>
      <c r="H926" s="50"/>
      <c r="I926" s="50"/>
      <c r="J926" s="50"/>
      <c r="K926" s="50"/>
      <c r="L926" s="50"/>
      <c r="M926" s="51"/>
      <c r="N926" s="51"/>
      <c r="O926" s="50"/>
      <c r="P926" s="52"/>
      <c r="Q926" s="50"/>
      <c r="R926" s="51"/>
      <c r="S926" s="50"/>
      <c r="T926" s="50"/>
      <c r="U926" s="50"/>
    </row>
    <row r="927" ht="12.75" customHeight="1">
      <c r="A927" s="50"/>
      <c r="B927" s="50"/>
      <c r="C927" s="50"/>
      <c r="D927" s="50"/>
      <c r="E927" s="50"/>
      <c r="F927" s="50"/>
      <c r="G927" s="50"/>
      <c r="H927" s="50"/>
      <c r="I927" s="50"/>
      <c r="J927" s="50"/>
      <c r="K927" s="50"/>
      <c r="L927" s="50"/>
      <c r="M927" s="51"/>
      <c r="N927" s="51"/>
      <c r="O927" s="50"/>
      <c r="P927" s="52"/>
      <c r="Q927" s="50"/>
      <c r="R927" s="51"/>
      <c r="S927" s="50"/>
      <c r="T927" s="50"/>
      <c r="U927" s="50"/>
    </row>
    <row r="928" ht="12.75" customHeight="1">
      <c r="A928" s="50"/>
      <c r="B928" s="50"/>
      <c r="C928" s="50"/>
      <c r="D928" s="50"/>
      <c r="E928" s="50"/>
      <c r="F928" s="50"/>
      <c r="G928" s="50"/>
      <c r="H928" s="50"/>
      <c r="I928" s="50"/>
      <c r="J928" s="50"/>
      <c r="K928" s="50"/>
      <c r="L928" s="50"/>
      <c r="M928" s="51"/>
      <c r="N928" s="51"/>
      <c r="O928" s="50"/>
      <c r="P928" s="52"/>
      <c r="Q928" s="50"/>
      <c r="R928" s="51"/>
      <c r="S928" s="50"/>
      <c r="T928" s="50"/>
      <c r="U928" s="50"/>
    </row>
    <row r="929" ht="12.75" customHeight="1">
      <c r="A929" s="50"/>
      <c r="B929" s="50"/>
      <c r="C929" s="50"/>
      <c r="D929" s="50"/>
      <c r="E929" s="50"/>
      <c r="F929" s="50"/>
      <c r="G929" s="50"/>
      <c r="H929" s="50"/>
      <c r="I929" s="50"/>
      <c r="J929" s="50"/>
      <c r="K929" s="50"/>
      <c r="L929" s="50"/>
      <c r="M929" s="51"/>
      <c r="N929" s="51"/>
      <c r="O929" s="50"/>
      <c r="P929" s="52"/>
      <c r="Q929" s="50"/>
      <c r="R929" s="51"/>
      <c r="S929" s="50"/>
      <c r="T929" s="50"/>
      <c r="U929" s="50"/>
    </row>
    <row r="930" ht="12.75" customHeight="1">
      <c r="A930" s="50"/>
      <c r="B930" s="50"/>
      <c r="C930" s="50"/>
      <c r="D930" s="50"/>
      <c r="E930" s="50"/>
      <c r="F930" s="50"/>
      <c r="G930" s="50"/>
      <c r="H930" s="50"/>
      <c r="I930" s="50"/>
      <c r="J930" s="50"/>
      <c r="K930" s="50"/>
      <c r="L930" s="50"/>
      <c r="M930" s="51"/>
      <c r="N930" s="51"/>
      <c r="O930" s="50"/>
      <c r="P930" s="52"/>
      <c r="Q930" s="50"/>
      <c r="R930" s="51"/>
      <c r="S930" s="50"/>
      <c r="T930" s="50"/>
      <c r="U930" s="50"/>
    </row>
    <row r="931" ht="12.75" customHeight="1">
      <c r="A931" s="50"/>
      <c r="B931" s="50"/>
      <c r="C931" s="50"/>
      <c r="D931" s="50"/>
      <c r="E931" s="50"/>
      <c r="F931" s="50"/>
      <c r="G931" s="50"/>
      <c r="H931" s="50"/>
      <c r="I931" s="50"/>
      <c r="J931" s="50"/>
      <c r="K931" s="50"/>
      <c r="L931" s="50"/>
      <c r="M931" s="51"/>
      <c r="N931" s="51"/>
      <c r="O931" s="50"/>
      <c r="P931" s="52"/>
      <c r="Q931" s="50"/>
      <c r="R931" s="51"/>
      <c r="S931" s="50"/>
      <c r="T931" s="50"/>
      <c r="U931" s="50"/>
    </row>
    <row r="932" ht="12.75" customHeight="1">
      <c r="A932" s="50"/>
      <c r="B932" s="50"/>
      <c r="C932" s="50"/>
      <c r="D932" s="50"/>
      <c r="E932" s="50"/>
      <c r="F932" s="50"/>
      <c r="G932" s="50"/>
      <c r="H932" s="50"/>
      <c r="I932" s="50"/>
      <c r="J932" s="50"/>
      <c r="K932" s="50"/>
      <c r="L932" s="50"/>
      <c r="M932" s="51"/>
      <c r="N932" s="51"/>
      <c r="O932" s="50"/>
      <c r="P932" s="52"/>
      <c r="Q932" s="50"/>
      <c r="R932" s="51"/>
      <c r="S932" s="50"/>
      <c r="T932" s="50"/>
      <c r="U932" s="50"/>
    </row>
    <row r="933" ht="12.75" customHeight="1">
      <c r="A933" s="50"/>
      <c r="B933" s="50"/>
      <c r="C933" s="50"/>
      <c r="D933" s="50"/>
      <c r="E933" s="50"/>
      <c r="F933" s="50"/>
      <c r="G933" s="50"/>
      <c r="H933" s="50"/>
      <c r="I933" s="50"/>
      <c r="J933" s="50"/>
      <c r="K933" s="50"/>
      <c r="L933" s="50"/>
      <c r="M933" s="51"/>
      <c r="N933" s="51"/>
      <c r="O933" s="50"/>
      <c r="P933" s="52"/>
      <c r="Q933" s="50"/>
      <c r="R933" s="51"/>
      <c r="S933" s="50"/>
      <c r="T933" s="50"/>
      <c r="U933" s="50"/>
    </row>
    <row r="934" ht="12.75" customHeight="1">
      <c r="A934" s="50"/>
      <c r="B934" s="50"/>
      <c r="C934" s="50"/>
      <c r="D934" s="50"/>
      <c r="E934" s="50"/>
      <c r="F934" s="50"/>
      <c r="G934" s="50"/>
      <c r="H934" s="50"/>
      <c r="I934" s="50"/>
      <c r="J934" s="50"/>
      <c r="K934" s="50"/>
      <c r="L934" s="50"/>
      <c r="M934" s="51"/>
      <c r="N934" s="51"/>
      <c r="O934" s="50"/>
      <c r="P934" s="52"/>
      <c r="Q934" s="50"/>
      <c r="R934" s="51"/>
      <c r="S934" s="50"/>
      <c r="T934" s="50"/>
      <c r="U934" s="50"/>
    </row>
    <row r="935" ht="12.75" customHeight="1">
      <c r="A935" s="50"/>
      <c r="B935" s="50"/>
      <c r="C935" s="50"/>
      <c r="D935" s="50"/>
      <c r="E935" s="50"/>
      <c r="F935" s="50"/>
      <c r="G935" s="50"/>
      <c r="H935" s="50"/>
      <c r="I935" s="50"/>
      <c r="J935" s="50"/>
      <c r="K935" s="50"/>
      <c r="L935" s="50"/>
      <c r="M935" s="51"/>
      <c r="N935" s="51"/>
      <c r="O935" s="50"/>
      <c r="P935" s="52"/>
      <c r="Q935" s="50"/>
      <c r="R935" s="51"/>
      <c r="S935" s="50"/>
      <c r="T935" s="50"/>
      <c r="U935" s="50"/>
    </row>
    <row r="936" ht="12.75" customHeight="1">
      <c r="A936" s="50"/>
      <c r="B936" s="50"/>
      <c r="C936" s="50"/>
      <c r="D936" s="50"/>
      <c r="E936" s="50"/>
      <c r="F936" s="50"/>
      <c r="G936" s="50"/>
      <c r="H936" s="50"/>
      <c r="I936" s="50"/>
      <c r="J936" s="50"/>
      <c r="K936" s="50"/>
      <c r="L936" s="50"/>
      <c r="M936" s="51"/>
      <c r="N936" s="51"/>
      <c r="O936" s="50"/>
      <c r="P936" s="52"/>
      <c r="Q936" s="50"/>
      <c r="R936" s="51"/>
      <c r="S936" s="50"/>
      <c r="T936" s="50"/>
      <c r="U936" s="50"/>
    </row>
    <row r="937" ht="12.75" customHeight="1">
      <c r="A937" s="50"/>
      <c r="B937" s="50"/>
      <c r="C937" s="50"/>
      <c r="D937" s="50"/>
      <c r="E937" s="50"/>
      <c r="F937" s="50"/>
      <c r="G937" s="50"/>
      <c r="H937" s="50"/>
      <c r="I937" s="50"/>
      <c r="J937" s="50"/>
      <c r="K937" s="50"/>
      <c r="L937" s="50"/>
      <c r="M937" s="51"/>
      <c r="N937" s="51"/>
      <c r="O937" s="50"/>
      <c r="P937" s="52"/>
      <c r="Q937" s="50"/>
      <c r="R937" s="51"/>
      <c r="S937" s="50"/>
      <c r="T937" s="50"/>
      <c r="U937" s="50"/>
    </row>
    <row r="938" ht="12.75" customHeight="1">
      <c r="A938" s="50"/>
      <c r="B938" s="50"/>
      <c r="C938" s="50"/>
      <c r="D938" s="50"/>
      <c r="E938" s="50"/>
      <c r="F938" s="50"/>
      <c r="G938" s="50"/>
      <c r="H938" s="50"/>
      <c r="I938" s="50"/>
      <c r="J938" s="50"/>
      <c r="K938" s="50"/>
      <c r="L938" s="50"/>
      <c r="M938" s="51"/>
      <c r="N938" s="51"/>
      <c r="O938" s="50"/>
      <c r="P938" s="52"/>
      <c r="Q938" s="50"/>
      <c r="R938" s="51"/>
      <c r="S938" s="50"/>
      <c r="T938" s="50"/>
      <c r="U938" s="50"/>
    </row>
    <row r="939" ht="12.75" customHeight="1">
      <c r="A939" s="50"/>
      <c r="B939" s="50"/>
      <c r="C939" s="50"/>
      <c r="D939" s="50"/>
      <c r="E939" s="50"/>
      <c r="F939" s="50"/>
      <c r="G939" s="50"/>
      <c r="H939" s="50"/>
      <c r="I939" s="50"/>
      <c r="J939" s="50"/>
      <c r="K939" s="50"/>
      <c r="L939" s="50"/>
      <c r="M939" s="51"/>
      <c r="N939" s="51"/>
      <c r="O939" s="50"/>
      <c r="P939" s="52"/>
      <c r="Q939" s="50"/>
      <c r="R939" s="51"/>
      <c r="S939" s="50"/>
      <c r="T939" s="50"/>
      <c r="U939" s="50"/>
    </row>
    <row r="940" ht="12.75" customHeight="1">
      <c r="A940" s="50"/>
      <c r="B940" s="50"/>
      <c r="C940" s="50"/>
      <c r="D940" s="50"/>
      <c r="E940" s="50"/>
      <c r="F940" s="50"/>
      <c r="G940" s="50"/>
      <c r="H940" s="50"/>
      <c r="I940" s="50"/>
      <c r="J940" s="50"/>
      <c r="K940" s="50"/>
      <c r="L940" s="50"/>
      <c r="M940" s="51"/>
      <c r="N940" s="51"/>
      <c r="O940" s="50"/>
      <c r="P940" s="52"/>
      <c r="Q940" s="50"/>
      <c r="R940" s="51"/>
      <c r="S940" s="50"/>
      <c r="T940" s="50"/>
      <c r="U940" s="50"/>
    </row>
    <row r="941" ht="12.75" customHeight="1">
      <c r="A941" s="50"/>
      <c r="B941" s="50"/>
      <c r="C941" s="50"/>
      <c r="D941" s="50"/>
      <c r="E941" s="50"/>
      <c r="F941" s="50"/>
      <c r="G941" s="50"/>
      <c r="H941" s="50"/>
      <c r="I941" s="50"/>
      <c r="J941" s="50"/>
      <c r="K941" s="50"/>
      <c r="L941" s="50"/>
      <c r="M941" s="51"/>
      <c r="N941" s="51"/>
      <c r="O941" s="50"/>
      <c r="P941" s="52"/>
      <c r="Q941" s="50"/>
      <c r="R941" s="51"/>
      <c r="S941" s="50"/>
      <c r="T941" s="50"/>
      <c r="U941" s="50"/>
    </row>
    <row r="942" ht="12.75" customHeight="1">
      <c r="A942" s="50"/>
      <c r="B942" s="50"/>
      <c r="C942" s="50"/>
      <c r="D942" s="50"/>
      <c r="E942" s="50"/>
      <c r="F942" s="50"/>
      <c r="G942" s="50"/>
      <c r="H942" s="50"/>
      <c r="I942" s="50"/>
      <c r="J942" s="50"/>
      <c r="K942" s="50"/>
      <c r="L942" s="50"/>
      <c r="M942" s="51"/>
      <c r="N942" s="51"/>
      <c r="O942" s="50"/>
      <c r="P942" s="52"/>
      <c r="Q942" s="50"/>
      <c r="R942" s="51"/>
      <c r="S942" s="50"/>
      <c r="T942" s="50"/>
      <c r="U942" s="50"/>
    </row>
    <row r="943" ht="12.75" customHeight="1">
      <c r="A943" s="50"/>
      <c r="B943" s="50"/>
      <c r="C943" s="50"/>
      <c r="D943" s="50"/>
      <c r="E943" s="50"/>
      <c r="F943" s="50"/>
      <c r="G943" s="50"/>
      <c r="H943" s="50"/>
      <c r="I943" s="50"/>
      <c r="J943" s="50"/>
      <c r="K943" s="50"/>
      <c r="L943" s="50"/>
      <c r="M943" s="51"/>
      <c r="N943" s="51"/>
      <c r="O943" s="50"/>
      <c r="P943" s="52"/>
      <c r="Q943" s="50"/>
      <c r="R943" s="51"/>
      <c r="S943" s="50"/>
      <c r="T943" s="50"/>
      <c r="U943" s="50"/>
    </row>
    <row r="944" ht="12.75" customHeight="1">
      <c r="A944" s="50"/>
      <c r="B944" s="50"/>
      <c r="C944" s="50"/>
      <c r="D944" s="50"/>
      <c r="E944" s="50"/>
      <c r="F944" s="50"/>
      <c r="G944" s="50"/>
      <c r="H944" s="50"/>
      <c r="I944" s="50"/>
      <c r="J944" s="50"/>
      <c r="K944" s="50"/>
      <c r="L944" s="50"/>
      <c r="M944" s="51"/>
      <c r="N944" s="51"/>
      <c r="O944" s="50"/>
      <c r="P944" s="52"/>
      <c r="Q944" s="50"/>
      <c r="R944" s="51"/>
      <c r="S944" s="50"/>
      <c r="T944" s="50"/>
      <c r="U944" s="50"/>
    </row>
    <row r="945" ht="12.75" customHeight="1">
      <c r="A945" s="50"/>
      <c r="B945" s="50"/>
      <c r="C945" s="50"/>
      <c r="D945" s="50"/>
      <c r="E945" s="50"/>
      <c r="F945" s="50"/>
      <c r="G945" s="50"/>
      <c r="H945" s="50"/>
      <c r="I945" s="50"/>
      <c r="J945" s="50"/>
      <c r="K945" s="50"/>
      <c r="L945" s="50"/>
      <c r="M945" s="51"/>
      <c r="N945" s="51"/>
      <c r="O945" s="50"/>
      <c r="P945" s="52"/>
      <c r="Q945" s="50"/>
      <c r="R945" s="51"/>
      <c r="S945" s="50"/>
      <c r="T945" s="50"/>
      <c r="U945" s="50"/>
    </row>
    <row r="946" ht="12.75" customHeight="1">
      <c r="A946" s="50"/>
      <c r="B946" s="50"/>
      <c r="C946" s="50"/>
      <c r="D946" s="50"/>
      <c r="E946" s="50"/>
      <c r="F946" s="50"/>
      <c r="G946" s="50"/>
      <c r="H946" s="50"/>
      <c r="I946" s="50"/>
      <c r="J946" s="50"/>
      <c r="K946" s="50"/>
      <c r="L946" s="50"/>
      <c r="M946" s="51"/>
      <c r="N946" s="51"/>
      <c r="O946" s="50"/>
      <c r="P946" s="52"/>
      <c r="Q946" s="50"/>
      <c r="R946" s="51"/>
      <c r="S946" s="50"/>
      <c r="T946" s="50"/>
      <c r="U946" s="50"/>
    </row>
    <row r="947" ht="12.75" customHeight="1">
      <c r="A947" s="50"/>
      <c r="B947" s="50"/>
      <c r="C947" s="50"/>
      <c r="D947" s="50"/>
      <c r="E947" s="50"/>
      <c r="F947" s="50"/>
      <c r="G947" s="50"/>
      <c r="H947" s="50"/>
      <c r="I947" s="50"/>
      <c r="J947" s="50"/>
      <c r="K947" s="50"/>
      <c r="L947" s="50"/>
      <c r="M947" s="51"/>
      <c r="N947" s="51"/>
      <c r="O947" s="50"/>
      <c r="P947" s="52"/>
      <c r="Q947" s="50"/>
      <c r="R947" s="51"/>
      <c r="S947" s="50"/>
      <c r="T947" s="50"/>
      <c r="U947" s="50"/>
    </row>
    <row r="948" ht="12.75" customHeight="1">
      <c r="A948" s="50"/>
      <c r="B948" s="50"/>
      <c r="C948" s="50"/>
      <c r="D948" s="50"/>
      <c r="E948" s="50"/>
      <c r="F948" s="50"/>
      <c r="G948" s="50"/>
      <c r="H948" s="50"/>
      <c r="I948" s="50"/>
      <c r="J948" s="50"/>
      <c r="K948" s="50"/>
      <c r="L948" s="50"/>
      <c r="M948" s="51"/>
      <c r="N948" s="51"/>
      <c r="O948" s="50"/>
      <c r="P948" s="52"/>
      <c r="Q948" s="50"/>
      <c r="R948" s="51"/>
      <c r="S948" s="50"/>
      <c r="T948" s="50"/>
      <c r="U948" s="50"/>
    </row>
    <row r="949" ht="12.75" customHeight="1">
      <c r="A949" s="50"/>
      <c r="B949" s="50"/>
      <c r="C949" s="50"/>
      <c r="D949" s="50"/>
      <c r="E949" s="50"/>
      <c r="F949" s="50"/>
      <c r="G949" s="50"/>
      <c r="H949" s="50"/>
      <c r="I949" s="50"/>
      <c r="J949" s="50"/>
      <c r="K949" s="50"/>
      <c r="L949" s="50"/>
      <c r="M949" s="51"/>
      <c r="N949" s="51"/>
      <c r="O949" s="50"/>
      <c r="P949" s="52"/>
      <c r="Q949" s="50"/>
      <c r="R949" s="51"/>
      <c r="S949" s="50"/>
      <c r="T949" s="50"/>
      <c r="U949" s="50"/>
    </row>
    <row r="950" ht="12.75" customHeight="1">
      <c r="A950" s="50"/>
      <c r="B950" s="50"/>
      <c r="C950" s="50"/>
      <c r="D950" s="50"/>
      <c r="E950" s="50"/>
      <c r="F950" s="50"/>
      <c r="G950" s="50"/>
      <c r="H950" s="50"/>
      <c r="I950" s="50"/>
      <c r="J950" s="50"/>
      <c r="K950" s="50"/>
      <c r="L950" s="50"/>
      <c r="M950" s="51"/>
      <c r="N950" s="51"/>
      <c r="O950" s="50"/>
      <c r="P950" s="52"/>
      <c r="Q950" s="50"/>
      <c r="R950" s="51"/>
      <c r="S950" s="50"/>
      <c r="T950" s="50"/>
      <c r="U950" s="50"/>
    </row>
    <row r="951" ht="12.75" customHeight="1">
      <c r="A951" s="50"/>
      <c r="B951" s="50"/>
      <c r="C951" s="50"/>
      <c r="D951" s="50"/>
      <c r="E951" s="50"/>
      <c r="F951" s="50"/>
      <c r="G951" s="50"/>
      <c r="H951" s="50"/>
      <c r="I951" s="50"/>
      <c r="J951" s="50"/>
      <c r="K951" s="50"/>
      <c r="L951" s="50"/>
      <c r="M951" s="51"/>
      <c r="N951" s="51"/>
      <c r="O951" s="50"/>
      <c r="P951" s="52"/>
      <c r="Q951" s="50"/>
      <c r="R951" s="51"/>
      <c r="S951" s="50"/>
      <c r="T951" s="50"/>
      <c r="U951" s="50"/>
    </row>
    <row r="952" ht="12.75" customHeight="1">
      <c r="A952" s="50"/>
      <c r="B952" s="50"/>
      <c r="C952" s="50"/>
      <c r="D952" s="50"/>
      <c r="E952" s="50"/>
      <c r="F952" s="50"/>
      <c r="G952" s="50"/>
      <c r="H952" s="50"/>
      <c r="I952" s="50"/>
      <c r="J952" s="50"/>
      <c r="K952" s="50"/>
      <c r="L952" s="50"/>
      <c r="M952" s="51"/>
      <c r="N952" s="51"/>
      <c r="O952" s="50"/>
      <c r="P952" s="52"/>
      <c r="Q952" s="50"/>
      <c r="R952" s="51"/>
      <c r="S952" s="50"/>
      <c r="T952" s="50"/>
      <c r="U952" s="50"/>
    </row>
    <row r="953" ht="12.75" customHeight="1">
      <c r="A953" s="50"/>
      <c r="B953" s="50"/>
      <c r="C953" s="50"/>
      <c r="D953" s="50"/>
      <c r="E953" s="50"/>
      <c r="F953" s="50"/>
      <c r="G953" s="50"/>
      <c r="H953" s="50"/>
      <c r="I953" s="50"/>
      <c r="J953" s="50"/>
      <c r="K953" s="50"/>
      <c r="L953" s="50"/>
      <c r="M953" s="51"/>
      <c r="N953" s="51"/>
      <c r="O953" s="50"/>
      <c r="P953" s="52"/>
      <c r="Q953" s="50"/>
      <c r="R953" s="51"/>
      <c r="S953" s="50"/>
      <c r="T953" s="50"/>
      <c r="U953" s="50"/>
    </row>
    <row r="954" ht="12.75" customHeight="1">
      <c r="A954" s="50"/>
      <c r="B954" s="50"/>
      <c r="C954" s="50"/>
      <c r="D954" s="50"/>
      <c r="E954" s="50"/>
      <c r="F954" s="50"/>
      <c r="G954" s="50"/>
      <c r="H954" s="50"/>
      <c r="I954" s="50"/>
      <c r="J954" s="50"/>
      <c r="K954" s="50"/>
      <c r="L954" s="50"/>
      <c r="M954" s="51"/>
      <c r="N954" s="51"/>
      <c r="O954" s="50"/>
      <c r="P954" s="52"/>
      <c r="Q954" s="50"/>
      <c r="R954" s="51"/>
      <c r="S954" s="50"/>
      <c r="T954" s="50"/>
      <c r="U954" s="50"/>
    </row>
    <row r="955" ht="12.75" customHeight="1">
      <c r="A955" s="50"/>
      <c r="B955" s="50"/>
      <c r="C955" s="50"/>
      <c r="D955" s="50"/>
      <c r="E955" s="50"/>
      <c r="F955" s="50"/>
      <c r="G955" s="50"/>
      <c r="H955" s="50"/>
      <c r="I955" s="50"/>
      <c r="J955" s="50"/>
      <c r="K955" s="50"/>
      <c r="L955" s="50"/>
      <c r="M955" s="51"/>
      <c r="N955" s="51"/>
      <c r="O955" s="50"/>
      <c r="P955" s="52"/>
      <c r="Q955" s="50"/>
      <c r="R955" s="51"/>
      <c r="S955" s="50"/>
      <c r="T955" s="50"/>
      <c r="U955" s="50"/>
    </row>
    <row r="956" ht="12.75" customHeight="1">
      <c r="A956" s="50"/>
      <c r="B956" s="50"/>
      <c r="C956" s="50"/>
      <c r="D956" s="50"/>
      <c r="E956" s="50"/>
      <c r="F956" s="50"/>
      <c r="G956" s="50"/>
      <c r="H956" s="50"/>
      <c r="I956" s="50"/>
      <c r="J956" s="50"/>
      <c r="K956" s="50"/>
      <c r="L956" s="50"/>
      <c r="M956" s="51"/>
      <c r="N956" s="51"/>
      <c r="O956" s="50"/>
      <c r="P956" s="52"/>
      <c r="Q956" s="50"/>
      <c r="R956" s="51"/>
      <c r="S956" s="50"/>
      <c r="T956" s="50"/>
      <c r="U956" s="50"/>
    </row>
    <row r="957" ht="12.75" customHeight="1">
      <c r="A957" s="50"/>
      <c r="B957" s="50"/>
      <c r="C957" s="50"/>
      <c r="D957" s="50"/>
      <c r="E957" s="50"/>
      <c r="F957" s="50"/>
      <c r="G957" s="50"/>
      <c r="H957" s="50"/>
      <c r="I957" s="50"/>
      <c r="J957" s="50"/>
      <c r="K957" s="50"/>
      <c r="L957" s="50"/>
      <c r="M957" s="51"/>
      <c r="N957" s="51"/>
      <c r="O957" s="50"/>
      <c r="P957" s="52"/>
      <c r="Q957" s="50"/>
      <c r="R957" s="51"/>
      <c r="S957" s="50"/>
      <c r="T957" s="50"/>
      <c r="U957" s="50"/>
    </row>
    <row r="958" ht="12.75" customHeight="1">
      <c r="A958" s="50"/>
      <c r="B958" s="50"/>
      <c r="C958" s="50"/>
      <c r="D958" s="50"/>
      <c r="E958" s="50"/>
      <c r="F958" s="50"/>
      <c r="G958" s="50"/>
      <c r="H958" s="50"/>
      <c r="I958" s="50"/>
      <c r="J958" s="50"/>
      <c r="K958" s="50"/>
      <c r="L958" s="50"/>
      <c r="M958" s="51"/>
      <c r="N958" s="51"/>
      <c r="O958" s="50"/>
      <c r="P958" s="52"/>
      <c r="Q958" s="50"/>
      <c r="R958" s="51"/>
      <c r="S958" s="50"/>
      <c r="T958" s="50"/>
      <c r="U958" s="50"/>
    </row>
    <row r="959" ht="12.75" customHeight="1">
      <c r="A959" s="50"/>
      <c r="B959" s="50"/>
      <c r="C959" s="50"/>
      <c r="D959" s="50"/>
      <c r="E959" s="50"/>
      <c r="F959" s="50"/>
      <c r="G959" s="50"/>
      <c r="H959" s="50"/>
      <c r="I959" s="50"/>
      <c r="J959" s="50"/>
      <c r="K959" s="50"/>
      <c r="L959" s="50"/>
      <c r="M959" s="51"/>
      <c r="N959" s="51"/>
      <c r="O959" s="50"/>
      <c r="P959" s="52"/>
      <c r="Q959" s="50"/>
      <c r="R959" s="51"/>
      <c r="S959" s="50"/>
      <c r="T959" s="50"/>
      <c r="U959" s="50"/>
    </row>
    <row r="960" ht="12.75" customHeight="1">
      <c r="A960" s="50"/>
      <c r="B960" s="50"/>
      <c r="C960" s="50"/>
      <c r="D960" s="50"/>
      <c r="E960" s="50"/>
      <c r="F960" s="50"/>
      <c r="G960" s="50"/>
      <c r="H960" s="50"/>
      <c r="I960" s="50"/>
      <c r="J960" s="50"/>
      <c r="K960" s="50"/>
      <c r="L960" s="50"/>
      <c r="M960" s="51"/>
      <c r="N960" s="51"/>
      <c r="O960" s="50"/>
      <c r="P960" s="52"/>
      <c r="Q960" s="50"/>
      <c r="R960" s="51"/>
      <c r="S960" s="50"/>
      <c r="T960" s="50"/>
      <c r="U960" s="50"/>
    </row>
    <row r="961" ht="12.75" customHeight="1">
      <c r="A961" s="50"/>
      <c r="B961" s="50"/>
      <c r="C961" s="50"/>
      <c r="D961" s="50"/>
      <c r="E961" s="50"/>
      <c r="F961" s="50"/>
      <c r="G961" s="50"/>
      <c r="H961" s="50"/>
      <c r="I961" s="50"/>
      <c r="J961" s="50"/>
      <c r="K961" s="50"/>
      <c r="L961" s="50"/>
      <c r="M961" s="51"/>
      <c r="N961" s="51"/>
      <c r="O961" s="50"/>
      <c r="P961" s="52"/>
      <c r="Q961" s="50"/>
      <c r="R961" s="51"/>
      <c r="S961" s="50"/>
      <c r="T961" s="50"/>
      <c r="U961" s="50"/>
    </row>
    <row r="962" ht="12.75" customHeight="1">
      <c r="A962" s="50"/>
      <c r="B962" s="50"/>
      <c r="C962" s="50"/>
      <c r="D962" s="50"/>
      <c r="E962" s="50"/>
      <c r="F962" s="50"/>
      <c r="G962" s="50"/>
      <c r="H962" s="50"/>
      <c r="I962" s="50"/>
      <c r="J962" s="50"/>
      <c r="K962" s="50"/>
      <c r="L962" s="50"/>
      <c r="M962" s="51"/>
      <c r="N962" s="51"/>
      <c r="O962" s="50"/>
      <c r="P962" s="52"/>
      <c r="Q962" s="50"/>
      <c r="R962" s="51"/>
      <c r="S962" s="50"/>
      <c r="T962" s="50"/>
      <c r="U962" s="50"/>
    </row>
    <row r="963" ht="12.75" customHeight="1">
      <c r="A963" s="50"/>
      <c r="B963" s="50"/>
      <c r="C963" s="50"/>
      <c r="D963" s="50"/>
      <c r="E963" s="50"/>
      <c r="F963" s="50"/>
      <c r="G963" s="50"/>
      <c r="H963" s="50"/>
      <c r="I963" s="50"/>
      <c r="J963" s="50"/>
      <c r="K963" s="50"/>
      <c r="L963" s="50"/>
      <c r="M963" s="51"/>
      <c r="N963" s="51"/>
      <c r="O963" s="50"/>
      <c r="P963" s="52"/>
      <c r="Q963" s="50"/>
      <c r="R963" s="51"/>
      <c r="S963" s="50"/>
      <c r="T963" s="50"/>
      <c r="U963" s="50"/>
    </row>
    <row r="964" ht="12.75" customHeight="1">
      <c r="A964" s="50"/>
      <c r="B964" s="50"/>
      <c r="C964" s="50"/>
      <c r="D964" s="50"/>
      <c r="E964" s="50"/>
      <c r="F964" s="50"/>
      <c r="G964" s="50"/>
      <c r="H964" s="50"/>
      <c r="I964" s="50"/>
      <c r="J964" s="50"/>
      <c r="K964" s="50"/>
      <c r="L964" s="50"/>
      <c r="M964" s="51"/>
      <c r="N964" s="51"/>
      <c r="O964" s="50"/>
      <c r="P964" s="52"/>
      <c r="Q964" s="50"/>
      <c r="R964" s="51"/>
      <c r="S964" s="50"/>
      <c r="T964" s="50"/>
      <c r="U964" s="50"/>
    </row>
    <row r="965" ht="12.75" customHeight="1">
      <c r="A965" s="50"/>
      <c r="B965" s="50"/>
      <c r="C965" s="50"/>
      <c r="D965" s="50"/>
      <c r="E965" s="50"/>
      <c r="F965" s="50"/>
      <c r="G965" s="50"/>
      <c r="H965" s="50"/>
      <c r="I965" s="50"/>
      <c r="J965" s="50"/>
      <c r="K965" s="50"/>
      <c r="L965" s="50"/>
      <c r="M965" s="51"/>
      <c r="N965" s="51"/>
      <c r="O965" s="50"/>
      <c r="P965" s="52"/>
      <c r="Q965" s="50"/>
      <c r="R965" s="51"/>
      <c r="S965" s="50"/>
      <c r="T965" s="50"/>
      <c r="U965" s="50"/>
    </row>
    <row r="966" ht="12.75" customHeight="1">
      <c r="A966" s="50"/>
      <c r="B966" s="50"/>
      <c r="C966" s="50"/>
      <c r="D966" s="50"/>
      <c r="E966" s="50"/>
      <c r="F966" s="50"/>
      <c r="G966" s="50"/>
      <c r="H966" s="50"/>
      <c r="I966" s="50"/>
      <c r="J966" s="50"/>
      <c r="K966" s="50"/>
      <c r="L966" s="50"/>
      <c r="M966" s="51"/>
      <c r="N966" s="51"/>
      <c r="O966" s="50"/>
      <c r="P966" s="52"/>
      <c r="Q966" s="50"/>
      <c r="R966" s="51"/>
      <c r="S966" s="50"/>
      <c r="T966" s="50"/>
      <c r="U966" s="50"/>
    </row>
    <row r="967" ht="12.75" customHeight="1">
      <c r="A967" s="50"/>
      <c r="B967" s="50"/>
      <c r="C967" s="50"/>
      <c r="D967" s="50"/>
      <c r="E967" s="50"/>
      <c r="F967" s="50"/>
      <c r="G967" s="50"/>
      <c r="H967" s="50"/>
      <c r="I967" s="50"/>
      <c r="J967" s="50"/>
      <c r="K967" s="50"/>
      <c r="L967" s="50"/>
      <c r="M967" s="51"/>
      <c r="N967" s="51"/>
      <c r="O967" s="50"/>
      <c r="P967" s="52"/>
      <c r="Q967" s="50"/>
      <c r="R967" s="51"/>
      <c r="S967" s="50"/>
      <c r="T967" s="50"/>
      <c r="U967" s="50"/>
    </row>
    <row r="968" ht="12.75" customHeight="1">
      <c r="A968" s="50"/>
      <c r="B968" s="50"/>
      <c r="C968" s="50"/>
      <c r="D968" s="50"/>
      <c r="E968" s="50"/>
      <c r="F968" s="50"/>
      <c r="G968" s="50"/>
      <c r="H968" s="50"/>
      <c r="I968" s="50"/>
      <c r="J968" s="50"/>
      <c r="K968" s="50"/>
      <c r="L968" s="50"/>
      <c r="M968" s="51"/>
      <c r="N968" s="51"/>
      <c r="O968" s="50"/>
      <c r="P968" s="52"/>
      <c r="Q968" s="50"/>
      <c r="R968" s="51"/>
      <c r="S968" s="50"/>
      <c r="T968" s="50"/>
      <c r="U968" s="50"/>
    </row>
    <row r="969" ht="12.75" customHeight="1">
      <c r="A969" s="50"/>
      <c r="B969" s="50"/>
      <c r="C969" s="50"/>
      <c r="D969" s="50"/>
      <c r="E969" s="50"/>
      <c r="F969" s="50"/>
      <c r="G969" s="50"/>
      <c r="H969" s="50"/>
      <c r="I969" s="50"/>
      <c r="J969" s="50"/>
      <c r="K969" s="50"/>
      <c r="L969" s="50"/>
      <c r="M969" s="51"/>
      <c r="N969" s="51"/>
      <c r="O969" s="50"/>
      <c r="P969" s="52"/>
      <c r="Q969" s="50"/>
      <c r="R969" s="51"/>
      <c r="S969" s="50"/>
      <c r="T969" s="50"/>
      <c r="U969" s="50"/>
    </row>
    <row r="970" ht="12.75" customHeight="1">
      <c r="A970" s="50"/>
      <c r="B970" s="50"/>
      <c r="C970" s="50"/>
      <c r="D970" s="50"/>
      <c r="E970" s="50"/>
      <c r="F970" s="50"/>
      <c r="G970" s="50"/>
      <c r="H970" s="50"/>
      <c r="I970" s="50"/>
      <c r="J970" s="50"/>
      <c r="K970" s="50"/>
      <c r="L970" s="50"/>
      <c r="M970" s="51"/>
      <c r="N970" s="51"/>
      <c r="O970" s="50"/>
      <c r="P970" s="52"/>
      <c r="Q970" s="50"/>
      <c r="R970" s="51"/>
      <c r="S970" s="50"/>
      <c r="T970" s="50"/>
      <c r="U970" s="50"/>
    </row>
    <row r="971" ht="12.75" customHeight="1">
      <c r="A971" s="50"/>
      <c r="B971" s="50"/>
      <c r="C971" s="50"/>
      <c r="D971" s="50"/>
      <c r="E971" s="50"/>
      <c r="F971" s="50"/>
      <c r="G971" s="50"/>
      <c r="H971" s="50"/>
      <c r="I971" s="50"/>
      <c r="J971" s="50"/>
      <c r="K971" s="50"/>
      <c r="L971" s="50"/>
      <c r="M971" s="51"/>
      <c r="N971" s="51"/>
      <c r="O971" s="50"/>
      <c r="P971" s="52"/>
      <c r="Q971" s="50"/>
      <c r="R971" s="51"/>
      <c r="S971" s="50"/>
      <c r="T971" s="50"/>
      <c r="U971" s="50"/>
    </row>
    <row r="972" ht="12.75" customHeight="1">
      <c r="A972" s="50"/>
      <c r="B972" s="50"/>
      <c r="C972" s="50"/>
      <c r="D972" s="50"/>
      <c r="E972" s="50"/>
      <c r="F972" s="50"/>
      <c r="G972" s="50"/>
      <c r="H972" s="50"/>
      <c r="I972" s="50"/>
      <c r="J972" s="50"/>
      <c r="K972" s="50"/>
      <c r="L972" s="50"/>
      <c r="M972" s="51"/>
      <c r="N972" s="51"/>
      <c r="O972" s="50"/>
      <c r="P972" s="52"/>
      <c r="Q972" s="50"/>
      <c r="R972" s="51"/>
      <c r="S972" s="50"/>
      <c r="T972" s="50"/>
      <c r="U972" s="50"/>
    </row>
    <row r="973" ht="12.75" customHeight="1">
      <c r="A973" s="50"/>
      <c r="B973" s="50"/>
      <c r="C973" s="50"/>
      <c r="D973" s="50"/>
      <c r="E973" s="50"/>
      <c r="F973" s="50"/>
      <c r="G973" s="50"/>
      <c r="H973" s="50"/>
      <c r="I973" s="50"/>
      <c r="J973" s="50"/>
      <c r="K973" s="50"/>
      <c r="L973" s="50"/>
      <c r="M973" s="51"/>
      <c r="N973" s="51"/>
      <c r="O973" s="50"/>
      <c r="P973" s="52"/>
      <c r="Q973" s="50"/>
      <c r="R973" s="51"/>
      <c r="S973" s="50"/>
      <c r="T973" s="50"/>
      <c r="U973" s="50"/>
    </row>
    <row r="974" ht="12.75" customHeight="1">
      <c r="A974" s="50"/>
      <c r="B974" s="50"/>
      <c r="C974" s="50"/>
      <c r="D974" s="50"/>
      <c r="E974" s="50"/>
      <c r="F974" s="50"/>
      <c r="G974" s="50"/>
      <c r="H974" s="50"/>
      <c r="I974" s="50"/>
      <c r="J974" s="50"/>
      <c r="K974" s="50"/>
      <c r="L974" s="50"/>
      <c r="M974" s="51"/>
      <c r="N974" s="51"/>
      <c r="O974" s="50"/>
      <c r="P974" s="52"/>
      <c r="Q974" s="50"/>
      <c r="R974" s="51"/>
      <c r="S974" s="50"/>
      <c r="T974" s="50"/>
      <c r="U974" s="50"/>
    </row>
    <row r="975" ht="12.75" customHeight="1">
      <c r="A975" s="50"/>
      <c r="B975" s="50"/>
      <c r="C975" s="50"/>
      <c r="D975" s="50"/>
      <c r="E975" s="50"/>
      <c r="F975" s="50"/>
      <c r="G975" s="50"/>
      <c r="H975" s="50"/>
      <c r="I975" s="50"/>
      <c r="J975" s="50"/>
      <c r="K975" s="50"/>
      <c r="L975" s="50"/>
      <c r="M975" s="51"/>
      <c r="N975" s="51"/>
      <c r="O975" s="50"/>
      <c r="P975" s="52"/>
      <c r="Q975" s="50"/>
      <c r="R975" s="51"/>
      <c r="S975" s="50"/>
      <c r="T975" s="50"/>
      <c r="U975" s="50"/>
    </row>
    <row r="976" ht="12.75" customHeight="1">
      <c r="A976" s="50"/>
      <c r="B976" s="50"/>
      <c r="C976" s="50"/>
      <c r="D976" s="50"/>
      <c r="E976" s="50"/>
      <c r="F976" s="50"/>
      <c r="G976" s="50"/>
      <c r="H976" s="50"/>
      <c r="I976" s="50"/>
      <c r="J976" s="50"/>
      <c r="K976" s="50"/>
      <c r="L976" s="50"/>
      <c r="M976" s="51"/>
      <c r="N976" s="51"/>
      <c r="O976" s="50"/>
      <c r="P976" s="52"/>
      <c r="Q976" s="50"/>
      <c r="R976" s="51"/>
      <c r="S976" s="50"/>
      <c r="T976" s="50"/>
      <c r="U976" s="50"/>
    </row>
    <row r="977" ht="12.75" customHeight="1">
      <c r="A977" s="50"/>
      <c r="B977" s="50"/>
      <c r="C977" s="50"/>
      <c r="D977" s="50"/>
      <c r="E977" s="50"/>
      <c r="F977" s="50"/>
      <c r="G977" s="50"/>
      <c r="H977" s="50"/>
      <c r="I977" s="50"/>
      <c r="J977" s="50"/>
      <c r="K977" s="50"/>
      <c r="L977" s="50"/>
      <c r="M977" s="51"/>
      <c r="N977" s="51"/>
      <c r="O977" s="50"/>
      <c r="P977" s="52"/>
      <c r="Q977" s="50"/>
      <c r="R977" s="51"/>
      <c r="S977" s="50"/>
      <c r="T977" s="50"/>
      <c r="U977" s="50"/>
    </row>
    <row r="978" ht="12.75" customHeight="1">
      <c r="A978" s="50"/>
      <c r="B978" s="50"/>
      <c r="C978" s="50"/>
      <c r="D978" s="50"/>
      <c r="E978" s="50"/>
      <c r="F978" s="50"/>
      <c r="G978" s="50"/>
      <c r="H978" s="50"/>
      <c r="I978" s="50"/>
      <c r="J978" s="50"/>
      <c r="K978" s="50"/>
      <c r="L978" s="50"/>
      <c r="M978" s="51"/>
      <c r="N978" s="51"/>
      <c r="O978" s="50"/>
      <c r="P978" s="52"/>
      <c r="Q978" s="50"/>
      <c r="R978" s="51"/>
      <c r="S978" s="50"/>
      <c r="T978" s="50"/>
      <c r="U978" s="50"/>
    </row>
    <row r="979" ht="12.75" customHeight="1">
      <c r="A979" s="50"/>
      <c r="B979" s="50"/>
      <c r="C979" s="50"/>
      <c r="D979" s="50"/>
      <c r="E979" s="50"/>
      <c r="F979" s="50"/>
      <c r="G979" s="50"/>
      <c r="H979" s="50"/>
      <c r="I979" s="50"/>
      <c r="J979" s="50"/>
      <c r="K979" s="50"/>
      <c r="L979" s="50"/>
      <c r="M979" s="51"/>
      <c r="N979" s="51"/>
      <c r="O979" s="50"/>
      <c r="P979" s="52"/>
      <c r="Q979" s="50"/>
      <c r="R979" s="51"/>
      <c r="S979" s="50"/>
      <c r="T979" s="50"/>
      <c r="U979" s="50"/>
    </row>
    <row r="980" ht="12.75" customHeight="1">
      <c r="A980" s="50"/>
      <c r="B980" s="50"/>
      <c r="C980" s="50"/>
      <c r="D980" s="50"/>
      <c r="E980" s="50"/>
      <c r="F980" s="50"/>
      <c r="G980" s="50"/>
      <c r="H980" s="50"/>
      <c r="I980" s="50"/>
      <c r="J980" s="50"/>
      <c r="K980" s="50"/>
      <c r="L980" s="50"/>
      <c r="M980" s="51"/>
      <c r="N980" s="51"/>
      <c r="O980" s="50"/>
      <c r="P980" s="52"/>
      <c r="Q980" s="50"/>
      <c r="R980" s="51"/>
      <c r="S980" s="50"/>
      <c r="T980" s="50"/>
      <c r="U980" s="50"/>
    </row>
    <row r="981" ht="12.75" customHeight="1">
      <c r="A981" s="50"/>
      <c r="B981" s="50"/>
      <c r="C981" s="50"/>
      <c r="D981" s="50"/>
      <c r="E981" s="50"/>
      <c r="F981" s="50"/>
      <c r="G981" s="50"/>
      <c r="H981" s="50"/>
      <c r="I981" s="50"/>
      <c r="J981" s="50"/>
      <c r="K981" s="50"/>
      <c r="L981" s="50"/>
      <c r="M981" s="51"/>
      <c r="N981" s="51"/>
      <c r="O981" s="50"/>
      <c r="P981" s="52"/>
      <c r="Q981" s="50"/>
      <c r="R981" s="51"/>
      <c r="S981" s="50"/>
      <c r="T981" s="50"/>
      <c r="U981" s="50"/>
    </row>
    <row r="982" ht="12.75" customHeight="1">
      <c r="A982" s="50"/>
      <c r="B982" s="50"/>
      <c r="C982" s="50"/>
      <c r="D982" s="50"/>
      <c r="E982" s="50"/>
      <c r="F982" s="50"/>
      <c r="G982" s="50"/>
      <c r="H982" s="50"/>
      <c r="I982" s="50"/>
      <c r="J982" s="50"/>
      <c r="K982" s="50"/>
      <c r="L982" s="50"/>
      <c r="M982" s="51"/>
      <c r="N982" s="51"/>
      <c r="O982" s="50"/>
      <c r="P982" s="52"/>
      <c r="Q982" s="50"/>
      <c r="R982" s="51"/>
      <c r="S982" s="50"/>
      <c r="T982" s="50"/>
      <c r="U982" s="50"/>
    </row>
    <row r="983" ht="12.75" customHeight="1">
      <c r="A983" s="50"/>
      <c r="B983" s="50"/>
      <c r="C983" s="50"/>
      <c r="D983" s="50"/>
      <c r="E983" s="50"/>
      <c r="F983" s="50"/>
      <c r="G983" s="50"/>
      <c r="H983" s="50"/>
      <c r="I983" s="50"/>
      <c r="J983" s="50"/>
      <c r="K983" s="50"/>
      <c r="L983" s="50"/>
      <c r="M983" s="51"/>
      <c r="N983" s="51"/>
      <c r="O983" s="50"/>
      <c r="P983" s="52"/>
      <c r="Q983" s="50"/>
      <c r="R983" s="51"/>
      <c r="S983" s="50"/>
      <c r="T983" s="50"/>
      <c r="U983" s="50"/>
    </row>
    <row r="984" ht="12.75" customHeight="1">
      <c r="A984" s="50"/>
      <c r="B984" s="50"/>
      <c r="C984" s="50"/>
      <c r="D984" s="50"/>
      <c r="E984" s="50"/>
      <c r="F984" s="50"/>
      <c r="G984" s="50"/>
      <c r="H984" s="50"/>
      <c r="I984" s="50"/>
      <c r="J984" s="50"/>
      <c r="K984" s="50"/>
      <c r="L984" s="50"/>
      <c r="M984" s="51"/>
      <c r="N984" s="51"/>
      <c r="O984" s="50"/>
      <c r="P984" s="52"/>
      <c r="Q984" s="50"/>
      <c r="R984" s="51"/>
      <c r="S984" s="50"/>
      <c r="T984" s="50"/>
      <c r="U984" s="50"/>
    </row>
    <row r="985" ht="12.75" customHeight="1">
      <c r="A985" s="50"/>
      <c r="B985" s="50"/>
      <c r="C985" s="50"/>
      <c r="D985" s="50"/>
      <c r="E985" s="50"/>
      <c r="F985" s="50"/>
      <c r="G985" s="50"/>
      <c r="H985" s="50"/>
      <c r="I985" s="50"/>
      <c r="J985" s="50"/>
      <c r="K985" s="50"/>
      <c r="L985" s="50"/>
      <c r="M985" s="51"/>
      <c r="N985" s="51"/>
      <c r="O985" s="50"/>
      <c r="P985" s="52"/>
      <c r="Q985" s="50"/>
      <c r="R985" s="51"/>
      <c r="S985" s="50"/>
      <c r="T985" s="50"/>
      <c r="U985" s="50"/>
    </row>
    <row r="986" ht="12.75" customHeight="1">
      <c r="A986" s="50"/>
      <c r="B986" s="50"/>
      <c r="C986" s="50"/>
      <c r="D986" s="50"/>
      <c r="E986" s="50"/>
      <c r="F986" s="50"/>
      <c r="G986" s="50"/>
      <c r="H986" s="50"/>
      <c r="I986" s="50"/>
      <c r="J986" s="50"/>
      <c r="K986" s="50"/>
      <c r="L986" s="50"/>
      <c r="M986" s="51"/>
      <c r="N986" s="51"/>
      <c r="O986" s="50"/>
      <c r="P986" s="52"/>
      <c r="Q986" s="50"/>
      <c r="R986" s="51"/>
      <c r="S986" s="50"/>
      <c r="T986" s="50"/>
      <c r="U986" s="50"/>
    </row>
    <row r="987" ht="12.75" customHeight="1">
      <c r="A987" s="50"/>
      <c r="B987" s="50"/>
      <c r="C987" s="50"/>
      <c r="D987" s="50"/>
      <c r="E987" s="50"/>
      <c r="F987" s="50"/>
      <c r="G987" s="50"/>
      <c r="H987" s="50"/>
      <c r="I987" s="50"/>
      <c r="J987" s="50"/>
      <c r="K987" s="50"/>
      <c r="L987" s="50"/>
      <c r="M987" s="51"/>
      <c r="N987" s="51"/>
      <c r="O987" s="50"/>
      <c r="P987" s="52"/>
      <c r="Q987" s="50"/>
      <c r="R987" s="51"/>
      <c r="S987" s="50"/>
      <c r="T987" s="50"/>
      <c r="U987" s="50"/>
    </row>
    <row r="988" ht="12.75" customHeight="1">
      <c r="A988" s="50"/>
      <c r="B988" s="50"/>
      <c r="C988" s="50"/>
      <c r="D988" s="50"/>
      <c r="E988" s="50"/>
      <c r="F988" s="50"/>
      <c r="G988" s="50"/>
      <c r="H988" s="50"/>
      <c r="I988" s="50"/>
      <c r="J988" s="50"/>
      <c r="K988" s="50"/>
      <c r="L988" s="50"/>
      <c r="M988" s="51"/>
      <c r="N988" s="51"/>
      <c r="O988" s="50"/>
      <c r="P988" s="52"/>
      <c r="Q988" s="50"/>
      <c r="R988" s="51"/>
      <c r="S988" s="50"/>
      <c r="T988" s="50"/>
      <c r="U988" s="50"/>
    </row>
    <row r="989" ht="12.75" customHeight="1">
      <c r="A989" s="50"/>
      <c r="B989" s="50"/>
      <c r="C989" s="50"/>
      <c r="D989" s="50"/>
      <c r="E989" s="50"/>
      <c r="F989" s="50"/>
      <c r="G989" s="50"/>
      <c r="H989" s="50"/>
      <c r="I989" s="50"/>
      <c r="J989" s="50"/>
      <c r="K989" s="50"/>
      <c r="L989" s="50"/>
      <c r="M989" s="51"/>
      <c r="N989" s="51"/>
      <c r="O989" s="50"/>
      <c r="P989" s="52"/>
      <c r="Q989" s="50"/>
      <c r="R989" s="51"/>
      <c r="S989" s="50"/>
      <c r="T989" s="50"/>
      <c r="U989" s="50"/>
    </row>
    <row r="990" ht="12.75" customHeight="1">
      <c r="A990" s="50"/>
      <c r="B990" s="50"/>
      <c r="C990" s="50"/>
      <c r="D990" s="50"/>
      <c r="E990" s="50"/>
      <c r="F990" s="50"/>
      <c r="G990" s="50"/>
      <c r="H990" s="50"/>
      <c r="I990" s="50"/>
      <c r="J990" s="50"/>
      <c r="K990" s="50"/>
      <c r="L990" s="50"/>
      <c r="M990" s="51"/>
      <c r="N990" s="51"/>
      <c r="O990" s="50"/>
      <c r="P990" s="52"/>
      <c r="Q990" s="50"/>
      <c r="R990" s="51"/>
      <c r="S990" s="50"/>
      <c r="T990" s="50"/>
      <c r="U990" s="50"/>
    </row>
    <row r="991" ht="12.75" customHeight="1">
      <c r="A991" s="50"/>
      <c r="B991" s="50"/>
      <c r="C991" s="50"/>
      <c r="D991" s="50"/>
      <c r="E991" s="50"/>
      <c r="F991" s="50"/>
      <c r="G991" s="50"/>
      <c r="H991" s="50"/>
      <c r="I991" s="50"/>
      <c r="J991" s="50"/>
      <c r="K991" s="50"/>
      <c r="L991" s="50"/>
      <c r="M991" s="51"/>
      <c r="N991" s="51"/>
      <c r="O991" s="50"/>
      <c r="P991" s="52"/>
      <c r="Q991" s="50"/>
      <c r="R991" s="51"/>
      <c r="S991" s="50"/>
      <c r="T991" s="50"/>
      <c r="U991" s="50"/>
    </row>
    <row r="992" ht="12.75" customHeight="1">
      <c r="A992" s="50"/>
      <c r="B992" s="50"/>
      <c r="C992" s="50"/>
      <c r="D992" s="50"/>
      <c r="E992" s="50"/>
      <c r="F992" s="50"/>
      <c r="G992" s="50"/>
      <c r="H992" s="50"/>
      <c r="I992" s="50"/>
      <c r="J992" s="50"/>
      <c r="K992" s="50"/>
      <c r="L992" s="50"/>
      <c r="M992" s="51"/>
      <c r="N992" s="51"/>
      <c r="O992" s="50"/>
      <c r="P992" s="52"/>
      <c r="Q992" s="50"/>
      <c r="R992" s="51"/>
      <c r="S992" s="50"/>
      <c r="T992" s="50"/>
      <c r="U992" s="50"/>
    </row>
    <row r="993" ht="12.75" customHeight="1">
      <c r="A993" s="50"/>
      <c r="B993" s="50"/>
      <c r="C993" s="50"/>
      <c r="D993" s="50"/>
      <c r="E993" s="50"/>
      <c r="F993" s="50"/>
      <c r="G993" s="50"/>
      <c r="H993" s="50"/>
      <c r="I993" s="50"/>
      <c r="J993" s="50"/>
      <c r="K993" s="50"/>
      <c r="L993" s="50"/>
      <c r="M993" s="51"/>
      <c r="N993" s="51"/>
      <c r="O993" s="50"/>
      <c r="P993" s="52"/>
      <c r="Q993" s="50"/>
      <c r="R993" s="51"/>
      <c r="S993" s="50"/>
      <c r="T993" s="50"/>
      <c r="U993" s="50"/>
    </row>
    <row r="994" ht="12.75" customHeight="1">
      <c r="A994" s="50"/>
      <c r="B994" s="50"/>
      <c r="C994" s="50"/>
      <c r="D994" s="50"/>
      <c r="E994" s="50"/>
      <c r="F994" s="50"/>
      <c r="G994" s="50"/>
      <c r="H994" s="50"/>
      <c r="I994" s="50"/>
      <c r="J994" s="50"/>
      <c r="K994" s="50"/>
      <c r="L994" s="50"/>
      <c r="M994" s="51"/>
      <c r="N994" s="51"/>
      <c r="O994" s="50"/>
      <c r="P994" s="52"/>
      <c r="Q994" s="50"/>
      <c r="R994" s="51"/>
      <c r="S994" s="50"/>
      <c r="T994" s="50"/>
      <c r="U994" s="50"/>
    </row>
    <row r="995" ht="12.75" customHeight="1">
      <c r="A995" s="50"/>
      <c r="B995" s="50"/>
      <c r="C995" s="50"/>
      <c r="D995" s="50"/>
      <c r="E995" s="50"/>
      <c r="F995" s="50"/>
      <c r="G995" s="50"/>
      <c r="H995" s="50"/>
      <c r="I995" s="50"/>
      <c r="J995" s="50"/>
      <c r="K995" s="50"/>
      <c r="L995" s="50"/>
      <c r="M995" s="51"/>
      <c r="N995" s="51"/>
      <c r="O995" s="50"/>
      <c r="P995" s="52"/>
      <c r="Q995" s="50"/>
      <c r="R995" s="51"/>
      <c r="S995" s="50"/>
      <c r="T995" s="50"/>
      <c r="U995" s="50"/>
    </row>
    <row r="996" ht="12.75" customHeight="1">
      <c r="A996" s="50"/>
      <c r="B996" s="50"/>
      <c r="C996" s="50"/>
      <c r="D996" s="50"/>
      <c r="E996" s="50"/>
      <c r="F996" s="50"/>
      <c r="G996" s="50"/>
      <c r="H996" s="50"/>
      <c r="I996" s="50"/>
      <c r="J996" s="50"/>
      <c r="K996" s="50"/>
      <c r="L996" s="50"/>
      <c r="M996" s="51"/>
      <c r="N996" s="51"/>
      <c r="O996" s="50"/>
      <c r="P996" s="52"/>
      <c r="Q996" s="50"/>
      <c r="R996" s="51"/>
      <c r="S996" s="50"/>
      <c r="T996" s="50"/>
      <c r="U996" s="50"/>
    </row>
    <row r="997" ht="12.75" customHeight="1">
      <c r="A997" s="50"/>
      <c r="B997" s="50"/>
      <c r="C997" s="50"/>
      <c r="D997" s="50"/>
      <c r="E997" s="50"/>
      <c r="F997" s="50"/>
      <c r="G997" s="50"/>
      <c r="H997" s="50"/>
      <c r="I997" s="50"/>
      <c r="J997" s="50"/>
      <c r="K997" s="50"/>
      <c r="L997" s="50"/>
      <c r="M997" s="51"/>
      <c r="N997" s="51"/>
      <c r="O997" s="50"/>
      <c r="P997" s="52"/>
      <c r="Q997" s="50"/>
      <c r="R997" s="51"/>
      <c r="S997" s="50"/>
      <c r="T997" s="50"/>
      <c r="U997" s="50"/>
    </row>
    <row r="998" ht="12.75" customHeight="1">
      <c r="A998" s="50"/>
      <c r="B998" s="50"/>
      <c r="C998" s="50"/>
      <c r="D998" s="50"/>
      <c r="E998" s="50"/>
      <c r="F998" s="50"/>
      <c r="G998" s="50"/>
      <c r="H998" s="50"/>
      <c r="I998" s="50"/>
      <c r="J998" s="50"/>
      <c r="K998" s="50"/>
      <c r="L998" s="50"/>
      <c r="M998" s="51"/>
      <c r="N998" s="51"/>
      <c r="O998" s="50"/>
      <c r="P998" s="52"/>
      <c r="Q998" s="50"/>
      <c r="R998" s="51"/>
      <c r="S998" s="50"/>
      <c r="T998" s="50"/>
      <c r="U998" s="50"/>
    </row>
    <row r="999" ht="12.75" customHeight="1">
      <c r="A999" s="50"/>
      <c r="B999" s="50"/>
      <c r="C999" s="50"/>
      <c r="D999" s="50"/>
      <c r="E999" s="50"/>
      <c r="F999" s="50"/>
      <c r="G999" s="50"/>
      <c r="H999" s="50"/>
      <c r="I999" s="50"/>
      <c r="J999" s="50"/>
      <c r="K999" s="50"/>
      <c r="L999" s="50"/>
      <c r="M999" s="51"/>
      <c r="N999" s="51"/>
      <c r="O999" s="50"/>
      <c r="P999" s="52"/>
      <c r="Q999" s="50"/>
      <c r="R999" s="51"/>
      <c r="S999" s="50"/>
      <c r="T999" s="50"/>
      <c r="U999" s="50"/>
    </row>
  </sheetData>
  <autoFilter ref="$A$8:$U$20"/>
  <mergeCells count="3">
    <mergeCell ref="A1:R3"/>
    <mergeCell ref="A7:N7"/>
    <mergeCell ref="P7:U7"/>
  </mergeCells>
  <conditionalFormatting sqref="S1:T3 S8:T8 S6:T6">
    <cfRule type="cellIs" dxfId="0" priority="1" stopIfTrue="1" operator="equal">
      <formula>"1: Cumple Parcialmente"</formula>
    </cfRule>
  </conditionalFormatting>
  <conditionalFormatting sqref="U1:U3 U8 U6">
    <cfRule type="cellIs" dxfId="1" priority="2" stopIfTrue="1" operator="equal">
      <formula>"ABIERTA"</formula>
    </cfRule>
  </conditionalFormatting>
  <conditionalFormatting sqref="U1:U3 U8 U6">
    <cfRule type="cellIs" dxfId="2" priority="3" stopIfTrue="1" operator="equal">
      <formula>"CERRADA"</formula>
    </cfRule>
  </conditionalFormatting>
  <conditionalFormatting sqref="P7:P8">
    <cfRule type="cellIs" dxfId="1" priority="4" stopIfTrue="1" operator="equal">
      <formula>"0% No Iniciada"</formula>
    </cfRule>
  </conditionalFormatting>
  <conditionalFormatting sqref="P7:P8">
    <cfRule type="cellIs" dxfId="3" priority="5" stopIfTrue="1" operator="equal">
      <formula>"20% Iniciada"</formula>
    </cfRule>
  </conditionalFormatting>
  <conditionalFormatting sqref="P7:P8">
    <cfRule type="cellIs" dxfId="0" priority="6" stopIfTrue="1" operator="equal">
      <formula>"80% En ejecución"</formula>
    </cfRule>
  </conditionalFormatting>
  <conditionalFormatting sqref="P7:P8">
    <cfRule type="cellIs" dxfId="2" priority="7" stopIfTrue="1" operator="equal">
      <formula>"100% Cumplida"</formula>
    </cfRule>
  </conditionalFormatting>
  <conditionalFormatting sqref="S1:T3 S8:T8 S6:T6">
    <cfRule type="cellIs" dxfId="2" priority="8" stopIfTrue="1" operator="equal">
      <formula>"2: Cumple "</formula>
    </cfRule>
  </conditionalFormatting>
  <conditionalFormatting sqref="S1:T3 S8:T8 S6:T6">
    <cfRule type="cellIs" dxfId="1" priority="9" stopIfTrue="1" operator="equal">
      <formula>"0: No cumple"</formula>
    </cfRule>
  </conditionalFormatting>
  <conditionalFormatting sqref="P21:P999">
    <cfRule type="cellIs" dxfId="1" priority="10" operator="equal">
      <formula>0.2</formula>
    </cfRule>
  </conditionalFormatting>
  <conditionalFormatting sqref="S4:T5">
    <cfRule type="cellIs" dxfId="0" priority="11" stopIfTrue="1" operator="equal">
      <formula>"1: Cumple Parcialmente"</formula>
    </cfRule>
  </conditionalFormatting>
  <conditionalFormatting sqref="U4:U5">
    <cfRule type="cellIs" dxfId="1" priority="12" stopIfTrue="1" operator="equal">
      <formula>"ABIERTA"</formula>
    </cfRule>
  </conditionalFormatting>
  <conditionalFormatting sqref="U4:U5">
    <cfRule type="cellIs" dxfId="2" priority="13" stopIfTrue="1" operator="equal">
      <formula>"CERRADA"</formula>
    </cfRule>
  </conditionalFormatting>
  <conditionalFormatting sqref="S4:T5">
    <cfRule type="cellIs" dxfId="2" priority="14" stopIfTrue="1" operator="equal">
      <formula>"2: Cumple "</formula>
    </cfRule>
  </conditionalFormatting>
  <conditionalFormatting sqref="S4:T5">
    <cfRule type="cellIs" dxfId="1" priority="15" stopIfTrue="1" operator="equal">
      <formula>"0: No cumple"</formula>
    </cfRule>
  </conditionalFormatting>
  <conditionalFormatting sqref="D5">
    <cfRule type="cellIs" dxfId="1" priority="16" operator="equal">
      <formula>0</formula>
    </cfRule>
  </conditionalFormatting>
  <conditionalFormatting sqref="F5">
    <cfRule type="cellIs" dxfId="2" priority="17" operator="equal">
      <formula>0</formula>
    </cfRule>
  </conditionalFormatting>
  <dataValidations>
    <dataValidation type="list" allowBlank="1" showErrorMessage="1" sqref="S9:S20">
      <formula1>'DICCIONARIO DE DATOS'!$E$2:$E$3</formula1>
    </dataValidation>
    <dataValidation type="list" allowBlank="1" showErrorMessage="1" sqref="E9:E20">
      <formula1>'DICCIONARIO DE DATOS'!$C$2:$C$3</formula1>
    </dataValidation>
    <dataValidation type="date" allowBlank="1" showErrorMessage="1" sqref="M9:N214 R9:R214">
      <formula1>41640.0</formula1>
      <formula2>55153.0</formula2>
    </dataValidation>
    <dataValidation type="list" allowBlank="1" showErrorMessage="1" sqref="K9:K20">
      <formula1>'DICCIONARIO DE DATOS'!$B$2:$B$18</formula1>
    </dataValidation>
    <dataValidation type="list" allowBlank="1" showErrorMessage="1" sqref="T9:T20">
      <formula1>'DICCIONARIO DE DATOS'!$F$2:$F$3</formula1>
    </dataValidation>
    <dataValidation type="list" allowBlank="1" showErrorMessage="1" sqref="U9:U20">
      <formula1>'DICCIONARIO DE DATOS'!$G$2:$G$5</formula1>
    </dataValidation>
    <dataValidation type="decimal" allowBlank="1" showErrorMessage="1" sqref="B9:B214">
      <formula1>2014.0</formula1>
      <formula2>2050.0</formula2>
    </dataValidation>
    <dataValidation type="list" allowBlank="1" showErrorMessage="1" sqref="I9:I20">
      <formula1>'DICCIONARIO DE DATOS'!$D$2:$D$4</formula1>
    </dataValidation>
    <dataValidation type="list" allowBlank="1" showErrorMessage="1" sqref="J9:J20">
      <formula1>'DICCIONARIO DE DATOS'!$A$2:$A$10</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1.43"/>
    <col customWidth="1" min="2" max="2" width="26.57"/>
    <col customWidth="1" min="3" max="13" width="15.71"/>
    <col customWidth="1" min="14" max="15" width="10.71"/>
  </cols>
  <sheetData>
    <row r="1" ht="11.25" customHeight="1">
      <c r="A1" s="53"/>
      <c r="B1" s="53"/>
      <c r="C1" s="53"/>
      <c r="D1" s="53"/>
      <c r="E1" s="53"/>
      <c r="F1" s="53"/>
      <c r="G1" s="53"/>
      <c r="H1" s="53"/>
      <c r="I1" s="53"/>
      <c r="J1" s="53"/>
      <c r="K1" s="53"/>
      <c r="L1" s="53"/>
      <c r="M1" s="53"/>
      <c r="N1" s="53"/>
      <c r="O1" s="53"/>
    </row>
    <row r="2" ht="11.25" customHeight="1">
      <c r="A2" s="53"/>
      <c r="B2" s="54" t="s">
        <v>108</v>
      </c>
      <c r="N2" s="53"/>
      <c r="O2" s="53"/>
    </row>
    <row r="3" ht="11.25" customHeight="1">
      <c r="A3" s="53"/>
      <c r="N3" s="53"/>
      <c r="O3" s="53"/>
    </row>
    <row r="4" ht="11.25" customHeight="1">
      <c r="A4" s="53"/>
      <c r="N4" s="53"/>
      <c r="O4" s="53"/>
    </row>
    <row r="5" ht="11.25" customHeight="1">
      <c r="A5" s="53"/>
      <c r="N5" s="53"/>
      <c r="O5" s="53"/>
    </row>
    <row r="6" ht="11.25" customHeight="1">
      <c r="A6" s="53"/>
      <c r="N6" s="53"/>
      <c r="O6" s="53"/>
    </row>
    <row r="7" ht="11.25" customHeight="1">
      <c r="A7" s="53"/>
      <c r="N7" s="53"/>
      <c r="O7" s="53"/>
    </row>
    <row r="8" ht="11.25" customHeight="1">
      <c r="A8" s="53"/>
      <c r="B8" s="53"/>
      <c r="C8" s="53"/>
      <c r="D8" s="53"/>
      <c r="E8" s="53"/>
      <c r="F8" s="53"/>
      <c r="G8" s="53"/>
      <c r="H8" s="53"/>
      <c r="I8" s="53"/>
      <c r="J8" s="53"/>
      <c r="K8" s="53"/>
      <c r="L8" s="53"/>
      <c r="M8" s="53"/>
      <c r="N8" s="53"/>
      <c r="O8" s="53"/>
    </row>
    <row r="9" ht="11.25" customHeight="1">
      <c r="A9" s="53"/>
      <c r="B9" s="55" t="s">
        <v>95</v>
      </c>
      <c r="C9" s="56"/>
      <c r="D9" s="53"/>
      <c r="E9" s="53"/>
      <c r="F9" s="53"/>
      <c r="G9" s="53"/>
      <c r="H9" s="53"/>
      <c r="I9" s="53"/>
      <c r="J9" s="53"/>
      <c r="K9" s="53"/>
      <c r="L9" s="53"/>
      <c r="M9" s="53"/>
      <c r="N9" s="53"/>
      <c r="O9" s="53"/>
    </row>
    <row r="10" ht="11.25" customHeight="1">
      <c r="A10" s="53"/>
      <c r="B10" s="57">
        <f>SUM(C31:C39)</f>
        <v>192</v>
      </c>
      <c r="C10" s="58"/>
      <c r="D10" s="53"/>
      <c r="E10" s="53"/>
      <c r="F10" s="53"/>
      <c r="G10" s="53"/>
      <c r="H10" s="53"/>
      <c r="I10" s="53"/>
      <c r="J10" s="53"/>
      <c r="K10" s="53"/>
      <c r="L10" s="53"/>
      <c r="M10" s="53"/>
      <c r="N10" s="53"/>
      <c r="O10" s="53"/>
    </row>
    <row r="11" ht="11.25" customHeight="1">
      <c r="A11" s="59"/>
      <c r="B11" s="60" t="s">
        <v>109</v>
      </c>
      <c r="C11" s="61">
        <f>SUM(D31:D39)</f>
        <v>134</v>
      </c>
      <c r="D11" s="59"/>
      <c r="E11" s="59"/>
      <c r="F11" s="59"/>
      <c r="G11" s="59"/>
      <c r="H11" s="59"/>
      <c r="I11" s="59"/>
      <c r="J11" s="59"/>
      <c r="K11" s="59"/>
      <c r="L11" s="59"/>
      <c r="M11" s="59"/>
      <c r="N11" s="59"/>
      <c r="O11" s="59"/>
    </row>
    <row r="12" ht="11.25" customHeight="1">
      <c r="A12" s="59"/>
      <c r="B12" s="62" t="s">
        <v>110</v>
      </c>
      <c r="C12" s="63">
        <f>SUM(E31:E39)</f>
        <v>58</v>
      </c>
      <c r="D12" s="59"/>
      <c r="E12" s="59"/>
      <c r="F12" s="59"/>
      <c r="G12" s="59"/>
      <c r="H12" s="59"/>
      <c r="I12" s="59"/>
      <c r="J12" s="59"/>
      <c r="K12" s="59"/>
      <c r="L12" s="59"/>
      <c r="M12" s="59"/>
      <c r="N12" s="59"/>
      <c r="O12" s="59"/>
    </row>
    <row r="13" ht="11.25" customHeight="1">
      <c r="A13" s="53"/>
      <c r="B13" s="53"/>
      <c r="C13" s="53"/>
      <c r="D13" s="53"/>
      <c r="E13" s="53"/>
      <c r="F13" s="53"/>
      <c r="G13" s="53"/>
      <c r="H13" s="53"/>
      <c r="I13" s="53"/>
      <c r="J13" s="53"/>
      <c r="K13" s="53"/>
      <c r="L13" s="53"/>
      <c r="M13" s="53"/>
      <c r="N13" s="53"/>
      <c r="O13" s="53"/>
    </row>
    <row r="14" ht="11.25" customHeight="1">
      <c r="A14" s="53"/>
      <c r="B14" s="55" t="s">
        <v>111</v>
      </c>
      <c r="C14" s="56"/>
      <c r="D14" s="53"/>
      <c r="E14" s="53"/>
      <c r="F14" s="53"/>
      <c r="G14" s="53"/>
      <c r="H14" s="53"/>
      <c r="I14" s="53"/>
      <c r="J14" s="53"/>
      <c r="K14" s="53"/>
      <c r="L14" s="53"/>
      <c r="M14" s="53"/>
      <c r="N14" s="53"/>
      <c r="O14" s="53"/>
    </row>
    <row r="15" ht="11.25" customHeight="1">
      <c r="A15" s="53"/>
      <c r="B15" s="64" t="s">
        <v>112</v>
      </c>
      <c r="C15" s="65">
        <f>SUM(F31:F39)</f>
        <v>192</v>
      </c>
      <c r="D15" s="53"/>
      <c r="E15" s="53"/>
      <c r="F15" s="53"/>
      <c r="G15" s="53"/>
      <c r="H15" s="53"/>
      <c r="I15" s="53"/>
      <c r="J15" s="53"/>
      <c r="K15" s="53"/>
      <c r="L15" s="53"/>
      <c r="M15" s="53"/>
      <c r="N15" s="53"/>
      <c r="O15" s="53"/>
    </row>
    <row r="16" ht="11.25" customHeight="1">
      <c r="A16" s="53"/>
      <c r="B16" s="66" t="s">
        <v>113</v>
      </c>
      <c r="C16" s="67">
        <f>(C11+C12)-C15</f>
        <v>0</v>
      </c>
      <c r="D16" s="53"/>
      <c r="E16" s="53"/>
      <c r="F16" s="53"/>
      <c r="G16" s="53"/>
      <c r="H16" s="53"/>
      <c r="I16" s="53"/>
      <c r="J16" s="53"/>
      <c r="K16" s="53"/>
      <c r="L16" s="53"/>
      <c r="M16" s="53"/>
      <c r="N16" s="53"/>
      <c r="O16" s="53"/>
    </row>
    <row r="17" ht="11.25" customHeight="1">
      <c r="A17" s="53"/>
      <c r="B17" s="53"/>
      <c r="C17" s="53"/>
      <c r="D17" s="53"/>
      <c r="E17" s="53"/>
      <c r="F17" s="53"/>
      <c r="G17" s="53"/>
      <c r="H17" s="53"/>
      <c r="I17" s="53"/>
      <c r="J17" s="53"/>
      <c r="K17" s="53"/>
      <c r="L17" s="53"/>
      <c r="M17" s="53"/>
      <c r="N17" s="53"/>
      <c r="O17" s="53"/>
    </row>
    <row r="18" ht="11.25" customHeight="1">
      <c r="A18" s="53"/>
      <c r="B18" s="68" t="s">
        <v>114</v>
      </c>
      <c r="C18" s="69"/>
      <c r="D18" s="53"/>
      <c r="E18" s="53"/>
      <c r="F18" s="53"/>
      <c r="G18" s="53"/>
      <c r="H18" s="53"/>
      <c r="I18" s="53"/>
      <c r="J18" s="53"/>
      <c r="K18" s="53"/>
      <c r="L18" s="53"/>
      <c r="M18" s="53"/>
      <c r="N18" s="53"/>
      <c r="O18" s="53"/>
    </row>
    <row r="19" ht="11.25" customHeight="1">
      <c r="A19" s="53"/>
      <c r="B19" s="64" t="s">
        <v>115</v>
      </c>
      <c r="C19" s="65">
        <f>SUM(G31:G39)</f>
        <v>170</v>
      </c>
      <c r="D19" s="53"/>
      <c r="E19" s="53"/>
      <c r="F19" s="53"/>
      <c r="G19" s="53"/>
      <c r="H19" s="53"/>
      <c r="I19" s="53"/>
      <c r="J19" s="53"/>
      <c r="K19" s="53"/>
      <c r="L19" s="53"/>
      <c r="M19" s="53"/>
      <c r="N19" s="53"/>
      <c r="O19" s="53"/>
    </row>
    <row r="20" ht="11.25" customHeight="1">
      <c r="A20" s="53"/>
      <c r="B20" s="70" t="s">
        <v>98</v>
      </c>
      <c r="C20" s="71">
        <f>SUM(H31:H39)</f>
        <v>18</v>
      </c>
      <c r="D20" s="53"/>
      <c r="E20" s="53"/>
      <c r="F20" s="53"/>
      <c r="G20" s="53"/>
      <c r="H20" s="53"/>
      <c r="I20" s="53"/>
      <c r="J20" s="53"/>
      <c r="K20" s="53"/>
      <c r="L20" s="53"/>
      <c r="M20" s="53"/>
      <c r="N20" s="53"/>
      <c r="O20" s="53"/>
    </row>
    <row r="21" ht="11.25" customHeight="1">
      <c r="A21" s="53"/>
      <c r="B21" s="70" t="s">
        <v>99</v>
      </c>
      <c r="C21" s="71">
        <f>SUM(I31:I39)</f>
        <v>0</v>
      </c>
      <c r="D21" s="53"/>
      <c r="E21" s="53"/>
      <c r="F21" s="53"/>
      <c r="G21" s="53"/>
      <c r="H21" s="53"/>
      <c r="I21" s="53"/>
      <c r="J21" s="53"/>
      <c r="K21" s="53"/>
      <c r="L21" s="53"/>
      <c r="M21" s="53"/>
      <c r="N21" s="53"/>
      <c r="O21" s="53"/>
    </row>
    <row r="22" ht="11.25" customHeight="1">
      <c r="A22" s="53"/>
      <c r="B22" s="72" t="s">
        <v>96</v>
      </c>
      <c r="C22" s="73">
        <f>SUM(J31:J39)</f>
        <v>0</v>
      </c>
      <c r="D22" s="53"/>
      <c r="E22" s="53"/>
      <c r="F22" s="53"/>
      <c r="G22" s="53"/>
      <c r="H22" s="53"/>
      <c r="I22" s="53"/>
      <c r="J22" s="53"/>
      <c r="K22" s="53"/>
      <c r="L22" s="53"/>
      <c r="M22" s="53"/>
      <c r="N22" s="53"/>
      <c r="O22" s="53"/>
    </row>
    <row r="23" ht="11.25" customHeight="1">
      <c r="A23" s="53"/>
      <c r="B23" s="53"/>
      <c r="C23" s="53"/>
      <c r="D23" s="53"/>
      <c r="E23" s="53"/>
      <c r="F23" s="53"/>
      <c r="G23" s="53"/>
      <c r="H23" s="53"/>
      <c r="I23" s="53"/>
      <c r="J23" s="53"/>
      <c r="K23" s="53"/>
      <c r="L23" s="53"/>
      <c r="M23" s="53"/>
      <c r="N23" s="53"/>
      <c r="O23" s="53"/>
    </row>
    <row r="24" ht="11.25" customHeight="1">
      <c r="A24" s="53"/>
      <c r="B24" s="68" t="s">
        <v>116</v>
      </c>
      <c r="C24" s="69"/>
      <c r="D24" s="53"/>
      <c r="E24" s="53"/>
      <c r="F24" s="53"/>
      <c r="G24" s="53"/>
      <c r="H24" s="53"/>
      <c r="I24" s="53"/>
      <c r="J24" s="53"/>
      <c r="K24" s="53"/>
      <c r="L24" s="53"/>
      <c r="M24" s="53"/>
      <c r="N24" s="53"/>
      <c r="O24" s="53"/>
    </row>
    <row r="25" ht="11.25" customHeight="1">
      <c r="A25" s="53"/>
      <c r="B25" s="74" t="s">
        <v>117</v>
      </c>
      <c r="C25" s="75">
        <f>SUM(K31:K39)</f>
        <v>25</v>
      </c>
      <c r="D25" s="53"/>
      <c r="E25" s="53"/>
      <c r="F25" s="53"/>
      <c r="G25" s="53"/>
      <c r="H25" s="53"/>
      <c r="I25" s="53"/>
      <c r="J25" s="53"/>
      <c r="K25" s="53"/>
      <c r="L25" s="53"/>
      <c r="M25" s="53"/>
      <c r="N25" s="53"/>
      <c r="O25" s="53"/>
    </row>
    <row r="26" ht="11.25" customHeight="1">
      <c r="A26" s="53"/>
      <c r="B26" s="70" t="s">
        <v>118</v>
      </c>
      <c r="C26" s="71">
        <f>SUM(L31:L39)</f>
        <v>153</v>
      </c>
      <c r="D26" s="53"/>
      <c r="E26" s="53"/>
      <c r="F26" s="53"/>
      <c r="G26" s="53"/>
      <c r="H26" s="53"/>
      <c r="I26" s="53"/>
      <c r="J26" s="53"/>
      <c r="K26" s="53"/>
      <c r="L26" s="53"/>
      <c r="M26" s="53"/>
      <c r="N26" s="53"/>
      <c r="O26" s="53"/>
    </row>
    <row r="27" ht="11.25" customHeight="1">
      <c r="A27" s="53"/>
      <c r="B27" s="72" t="s">
        <v>21</v>
      </c>
      <c r="C27" s="73">
        <f>SUM(M31:M39)</f>
        <v>11</v>
      </c>
      <c r="D27" s="53"/>
      <c r="E27" s="53"/>
      <c r="F27" s="53"/>
      <c r="G27" s="53"/>
      <c r="H27" s="53"/>
      <c r="I27" s="53"/>
      <c r="J27" s="53"/>
      <c r="K27" s="53"/>
      <c r="L27" s="53"/>
      <c r="M27" s="53"/>
      <c r="N27" s="53"/>
      <c r="O27" s="53"/>
    </row>
    <row r="28" ht="11.25" customHeight="1">
      <c r="A28" s="53"/>
      <c r="B28" s="53"/>
      <c r="C28" s="53"/>
      <c r="D28" s="53"/>
      <c r="E28" s="53"/>
      <c r="F28" s="53"/>
      <c r="G28" s="53"/>
      <c r="H28" s="53"/>
      <c r="I28" s="53"/>
      <c r="J28" s="53"/>
      <c r="K28" s="53"/>
      <c r="L28" s="53"/>
      <c r="M28" s="53"/>
      <c r="N28" s="53"/>
      <c r="O28" s="53"/>
    </row>
    <row r="29" ht="11.25" customHeight="1">
      <c r="A29" s="53"/>
      <c r="B29" s="53"/>
      <c r="C29" s="53"/>
      <c r="D29" s="53"/>
      <c r="E29" s="53"/>
      <c r="F29" s="53"/>
      <c r="G29" s="53"/>
      <c r="H29" s="53"/>
      <c r="I29" s="53"/>
      <c r="J29" s="53"/>
      <c r="K29" s="53"/>
      <c r="L29" s="53"/>
      <c r="M29" s="53"/>
      <c r="N29" s="53"/>
      <c r="O29" s="53"/>
    </row>
    <row r="30" ht="11.25" customHeight="1">
      <c r="A30" s="76"/>
      <c r="B30" s="77" t="s">
        <v>67</v>
      </c>
      <c r="C30" s="77" t="s">
        <v>95</v>
      </c>
      <c r="D30" s="77" t="s">
        <v>109</v>
      </c>
      <c r="E30" s="77" t="s">
        <v>110</v>
      </c>
      <c r="F30" s="77" t="s">
        <v>119</v>
      </c>
      <c r="G30" s="77" t="s">
        <v>115</v>
      </c>
      <c r="H30" s="77" t="s">
        <v>98</v>
      </c>
      <c r="I30" s="77" t="s">
        <v>99</v>
      </c>
      <c r="J30" s="77" t="s">
        <v>96</v>
      </c>
      <c r="K30" s="77" t="s">
        <v>117</v>
      </c>
      <c r="L30" s="77" t="s">
        <v>118</v>
      </c>
      <c r="M30" s="77" t="s">
        <v>21</v>
      </c>
      <c r="N30" s="76"/>
    </row>
    <row r="31" ht="11.25" customHeight="1">
      <c r="A31" s="53"/>
      <c r="B31" s="78" t="s">
        <v>7</v>
      </c>
      <c r="C31" s="79">
        <f t="shared" ref="C31:C39" si="1">SUM(D31:E31)</f>
        <v>0</v>
      </c>
      <c r="D31" s="79">
        <f>COUNTIF('DIRECCIÓN GENERAL'!E10:E1048576,"NO CONFORMIDAD")</f>
        <v>0</v>
      </c>
      <c r="E31" s="79">
        <f>COUNTIF('DIRECCIÓN GENERAL'!E10:E1048576,"OPORTUNIDAD DE MEJORA")</f>
        <v>0</v>
      </c>
      <c r="F31" s="79">
        <f>COUNTA('DIRECCIÓN GENERAL'!H10:H1048576)</f>
        <v>0</v>
      </c>
      <c r="G31" s="79">
        <f>COUNTIF('DIRECCIÓN GENERAL'!U10:U1048576,"CERRADA")</f>
        <v>0</v>
      </c>
      <c r="H31" s="79">
        <f>COUNTIF('DIRECCIÓN GENERAL'!U10:U1048576,"ABIERTA EN DESARROLLO")</f>
        <v>0</v>
      </c>
      <c r="I31" s="79">
        <f>COUNTIF('DIRECCIÓN GENERAL'!U10:U1048576,"ABIERTA VENCIDA")</f>
        <v>0</v>
      </c>
      <c r="J31" s="79">
        <f>COUNTIF('DIRECCIÓN GENERAL'!U10:U1048576,"NO INICIADA")</f>
        <v>0</v>
      </c>
      <c r="K31" s="79">
        <f>COUNTIF('DIRECCIÓN GENERAL'!I10:I1048576,"CORRECCIÓN")</f>
        <v>0</v>
      </c>
      <c r="L31" s="79">
        <f>COUNTIF('DIRECCIÓN GENERAL'!I10:I1048576,"ACCIÓN CORRECTIVA")</f>
        <v>0</v>
      </c>
      <c r="M31" s="79">
        <f>COUNTIF('DIRECCIÓN GENERAL'!I10:I1048576,"GESTIÓN DE RIESGOS")</f>
        <v>0</v>
      </c>
      <c r="N31" s="53"/>
    </row>
    <row r="32" ht="11.25" customHeight="1">
      <c r="A32" s="53"/>
      <c r="B32" s="78" t="s">
        <v>23</v>
      </c>
      <c r="C32" s="79">
        <f t="shared" si="1"/>
        <v>2</v>
      </c>
      <c r="D32" s="79">
        <f>COUNTIF('OFICINA DE CONTROL INTERNO'!E9:E1048570,"NO CONFORMIDAD")</f>
        <v>2</v>
      </c>
      <c r="E32" s="79">
        <f>COUNTIF('OFICINA DE CONTROL INTERNO'!E9:E1048570,"OPORTUNIDAD DE MEJORA")</f>
        <v>0</v>
      </c>
      <c r="F32" s="79">
        <f>COUNTA('OFICINA DE CONTROL INTERNO'!H9:H1048570)</f>
        <v>2</v>
      </c>
      <c r="G32" s="79">
        <f>COUNTIF('OFICINA DE CONTROL INTERNO'!U9:U1048570,"CERRADA")</f>
        <v>1</v>
      </c>
      <c r="H32" s="79">
        <f>COUNTIF('OFICINA DE CONTROL INTERNO'!U9:U1048570,"ABIERTA EN DESARROLLO")</f>
        <v>1</v>
      </c>
      <c r="I32" s="79">
        <f>COUNTIF('OFICINA DE CONTROL INTERNO'!U9:U1048570,"ABIERTA VENCIDA")</f>
        <v>0</v>
      </c>
      <c r="J32" s="79">
        <f>COUNTIF('OFICINA DE CONTROL INTERNO'!U9:U1048570,"NO INICIADA")</f>
        <v>0</v>
      </c>
      <c r="K32" s="79">
        <f>COUNTIF('OFICINA DE CONTROL INTERNO'!I9:I1048570,"CORRECCIÓN")</f>
        <v>0</v>
      </c>
      <c r="L32" s="79">
        <f>COUNTIF('OFICINA DE CONTROL INTERNO'!I9:I1048570,"ACCIÓN CORRECTIVA")</f>
        <v>2</v>
      </c>
      <c r="M32" s="79">
        <f>COUNTIF('OFICINA DE CONTROL INTERNO'!I9:I1048570,"GESTIÓN DE RIESGOS")</f>
        <v>0</v>
      </c>
      <c r="N32" s="53"/>
    </row>
    <row r="33" ht="11.25" customHeight="1">
      <c r="A33" s="53"/>
      <c r="B33" s="78" t="s">
        <v>120</v>
      </c>
      <c r="C33" s="79">
        <f t="shared" si="1"/>
        <v>35</v>
      </c>
      <c r="D33" s="79">
        <f>COUNTIF('OFICINA ASESORA DE PLANEACIÓN'!E10:E1048572,"NO CONFORMIDAD")</f>
        <v>28</v>
      </c>
      <c r="E33" s="79">
        <f>COUNTIF('OFICINA ASESORA DE PLANEACIÓN'!E10:E1048571,"OPORTUNIDAD DE MEJORA")</f>
        <v>7</v>
      </c>
      <c r="F33" s="79">
        <f>COUNTA('OFICINA ASESORA DE PLANEACIÓN'!H10:H1048571)</f>
        <v>35</v>
      </c>
      <c r="G33" s="79">
        <f>COUNTIF('OFICINA ASESORA DE PLANEACIÓN'!U10:U1048571,"CERRADA")</f>
        <v>34</v>
      </c>
      <c r="H33" s="79">
        <f>COUNTIF('OFICINA ASESORA DE PLANEACIÓN'!U10:U1048571,"ABIERTA EN DESARROLLO")</f>
        <v>1</v>
      </c>
      <c r="I33" s="79">
        <f>COUNTIF('OFICINA ASESORA DE PLANEACIÓN'!U10:U1048571,"ABIERTA VENCIDA")</f>
        <v>0</v>
      </c>
      <c r="J33" s="79">
        <f>COUNTIF('OFICINA ASESORA DE PLANEACIÓN'!U10:U1048571,"NO INICIADA")</f>
        <v>0</v>
      </c>
      <c r="K33" s="79">
        <f>COUNTIF('OFICINA ASESORA DE PLANEACIÓN'!I10:I1048571,"CORRECCIÓN")</f>
        <v>0</v>
      </c>
      <c r="L33" s="79">
        <f>COUNTIF('OFICINA ASESORA DE PLANEACIÓN'!I10:I1048571,"ACCIÓN CORRECTIVA")</f>
        <v>32</v>
      </c>
      <c r="M33" s="79">
        <f>COUNTIF('OFICINA ASESORA DE PLANEACIÓN'!I10:I1048571,"GESTIÓN DE RIESGOS")</f>
        <v>3</v>
      </c>
    </row>
    <row r="34" ht="11.25" customHeight="1">
      <c r="A34" s="53"/>
      <c r="B34" s="78" t="s">
        <v>19</v>
      </c>
      <c r="C34" s="79">
        <f t="shared" si="1"/>
        <v>39</v>
      </c>
      <c r="D34" s="79">
        <f>COUNTIF('OFICINA ASESORA JURÍDICA'!E10:E1048569,"NO CONFORMIDAD")</f>
        <v>29</v>
      </c>
      <c r="E34" s="79">
        <f>COUNTIF('OFICINA ASESORA JURÍDICA'!E10:E1048569,"OPORTUNIDAD DE MEJORA")</f>
        <v>10</v>
      </c>
      <c r="F34" s="79">
        <f>COUNTA('OFICINA ASESORA JURÍDICA'!H10:H1048569)</f>
        <v>39</v>
      </c>
      <c r="G34" s="79">
        <f>COUNTIF('OFICINA ASESORA JURÍDICA'!U10:U1048569,"CERRADA")</f>
        <v>29</v>
      </c>
      <c r="H34" s="79">
        <f>COUNTIF('OFICINA ASESORA JURÍDICA'!U10:U1048569,"ABIERTA EN DESARROLLO")</f>
        <v>6</v>
      </c>
      <c r="I34" s="79">
        <f>COUNTIF('OFICINA ASESORA JURÍDICA'!U10:U1048569,"ABIERTA VENCIDA")</f>
        <v>0</v>
      </c>
      <c r="J34" s="79">
        <f>COUNTIF('OFICINA ASESORA JURÍDICA'!U10:U1048569,"NO INICIADA")</f>
        <v>0</v>
      </c>
      <c r="K34" s="79">
        <f>COUNTIF('OFICINA ASESORA JURÍDICA'!I10:I1048569,"CORRECCIÓN")</f>
        <v>2</v>
      </c>
      <c r="L34" s="79">
        <f>COUNTIF('OFICINA ASESORA JURÍDICA'!I10:I1048569,"ACCIÓN CORRECTIVA")</f>
        <v>33</v>
      </c>
      <c r="M34" s="79">
        <f>COUNTIF('OFICINA ASESORA JURÍDICA'!I10:I1048569,"GESTIÓN DE RIESGOS")</f>
        <v>4</v>
      </c>
      <c r="N34" s="53"/>
    </row>
    <row r="35" ht="11.25" customHeight="1">
      <c r="A35" s="53"/>
      <c r="B35" s="78" t="s">
        <v>121</v>
      </c>
      <c r="C35" s="79">
        <f t="shared" si="1"/>
        <v>12</v>
      </c>
      <c r="D35" s="79">
        <f>COUNTIF(SUBD.MANEJO!E10:E1048555,"NO CONFORMIDAD")</f>
        <v>10</v>
      </c>
      <c r="E35" s="79">
        <f>COUNTIF(SUBD.MANEJO!E10:E1048555,"OPORTUNIDAD DE MEJORA")</f>
        <v>2</v>
      </c>
      <c r="F35" s="79">
        <f>COUNTA(SUBD.MANEJO!H10:H1048555)</f>
        <v>12</v>
      </c>
      <c r="G35" s="79">
        <f>COUNTIF(SUBD.MANEJO!U10:U1048555,"CERRADA")</f>
        <v>12</v>
      </c>
      <c r="H35" s="79">
        <f>COUNTIF(SUBD.MANEJO!U10:U1048555,"ABIERTA EN DESARROLLO")</f>
        <v>0</v>
      </c>
      <c r="I35" s="79">
        <f>COUNTIF(SUBD.MANEJO!U10:U1048555,"ABIERTA VENCIDA")</f>
        <v>0</v>
      </c>
      <c r="J35" s="79">
        <f>COUNTIF(SUBD.MANEJO!U10:U1048555,"NO INICIADA")</f>
        <v>0</v>
      </c>
      <c r="K35" s="79">
        <f>COUNTIF(SUBD.MANEJO!I10:I1048555,"CORRECCIÓN")</f>
        <v>1</v>
      </c>
      <c r="L35" s="79">
        <f>COUNTIF(SUBD.MANEJO!I10:I1048555,"ACCIÓN CORRECTIVA")</f>
        <v>10</v>
      </c>
      <c r="M35" s="79">
        <f>COUNTIF(SUBD.MANEJO!I10:I1048555,"GESTIÓN DE RIESGOS")</f>
        <v>1</v>
      </c>
      <c r="N35" s="53"/>
    </row>
    <row r="36" ht="11.25" customHeight="1">
      <c r="A36" s="53"/>
      <c r="B36" s="78" t="s">
        <v>122</v>
      </c>
      <c r="C36" s="79">
        <f t="shared" si="1"/>
        <v>19</v>
      </c>
      <c r="D36" s="79">
        <f>COUNTIF('SUBD.REDUCCIÓN'!E10:E1048563,"NO CONFORMIDAD")</f>
        <v>15</v>
      </c>
      <c r="E36" s="79">
        <f>COUNTIF('SUBD.REDUCCIÓN'!E10:E1048563,"OPORTUNIDAD DE MEJORA")</f>
        <v>4</v>
      </c>
      <c r="F36" s="79">
        <f>COUNTA('SUBD.REDUCCIÓN'!H10:H1048563)</f>
        <v>19</v>
      </c>
      <c r="G36" s="79">
        <f>COUNTIF('SUBD.REDUCCIÓN'!U10:U1048563,"CERRADA")</f>
        <v>19</v>
      </c>
      <c r="H36" s="79">
        <f>COUNTIF('SUBD.REDUCCIÓN'!U10:U1048563,"ABIERTA EN DESARROLLO")</f>
        <v>0</v>
      </c>
      <c r="I36" s="79">
        <f>COUNTIF('SUBD.REDUCCIÓN'!U10:U1048563,"ABIERTA VENCIDA")</f>
        <v>0</v>
      </c>
      <c r="J36" s="79">
        <f>COUNTIF('SUBD.REDUCCIÓN'!U10:U1048563,"NO INICIADA")</f>
        <v>0</v>
      </c>
      <c r="K36" s="79">
        <f>COUNTIF('SUBD.REDUCCIÓN'!I10:I1048563,"CORRECCIÓN")</f>
        <v>0</v>
      </c>
      <c r="L36" s="79">
        <f>COUNTIF('SUBD.REDUCCIÓN'!I10:I1048563,"ACCIÓN CORRECTIVA")</f>
        <v>17</v>
      </c>
      <c r="M36" s="79">
        <f>COUNTIF('SUBD.REDUCCIÓN'!I10:I1048563,"GESTIÓN DE RIESGOS")</f>
        <v>1</v>
      </c>
      <c r="N36" s="53"/>
    </row>
    <row r="37" ht="11.25" customHeight="1">
      <c r="A37" s="53"/>
      <c r="B37" s="78" t="s">
        <v>123</v>
      </c>
      <c r="C37" s="79">
        <f t="shared" si="1"/>
        <v>8</v>
      </c>
      <c r="D37" s="79">
        <f>COUNTIF('TIC´S'!E9:E1048557,"NO CONFORMIDAD")</f>
        <v>7</v>
      </c>
      <c r="E37" s="79">
        <f>COUNTIF('TIC´S'!E9:E1048557,"OPORTUNIDAD DE MEJORA")</f>
        <v>1</v>
      </c>
      <c r="F37" s="79">
        <f>COUNTA('TIC´S'!H9:H1048557)</f>
        <v>8</v>
      </c>
      <c r="G37" s="79">
        <f>COUNTIF('TIC´S'!U9:U1048557,"CERRADA")</f>
        <v>8</v>
      </c>
      <c r="H37" s="79">
        <f>COUNTIF('TIC´S'!U9:U1048557,"ABIERTA EN DESARROLLO")</f>
        <v>0</v>
      </c>
      <c r="I37" s="79">
        <f>COUNTIF('TIC´S'!U9:U1048557,"ABIERTA VENCIDA")</f>
        <v>0</v>
      </c>
      <c r="J37" s="79">
        <f>COUNTIF('TIC´S'!U9:U1048557,"NO INICIADA")</f>
        <v>0</v>
      </c>
      <c r="K37" s="79">
        <f>COUNTIF('TIC´S'!I9:I1048557,"CORRECCIÓN")</f>
        <v>0</v>
      </c>
      <c r="L37" s="79">
        <f>COUNTIF('TIC´S'!I9:I1048557,"ACCIÓN CORRECTIVA")</f>
        <v>8</v>
      </c>
      <c r="M37" s="79">
        <f>COUNTIF('TIC´S'!I9:I1048557,"GESTIÓN DE RIESGOS")</f>
        <v>0</v>
      </c>
      <c r="N37" s="53"/>
    </row>
    <row r="38" ht="11.25" customHeight="1">
      <c r="A38" s="53"/>
      <c r="B38" s="78" t="s">
        <v>124</v>
      </c>
      <c r="C38" s="79">
        <f t="shared" si="1"/>
        <v>15</v>
      </c>
      <c r="D38" s="79">
        <f>COUNTIF('SUBD.ANÁLISIS'!E9:E1048599,"NO CONFORMIDAD")</f>
        <v>12</v>
      </c>
      <c r="E38" s="79">
        <f>COUNTIF('SUBD.ANÁLISIS'!E9:E1048599,"OPORTUNIDAD DE MEJORA")</f>
        <v>3</v>
      </c>
      <c r="F38" s="79">
        <f>COUNTA('SUBD.ANÁLISIS'!H9:H1048599)</f>
        <v>15</v>
      </c>
      <c r="G38" s="79">
        <f>COUNTIF('SUBD.ANÁLISIS'!U9:U1048599,"CERRADA")</f>
        <v>14</v>
      </c>
      <c r="H38" s="79">
        <f>COUNTIF('SUBD.ANÁLISIS'!U9:U1048599,"ABIERTA EN DESARROLLO")</f>
        <v>1</v>
      </c>
      <c r="I38" s="79">
        <f>COUNTIF('SUBD.ANÁLISIS'!U9:U1048599,"ABIERTA VENCIDA")</f>
        <v>0</v>
      </c>
      <c r="J38" s="79">
        <f>COUNTIF('SUBD.ANÁLISIS'!U9:U1048599,"NO INICIADA")</f>
        <v>0</v>
      </c>
      <c r="K38" s="79">
        <f>COUNTIF('SUBD.ANÁLISIS'!I9:I1048599,"CORRECCIÓN")</f>
        <v>0</v>
      </c>
      <c r="L38" s="79">
        <f>COUNTIF('SUBD.ANÁLISIS'!I9:I1048599,"ACCIÓN CORRECTIVA")</f>
        <v>13</v>
      </c>
      <c r="M38" s="79">
        <f>COUNTIF('SUBD.ANÁLISIS'!I9:I1048599,"GESTIÓN DE RIESGOS")</f>
        <v>2</v>
      </c>
      <c r="N38" s="53"/>
    </row>
    <row r="39" ht="11.25" customHeight="1">
      <c r="A39" s="53"/>
      <c r="B39" s="78" t="s">
        <v>125</v>
      </c>
      <c r="C39" s="79">
        <f t="shared" si="1"/>
        <v>62</v>
      </c>
      <c r="D39" s="79">
        <f>COUNTIF(SUBD.CORPORATIVA!E13:E1048536,"NO CONFORMIDAD")</f>
        <v>31</v>
      </c>
      <c r="E39" s="79">
        <f>COUNTIF(SUBD.CORPORATIVA!E13:E1048536,"OPORTUNIDAD DE MEJORA")</f>
        <v>31</v>
      </c>
      <c r="F39" s="79">
        <f>COUNTA(SUBD.CORPORATIVA!H13:H1048536)</f>
        <v>62</v>
      </c>
      <c r="G39" s="79">
        <f>COUNTIF(SUBD.CORPORATIVA!U13:U1048536,"CERRADA")</f>
        <v>53</v>
      </c>
      <c r="H39" s="79">
        <f>COUNTIF(SUBD.CORPORATIVA!U13:U1048536,"ABIERTA EN DESARROLLO")</f>
        <v>9</v>
      </c>
      <c r="I39" s="79">
        <f>COUNTIF(SUBD.CORPORATIVA!U13:U1048536,"ABIERTA VENCIDA")</f>
        <v>0</v>
      </c>
      <c r="J39" s="79">
        <f>COUNTIF(SUBD.CORPORATIVA!U13:U1048536,"NO INICIADA")</f>
        <v>0</v>
      </c>
      <c r="K39" s="79">
        <f>COUNTIF(SUBD.CORPORATIVA!I13:I1048536,"CORRECCIÓN")</f>
        <v>22</v>
      </c>
      <c r="L39" s="79">
        <f>COUNTIF(SUBD.CORPORATIVA!I13:I1048536,"ACCIÓN CORRECTIVA")</f>
        <v>38</v>
      </c>
      <c r="M39" s="79">
        <f>COUNTIF(SUBD.CORPORATIVA!I13:I1048536,"GESTIÓN DE RIESGOS")</f>
        <v>0</v>
      </c>
      <c r="N39" s="53"/>
    </row>
    <row r="40" ht="11.25" customHeight="1">
      <c r="A40" s="53"/>
      <c r="B40" s="53"/>
      <c r="C40" s="53"/>
      <c r="E40" s="53"/>
      <c r="F40" s="53"/>
      <c r="G40" s="53"/>
      <c r="H40" s="53"/>
      <c r="I40" s="53"/>
      <c r="J40" s="53"/>
      <c r="K40" s="53"/>
      <c r="L40" s="53"/>
      <c r="M40" s="53"/>
      <c r="N40" s="53"/>
      <c r="O40" s="53"/>
    </row>
    <row r="41" ht="11.25" customHeight="1">
      <c r="A41" s="53"/>
      <c r="B41" s="53"/>
      <c r="C41" s="53"/>
      <c r="D41" s="53"/>
      <c r="E41" s="53"/>
      <c r="F41" s="53"/>
      <c r="G41" s="53"/>
      <c r="H41" s="53"/>
      <c r="I41" s="53"/>
      <c r="J41" s="53"/>
      <c r="K41" s="53"/>
      <c r="L41" s="53"/>
      <c r="M41" s="53"/>
      <c r="N41" s="53"/>
      <c r="O41" s="53"/>
    </row>
    <row r="42" ht="11.25" customHeight="1">
      <c r="A42" s="53"/>
      <c r="B42" s="53"/>
      <c r="C42" s="53"/>
      <c r="D42" s="53"/>
      <c r="E42" s="53"/>
      <c r="F42" s="53"/>
      <c r="G42" s="53"/>
      <c r="H42" s="53"/>
      <c r="I42" s="53"/>
      <c r="J42" s="53"/>
      <c r="K42" s="53"/>
      <c r="L42" s="53"/>
      <c r="M42" s="53"/>
      <c r="N42" s="53"/>
      <c r="O42" s="53"/>
    </row>
    <row r="43" ht="11.25" customHeight="1">
      <c r="A43" s="53"/>
      <c r="B43" s="53"/>
      <c r="C43" s="53"/>
      <c r="D43" s="53"/>
      <c r="E43" s="53"/>
      <c r="F43" s="53"/>
      <c r="G43" s="53"/>
      <c r="H43" s="53"/>
      <c r="I43" s="53"/>
      <c r="J43" s="53"/>
      <c r="K43" s="53"/>
      <c r="L43" s="53"/>
      <c r="M43" s="53"/>
      <c r="N43" s="53"/>
      <c r="O43" s="53"/>
    </row>
    <row r="44" ht="11.25" customHeight="1">
      <c r="A44" s="53"/>
      <c r="B44" s="53"/>
      <c r="C44" s="53"/>
      <c r="D44" s="53"/>
      <c r="E44" s="53"/>
      <c r="F44" s="53"/>
      <c r="G44" s="53"/>
      <c r="H44" s="53"/>
      <c r="I44" s="53"/>
      <c r="J44" s="53"/>
      <c r="K44" s="53"/>
      <c r="L44" s="53"/>
      <c r="M44" s="53"/>
      <c r="N44" s="53"/>
      <c r="O44" s="53"/>
    </row>
    <row r="45" ht="11.25" customHeight="1">
      <c r="A45" s="53"/>
      <c r="B45" s="53"/>
      <c r="C45" s="53"/>
      <c r="D45" s="53"/>
      <c r="E45" s="53"/>
      <c r="F45" s="53"/>
      <c r="G45" s="53"/>
      <c r="H45" s="53"/>
      <c r="I45" s="53"/>
      <c r="J45" s="53"/>
      <c r="K45" s="53"/>
      <c r="L45" s="53"/>
      <c r="M45" s="53"/>
      <c r="N45" s="53"/>
      <c r="O45" s="53"/>
    </row>
    <row r="46" ht="11.25" customHeight="1">
      <c r="A46" s="53"/>
      <c r="B46" s="53"/>
      <c r="C46" s="53"/>
      <c r="D46" s="53"/>
      <c r="E46" s="53"/>
      <c r="F46" s="53"/>
      <c r="G46" s="53"/>
      <c r="H46" s="53"/>
      <c r="I46" s="53"/>
      <c r="J46" s="53"/>
      <c r="K46" s="53"/>
      <c r="L46" s="53"/>
      <c r="M46" s="53"/>
      <c r="N46" s="53"/>
      <c r="O46" s="53"/>
    </row>
    <row r="47" ht="11.25" customHeight="1">
      <c r="A47" s="53"/>
      <c r="B47" s="53"/>
      <c r="C47" s="53"/>
      <c r="D47" s="53"/>
      <c r="E47" s="53"/>
      <c r="F47" s="53"/>
      <c r="G47" s="53"/>
      <c r="H47" s="53"/>
      <c r="I47" s="53"/>
      <c r="J47" s="53"/>
      <c r="K47" s="53"/>
      <c r="L47" s="53"/>
      <c r="M47" s="53"/>
      <c r="N47" s="53"/>
      <c r="O47" s="53"/>
    </row>
    <row r="48" ht="11.25" customHeight="1">
      <c r="A48" s="53"/>
      <c r="B48" s="53"/>
      <c r="C48" s="53"/>
      <c r="D48" s="53"/>
      <c r="E48" s="53"/>
      <c r="F48" s="53"/>
      <c r="G48" s="53"/>
      <c r="H48" s="53"/>
      <c r="I48" s="53"/>
      <c r="J48" s="53"/>
      <c r="K48" s="53"/>
      <c r="L48" s="53"/>
      <c r="M48" s="53"/>
      <c r="N48" s="53"/>
      <c r="O48" s="53"/>
    </row>
    <row r="49" ht="11.25" customHeight="1">
      <c r="A49" s="53"/>
      <c r="B49" s="53"/>
      <c r="C49" s="53"/>
      <c r="D49" s="53"/>
      <c r="E49" s="53"/>
      <c r="F49" s="53"/>
      <c r="G49" s="53"/>
      <c r="H49" s="53"/>
      <c r="I49" s="53"/>
      <c r="J49" s="53"/>
      <c r="K49" s="53"/>
      <c r="L49" s="53"/>
      <c r="M49" s="53"/>
      <c r="N49" s="53"/>
      <c r="O49" s="53"/>
    </row>
    <row r="50" ht="11.25" customHeight="1">
      <c r="A50" s="53"/>
      <c r="B50" s="53"/>
      <c r="C50" s="53"/>
      <c r="D50" s="53"/>
      <c r="E50" s="53"/>
      <c r="F50" s="53"/>
      <c r="G50" s="53"/>
      <c r="H50" s="53"/>
      <c r="I50" s="53"/>
      <c r="J50" s="53"/>
      <c r="K50" s="53"/>
      <c r="L50" s="53"/>
      <c r="M50" s="53"/>
      <c r="N50" s="53"/>
      <c r="O50" s="53"/>
    </row>
    <row r="51" ht="11.25" customHeight="1">
      <c r="A51" s="53"/>
      <c r="B51" s="53"/>
      <c r="C51" s="53"/>
      <c r="D51" s="53"/>
      <c r="E51" s="53"/>
      <c r="F51" s="53"/>
      <c r="G51" s="53"/>
      <c r="H51" s="53"/>
      <c r="I51" s="53"/>
      <c r="J51" s="53"/>
      <c r="K51" s="53"/>
      <c r="L51" s="53"/>
      <c r="M51" s="53"/>
      <c r="N51" s="53"/>
      <c r="O51" s="53"/>
    </row>
    <row r="52" ht="11.25" customHeight="1">
      <c r="A52" s="53"/>
      <c r="B52" s="53"/>
      <c r="C52" s="53"/>
      <c r="D52" s="53"/>
      <c r="E52" s="53"/>
      <c r="F52" s="53"/>
      <c r="G52" s="53"/>
      <c r="H52" s="53"/>
      <c r="I52" s="53"/>
      <c r="J52" s="53"/>
      <c r="K52" s="53"/>
      <c r="L52" s="53"/>
      <c r="M52" s="53"/>
      <c r="N52" s="53"/>
      <c r="O52" s="53"/>
    </row>
    <row r="53" ht="11.25" customHeight="1">
      <c r="A53" s="53"/>
      <c r="B53" s="53"/>
      <c r="C53" s="53"/>
      <c r="D53" s="53"/>
      <c r="E53" s="53"/>
      <c r="F53" s="53"/>
      <c r="G53" s="53"/>
      <c r="H53" s="53"/>
      <c r="I53" s="53"/>
      <c r="J53" s="53"/>
      <c r="K53" s="53"/>
      <c r="L53" s="53"/>
      <c r="M53" s="53"/>
      <c r="N53" s="53"/>
      <c r="O53" s="53"/>
    </row>
    <row r="54" ht="11.25" customHeight="1">
      <c r="A54" s="53"/>
      <c r="B54" s="53"/>
      <c r="C54" s="53"/>
      <c r="D54" s="53"/>
      <c r="E54" s="53"/>
      <c r="F54" s="53"/>
      <c r="G54" s="53"/>
      <c r="H54" s="53"/>
      <c r="I54" s="53"/>
      <c r="J54" s="53"/>
      <c r="K54" s="53"/>
      <c r="L54" s="53"/>
      <c r="M54" s="53"/>
      <c r="N54" s="53"/>
      <c r="O54" s="53"/>
    </row>
    <row r="55" ht="11.25" customHeight="1">
      <c r="A55" s="53"/>
      <c r="B55" s="53"/>
      <c r="C55" s="53"/>
      <c r="D55" s="53"/>
      <c r="E55" s="53"/>
      <c r="F55" s="53"/>
      <c r="G55" s="53"/>
      <c r="H55" s="53"/>
      <c r="I55" s="53"/>
      <c r="J55" s="53"/>
      <c r="K55" s="53"/>
      <c r="L55" s="53"/>
      <c r="M55" s="53"/>
      <c r="N55" s="53"/>
      <c r="O55" s="53"/>
    </row>
    <row r="56" ht="11.25" customHeight="1">
      <c r="A56" s="53"/>
      <c r="B56" s="53"/>
      <c r="C56" s="53"/>
      <c r="D56" s="53"/>
      <c r="E56" s="53"/>
      <c r="F56" s="53"/>
      <c r="G56" s="53"/>
      <c r="H56" s="53"/>
      <c r="I56" s="53"/>
      <c r="J56" s="53"/>
      <c r="K56" s="53"/>
      <c r="L56" s="53"/>
      <c r="M56" s="53"/>
      <c r="N56" s="53"/>
      <c r="O56" s="53"/>
    </row>
    <row r="57" ht="11.25" customHeight="1">
      <c r="A57" s="53"/>
      <c r="B57" s="53"/>
      <c r="C57" s="53"/>
      <c r="D57" s="53"/>
      <c r="E57" s="53"/>
      <c r="F57" s="53"/>
      <c r="G57" s="53"/>
      <c r="H57" s="53"/>
      <c r="I57" s="53"/>
      <c r="J57" s="53"/>
      <c r="K57" s="53"/>
      <c r="L57" s="53"/>
      <c r="M57" s="53"/>
      <c r="N57" s="53"/>
      <c r="O57" s="53"/>
    </row>
    <row r="58" ht="11.25" customHeight="1">
      <c r="A58" s="53"/>
      <c r="B58" s="53"/>
      <c r="C58" s="53"/>
      <c r="D58" s="53"/>
      <c r="E58" s="53"/>
      <c r="F58" s="53"/>
      <c r="G58" s="53"/>
      <c r="H58" s="53"/>
      <c r="I58" s="53"/>
      <c r="J58" s="53"/>
      <c r="K58" s="53"/>
      <c r="L58" s="53"/>
      <c r="M58" s="53"/>
      <c r="N58" s="53"/>
      <c r="O58" s="53"/>
    </row>
    <row r="59" ht="11.25" customHeight="1">
      <c r="A59" s="53"/>
      <c r="B59" s="53"/>
      <c r="C59" s="53"/>
      <c r="D59" s="53"/>
      <c r="E59" s="53"/>
      <c r="F59" s="53"/>
      <c r="G59" s="53"/>
      <c r="H59" s="53"/>
      <c r="I59" s="53"/>
      <c r="J59" s="53"/>
      <c r="K59" s="53"/>
      <c r="L59" s="53"/>
      <c r="M59" s="53"/>
      <c r="N59" s="53"/>
      <c r="O59" s="53"/>
    </row>
    <row r="60" ht="11.25" customHeight="1">
      <c r="A60" s="53"/>
      <c r="B60" s="53"/>
      <c r="C60" s="53"/>
      <c r="D60" s="53"/>
      <c r="E60" s="53"/>
      <c r="F60" s="53"/>
      <c r="G60" s="53"/>
      <c r="H60" s="53"/>
      <c r="I60" s="53"/>
      <c r="J60" s="53"/>
      <c r="K60" s="53"/>
      <c r="L60" s="53"/>
      <c r="M60" s="53"/>
      <c r="N60" s="53"/>
      <c r="O60" s="53"/>
    </row>
    <row r="61" ht="11.25" customHeight="1">
      <c r="A61" s="53"/>
      <c r="B61" s="53"/>
      <c r="C61" s="53"/>
      <c r="D61" s="53"/>
      <c r="E61" s="53"/>
      <c r="F61" s="53"/>
      <c r="G61" s="53"/>
      <c r="H61" s="53"/>
      <c r="I61" s="53"/>
      <c r="J61" s="53"/>
      <c r="K61" s="53"/>
      <c r="L61" s="53"/>
      <c r="M61" s="53"/>
      <c r="N61" s="53"/>
      <c r="O61" s="53"/>
    </row>
    <row r="62" ht="11.25" customHeight="1">
      <c r="A62" s="53"/>
      <c r="B62" s="53"/>
      <c r="C62" s="53"/>
      <c r="D62" s="53"/>
      <c r="E62" s="53"/>
      <c r="F62" s="53"/>
      <c r="G62" s="53"/>
      <c r="H62" s="53"/>
      <c r="I62" s="53"/>
      <c r="J62" s="53"/>
      <c r="K62" s="53"/>
      <c r="L62" s="53"/>
      <c r="M62" s="53"/>
      <c r="N62" s="53"/>
      <c r="O62" s="53"/>
    </row>
    <row r="63" ht="11.25" customHeight="1">
      <c r="A63" s="53"/>
      <c r="B63" s="53"/>
      <c r="C63" s="53"/>
      <c r="D63" s="53"/>
      <c r="E63" s="53"/>
      <c r="F63" s="53"/>
      <c r="G63" s="53"/>
      <c r="H63" s="53"/>
      <c r="I63" s="53"/>
      <c r="J63" s="53"/>
      <c r="K63" s="53"/>
      <c r="L63" s="53"/>
      <c r="M63" s="53"/>
      <c r="N63" s="53"/>
      <c r="O63" s="53"/>
    </row>
    <row r="64" ht="11.25" customHeight="1">
      <c r="A64" s="53"/>
      <c r="B64" s="53"/>
      <c r="C64" s="53"/>
      <c r="D64" s="53"/>
      <c r="E64" s="53"/>
      <c r="F64" s="53"/>
      <c r="G64" s="53"/>
      <c r="H64" s="53"/>
      <c r="I64" s="53"/>
      <c r="J64" s="53"/>
      <c r="K64" s="53"/>
      <c r="L64" s="53"/>
      <c r="M64" s="53"/>
      <c r="N64" s="53"/>
      <c r="O64" s="53"/>
    </row>
    <row r="65" ht="11.25" customHeight="1">
      <c r="A65" s="53"/>
      <c r="B65" s="53"/>
      <c r="C65" s="53"/>
      <c r="D65" s="53"/>
      <c r="E65" s="53"/>
      <c r="F65" s="53"/>
      <c r="G65" s="53"/>
      <c r="H65" s="53"/>
      <c r="I65" s="53"/>
      <c r="J65" s="53"/>
      <c r="K65" s="53"/>
      <c r="L65" s="53"/>
      <c r="M65" s="53"/>
      <c r="N65" s="53"/>
      <c r="O65" s="53"/>
    </row>
    <row r="66" ht="11.25" customHeight="1">
      <c r="A66" s="53"/>
      <c r="B66" s="53"/>
      <c r="C66" s="53"/>
      <c r="D66" s="53"/>
      <c r="E66" s="53"/>
      <c r="F66" s="53"/>
      <c r="G66" s="53"/>
      <c r="H66" s="53"/>
      <c r="I66" s="53"/>
      <c r="J66" s="53"/>
      <c r="K66" s="53"/>
      <c r="L66" s="53"/>
      <c r="M66" s="53"/>
      <c r="N66" s="53"/>
      <c r="O66" s="53"/>
    </row>
    <row r="67" ht="11.25" customHeight="1">
      <c r="A67" s="53"/>
      <c r="B67" s="53"/>
      <c r="C67" s="53"/>
      <c r="D67" s="53"/>
      <c r="E67" s="53"/>
      <c r="F67" s="53"/>
      <c r="G67" s="53"/>
      <c r="H67" s="53"/>
      <c r="I67" s="53"/>
      <c r="J67" s="53"/>
      <c r="K67" s="53"/>
      <c r="L67" s="53"/>
      <c r="M67" s="53"/>
      <c r="N67" s="53"/>
      <c r="O67" s="53"/>
    </row>
    <row r="68" ht="11.25" customHeight="1">
      <c r="A68" s="53"/>
      <c r="B68" s="53"/>
      <c r="C68" s="53"/>
      <c r="D68" s="53"/>
      <c r="E68" s="53"/>
      <c r="F68" s="53"/>
      <c r="G68" s="53"/>
      <c r="H68" s="53"/>
      <c r="I68" s="53"/>
      <c r="J68" s="53"/>
      <c r="K68" s="53"/>
      <c r="L68" s="53"/>
      <c r="M68" s="53"/>
      <c r="N68" s="53"/>
      <c r="O68" s="53"/>
    </row>
    <row r="69" ht="11.25" customHeight="1">
      <c r="A69" s="53"/>
      <c r="B69" s="53"/>
      <c r="C69" s="53"/>
      <c r="D69" s="53"/>
      <c r="E69" s="53"/>
      <c r="F69" s="53"/>
      <c r="G69" s="53"/>
      <c r="H69" s="53"/>
      <c r="I69" s="53"/>
      <c r="J69" s="53"/>
      <c r="K69" s="53"/>
      <c r="L69" s="53"/>
      <c r="M69" s="53"/>
      <c r="N69" s="53"/>
      <c r="O69" s="53"/>
    </row>
    <row r="70" ht="11.25" customHeight="1">
      <c r="A70" s="53"/>
      <c r="B70" s="53"/>
      <c r="C70" s="53"/>
      <c r="D70" s="53"/>
      <c r="E70" s="53"/>
      <c r="F70" s="53"/>
      <c r="G70" s="53"/>
      <c r="H70" s="53"/>
      <c r="I70" s="53"/>
      <c r="J70" s="53"/>
      <c r="K70" s="53"/>
      <c r="L70" s="53"/>
      <c r="M70" s="53"/>
      <c r="N70" s="53"/>
      <c r="O70" s="53"/>
    </row>
    <row r="71" ht="11.25" customHeight="1">
      <c r="A71" s="53"/>
      <c r="B71" s="53"/>
      <c r="C71" s="53"/>
      <c r="D71" s="53"/>
      <c r="E71" s="53"/>
      <c r="F71" s="53"/>
      <c r="G71" s="53"/>
      <c r="H71" s="53"/>
      <c r="I71" s="53"/>
      <c r="J71" s="53"/>
      <c r="K71" s="53"/>
      <c r="L71" s="53"/>
      <c r="M71" s="53"/>
      <c r="N71" s="53"/>
      <c r="O71" s="53"/>
    </row>
    <row r="72" ht="11.25" customHeight="1">
      <c r="A72" s="53"/>
      <c r="B72" s="53"/>
      <c r="C72" s="53"/>
      <c r="D72" s="53"/>
      <c r="E72" s="53"/>
      <c r="F72" s="53"/>
      <c r="G72" s="53"/>
      <c r="H72" s="53"/>
      <c r="I72" s="53"/>
      <c r="J72" s="53"/>
      <c r="K72" s="53"/>
      <c r="L72" s="53"/>
      <c r="M72" s="53"/>
      <c r="N72" s="53"/>
      <c r="O72" s="53"/>
    </row>
  </sheetData>
  <autoFilter ref="$B$30:$M$39"/>
  <mergeCells count="6">
    <mergeCell ref="B2:M7"/>
    <mergeCell ref="B9:C9"/>
    <mergeCell ref="B10:C10"/>
    <mergeCell ref="B14:C14"/>
    <mergeCell ref="B18:C18"/>
    <mergeCell ref="B24:C24"/>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6" width="25.71"/>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8.0" customHeight="1">
      <c r="A1" s="16" t="s">
        <v>90</v>
      </c>
      <c r="B1" s="17"/>
      <c r="C1" s="17"/>
      <c r="D1" s="17"/>
      <c r="E1" s="17"/>
      <c r="F1" s="17"/>
      <c r="G1" s="17"/>
      <c r="H1" s="17"/>
      <c r="I1" s="17"/>
      <c r="J1" s="17"/>
      <c r="K1" s="17"/>
      <c r="L1" s="17"/>
      <c r="M1" s="17"/>
      <c r="N1" s="17"/>
      <c r="O1" s="17"/>
      <c r="P1" s="17"/>
      <c r="Q1" s="17"/>
      <c r="R1" s="17"/>
      <c r="S1" s="18" t="s">
        <v>91</v>
      </c>
      <c r="T1" s="19"/>
      <c r="U1" s="20" t="s">
        <v>92</v>
      </c>
    </row>
    <row r="2" ht="12.75" customHeight="1">
      <c r="A2" s="21"/>
      <c r="S2" s="18" t="s">
        <v>93</v>
      </c>
      <c r="T2" s="19"/>
      <c r="U2" s="20">
        <v>9.0</v>
      </c>
    </row>
    <row r="3" ht="18.0" customHeight="1">
      <c r="A3" s="22"/>
      <c r="B3" s="23"/>
      <c r="C3" s="23"/>
      <c r="D3" s="23"/>
      <c r="E3" s="23"/>
      <c r="F3" s="23"/>
      <c r="G3" s="23"/>
      <c r="H3" s="23"/>
      <c r="I3" s="23"/>
      <c r="J3" s="23"/>
      <c r="K3" s="23"/>
      <c r="L3" s="23"/>
      <c r="M3" s="23"/>
      <c r="N3" s="23"/>
      <c r="O3" s="23"/>
      <c r="P3" s="23"/>
      <c r="Q3" s="23"/>
      <c r="R3" s="23"/>
      <c r="S3" s="24" t="s">
        <v>94</v>
      </c>
      <c r="T3" s="25"/>
      <c r="U3" s="26">
        <v>43028.0</v>
      </c>
    </row>
    <row r="4" ht="65.25" customHeight="1">
      <c r="A4" s="27" t="s">
        <v>1</v>
      </c>
      <c r="B4" s="28" t="s">
        <v>95</v>
      </c>
      <c r="C4" s="28" t="s">
        <v>96</v>
      </c>
      <c r="D4" s="80" t="s">
        <v>97</v>
      </c>
      <c r="E4" s="30" t="s">
        <v>98</v>
      </c>
      <c r="F4" s="81" t="s">
        <v>99</v>
      </c>
      <c r="G4" s="32"/>
      <c r="H4" s="32"/>
      <c r="I4" s="32"/>
      <c r="J4" s="32"/>
      <c r="K4" s="32"/>
      <c r="L4" s="32"/>
      <c r="M4" s="82"/>
      <c r="N4" s="82"/>
      <c r="O4" s="32"/>
      <c r="P4" s="32"/>
      <c r="Q4" s="32"/>
      <c r="R4" s="32"/>
      <c r="S4" s="24"/>
      <c r="T4" s="24"/>
      <c r="U4" s="33"/>
    </row>
    <row r="5" ht="53.25" customHeight="1">
      <c r="A5" s="83" t="s">
        <v>8</v>
      </c>
      <c r="B5" s="20">
        <f>COUNTIF(K10:K1048576,"DIRECCIONAMIENTO ESTRATÉGICO")</f>
        <v>0</v>
      </c>
      <c r="C5" s="20">
        <f>COUNTIFS(K10:K1048576,"DIRECCIONAMIENTO ESTRATÉGICO",U10:U1048576,"NO INICIADA")</f>
        <v>0</v>
      </c>
      <c r="D5" s="20">
        <f>COUNTIFS(K10:K1048576,"DIRECCIONAMIENTO ESTRATÉGICO",U10:U1048576,"CERRADA")</f>
        <v>0</v>
      </c>
      <c r="E5" s="20">
        <f>COUNTIFS(K10:K1048576,"DIRECCIONAMIENTO ESTRATÉGICO",U10:U1048576,"ABIERTA EN DESARROLLO")</f>
        <v>0</v>
      </c>
      <c r="F5" s="84">
        <f>COUNTIFS(K10:K1048576,"DIRECCIONAMIENTO ESTRATÉGICO",U10:U1048576,"ABIERTA VENCIDA")</f>
        <v>0</v>
      </c>
      <c r="G5" s="32"/>
      <c r="H5" s="32"/>
      <c r="I5" s="32"/>
      <c r="J5" s="32"/>
      <c r="K5" s="32"/>
      <c r="L5" s="32"/>
      <c r="M5" s="82"/>
      <c r="N5" s="82"/>
      <c r="O5" s="32"/>
      <c r="P5" s="32"/>
      <c r="Q5" s="32"/>
      <c r="R5" s="32"/>
      <c r="S5" s="24"/>
      <c r="T5" s="24"/>
      <c r="U5" s="33"/>
    </row>
    <row r="6" ht="53.25" customHeight="1">
      <c r="A6" s="34" t="s">
        <v>37</v>
      </c>
      <c r="B6" s="35">
        <f>COUNTIF(K10:K1048576,"DESARROLLO DEL SDGR-CC")</f>
        <v>0</v>
      </c>
      <c r="C6" s="35">
        <f>COUNTIFS(K10:K1048576,"DESARROLLO DEL SDGR-CC",U10:U1048576,"NO INICIADA")</f>
        <v>0</v>
      </c>
      <c r="D6" s="35">
        <f>COUNTIFS(K10:K1048576,"DESARROLLO DEL SDGR-CC",U10:U1048576,"CERRADA")</f>
        <v>0</v>
      </c>
      <c r="E6" s="35">
        <f>COUNTIFS(K10:K1048576,"DESARROLLO DEL SDGR-CC",U10:U1048576,"ABIERTA EN DESARROLLO")</f>
        <v>0</v>
      </c>
      <c r="F6" s="36">
        <f>COUNTIFS(K10:K1048576,"DESARROLLO DEL SDGR-CC",U10:U1048576,"ABIERTA VENCIDA")</f>
        <v>0</v>
      </c>
      <c r="G6" s="32"/>
      <c r="H6" s="32"/>
      <c r="I6" s="32"/>
      <c r="J6" s="32"/>
      <c r="K6" s="32"/>
      <c r="L6" s="32"/>
      <c r="M6" s="82"/>
      <c r="N6" s="82"/>
      <c r="O6" s="32"/>
      <c r="P6" s="32"/>
      <c r="Q6" s="32"/>
      <c r="R6" s="32"/>
      <c r="S6" s="24"/>
      <c r="T6" s="24"/>
      <c r="U6" s="33"/>
    </row>
    <row r="7" ht="18.0" customHeight="1">
      <c r="A7" s="32"/>
      <c r="B7" s="32"/>
      <c r="C7" s="32"/>
      <c r="D7" s="32"/>
      <c r="E7" s="32"/>
      <c r="F7" s="32"/>
      <c r="G7" s="32"/>
      <c r="H7" s="32"/>
      <c r="I7" s="32"/>
      <c r="J7" s="32"/>
      <c r="K7" s="32"/>
      <c r="L7" s="32"/>
      <c r="M7" s="82"/>
      <c r="N7" s="82"/>
      <c r="O7" s="32"/>
      <c r="P7" s="32"/>
      <c r="Q7" s="32"/>
      <c r="R7" s="32"/>
      <c r="S7" s="24"/>
      <c r="T7" s="24"/>
      <c r="U7" s="33"/>
    </row>
    <row r="8" ht="54.0" customHeight="1">
      <c r="A8" s="18" t="s">
        <v>0</v>
      </c>
      <c r="B8" s="10"/>
      <c r="C8" s="10"/>
      <c r="D8" s="10"/>
      <c r="E8" s="10"/>
      <c r="F8" s="10"/>
      <c r="G8" s="10"/>
      <c r="H8" s="10"/>
      <c r="I8" s="10"/>
      <c r="J8" s="10"/>
      <c r="K8" s="10"/>
      <c r="L8" s="10"/>
      <c r="M8" s="10"/>
      <c r="N8" s="11"/>
      <c r="O8" s="37" t="s">
        <v>100</v>
      </c>
      <c r="P8" s="38" t="s">
        <v>101</v>
      </c>
      <c r="Q8" s="10"/>
      <c r="R8" s="10"/>
      <c r="S8" s="10"/>
      <c r="T8" s="10"/>
      <c r="U8" s="11"/>
    </row>
    <row r="9" ht="71.25" customHeight="1">
      <c r="A9" s="20" t="s">
        <v>45</v>
      </c>
      <c r="B9" s="20" t="s">
        <v>53</v>
      </c>
      <c r="C9" s="20" t="s">
        <v>55</v>
      </c>
      <c r="D9" s="20" t="s">
        <v>57</v>
      </c>
      <c r="E9" s="20" t="s">
        <v>2</v>
      </c>
      <c r="F9" s="20" t="s">
        <v>60</v>
      </c>
      <c r="G9" s="20" t="s">
        <v>62</v>
      </c>
      <c r="H9" s="20" t="s">
        <v>64</v>
      </c>
      <c r="I9" s="20" t="s">
        <v>102</v>
      </c>
      <c r="J9" s="20" t="s">
        <v>67</v>
      </c>
      <c r="K9" s="20" t="s">
        <v>1</v>
      </c>
      <c r="L9" s="20" t="s">
        <v>103</v>
      </c>
      <c r="M9" s="85" t="s">
        <v>72</v>
      </c>
      <c r="N9" s="85" t="s">
        <v>74</v>
      </c>
      <c r="O9" s="40" t="s">
        <v>76</v>
      </c>
      <c r="P9" s="41" t="s">
        <v>78</v>
      </c>
      <c r="Q9" s="42" t="s">
        <v>80</v>
      </c>
      <c r="R9" s="43" t="s">
        <v>104</v>
      </c>
      <c r="S9" s="42" t="s">
        <v>105</v>
      </c>
      <c r="T9" s="42" t="s">
        <v>106</v>
      </c>
      <c r="U9" s="44" t="s">
        <v>126</v>
      </c>
    </row>
    <row r="10" ht="12.75" customHeight="1">
      <c r="A10" s="45"/>
      <c r="B10" s="45"/>
      <c r="C10" s="45"/>
      <c r="D10" s="45"/>
      <c r="E10" s="45"/>
      <c r="F10" s="45"/>
      <c r="G10" s="45"/>
      <c r="H10" s="45"/>
      <c r="I10" s="45"/>
      <c r="J10" s="45"/>
      <c r="K10" s="45"/>
      <c r="L10" s="45"/>
      <c r="M10" s="86"/>
      <c r="N10" s="86"/>
      <c r="O10" s="48"/>
      <c r="P10" s="49"/>
      <c r="Q10" s="45"/>
      <c r="R10" s="47"/>
      <c r="S10" s="46"/>
      <c r="T10" s="45"/>
      <c r="U10" s="45"/>
    </row>
    <row r="11" ht="12.75" customHeight="1">
      <c r="A11" s="45"/>
      <c r="B11" s="45"/>
      <c r="C11" s="45"/>
      <c r="D11" s="45"/>
      <c r="E11" s="45"/>
      <c r="F11" s="45"/>
      <c r="G11" s="45"/>
      <c r="H11" s="45"/>
      <c r="I11" s="45"/>
      <c r="J11" s="45"/>
      <c r="K11" s="45"/>
      <c r="L11" s="45"/>
      <c r="M11" s="86"/>
      <c r="N11" s="86"/>
      <c r="O11" s="48"/>
      <c r="P11" s="49"/>
      <c r="Q11" s="45"/>
      <c r="R11" s="47"/>
      <c r="S11" s="45"/>
      <c r="T11" s="45"/>
      <c r="U11" s="45"/>
    </row>
    <row r="12" ht="12.75" customHeight="1">
      <c r="A12" s="45"/>
      <c r="B12" s="45"/>
      <c r="C12" s="45"/>
      <c r="D12" s="45"/>
      <c r="E12" s="45"/>
      <c r="F12" s="45"/>
      <c r="G12" s="45"/>
      <c r="H12" s="45"/>
      <c r="I12" s="45"/>
      <c r="J12" s="45"/>
      <c r="K12" s="45"/>
      <c r="L12" s="45"/>
      <c r="M12" s="86"/>
      <c r="N12" s="86"/>
      <c r="O12" s="48"/>
      <c r="P12" s="49"/>
      <c r="Q12" s="45"/>
      <c r="R12" s="47"/>
      <c r="S12" s="45"/>
      <c r="T12" s="45"/>
      <c r="U12" s="45"/>
    </row>
    <row r="13" ht="12.75" customHeight="1">
      <c r="A13" s="45"/>
      <c r="B13" s="45"/>
      <c r="C13" s="45"/>
      <c r="D13" s="45"/>
      <c r="E13" s="45"/>
      <c r="F13" s="45"/>
      <c r="G13" s="45"/>
      <c r="H13" s="45"/>
      <c r="I13" s="45"/>
      <c r="J13" s="45"/>
      <c r="K13" s="45"/>
      <c r="L13" s="45"/>
      <c r="M13" s="86"/>
      <c r="N13" s="86"/>
      <c r="O13" s="48"/>
      <c r="P13" s="49"/>
      <c r="Q13" s="45"/>
      <c r="R13" s="47"/>
      <c r="S13" s="45"/>
      <c r="T13" s="45"/>
      <c r="U13" s="45"/>
    </row>
    <row r="14" ht="12.75" customHeight="1">
      <c r="A14" s="45"/>
      <c r="B14" s="45"/>
      <c r="C14" s="45"/>
      <c r="D14" s="45"/>
      <c r="E14" s="45"/>
      <c r="F14" s="45"/>
      <c r="G14" s="45"/>
      <c r="H14" s="45"/>
      <c r="I14" s="45"/>
      <c r="J14" s="45"/>
      <c r="K14" s="45"/>
      <c r="L14" s="45"/>
      <c r="M14" s="86"/>
      <c r="N14" s="86"/>
      <c r="O14" s="48"/>
      <c r="P14" s="49"/>
      <c r="Q14" s="45"/>
      <c r="R14" s="47"/>
      <c r="S14" s="45"/>
      <c r="T14" s="45"/>
      <c r="U14" s="45"/>
    </row>
    <row r="15" ht="12.75" customHeight="1">
      <c r="A15" s="45"/>
      <c r="B15" s="45"/>
      <c r="C15" s="45"/>
      <c r="D15" s="45"/>
      <c r="E15" s="45"/>
      <c r="F15" s="45"/>
      <c r="G15" s="45"/>
      <c r="H15" s="45"/>
      <c r="I15" s="45"/>
      <c r="J15" s="45"/>
      <c r="K15" s="45"/>
      <c r="L15" s="45"/>
      <c r="M15" s="86"/>
      <c r="N15" s="86"/>
      <c r="O15" s="48"/>
      <c r="P15" s="49"/>
      <c r="Q15" s="45"/>
      <c r="R15" s="47"/>
      <c r="S15" s="45"/>
      <c r="T15" s="45"/>
      <c r="U15" s="45"/>
    </row>
    <row r="16" ht="12.75" customHeight="1">
      <c r="A16" s="45"/>
      <c r="B16" s="45"/>
      <c r="C16" s="45"/>
      <c r="D16" s="45"/>
      <c r="E16" s="45"/>
      <c r="F16" s="45"/>
      <c r="G16" s="45"/>
      <c r="H16" s="45"/>
      <c r="I16" s="45"/>
      <c r="J16" s="45"/>
      <c r="K16" s="45"/>
      <c r="L16" s="45"/>
      <c r="M16" s="86"/>
      <c r="N16" s="86"/>
      <c r="O16" s="48"/>
      <c r="P16" s="49"/>
      <c r="Q16" s="45"/>
      <c r="R16" s="47"/>
      <c r="S16" s="45"/>
      <c r="T16" s="45"/>
      <c r="U16" s="45"/>
    </row>
    <row r="17" ht="12.75" customHeight="1">
      <c r="A17" s="45"/>
      <c r="B17" s="45"/>
      <c r="C17" s="45"/>
      <c r="D17" s="45"/>
      <c r="E17" s="45"/>
      <c r="F17" s="45"/>
      <c r="G17" s="45"/>
      <c r="H17" s="45"/>
      <c r="I17" s="45"/>
      <c r="J17" s="45"/>
      <c r="K17" s="45"/>
      <c r="L17" s="45"/>
      <c r="M17" s="86"/>
      <c r="N17" s="86"/>
      <c r="O17" s="48"/>
      <c r="P17" s="49"/>
      <c r="Q17" s="45"/>
      <c r="R17" s="47"/>
      <c r="S17" s="45"/>
      <c r="T17" s="45"/>
      <c r="U17" s="45"/>
    </row>
    <row r="18" ht="12.75" customHeight="1">
      <c r="A18" s="45"/>
      <c r="B18" s="45"/>
      <c r="C18" s="45"/>
      <c r="D18" s="45"/>
      <c r="E18" s="45"/>
      <c r="F18" s="45"/>
      <c r="G18" s="45"/>
      <c r="H18" s="45"/>
      <c r="I18" s="45"/>
      <c r="J18" s="45"/>
      <c r="K18" s="45"/>
      <c r="L18" s="45"/>
      <c r="M18" s="86"/>
      <c r="N18" s="86"/>
      <c r="O18" s="48"/>
      <c r="P18" s="49"/>
      <c r="Q18" s="45"/>
      <c r="R18" s="47"/>
      <c r="S18" s="45"/>
      <c r="T18" s="45"/>
      <c r="U18" s="45"/>
    </row>
    <row r="19" ht="12.75" customHeight="1">
      <c r="A19" s="45"/>
      <c r="B19" s="45"/>
      <c r="C19" s="45"/>
      <c r="D19" s="45"/>
      <c r="E19" s="45"/>
      <c r="F19" s="45"/>
      <c r="G19" s="45"/>
      <c r="H19" s="45"/>
      <c r="I19" s="45"/>
      <c r="J19" s="45"/>
      <c r="K19" s="45"/>
      <c r="L19" s="45"/>
      <c r="M19" s="86"/>
      <c r="N19" s="86"/>
      <c r="O19" s="48"/>
      <c r="P19" s="49"/>
      <c r="Q19" s="45"/>
      <c r="R19" s="47"/>
      <c r="S19" s="45"/>
      <c r="T19" s="45"/>
      <c r="U19" s="45"/>
    </row>
    <row r="20" ht="12.75" customHeight="1">
      <c r="A20" s="45"/>
      <c r="B20" s="45"/>
      <c r="C20" s="45"/>
      <c r="D20" s="45"/>
      <c r="E20" s="45"/>
      <c r="F20" s="45"/>
      <c r="G20" s="45"/>
      <c r="H20" s="45"/>
      <c r="I20" s="45"/>
      <c r="J20" s="45"/>
      <c r="K20" s="45"/>
      <c r="L20" s="45"/>
      <c r="M20" s="86"/>
      <c r="N20" s="86"/>
      <c r="O20" s="48"/>
      <c r="P20" s="49"/>
      <c r="Q20" s="45"/>
      <c r="R20" s="47"/>
      <c r="S20" s="45"/>
      <c r="T20" s="45"/>
      <c r="U20" s="45"/>
    </row>
    <row r="21" ht="12.75" customHeight="1">
      <c r="A21" s="45"/>
      <c r="B21" s="45"/>
      <c r="C21" s="45"/>
      <c r="D21" s="45"/>
      <c r="E21" s="45"/>
      <c r="F21" s="45"/>
      <c r="G21" s="45"/>
      <c r="H21" s="45"/>
      <c r="I21" s="45"/>
      <c r="J21" s="45"/>
      <c r="K21" s="45"/>
      <c r="L21" s="45"/>
      <c r="M21" s="86"/>
      <c r="N21" s="86"/>
      <c r="O21" s="48"/>
      <c r="P21" s="49"/>
      <c r="Q21" s="45"/>
      <c r="R21" s="47"/>
      <c r="S21" s="45"/>
      <c r="T21" s="45"/>
      <c r="U21" s="45"/>
    </row>
    <row r="22" ht="12.75" customHeight="1">
      <c r="A22" s="50"/>
      <c r="B22" s="50"/>
      <c r="C22" s="50"/>
      <c r="D22" s="50"/>
      <c r="E22" s="50"/>
      <c r="F22" s="50"/>
      <c r="G22" s="50"/>
      <c r="H22" s="50"/>
      <c r="I22" s="50"/>
      <c r="J22" s="50"/>
      <c r="K22" s="50"/>
      <c r="L22" s="50"/>
      <c r="M22" s="87"/>
      <c r="N22" s="87"/>
      <c r="O22" s="50"/>
      <c r="P22" s="52"/>
      <c r="Q22" s="50"/>
      <c r="R22" s="51"/>
      <c r="S22" s="50"/>
      <c r="T22" s="50"/>
      <c r="U22" s="50"/>
    </row>
    <row r="23" ht="12.75" customHeight="1">
      <c r="A23" s="50"/>
      <c r="B23" s="50"/>
      <c r="C23" s="50"/>
      <c r="D23" s="50"/>
      <c r="E23" s="50"/>
      <c r="F23" s="50"/>
      <c r="G23" s="50"/>
      <c r="H23" s="50"/>
      <c r="I23" s="50"/>
      <c r="J23" s="50"/>
      <c r="K23" s="50"/>
      <c r="L23" s="50"/>
      <c r="M23" s="87"/>
      <c r="N23" s="87"/>
      <c r="O23" s="50"/>
      <c r="P23" s="52"/>
      <c r="Q23" s="50"/>
      <c r="R23" s="51"/>
      <c r="S23" s="50"/>
      <c r="T23" s="50"/>
      <c r="U23" s="50"/>
    </row>
    <row r="24" ht="12.75" customHeight="1">
      <c r="A24" s="50"/>
      <c r="B24" s="50"/>
      <c r="C24" s="50"/>
      <c r="D24" s="50"/>
      <c r="E24" s="50"/>
      <c r="F24" s="50"/>
      <c r="G24" s="50"/>
      <c r="H24" s="50"/>
      <c r="I24" s="50"/>
      <c r="J24" s="50"/>
      <c r="K24" s="50"/>
      <c r="L24" s="50"/>
      <c r="M24" s="87"/>
      <c r="N24" s="87"/>
      <c r="O24" s="50"/>
      <c r="P24" s="52"/>
      <c r="Q24" s="50"/>
      <c r="R24" s="51"/>
      <c r="S24" s="50"/>
      <c r="T24" s="50"/>
      <c r="U24" s="50"/>
    </row>
    <row r="25" ht="12.75" customHeight="1">
      <c r="A25" s="50"/>
      <c r="B25" s="50"/>
      <c r="C25" s="50"/>
      <c r="D25" s="50"/>
      <c r="E25" s="50"/>
      <c r="F25" s="50"/>
      <c r="G25" s="50"/>
      <c r="H25" s="50"/>
      <c r="I25" s="50"/>
      <c r="J25" s="50"/>
      <c r="K25" s="50"/>
      <c r="L25" s="50"/>
      <c r="M25" s="87"/>
      <c r="N25" s="87"/>
      <c r="O25" s="50"/>
      <c r="P25" s="52"/>
      <c r="Q25" s="50"/>
      <c r="R25" s="51"/>
      <c r="S25" s="50"/>
      <c r="T25" s="50"/>
      <c r="U25" s="50"/>
    </row>
    <row r="26" ht="12.75" customHeight="1">
      <c r="A26" s="50"/>
      <c r="B26" s="50"/>
      <c r="C26" s="50"/>
      <c r="D26" s="50"/>
      <c r="E26" s="50"/>
      <c r="F26" s="50"/>
      <c r="G26" s="50"/>
      <c r="H26" s="50"/>
      <c r="I26" s="50"/>
      <c r="J26" s="50"/>
      <c r="K26" s="50"/>
      <c r="L26" s="50"/>
      <c r="M26" s="87"/>
      <c r="N26" s="87"/>
      <c r="O26" s="50"/>
      <c r="P26" s="52"/>
      <c r="Q26" s="50"/>
      <c r="R26" s="51"/>
      <c r="S26" s="50"/>
      <c r="T26" s="50"/>
      <c r="U26" s="50"/>
    </row>
    <row r="27" ht="12.75" customHeight="1">
      <c r="A27" s="50"/>
      <c r="B27" s="50"/>
      <c r="C27" s="50"/>
      <c r="D27" s="50"/>
      <c r="E27" s="50"/>
      <c r="F27" s="50"/>
      <c r="G27" s="50"/>
      <c r="H27" s="50"/>
      <c r="I27" s="50"/>
      <c r="J27" s="50"/>
      <c r="K27" s="50"/>
      <c r="L27" s="50"/>
      <c r="M27" s="87"/>
      <c r="N27" s="87"/>
      <c r="O27" s="50"/>
      <c r="P27" s="52"/>
      <c r="Q27" s="50"/>
      <c r="R27" s="51"/>
      <c r="S27" s="50"/>
      <c r="T27" s="50"/>
      <c r="U27" s="50"/>
    </row>
    <row r="28" ht="12.75" customHeight="1">
      <c r="A28" s="50"/>
      <c r="B28" s="50"/>
      <c r="C28" s="50"/>
      <c r="D28" s="50"/>
      <c r="E28" s="50"/>
      <c r="F28" s="50"/>
      <c r="G28" s="50"/>
      <c r="H28" s="50"/>
      <c r="I28" s="50"/>
      <c r="J28" s="50"/>
      <c r="K28" s="50"/>
      <c r="L28" s="50"/>
      <c r="M28" s="87"/>
      <c r="N28" s="87"/>
      <c r="O28" s="50"/>
      <c r="P28" s="52"/>
      <c r="Q28" s="50"/>
      <c r="R28" s="51"/>
      <c r="S28" s="50"/>
      <c r="T28" s="50"/>
      <c r="U28" s="50"/>
    </row>
    <row r="29" ht="12.75" customHeight="1">
      <c r="A29" s="50"/>
      <c r="B29" s="50"/>
      <c r="C29" s="50"/>
      <c r="D29" s="50"/>
      <c r="E29" s="50"/>
      <c r="F29" s="50"/>
      <c r="G29" s="50"/>
      <c r="H29" s="50"/>
      <c r="I29" s="50"/>
      <c r="J29" s="50"/>
      <c r="K29" s="50"/>
      <c r="L29" s="50"/>
      <c r="M29" s="87"/>
      <c r="N29" s="87"/>
      <c r="O29" s="50"/>
      <c r="P29" s="52"/>
      <c r="Q29" s="50"/>
      <c r="R29" s="51"/>
      <c r="S29" s="50"/>
      <c r="T29" s="50"/>
      <c r="U29" s="50"/>
    </row>
    <row r="30" ht="12.75" customHeight="1">
      <c r="A30" s="50"/>
      <c r="B30" s="50"/>
      <c r="C30" s="50"/>
      <c r="D30" s="50"/>
      <c r="E30" s="50"/>
      <c r="F30" s="50"/>
      <c r="G30" s="50"/>
      <c r="H30" s="50"/>
      <c r="I30" s="50"/>
      <c r="J30" s="50"/>
      <c r="K30" s="50"/>
      <c r="L30" s="50"/>
      <c r="M30" s="87"/>
      <c r="N30" s="87"/>
      <c r="O30" s="50"/>
      <c r="P30" s="52"/>
      <c r="Q30" s="50"/>
      <c r="R30" s="51"/>
      <c r="S30" s="50"/>
      <c r="T30" s="50"/>
      <c r="U30" s="50"/>
    </row>
    <row r="31" ht="12.75" customHeight="1">
      <c r="A31" s="50"/>
      <c r="B31" s="50"/>
      <c r="C31" s="50"/>
      <c r="D31" s="50"/>
      <c r="E31" s="50"/>
      <c r="F31" s="50"/>
      <c r="G31" s="50"/>
      <c r="H31" s="50"/>
      <c r="I31" s="50"/>
      <c r="J31" s="50"/>
      <c r="K31" s="50"/>
      <c r="L31" s="50"/>
      <c r="M31" s="87"/>
      <c r="N31" s="87"/>
      <c r="O31" s="50"/>
      <c r="P31" s="52"/>
      <c r="Q31" s="50"/>
      <c r="R31" s="51"/>
      <c r="S31" s="50"/>
      <c r="T31" s="50"/>
      <c r="U31" s="50"/>
    </row>
    <row r="32" ht="12.75" customHeight="1">
      <c r="A32" s="50"/>
      <c r="B32" s="50"/>
      <c r="C32" s="50"/>
      <c r="D32" s="50"/>
      <c r="E32" s="50"/>
      <c r="F32" s="50"/>
      <c r="G32" s="50"/>
      <c r="H32" s="50"/>
      <c r="I32" s="50"/>
      <c r="J32" s="50"/>
      <c r="K32" s="50"/>
      <c r="L32" s="50"/>
      <c r="M32" s="87"/>
      <c r="N32" s="87"/>
      <c r="O32" s="50"/>
      <c r="P32" s="52"/>
      <c r="Q32" s="50"/>
      <c r="R32" s="51"/>
      <c r="S32" s="50"/>
      <c r="T32" s="50"/>
      <c r="U32" s="50"/>
    </row>
    <row r="33" ht="12.75" customHeight="1">
      <c r="A33" s="50"/>
      <c r="B33" s="50"/>
      <c r="C33" s="50"/>
      <c r="D33" s="50"/>
      <c r="E33" s="50"/>
      <c r="F33" s="50"/>
      <c r="G33" s="50"/>
      <c r="H33" s="50"/>
      <c r="I33" s="50"/>
      <c r="J33" s="50"/>
      <c r="K33" s="50"/>
      <c r="L33" s="50"/>
      <c r="M33" s="87"/>
      <c r="N33" s="87"/>
      <c r="O33" s="50"/>
      <c r="P33" s="52"/>
      <c r="Q33" s="50"/>
      <c r="R33" s="51"/>
      <c r="S33" s="50"/>
      <c r="T33" s="50"/>
      <c r="U33" s="50"/>
    </row>
    <row r="34" ht="12.75" customHeight="1">
      <c r="A34" s="50"/>
      <c r="B34" s="50"/>
      <c r="C34" s="50"/>
      <c r="D34" s="50"/>
      <c r="E34" s="50"/>
      <c r="F34" s="50"/>
      <c r="G34" s="50"/>
      <c r="H34" s="50"/>
      <c r="I34" s="50"/>
      <c r="J34" s="50"/>
      <c r="K34" s="50"/>
      <c r="L34" s="50"/>
      <c r="M34" s="87"/>
      <c r="N34" s="87"/>
      <c r="O34" s="50"/>
      <c r="P34" s="52"/>
      <c r="Q34" s="50"/>
      <c r="R34" s="51"/>
      <c r="S34" s="50"/>
      <c r="T34" s="50"/>
      <c r="U34" s="50"/>
    </row>
    <row r="35" ht="12.75" customHeight="1">
      <c r="A35" s="50"/>
      <c r="B35" s="50"/>
      <c r="C35" s="50"/>
      <c r="D35" s="50"/>
      <c r="E35" s="50"/>
      <c r="F35" s="50"/>
      <c r="G35" s="50"/>
      <c r="H35" s="50"/>
      <c r="I35" s="50"/>
      <c r="J35" s="50"/>
      <c r="K35" s="50"/>
      <c r="L35" s="50"/>
      <c r="M35" s="87"/>
      <c r="N35" s="87"/>
      <c r="O35" s="50"/>
      <c r="P35" s="52"/>
      <c r="Q35" s="50"/>
      <c r="R35" s="51"/>
      <c r="S35" s="50"/>
      <c r="T35" s="50"/>
      <c r="U35" s="50"/>
    </row>
    <row r="36" ht="12.75" customHeight="1">
      <c r="A36" s="50"/>
      <c r="B36" s="50"/>
      <c r="C36" s="50"/>
      <c r="D36" s="50"/>
      <c r="E36" s="50"/>
      <c r="F36" s="50"/>
      <c r="G36" s="50"/>
      <c r="H36" s="50"/>
      <c r="I36" s="50"/>
      <c r="J36" s="50"/>
      <c r="K36" s="50"/>
      <c r="L36" s="50"/>
      <c r="M36" s="87"/>
      <c r="N36" s="87"/>
      <c r="O36" s="50"/>
      <c r="P36" s="52"/>
      <c r="Q36" s="50"/>
      <c r="R36" s="51"/>
      <c r="S36" s="50"/>
      <c r="T36" s="50"/>
      <c r="U36" s="50"/>
    </row>
    <row r="37" ht="12.75" customHeight="1">
      <c r="A37" s="50"/>
      <c r="B37" s="50"/>
      <c r="C37" s="50"/>
      <c r="D37" s="50"/>
      <c r="E37" s="50"/>
      <c r="F37" s="50"/>
      <c r="G37" s="50"/>
      <c r="H37" s="50"/>
      <c r="I37" s="50"/>
      <c r="J37" s="50"/>
      <c r="K37" s="50"/>
      <c r="L37" s="50"/>
      <c r="M37" s="87"/>
      <c r="N37" s="87"/>
      <c r="O37" s="50"/>
      <c r="P37" s="52"/>
      <c r="Q37" s="50"/>
      <c r="R37" s="51"/>
      <c r="S37" s="50"/>
      <c r="T37" s="50"/>
      <c r="U37" s="50"/>
    </row>
    <row r="38" ht="12.75" customHeight="1">
      <c r="A38" s="50"/>
      <c r="B38" s="50"/>
      <c r="C38" s="50"/>
      <c r="D38" s="50"/>
      <c r="E38" s="50"/>
      <c r="F38" s="50"/>
      <c r="G38" s="50"/>
      <c r="H38" s="50"/>
      <c r="I38" s="50"/>
      <c r="J38" s="50"/>
      <c r="K38" s="50"/>
      <c r="L38" s="50"/>
      <c r="M38" s="87"/>
      <c r="N38" s="87"/>
      <c r="O38" s="50"/>
      <c r="P38" s="52"/>
      <c r="Q38" s="50"/>
      <c r="R38" s="51"/>
      <c r="S38" s="50"/>
      <c r="T38" s="50"/>
      <c r="U38" s="50"/>
    </row>
    <row r="39" ht="12.75" customHeight="1">
      <c r="A39" s="50"/>
      <c r="B39" s="50"/>
      <c r="C39" s="50"/>
      <c r="D39" s="50"/>
      <c r="E39" s="50"/>
      <c r="F39" s="50"/>
      <c r="G39" s="50"/>
      <c r="H39" s="50"/>
      <c r="I39" s="50"/>
      <c r="J39" s="50"/>
      <c r="K39" s="50"/>
      <c r="L39" s="50"/>
      <c r="M39" s="87"/>
      <c r="N39" s="87"/>
      <c r="O39" s="50"/>
      <c r="P39" s="52"/>
      <c r="Q39" s="50"/>
      <c r="R39" s="51"/>
      <c r="S39" s="50"/>
      <c r="T39" s="50"/>
      <c r="U39" s="50"/>
    </row>
    <row r="40" ht="12.75" customHeight="1">
      <c r="A40" s="50"/>
      <c r="B40" s="50"/>
      <c r="C40" s="50"/>
      <c r="D40" s="50"/>
      <c r="E40" s="50"/>
      <c r="F40" s="50"/>
      <c r="G40" s="50"/>
      <c r="H40" s="50"/>
      <c r="I40" s="50"/>
      <c r="J40" s="50"/>
      <c r="K40" s="50"/>
      <c r="L40" s="50"/>
      <c r="M40" s="87"/>
      <c r="N40" s="87"/>
      <c r="O40" s="50"/>
      <c r="P40" s="52"/>
      <c r="Q40" s="50"/>
      <c r="R40" s="51"/>
      <c r="S40" s="50"/>
      <c r="T40" s="50"/>
      <c r="U40" s="50"/>
    </row>
    <row r="41" ht="12.75" customHeight="1">
      <c r="A41" s="50"/>
      <c r="B41" s="50"/>
      <c r="C41" s="50"/>
      <c r="D41" s="50"/>
      <c r="E41" s="50"/>
      <c r="F41" s="50"/>
      <c r="G41" s="50"/>
      <c r="H41" s="50"/>
      <c r="I41" s="50"/>
      <c r="J41" s="50"/>
      <c r="K41" s="50"/>
      <c r="L41" s="50"/>
      <c r="M41" s="87"/>
      <c r="N41" s="87"/>
      <c r="O41" s="50"/>
      <c r="P41" s="52"/>
      <c r="Q41" s="50"/>
      <c r="R41" s="51"/>
      <c r="S41" s="50"/>
      <c r="T41" s="50"/>
      <c r="U41" s="50"/>
    </row>
    <row r="42" ht="12.75" customHeight="1">
      <c r="A42" s="50"/>
      <c r="B42" s="50"/>
      <c r="C42" s="50"/>
      <c r="D42" s="50"/>
      <c r="E42" s="50"/>
      <c r="F42" s="50"/>
      <c r="G42" s="50"/>
      <c r="H42" s="50"/>
      <c r="I42" s="50"/>
      <c r="J42" s="50"/>
      <c r="K42" s="50"/>
      <c r="L42" s="50"/>
      <c r="M42" s="87"/>
      <c r="N42" s="87"/>
      <c r="O42" s="50"/>
      <c r="P42" s="52"/>
      <c r="Q42" s="50"/>
      <c r="R42" s="51"/>
      <c r="S42" s="50"/>
      <c r="T42" s="50"/>
      <c r="U42" s="50"/>
    </row>
    <row r="43" ht="12.75" customHeight="1">
      <c r="A43" s="50"/>
      <c r="B43" s="50"/>
      <c r="C43" s="50"/>
      <c r="D43" s="50"/>
      <c r="E43" s="50"/>
      <c r="F43" s="50"/>
      <c r="G43" s="50"/>
      <c r="H43" s="50"/>
      <c r="I43" s="50"/>
      <c r="J43" s="50"/>
      <c r="K43" s="50"/>
      <c r="L43" s="50"/>
      <c r="M43" s="87"/>
      <c r="N43" s="87"/>
      <c r="O43" s="50"/>
      <c r="P43" s="52"/>
      <c r="Q43" s="50"/>
      <c r="R43" s="51"/>
      <c r="S43" s="50"/>
      <c r="T43" s="50"/>
      <c r="U43" s="50"/>
    </row>
    <row r="44" ht="12.75" customHeight="1">
      <c r="A44" s="50"/>
      <c r="B44" s="50"/>
      <c r="C44" s="50"/>
      <c r="D44" s="50"/>
      <c r="E44" s="50"/>
      <c r="F44" s="50"/>
      <c r="G44" s="50"/>
      <c r="H44" s="50"/>
      <c r="I44" s="50"/>
      <c r="J44" s="50"/>
      <c r="K44" s="50"/>
      <c r="L44" s="50"/>
      <c r="M44" s="87"/>
      <c r="N44" s="87"/>
      <c r="O44" s="50"/>
      <c r="P44" s="52"/>
      <c r="Q44" s="50"/>
      <c r="R44" s="51"/>
      <c r="S44" s="50"/>
      <c r="T44" s="50"/>
      <c r="U44" s="50"/>
    </row>
    <row r="45" ht="12.75" customHeight="1">
      <c r="A45" s="50"/>
      <c r="B45" s="50"/>
      <c r="C45" s="50"/>
      <c r="D45" s="50"/>
      <c r="E45" s="50"/>
      <c r="F45" s="50"/>
      <c r="G45" s="50"/>
      <c r="H45" s="50"/>
      <c r="I45" s="50"/>
      <c r="J45" s="50"/>
      <c r="K45" s="50"/>
      <c r="L45" s="50"/>
      <c r="M45" s="87"/>
      <c r="N45" s="87"/>
      <c r="O45" s="50"/>
      <c r="P45" s="52"/>
      <c r="Q45" s="50"/>
      <c r="R45" s="51"/>
      <c r="S45" s="50"/>
      <c r="T45" s="50"/>
      <c r="U45" s="50"/>
    </row>
    <row r="46" ht="12.75" customHeight="1">
      <c r="A46" s="50"/>
      <c r="B46" s="50"/>
      <c r="C46" s="50"/>
      <c r="D46" s="50"/>
      <c r="E46" s="50"/>
      <c r="F46" s="50"/>
      <c r="G46" s="50"/>
      <c r="H46" s="50"/>
      <c r="I46" s="50"/>
      <c r="J46" s="50"/>
      <c r="K46" s="50"/>
      <c r="L46" s="50"/>
      <c r="M46" s="87"/>
      <c r="N46" s="87"/>
      <c r="O46" s="50"/>
      <c r="P46" s="52"/>
      <c r="Q46" s="50"/>
      <c r="R46" s="51"/>
      <c r="S46" s="50"/>
      <c r="T46" s="50"/>
      <c r="U46" s="50"/>
    </row>
    <row r="47" ht="12.75" customHeight="1">
      <c r="A47" s="50"/>
      <c r="B47" s="50"/>
      <c r="C47" s="50"/>
      <c r="D47" s="50"/>
      <c r="E47" s="50"/>
      <c r="F47" s="50"/>
      <c r="G47" s="50"/>
      <c r="H47" s="50"/>
      <c r="I47" s="50"/>
      <c r="J47" s="50"/>
      <c r="K47" s="50"/>
      <c r="L47" s="50"/>
      <c r="M47" s="87"/>
      <c r="N47" s="87"/>
      <c r="O47" s="50"/>
      <c r="P47" s="52"/>
      <c r="Q47" s="50"/>
      <c r="R47" s="51"/>
      <c r="S47" s="50"/>
      <c r="T47" s="50"/>
      <c r="U47" s="50"/>
    </row>
    <row r="48" ht="12.75" customHeight="1">
      <c r="A48" s="50"/>
      <c r="B48" s="50"/>
      <c r="C48" s="50"/>
      <c r="D48" s="50"/>
      <c r="E48" s="50"/>
      <c r="F48" s="50"/>
      <c r="G48" s="50"/>
      <c r="H48" s="50"/>
      <c r="I48" s="50"/>
      <c r="J48" s="50"/>
      <c r="K48" s="50"/>
      <c r="L48" s="50"/>
      <c r="M48" s="87"/>
      <c r="N48" s="87"/>
      <c r="O48" s="50"/>
      <c r="P48" s="52"/>
      <c r="Q48" s="50"/>
      <c r="R48" s="51"/>
      <c r="S48" s="50"/>
      <c r="T48" s="50"/>
      <c r="U48" s="50"/>
    </row>
    <row r="49" ht="12.75" customHeight="1">
      <c r="A49" s="50"/>
      <c r="B49" s="50"/>
      <c r="C49" s="50"/>
      <c r="D49" s="50"/>
      <c r="E49" s="50"/>
      <c r="F49" s="50"/>
      <c r="G49" s="50"/>
      <c r="H49" s="50"/>
      <c r="I49" s="50"/>
      <c r="J49" s="50"/>
      <c r="K49" s="50"/>
      <c r="L49" s="50"/>
      <c r="M49" s="87"/>
      <c r="N49" s="87"/>
      <c r="O49" s="50"/>
      <c r="P49" s="52"/>
      <c r="Q49" s="50"/>
      <c r="R49" s="51"/>
      <c r="S49" s="50"/>
      <c r="T49" s="50"/>
      <c r="U49" s="50"/>
    </row>
    <row r="50" ht="12.75" customHeight="1">
      <c r="A50" s="50"/>
      <c r="B50" s="50"/>
      <c r="C50" s="50"/>
      <c r="D50" s="50"/>
      <c r="E50" s="50"/>
      <c r="F50" s="50"/>
      <c r="G50" s="50"/>
      <c r="H50" s="50"/>
      <c r="I50" s="50"/>
      <c r="J50" s="50"/>
      <c r="K50" s="50"/>
      <c r="L50" s="50"/>
      <c r="M50" s="87"/>
      <c r="N50" s="87"/>
      <c r="O50" s="50"/>
      <c r="P50" s="52"/>
      <c r="Q50" s="50"/>
      <c r="R50" s="51"/>
      <c r="S50" s="50"/>
      <c r="T50" s="50"/>
      <c r="U50" s="50"/>
    </row>
    <row r="51" ht="12.75" customHeight="1">
      <c r="A51" s="50"/>
      <c r="B51" s="50"/>
      <c r="C51" s="50"/>
      <c r="D51" s="50"/>
      <c r="E51" s="50"/>
      <c r="F51" s="50"/>
      <c r="G51" s="50"/>
      <c r="H51" s="50"/>
      <c r="I51" s="50"/>
      <c r="J51" s="50"/>
      <c r="K51" s="50"/>
      <c r="L51" s="50"/>
      <c r="M51" s="87"/>
      <c r="N51" s="87"/>
      <c r="O51" s="50"/>
      <c r="P51" s="52"/>
      <c r="Q51" s="50"/>
      <c r="R51" s="51"/>
      <c r="S51" s="50"/>
      <c r="T51" s="50"/>
      <c r="U51" s="50"/>
    </row>
    <row r="52" ht="12.75" customHeight="1">
      <c r="A52" s="50"/>
      <c r="B52" s="50"/>
      <c r="C52" s="50"/>
      <c r="D52" s="50"/>
      <c r="E52" s="50"/>
      <c r="F52" s="50"/>
      <c r="G52" s="50"/>
      <c r="H52" s="50"/>
      <c r="I52" s="50"/>
      <c r="J52" s="50"/>
      <c r="K52" s="50"/>
      <c r="L52" s="50"/>
      <c r="M52" s="87"/>
      <c r="N52" s="87"/>
      <c r="O52" s="50"/>
      <c r="P52" s="52"/>
      <c r="Q52" s="50"/>
      <c r="R52" s="51"/>
      <c r="S52" s="50"/>
      <c r="T52" s="50"/>
      <c r="U52" s="50"/>
    </row>
    <row r="53" ht="12.75" customHeight="1">
      <c r="A53" s="50"/>
      <c r="B53" s="50"/>
      <c r="C53" s="50"/>
      <c r="D53" s="50"/>
      <c r="E53" s="50"/>
      <c r="F53" s="50"/>
      <c r="G53" s="50"/>
      <c r="H53" s="50"/>
      <c r="I53" s="50"/>
      <c r="J53" s="50"/>
      <c r="K53" s="50"/>
      <c r="L53" s="50"/>
      <c r="M53" s="87"/>
      <c r="N53" s="87"/>
      <c r="O53" s="50"/>
      <c r="P53" s="52"/>
      <c r="Q53" s="50"/>
      <c r="R53" s="51"/>
      <c r="S53" s="50"/>
      <c r="T53" s="50"/>
      <c r="U53" s="50"/>
    </row>
    <row r="54" ht="12.75" customHeight="1">
      <c r="A54" s="50"/>
      <c r="B54" s="50"/>
      <c r="C54" s="50"/>
      <c r="D54" s="50"/>
      <c r="E54" s="50"/>
      <c r="F54" s="50"/>
      <c r="G54" s="50"/>
      <c r="H54" s="50"/>
      <c r="I54" s="50"/>
      <c r="J54" s="50"/>
      <c r="K54" s="50"/>
      <c r="L54" s="50"/>
      <c r="M54" s="87"/>
      <c r="N54" s="87"/>
      <c r="O54" s="50"/>
      <c r="P54" s="52"/>
      <c r="Q54" s="50"/>
      <c r="R54" s="51"/>
      <c r="S54" s="50"/>
      <c r="T54" s="50"/>
      <c r="U54" s="50"/>
    </row>
    <row r="55" ht="12.75" customHeight="1">
      <c r="A55" s="50"/>
      <c r="B55" s="50"/>
      <c r="C55" s="50"/>
      <c r="D55" s="50"/>
      <c r="E55" s="50"/>
      <c r="F55" s="50"/>
      <c r="G55" s="50"/>
      <c r="H55" s="50"/>
      <c r="I55" s="50"/>
      <c r="J55" s="50"/>
      <c r="K55" s="50"/>
      <c r="L55" s="50"/>
      <c r="M55" s="87"/>
      <c r="N55" s="87"/>
      <c r="O55" s="50"/>
      <c r="P55" s="52"/>
      <c r="Q55" s="50"/>
      <c r="R55" s="51"/>
      <c r="S55" s="50"/>
      <c r="T55" s="50"/>
      <c r="U55" s="50"/>
    </row>
    <row r="56" ht="12.75" customHeight="1">
      <c r="A56" s="50"/>
      <c r="B56" s="50"/>
      <c r="C56" s="50"/>
      <c r="D56" s="50"/>
      <c r="E56" s="50"/>
      <c r="F56" s="50"/>
      <c r="G56" s="50"/>
      <c r="H56" s="50"/>
      <c r="I56" s="50"/>
      <c r="J56" s="50"/>
      <c r="K56" s="50"/>
      <c r="L56" s="50"/>
      <c r="M56" s="87"/>
      <c r="N56" s="87"/>
      <c r="O56" s="50"/>
      <c r="P56" s="52"/>
      <c r="Q56" s="50"/>
      <c r="R56" s="51"/>
      <c r="S56" s="50"/>
      <c r="T56" s="50"/>
      <c r="U56" s="50"/>
    </row>
    <row r="57" ht="12.75" customHeight="1">
      <c r="A57" s="50"/>
      <c r="B57" s="50"/>
      <c r="C57" s="50"/>
      <c r="D57" s="50"/>
      <c r="E57" s="50"/>
      <c r="F57" s="50"/>
      <c r="G57" s="50"/>
      <c r="H57" s="50"/>
      <c r="I57" s="50"/>
      <c r="J57" s="50"/>
      <c r="K57" s="50"/>
      <c r="L57" s="50"/>
      <c r="M57" s="87"/>
      <c r="N57" s="87"/>
      <c r="O57" s="50"/>
      <c r="P57" s="52"/>
      <c r="Q57" s="50"/>
      <c r="R57" s="51"/>
      <c r="S57" s="50"/>
      <c r="T57" s="50"/>
      <c r="U57" s="50"/>
    </row>
    <row r="58" ht="12.75" customHeight="1">
      <c r="A58" s="50"/>
      <c r="B58" s="50"/>
      <c r="C58" s="50"/>
      <c r="D58" s="50"/>
      <c r="E58" s="50"/>
      <c r="F58" s="50"/>
      <c r="G58" s="50"/>
      <c r="H58" s="50"/>
      <c r="I58" s="50"/>
      <c r="J58" s="50"/>
      <c r="K58" s="50"/>
      <c r="L58" s="50"/>
      <c r="M58" s="87"/>
      <c r="N58" s="87"/>
      <c r="O58" s="50"/>
      <c r="P58" s="52"/>
      <c r="Q58" s="50"/>
      <c r="R58" s="51"/>
      <c r="S58" s="50"/>
      <c r="T58" s="50"/>
      <c r="U58" s="50"/>
    </row>
    <row r="59" ht="12.75" customHeight="1">
      <c r="A59" s="50"/>
      <c r="B59" s="50"/>
      <c r="C59" s="50"/>
      <c r="D59" s="50"/>
      <c r="E59" s="50"/>
      <c r="F59" s="50"/>
      <c r="G59" s="50"/>
      <c r="H59" s="50"/>
      <c r="I59" s="50"/>
      <c r="J59" s="50"/>
      <c r="K59" s="50"/>
      <c r="L59" s="50"/>
      <c r="M59" s="87"/>
      <c r="N59" s="87"/>
      <c r="O59" s="50"/>
      <c r="P59" s="52"/>
      <c r="Q59" s="50"/>
      <c r="R59" s="51"/>
      <c r="S59" s="50"/>
      <c r="T59" s="50"/>
      <c r="U59" s="50"/>
    </row>
    <row r="60" ht="12.75" customHeight="1">
      <c r="A60" s="50"/>
      <c r="B60" s="50"/>
      <c r="C60" s="50"/>
      <c r="D60" s="50"/>
      <c r="E60" s="50"/>
      <c r="F60" s="50"/>
      <c r="G60" s="50"/>
      <c r="H60" s="50"/>
      <c r="I60" s="50"/>
      <c r="J60" s="50"/>
      <c r="K60" s="50"/>
      <c r="L60" s="50"/>
      <c r="M60" s="87"/>
      <c r="N60" s="87"/>
      <c r="O60" s="50"/>
      <c r="P60" s="52"/>
      <c r="Q60" s="50"/>
      <c r="R60" s="51"/>
      <c r="S60" s="50"/>
      <c r="T60" s="50"/>
      <c r="U60" s="50"/>
    </row>
    <row r="61" ht="12.75" customHeight="1">
      <c r="A61" s="50"/>
      <c r="B61" s="50"/>
      <c r="C61" s="50"/>
      <c r="D61" s="50"/>
      <c r="E61" s="50"/>
      <c r="F61" s="50"/>
      <c r="G61" s="50"/>
      <c r="H61" s="50"/>
      <c r="I61" s="50"/>
      <c r="J61" s="50"/>
      <c r="K61" s="50"/>
      <c r="L61" s="50"/>
      <c r="M61" s="87"/>
      <c r="N61" s="87"/>
      <c r="O61" s="50"/>
      <c r="P61" s="52"/>
      <c r="Q61" s="50"/>
      <c r="R61" s="51"/>
      <c r="S61" s="50"/>
      <c r="T61" s="50"/>
      <c r="U61" s="50"/>
    </row>
    <row r="62" ht="12.75" customHeight="1">
      <c r="A62" s="50"/>
      <c r="B62" s="50"/>
      <c r="C62" s="50"/>
      <c r="D62" s="50"/>
      <c r="E62" s="50"/>
      <c r="F62" s="50"/>
      <c r="G62" s="50"/>
      <c r="H62" s="50"/>
      <c r="I62" s="50"/>
      <c r="J62" s="50"/>
      <c r="K62" s="50"/>
      <c r="L62" s="50"/>
      <c r="M62" s="87"/>
      <c r="N62" s="87"/>
      <c r="O62" s="50"/>
      <c r="P62" s="52"/>
      <c r="Q62" s="50"/>
      <c r="R62" s="51"/>
      <c r="S62" s="50"/>
      <c r="T62" s="50"/>
      <c r="U62" s="50"/>
    </row>
    <row r="63" ht="12.75" customHeight="1">
      <c r="A63" s="50"/>
      <c r="B63" s="50"/>
      <c r="C63" s="50"/>
      <c r="D63" s="50"/>
      <c r="E63" s="50"/>
      <c r="F63" s="50"/>
      <c r="G63" s="50"/>
      <c r="H63" s="50"/>
      <c r="I63" s="50"/>
      <c r="J63" s="50"/>
      <c r="K63" s="50"/>
      <c r="L63" s="50"/>
      <c r="M63" s="87"/>
      <c r="N63" s="87"/>
      <c r="O63" s="50"/>
      <c r="P63" s="52"/>
      <c r="Q63" s="50"/>
      <c r="R63" s="51"/>
      <c r="S63" s="50"/>
      <c r="T63" s="50"/>
      <c r="U63" s="50"/>
    </row>
    <row r="64" ht="12.75" customHeight="1">
      <c r="A64" s="50"/>
      <c r="B64" s="50"/>
      <c r="C64" s="50"/>
      <c r="D64" s="50"/>
      <c r="E64" s="50"/>
      <c r="F64" s="50"/>
      <c r="G64" s="50"/>
      <c r="H64" s="50"/>
      <c r="I64" s="50"/>
      <c r="J64" s="50"/>
      <c r="K64" s="50"/>
      <c r="L64" s="50"/>
      <c r="M64" s="87"/>
      <c r="N64" s="87"/>
      <c r="O64" s="50"/>
      <c r="P64" s="52"/>
      <c r="Q64" s="50"/>
      <c r="R64" s="51"/>
      <c r="S64" s="50"/>
      <c r="T64" s="50"/>
      <c r="U64" s="50"/>
    </row>
    <row r="65" ht="12.75" customHeight="1">
      <c r="A65" s="50"/>
      <c r="B65" s="50"/>
      <c r="C65" s="50"/>
      <c r="D65" s="50"/>
      <c r="E65" s="50"/>
      <c r="F65" s="50"/>
      <c r="G65" s="50"/>
      <c r="H65" s="50"/>
      <c r="I65" s="50"/>
      <c r="J65" s="50"/>
      <c r="K65" s="50"/>
      <c r="L65" s="50"/>
      <c r="M65" s="87"/>
      <c r="N65" s="87"/>
      <c r="O65" s="50"/>
      <c r="P65" s="52"/>
      <c r="Q65" s="50"/>
      <c r="R65" s="51"/>
      <c r="S65" s="50"/>
      <c r="T65" s="50"/>
      <c r="U65" s="50"/>
    </row>
    <row r="66" ht="12.75" customHeight="1">
      <c r="A66" s="50"/>
      <c r="B66" s="50"/>
      <c r="C66" s="50"/>
      <c r="D66" s="50"/>
      <c r="E66" s="50"/>
      <c r="F66" s="50"/>
      <c r="G66" s="50"/>
      <c r="H66" s="50"/>
      <c r="I66" s="50"/>
      <c r="J66" s="50"/>
      <c r="K66" s="50"/>
      <c r="L66" s="50"/>
      <c r="M66" s="87"/>
      <c r="N66" s="87"/>
      <c r="O66" s="50"/>
      <c r="P66" s="52"/>
      <c r="Q66" s="50"/>
      <c r="R66" s="51"/>
      <c r="S66" s="50"/>
      <c r="T66" s="50"/>
      <c r="U66" s="50"/>
    </row>
    <row r="67" ht="12.75" customHeight="1">
      <c r="A67" s="50"/>
      <c r="B67" s="50"/>
      <c r="C67" s="50"/>
      <c r="D67" s="50"/>
      <c r="E67" s="50"/>
      <c r="F67" s="50"/>
      <c r="G67" s="50"/>
      <c r="H67" s="50"/>
      <c r="I67" s="50"/>
      <c r="J67" s="50"/>
      <c r="K67" s="50"/>
      <c r="L67" s="50"/>
      <c r="M67" s="87"/>
      <c r="N67" s="87"/>
      <c r="O67" s="50"/>
      <c r="P67" s="52"/>
      <c r="Q67" s="50"/>
      <c r="R67" s="51"/>
      <c r="S67" s="50"/>
      <c r="T67" s="50"/>
      <c r="U67" s="50"/>
    </row>
    <row r="68" ht="12.75" customHeight="1">
      <c r="A68" s="50"/>
      <c r="B68" s="50"/>
      <c r="C68" s="50"/>
      <c r="D68" s="50"/>
      <c r="E68" s="50"/>
      <c r="F68" s="50"/>
      <c r="G68" s="50"/>
      <c r="H68" s="50"/>
      <c r="I68" s="50"/>
      <c r="J68" s="50"/>
      <c r="K68" s="50"/>
      <c r="L68" s="50"/>
      <c r="M68" s="87"/>
      <c r="N68" s="87"/>
      <c r="O68" s="50"/>
      <c r="P68" s="52"/>
      <c r="Q68" s="50"/>
      <c r="R68" s="51"/>
      <c r="S68" s="50"/>
      <c r="T68" s="50"/>
      <c r="U68" s="50"/>
    </row>
    <row r="69" ht="12.75" customHeight="1">
      <c r="A69" s="50"/>
      <c r="B69" s="50"/>
      <c r="C69" s="50"/>
      <c r="D69" s="50"/>
      <c r="E69" s="50"/>
      <c r="F69" s="50"/>
      <c r="G69" s="50"/>
      <c r="H69" s="50"/>
      <c r="I69" s="50"/>
      <c r="J69" s="50"/>
      <c r="K69" s="50"/>
      <c r="L69" s="50"/>
      <c r="M69" s="87"/>
      <c r="N69" s="87"/>
      <c r="O69" s="50"/>
      <c r="P69" s="52"/>
      <c r="Q69" s="50"/>
      <c r="R69" s="51"/>
      <c r="S69" s="50"/>
      <c r="T69" s="50"/>
      <c r="U69" s="50"/>
    </row>
    <row r="70" ht="12.75" customHeight="1">
      <c r="A70" s="50"/>
      <c r="B70" s="50"/>
      <c r="C70" s="50"/>
      <c r="D70" s="50"/>
      <c r="E70" s="50"/>
      <c r="F70" s="50"/>
      <c r="G70" s="50"/>
      <c r="H70" s="50"/>
      <c r="I70" s="50"/>
      <c r="J70" s="50"/>
      <c r="K70" s="50"/>
      <c r="L70" s="50"/>
      <c r="M70" s="87"/>
      <c r="N70" s="87"/>
      <c r="O70" s="50"/>
      <c r="P70" s="52"/>
      <c r="Q70" s="50"/>
      <c r="R70" s="51"/>
      <c r="S70" s="50"/>
      <c r="T70" s="50"/>
      <c r="U70" s="50"/>
    </row>
    <row r="71" ht="12.75" customHeight="1">
      <c r="A71" s="50"/>
      <c r="B71" s="50"/>
      <c r="C71" s="50"/>
      <c r="D71" s="50"/>
      <c r="E71" s="50"/>
      <c r="F71" s="50"/>
      <c r="G71" s="50"/>
      <c r="H71" s="50"/>
      <c r="I71" s="50"/>
      <c r="J71" s="50"/>
      <c r="K71" s="50"/>
      <c r="L71" s="50"/>
      <c r="M71" s="87"/>
      <c r="N71" s="87"/>
      <c r="O71" s="50"/>
      <c r="P71" s="52"/>
      <c r="Q71" s="50"/>
      <c r="R71" s="51"/>
      <c r="S71" s="50"/>
      <c r="T71" s="50"/>
      <c r="U71" s="50"/>
    </row>
    <row r="72" ht="12.75" customHeight="1">
      <c r="A72" s="50"/>
      <c r="B72" s="50"/>
      <c r="C72" s="50"/>
      <c r="D72" s="50"/>
      <c r="E72" s="50"/>
      <c r="F72" s="50"/>
      <c r="G72" s="50"/>
      <c r="H72" s="50"/>
      <c r="I72" s="50"/>
      <c r="J72" s="50"/>
      <c r="K72" s="50"/>
      <c r="L72" s="50"/>
      <c r="M72" s="87"/>
      <c r="N72" s="87"/>
      <c r="O72" s="50"/>
      <c r="P72" s="52"/>
      <c r="Q72" s="50"/>
      <c r="R72" s="51"/>
      <c r="S72" s="50"/>
      <c r="T72" s="50"/>
      <c r="U72" s="50"/>
    </row>
    <row r="73" ht="12.75" customHeight="1">
      <c r="A73" s="50"/>
      <c r="B73" s="50"/>
      <c r="C73" s="50"/>
      <c r="D73" s="50"/>
      <c r="E73" s="50"/>
      <c r="F73" s="50"/>
      <c r="G73" s="50"/>
      <c r="H73" s="50"/>
      <c r="I73" s="50"/>
      <c r="J73" s="50"/>
      <c r="K73" s="50"/>
      <c r="L73" s="50"/>
      <c r="M73" s="87"/>
      <c r="N73" s="87"/>
      <c r="O73" s="50"/>
      <c r="P73" s="52"/>
      <c r="Q73" s="50"/>
      <c r="R73" s="51"/>
      <c r="S73" s="50"/>
      <c r="T73" s="50"/>
      <c r="U73" s="50"/>
    </row>
    <row r="74" ht="12.75" customHeight="1">
      <c r="A74" s="50"/>
      <c r="B74" s="50"/>
      <c r="C74" s="50"/>
      <c r="D74" s="50"/>
      <c r="E74" s="50"/>
      <c r="F74" s="50"/>
      <c r="G74" s="50"/>
      <c r="H74" s="50"/>
      <c r="I74" s="50"/>
      <c r="J74" s="50"/>
      <c r="K74" s="50"/>
      <c r="L74" s="50"/>
      <c r="M74" s="87"/>
      <c r="N74" s="87"/>
      <c r="O74" s="50"/>
      <c r="P74" s="52"/>
      <c r="Q74" s="50"/>
      <c r="R74" s="51"/>
      <c r="S74" s="50"/>
      <c r="T74" s="50"/>
      <c r="U74" s="50"/>
    </row>
    <row r="75" ht="12.75" customHeight="1">
      <c r="A75" s="50"/>
      <c r="B75" s="50"/>
      <c r="C75" s="50"/>
      <c r="D75" s="50"/>
      <c r="E75" s="50"/>
      <c r="F75" s="50"/>
      <c r="G75" s="50"/>
      <c r="H75" s="50"/>
      <c r="I75" s="50"/>
      <c r="J75" s="50"/>
      <c r="K75" s="50"/>
      <c r="L75" s="50"/>
      <c r="M75" s="87"/>
      <c r="N75" s="87"/>
      <c r="O75" s="50"/>
      <c r="P75" s="52"/>
      <c r="Q75" s="50"/>
      <c r="R75" s="51"/>
      <c r="S75" s="50"/>
      <c r="T75" s="50"/>
      <c r="U75" s="50"/>
    </row>
    <row r="76" ht="12.75" customHeight="1">
      <c r="A76" s="50"/>
      <c r="B76" s="50"/>
      <c r="C76" s="50"/>
      <c r="D76" s="50"/>
      <c r="E76" s="50"/>
      <c r="F76" s="50"/>
      <c r="G76" s="50"/>
      <c r="H76" s="50"/>
      <c r="I76" s="50"/>
      <c r="J76" s="50"/>
      <c r="K76" s="50"/>
      <c r="L76" s="50"/>
      <c r="M76" s="87"/>
      <c r="N76" s="87"/>
      <c r="O76" s="50"/>
      <c r="P76" s="52"/>
      <c r="Q76" s="50"/>
      <c r="R76" s="51"/>
      <c r="S76" s="50"/>
      <c r="T76" s="50"/>
      <c r="U76" s="50"/>
    </row>
    <row r="77" ht="12.75" customHeight="1">
      <c r="A77" s="50"/>
      <c r="B77" s="50"/>
      <c r="C77" s="50"/>
      <c r="D77" s="50"/>
      <c r="E77" s="50"/>
      <c r="F77" s="50"/>
      <c r="G77" s="50"/>
      <c r="H77" s="50"/>
      <c r="I77" s="50"/>
      <c r="J77" s="50"/>
      <c r="K77" s="50"/>
      <c r="L77" s="50"/>
      <c r="M77" s="87"/>
      <c r="N77" s="87"/>
      <c r="O77" s="50"/>
      <c r="P77" s="52"/>
      <c r="Q77" s="50"/>
      <c r="R77" s="51"/>
      <c r="S77" s="50"/>
      <c r="T77" s="50"/>
      <c r="U77" s="50"/>
    </row>
    <row r="78" ht="12.75" customHeight="1">
      <c r="A78" s="50"/>
      <c r="B78" s="50"/>
      <c r="C78" s="50"/>
      <c r="D78" s="50"/>
      <c r="E78" s="50"/>
      <c r="F78" s="50"/>
      <c r="G78" s="50"/>
      <c r="H78" s="50"/>
      <c r="I78" s="50"/>
      <c r="J78" s="50"/>
      <c r="K78" s="50"/>
      <c r="L78" s="50"/>
      <c r="M78" s="87"/>
      <c r="N78" s="87"/>
      <c r="O78" s="50"/>
      <c r="P78" s="52"/>
      <c r="Q78" s="50"/>
      <c r="R78" s="51"/>
      <c r="S78" s="50"/>
      <c r="T78" s="50"/>
      <c r="U78" s="50"/>
    </row>
    <row r="79" ht="12.75" customHeight="1">
      <c r="A79" s="50"/>
      <c r="B79" s="50"/>
      <c r="C79" s="50"/>
      <c r="D79" s="50"/>
      <c r="E79" s="50"/>
      <c r="F79" s="50"/>
      <c r="G79" s="50"/>
      <c r="H79" s="50"/>
      <c r="I79" s="50"/>
      <c r="J79" s="50"/>
      <c r="K79" s="50"/>
      <c r="L79" s="50"/>
      <c r="M79" s="87"/>
      <c r="N79" s="87"/>
      <c r="O79" s="50"/>
      <c r="P79" s="52"/>
      <c r="Q79" s="50"/>
      <c r="R79" s="51"/>
      <c r="S79" s="50"/>
      <c r="T79" s="50"/>
      <c r="U79" s="50"/>
    </row>
    <row r="80" ht="12.75" customHeight="1">
      <c r="A80" s="50"/>
      <c r="B80" s="50"/>
      <c r="C80" s="50"/>
      <c r="D80" s="50"/>
      <c r="E80" s="50"/>
      <c r="F80" s="50"/>
      <c r="G80" s="50"/>
      <c r="H80" s="50"/>
      <c r="I80" s="50"/>
      <c r="J80" s="50"/>
      <c r="K80" s="50"/>
      <c r="L80" s="50"/>
      <c r="M80" s="87"/>
      <c r="N80" s="87"/>
      <c r="O80" s="50"/>
      <c r="P80" s="52"/>
      <c r="Q80" s="50"/>
      <c r="R80" s="51"/>
      <c r="S80" s="50"/>
      <c r="T80" s="50"/>
      <c r="U80" s="50"/>
    </row>
    <row r="81" ht="12.75" customHeight="1">
      <c r="A81" s="50"/>
      <c r="B81" s="50"/>
      <c r="C81" s="50"/>
      <c r="D81" s="50"/>
      <c r="E81" s="50"/>
      <c r="F81" s="50"/>
      <c r="G81" s="50"/>
      <c r="H81" s="50"/>
      <c r="I81" s="50"/>
      <c r="J81" s="50"/>
      <c r="K81" s="50"/>
      <c r="L81" s="50"/>
      <c r="M81" s="87"/>
      <c r="N81" s="87"/>
      <c r="O81" s="50"/>
      <c r="P81" s="52"/>
      <c r="Q81" s="50"/>
      <c r="R81" s="51"/>
      <c r="S81" s="50"/>
      <c r="T81" s="50"/>
      <c r="U81" s="50"/>
    </row>
    <row r="82" ht="12.75" customHeight="1">
      <c r="A82" s="50"/>
      <c r="B82" s="50"/>
      <c r="C82" s="50"/>
      <c r="D82" s="50"/>
      <c r="E82" s="50"/>
      <c r="F82" s="50"/>
      <c r="G82" s="50"/>
      <c r="H82" s="50"/>
      <c r="I82" s="50"/>
      <c r="J82" s="50"/>
      <c r="K82" s="50"/>
      <c r="L82" s="50"/>
      <c r="M82" s="87"/>
      <c r="N82" s="87"/>
      <c r="O82" s="50"/>
      <c r="P82" s="52"/>
      <c r="Q82" s="50"/>
      <c r="R82" s="51"/>
      <c r="S82" s="50"/>
      <c r="T82" s="50"/>
      <c r="U82" s="50"/>
    </row>
    <row r="83" ht="12.75" customHeight="1">
      <c r="A83" s="50"/>
      <c r="B83" s="50"/>
      <c r="C83" s="50"/>
      <c r="D83" s="50"/>
      <c r="E83" s="50"/>
      <c r="F83" s="50"/>
      <c r="G83" s="50"/>
      <c r="H83" s="50"/>
      <c r="I83" s="50"/>
      <c r="J83" s="50"/>
      <c r="K83" s="50"/>
      <c r="L83" s="50"/>
      <c r="M83" s="87"/>
      <c r="N83" s="87"/>
      <c r="O83" s="50"/>
      <c r="P83" s="52"/>
      <c r="Q83" s="50"/>
      <c r="R83" s="51"/>
      <c r="S83" s="50"/>
      <c r="T83" s="50"/>
      <c r="U83" s="50"/>
    </row>
    <row r="84" ht="12.75" customHeight="1">
      <c r="A84" s="50"/>
      <c r="B84" s="50"/>
      <c r="C84" s="50"/>
      <c r="D84" s="50"/>
      <c r="E84" s="50"/>
      <c r="F84" s="50"/>
      <c r="G84" s="50"/>
      <c r="H84" s="50"/>
      <c r="I84" s="50"/>
      <c r="J84" s="50"/>
      <c r="K84" s="50"/>
      <c r="L84" s="50"/>
      <c r="M84" s="87"/>
      <c r="N84" s="87"/>
      <c r="O84" s="50"/>
      <c r="P84" s="52"/>
      <c r="Q84" s="50"/>
      <c r="R84" s="51"/>
      <c r="S84" s="50"/>
      <c r="T84" s="50"/>
      <c r="U84" s="50"/>
    </row>
    <row r="85" ht="12.75" customHeight="1">
      <c r="A85" s="50"/>
      <c r="B85" s="50"/>
      <c r="C85" s="50"/>
      <c r="D85" s="50"/>
      <c r="E85" s="50"/>
      <c r="F85" s="50"/>
      <c r="G85" s="50"/>
      <c r="H85" s="50"/>
      <c r="I85" s="50"/>
      <c r="J85" s="50"/>
      <c r="K85" s="50"/>
      <c r="L85" s="50"/>
      <c r="M85" s="87"/>
      <c r="N85" s="87"/>
      <c r="O85" s="50"/>
      <c r="P85" s="52"/>
      <c r="Q85" s="50"/>
      <c r="R85" s="51"/>
      <c r="S85" s="50"/>
      <c r="T85" s="50"/>
      <c r="U85" s="50"/>
    </row>
    <row r="86" ht="12.75" customHeight="1">
      <c r="A86" s="50"/>
      <c r="B86" s="50"/>
      <c r="C86" s="50"/>
      <c r="D86" s="50"/>
      <c r="E86" s="50"/>
      <c r="F86" s="50"/>
      <c r="G86" s="50"/>
      <c r="H86" s="50"/>
      <c r="I86" s="50"/>
      <c r="J86" s="50"/>
      <c r="K86" s="50"/>
      <c r="L86" s="50"/>
      <c r="M86" s="87"/>
      <c r="N86" s="87"/>
      <c r="O86" s="50"/>
      <c r="P86" s="52"/>
      <c r="Q86" s="50"/>
      <c r="R86" s="51"/>
      <c r="S86" s="50"/>
      <c r="T86" s="50"/>
      <c r="U86" s="50"/>
    </row>
    <row r="87" ht="12.75" customHeight="1">
      <c r="A87" s="50"/>
      <c r="B87" s="50"/>
      <c r="C87" s="50"/>
      <c r="D87" s="50"/>
      <c r="E87" s="50"/>
      <c r="F87" s="50"/>
      <c r="G87" s="50"/>
      <c r="H87" s="50"/>
      <c r="I87" s="50"/>
      <c r="J87" s="50"/>
      <c r="K87" s="50"/>
      <c r="L87" s="50"/>
      <c r="M87" s="87"/>
      <c r="N87" s="87"/>
      <c r="O87" s="50"/>
      <c r="P87" s="52"/>
      <c r="Q87" s="50"/>
      <c r="R87" s="51"/>
      <c r="S87" s="50"/>
      <c r="T87" s="50"/>
      <c r="U87" s="50"/>
    </row>
    <row r="88" ht="12.75" customHeight="1">
      <c r="A88" s="50"/>
      <c r="B88" s="50"/>
      <c r="C88" s="50"/>
      <c r="D88" s="50"/>
      <c r="E88" s="50"/>
      <c r="F88" s="50"/>
      <c r="G88" s="50"/>
      <c r="H88" s="50"/>
      <c r="I88" s="50"/>
      <c r="J88" s="50"/>
      <c r="K88" s="50"/>
      <c r="L88" s="50"/>
      <c r="M88" s="87"/>
      <c r="N88" s="87"/>
      <c r="O88" s="50"/>
      <c r="P88" s="52"/>
      <c r="Q88" s="50"/>
      <c r="R88" s="51"/>
      <c r="S88" s="50"/>
      <c r="T88" s="50"/>
      <c r="U88" s="50"/>
    </row>
    <row r="89" ht="12.75" customHeight="1">
      <c r="A89" s="50"/>
      <c r="B89" s="50"/>
      <c r="C89" s="50"/>
      <c r="D89" s="50"/>
      <c r="E89" s="50"/>
      <c r="F89" s="50"/>
      <c r="G89" s="50"/>
      <c r="H89" s="50"/>
      <c r="I89" s="50"/>
      <c r="J89" s="50"/>
      <c r="K89" s="50"/>
      <c r="L89" s="50"/>
      <c r="M89" s="87"/>
      <c r="N89" s="87"/>
      <c r="O89" s="50"/>
      <c r="P89" s="52"/>
      <c r="Q89" s="50"/>
      <c r="R89" s="51"/>
      <c r="S89" s="50"/>
      <c r="T89" s="50"/>
      <c r="U89" s="50"/>
    </row>
    <row r="90" ht="12.75" customHeight="1">
      <c r="A90" s="50"/>
      <c r="B90" s="50"/>
      <c r="C90" s="50"/>
      <c r="D90" s="50"/>
      <c r="E90" s="50"/>
      <c r="F90" s="50"/>
      <c r="G90" s="50"/>
      <c r="H90" s="50"/>
      <c r="I90" s="50"/>
      <c r="J90" s="50"/>
      <c r="K90" s="50"/>
      <c r="L90" s="50"/>
      <c r="M90" s="87"/>
      <c r="N90" s="87"/>
      <c r="O90" s="50"/>
      <c r="P90" s="52"/>
      <c r="Q90" s="50"/>
      <c r="R90" s="51"/>
      <c r="S90" s="50"/>
      <c r="T90" s="50"/>
      <c r="U90" s="50"/>
    </row>
    <row r="91" ht="12.75" customHeight="1">
      <c r="A91" s="50"/>
      <c r="B91" s="50"/>
      <c r="C91" s="50"/>
      <c r="D91" s="50"/>
      <c r="E91" s="50"/>
      <c r="F91" s="50"/>
      <c r="G91" s="50"/>
      <c r="H91" s="50"/>
      <c r="I91" s="50"/>
      <c r="J91" s="50"/>
      <c r="K91" s="50"/>
      <c r="L91" s="50"/>
      <c r="M91" s="87"/>
      <c r="N91" s="87"/>
      <c r="O91" s="50"/>
      <c r="P91" s="52"/>
      <c r="Q91" s="50"/>
      <c r="R91" s="51"/>
      <c r="S91" s="50"/>
      <c r="T91" s="50"/>
      <c r="U91" s="50"/>
    </row>
    <row r="92" ht="12.75" customHeight="1">
      <c r="A92" s="50"/>
      <c r="B92" s="50"/>
      <c r="C92" s="50"/>
      <c r="D92" s="50"/>
      <c r="E92" s="50"/>
      <c r="F92" s="50"/>
      <c r="G92" s="50"/>
      <c r="H92" s="50"/>
      <c r="I92" s="50"/>
      <c r="J92" s="50"/>
      <c r="K92" s="50"/>
      <c r="L92" s="50"/>
      <c r="M92" s="87"/>
      <c r="N92" s="87"/>
      <c r="O92" s="50"/>
      <c r="P92" s="52"/>
      <c r="Q92" s="50"/>
      <c r="R92" s="51"/>
      <c r="S92" s="50"/>
      <c r="T92" s="50"/>
      <c r="U92" s="50"/>
    </row>
    <row r="93" ht="12.75" customHeight="1">
      <c r="A93" s="50"/>
      <c r="B93" s="50"/>
      <c r="C93" s="50"/>
      <c r="D93" s="50"/>
      <c r="E93" s="50"/>
      <c r="F93" s="50"/>
      <c r="G93" s="50"/>
      <c r="H93" s="50"/>
      <c r="I93" s="50"/>
      <c r="J93" s="50"/>
      <c r="K93" s="50"/>
      <c r="L93" s="50"/>
      <c r="M93" s="87"/>
      <c r="N93" s="87"/>
      <c r="O93" s="50"/>
      <c r="P93" s="52"/>
      <c r="Q93" s="50"/>
      <c r="R93" s="51"/>
      <c r="S93" s="50"/>
      <c r="T93" s="50"/>
      <c r="U93" s="50"/>
    </row>
    <row r="94" ht="12.75" customHeight="1">
      <c r="A94" s="50"/>
      <c r="B94" s="50"/>
      <c r="C94" s="50"/>
      <c r="D94" s="50"/>
      <c r="E94" s="50"/>
      <c r="F94" s="50"/>
      <c r="G94" s="50"/>
      <c r="H94" s="50"/>
      <c r="I94" s="50"/>
      <c r="J94" s="50"/>
      <c r="K94" s="50"/>
      <c r="L94" s="50"/>
      <c r="M94" s="87"/>
      <c r="N94" s="87"/>
      <c r="O94" s="50"/>
      <c r="P94" s="52"/>
      <c r="Q94" s="50"/>
      <c r="R94" s="51"/>
      <c r="S94" s="50"/>
      <c r="T94" s="50"/>
      <c r="U94" s="50"/>
    </row>
    <row r="95" ht="12.75" customHeight="1">
      <c r="A95" s="50"/>
      <c r="B95" s="50"/>
      <c r="C95" s="50"/>
      <c r="D95" s="50"/>
      <c r="E95" s="50"/>
      <c r="F95" s="50"/>
      <c r="G95" s="50"/>
      <c r="H95" s="50"/>
      <c r="I95" s="50"/>
      <c r="J95" s="50"/>
      <c r="K95" s="50"/>
      <c r="L95" s="50"/>
      <c r="M95" s="87"/>
      <c r="N95" s="87"/>
      <c r="O95" s="50"/>
      <c r="P95" s="52"/>
      <c r="Q95" s="50"/>
      <c r="R95" s="51"/>
      <c r="S95" s="50"/>
      <c r="T95" s="50"/>
      <c r="U95" s="50"/>
    </row>
    <row r="96" ht="12.75" customHeight="1">
      <c r="A96" s="50"/>
      <c r="B96" s="50"/>
      <c r="C96" s="50"/>
      <c r="D96" s="50"/>
      <c r="E96" s="50"/>
      <c r="F96" s="50"/>
      <c r="G96" s="50"/>
      <c r="H96" s="50"/>
      <c r="I96" s="50"/>
      <c r="J96" s="50"/>
      <c r="K96" s="50"/>
      <c r="L96" s="50"/>
      <c r="M96" s="87"/>
      <c r="N96" s="87"/>
      <c r="O96" s="50"/>
      <c r="P96" s="52"/>
      <c r="Q96" s="50"/>
      <c r="R96" s="51"/>
      <c r="S96" s="50"/>
      <c r="T96" s="50"/>
      <c r="U96" s="50"/>
    </row>
    <row r="97" ht="12.75" customHeight="1">
      <c r="A97" s="50"/>
      <c r="B97" s="50"/>
      <c r="C97" s="50"/>
      <c r="D97" s="50"/>
      <c r="E97" s="50"/>
      <c r="F97" s="50"/>
      <c r="G97" s="50"/>
      <c r="H97" s="50"/>
      <c r="I97" s="50"/>
      <c r="J97" s="50"/>
      <c r="K97" s="50"/>
      <c r="L97" s="50"/>
      <c r="M97" s="87"/>
      <c r="N97" s="87"/>
      <c r="O97" s="50"/>
      <c r="P97" s="52"/>
      <c r="Q97" s="50"/>
      <c r="R97" s="51"/>
      <c r="S97" s="50"/>
      <c r="T97" s="50"/>
      <c r="U97" s="50"/>
    </row>
    <row r="98" ht="12.75" customHeight="1">
      <c r="A98" s="50"/>
      <c r="B98" s="50"/>
      <c r="C98" s="50"/>
      <c r="D98" s="50"/>
      <c r="E98" s="50"/>
      <c r="F98" s="50"/>
      <c r="G98" s="50"/>
      <c r="H98" s="50"/>
      <c r="I98" s="50"/>
      <c r="J98" s="50"/>
      <c r="K98" s="50"/>
      <c r="L98" s="50"/>
      <c r="M98" s="87"/>
      <c r="N98" s="87"/>
      <c r="O98" s="50"/>
      <c r="P98" s="52"/>
      <c r="Q98" s="50"/>
      <c r="R98" s="51"/>
      <c r="S98" s="50"/>
      <c r="T98" s="50"/>
      <c r="U98" s="50"/>
    </row>
    <row r="99" ht="12.75" customHeight="1">
      <c r="A99" s="50"/>
      <c r="B99" s="50"/>
      <c r="C99" s="50"/>
      <c r="D99" s="50"/>
      <c r="E99" s="50"/>
      <c r="F99" s="50"/>
      <c r="G99" s="50"/>
      <c r="H99" s="50"/>
      <c r="I99" s="50"/>
      <c r="J99" s="50"/>
      <c r="K99" s="50"/>
      <c r="L99" s="50"/>
      <c r="M99" s="87"/>
      <c r="N99" s="87"/>
      <c r="O99" s="50"/>
      <c r="P99" s="52"/>
      <c r="Q99" s="50"/>
      <c r="R99" s="51"/>
      <c r="S99" s="50"/>
      <c r="T99" s="50"/>
      <c r="U99" s="50"/>
    </row>
    <row r="100" ht="12.75" customHeight="1">
      <c r="A100" s="50"/>
      <c r="B100" s="50"/>
      <c r="C100" s="50"/>
      <c r="D100" s="50"/>
      <c r="E100" s="50"/>
      <c r="F100" s="50"/>
      <c r="G100" s="50"/>
      <c r="H100" s="50"/>
      <c r="I100" s="50"/>
      <c r="J100" s="50"/>
      <c r="K100" s="50"/>
      <c r="L100" s="50"/>
      <c r="M100" s="87"/>
      <c r="N100" s="87"/>
      <c r="O100" s="50"/>
      <c r="P100" s="52"/>
      <c r="Q100" s="50"/>
      <c r="R100" s="51"/>
      <c r="S100" s="50"/>
      <c r="T100" s="50"/>
      <c r="U100" s="50"/>
    </row>
    <row r="101" ht="12.75" customHeight="1">
      <c r="A101" s="50"/>
      <c r="B101" s="50"/>
      <c r="C101" s="50"/>
      <c r="D101" s="50"/>
      <c r="E101" s="50"/>
      <c r="F101" s="50"/>
      <c r="G101" s="50"/>
      <c r="H101" s="50"/>
      <c r="I101" s="50"/>
      <c r="J101" s="50"/>
      <c r="K101" s="50"/>
      <c r="L101" s="50"/>
      <c r="M101" s="87"/>
      <c r="N101" s="87"/>
      <c r="O101" s="50"/>
      <c r="P101" s="52"/>
      <c r="Q101" s="50"/>
      <c r="R101" s="51"/>
      <c r="S101" s="50"/>
      <c r="T101" s="50"/>
      <c r="U101" s="50"/>
    </row>
    <row r="102" ht="12.75" customHeight="1">
      <c r="A102" s="50"/>
      <c r="B102" s="50"/>
      <c r="C102" s="50"/>
      <c r="D102" s="50"/>
      <c r="E102" s="50"/>
      <c r="F102" s="50"/>
      <c r="G102" s="50"/>
      <c r="H102" s="50"/>
      <c r="I102" s="50"/>
      <c r="J102" s="50"/>
      <c r="K102" s="50"/>
      <c r="L102" s="50"/>
      <c r="M102" s="87"/>
      <c r="N102" s="87"/>
      <c r="O102" s="50"/>
      <c r="P102" s="52"/>
      <c r="Q102" s="50"/>
      <c r="R102" s="51"/>
      <c r="S102" s="50"/>
      <c r="T102" s="50"/>
      <c r="U102" s="50"/>
    </row>
    <row r="103" ht="12.75" customHeight="1">
      <c r="A103" s="50"/>
      <c r="B103" s="50"/>
      <c r="C103" s="50"/>
      <c r="D103" s="50"/>
      <c r="E103" s="50"/>
      <c r="F103" s="50"/>
      <c r="G103" s="50"/>
      <c r="H103" s="50"/>
      <c r="I103" s="50"/>
      <c r="J103" s="50"/>
      <c r="K103" s="50"/>
      <c r="L103" s="50"/>
      <c r="M103" s="87"/>
      <c r="N103" s="87"/>
      <c r="O103" s="50"/>
      <c r="P103" s="52"/>
      <c r="Q103" s="50"/>
      <c r="R103" s="51"/>
      <c r="S103" s="50"/>
      <c r="T103" s="50"/>
      <c r="U103" s="50"/>
    </row>
    <row r="104" ht="12.75" customHeight="1">
      <c r="A104" s="50"/>
      <c r="B104" s="50"/>
      <c r="C104" s="50"/>
      <c r="D104" s="50"/>
      <c r="E104" s="50"/>
      <c r="F104" s="50"/>
      <c r="G104" s="50"/>
      <c r="H104" s="50"/>
      <c r="I104" s="50"/>
      <c r="J104" s="50"/>
      <c r="K104" s="50"/>
      <c r="L104" s="50"/>
      <c r="M104" s="87"/>
      <c r="N104" s="87"/>
      <c r="O104" s="50"/>
      <c r="P104" s="52"/>
      <c r="Q104" s="50"/>
      <c r="R104" s="51"/>
      <c r="S104" s="50"/>
      <c r="T104" s="50"/>
      <c r="U104" s="50"/>
    </row>
    <row r="105" ht="12.75" customHeight="1">
      <c r="A105" s="50"/>
      <c r="B105" s="50"/>
      <c r="C105" s="50"/>
      <c r="D105" s="50"/>
      <c r="E105" s="50"/>
      <c r="F105" s="50"/>
      <c r="G105" s="50"/>
      <c r="H105" s="50"/>
      <c r="I105" s="50"/>
      <c r="J105" s="50"/>
      <c r="K105" s="50"/>
      <c r="L105" s="50"/>
      <c r="M105" s="87"/>
      <c r="N105" s="87"/>
      <c r="O105" s="50"/>
      <c r="P105" s="52"/>
      <c r="Q105" s="50"/>
      <c r="R105" s="51"/>
      <c r="S105" s="50"/>
      <c r="T105" s="50"/>
      <c r="U105" s="50"/>
    </row>
    <row r="106" ht="12.75" customHeight="1">
      <c r="A106" s="50"/>
      <c r="B106" s="50"/>
      <c r="C106" s="50"/>
      <c r="D106" s="50"/>
      <c r="E106" s="50"/>
      <c r="F106" s="50"/>
      <c r="G106" s="50"/>
      <c r="H106" s="50"/>
      <c r="I106" s="50"/>
      <c r="J106" s="50"/>
      <c r="K106" s="50"/>
      <c r="L106" s="50"/>
      <c r="M106" s="87"/>
      <c r="N106" s="87"/>
      <c r="O106" s="50"/>
      <c r="P106" s="52"/>
      <c r="Q106" s="50"/>
      <c r="R106" s="51"/>
      <c r="S106" s="50"/>
      <c r="T106" s="50"/>
      <c r="U106" s="50"/>
    </row>
    <row r="107" ht="12.75" customHeight="1">
      <c r="A107" s="50"/>
      <c r="B107" s="50"/>
      <c r="C107" s="50"/>
      <c r="D107" s="50"/>
      <c r="E107" s="50"/>
      <c r="F107" s="50"/>
      <c r="G107" s="50"/>
      <c r="H107" s="50"/>
      <c r="I107" s="50"/>
      <c r="J107" s="50"/>
      <c r="K107" s="50"/>
      <c r="L107" s="50"/>
      <c r="M107" s="87"/>
      <c r="N107" s="87"/>
      <c r="O107" s="50"/>
      <c r="P107" s="52"/>
      <c r="Q107" s="50"/>
      <c r="R107" s="51"/>
      <c r="S107" s="50"/>
      <c r="T107" s="50"/>
      <c r="U107" s="50"/>
    </row>
    <row r="108" ht="12.75" customHeight="1">
      <c r="A108" s="50"/>
      <c r="B108" s="50"/>
      <c r="C108" s="50"/>
      <c r="D108" s="50"/>
      <c r="E108" s="50"/>
      <c r="F108" s="50"/>
      <c r="G108" s="50"/>
      <c r="H108" s="50"/>
      <c r="I108" s="50"/>
      <c r="J108" s="50"/>
      <c r="K108" s="50"/>
      <c r="L108" s="50"/>
      <c r="M108" s="87"/>
      <c r="N108" s="87"/>
      <c r="O108" s="50"/>
      <c r="P108" s="52"/>
      <c r="Q108" s="50"/>
      <c r="R108" s="51"/>
      <c r="S108" s="50"/>
      <c r="T108" s="50"/>
      <c r="U108" s="50"/>
    </row>
    <row r="109" ht="12.75" customHeight="1">
      <c r="A109" s="50"/>
      <c r="B109" s="50"/>
      <c r="C109" s="50"/>
      <c r="D109" s="50"/>
      <c r="E109" s="50"/>
      <c r="F109" s="50"/>
      <c r="G109" s="50"/>
      <c r="H109" s="50"/>
      <c r="I109" s="50"/>
      <c r="J109" s="50"/>
      <c r="K109" s="50"/>
      <c r="L109" s="50"/>
      <c r="M109" s="87"/>
      <c r="N109" s="87"/>
      <c r="O109" s="50"/>
      <c r="P109" s="52"/>
      <c r="Q109" s="50"/>
      <c r="R109" s="51"/>
      <c r="S109" s="50"/>
      <c r="T109" s="50"/>
      <c r="U109" s="50"/>
    </row>
    <row r="110" ht="12.75" customHeight="1">
      <c r="A110" s="50"/>
      <c r="B110" s="50"/>
      <c r="C110" s="50"/>
      <c r="D110" s="50"/>
      <c r="E110" s="50"/>
      <c r="F110" s="50"/>
      <c r="G110" s="50"/>
      <c r="H110" s="50"/>
      <c r="I110" s="50"/>
      <c r="J110" s="50"/>
      <c r="K110" s="50"/>
      <c r="L110" s="50"/>
      <c r="M110" s="87"/>
      <c r="N110" s="87"/>
      <c r="O110" s="50"/>
      <c r="P110" s="52"/>
      <c r="Q110" s="50"/>
      <c r="R110" s="51"/>
      <c r="S110" s="50"/>
      <c r="T110" s="50"/>
      <c r="U110" s="50"/>
    </row>
    <row r="111" ht="12.75" customHeight="1">
      <c r="A111" s="50"/>
      <c r="B111" s="50"/>
      <c r="C111" s="50"/>
      <c r="D111" s="50"/>
      <c r="E111" s="50"/>
      <c r="F111" s="50"/>
      <c r="G111" s="50"/>
      <c r="H111" s="50"/>
      <c r="I111" s="50"/>
      <c r="J111" s="50"/>
      <c r="K111" s="50"/>
      <c r="L111" s="50"/>
      <c r="M111" s="87"/>
      <c r="N111" s="87"/>
      <c r="O111" s="50"/>
      <c r="P111" s="52"/>
      <c r="Q111" s="50"/>
      <c r="R111" s="51"/>
      <c r="S111" s="50"/>
      <c r="T111" s="50"/>
      <c r="U111" s="50"/>
    </row>
    <row r="112" ht="12.75" customHeight="1">
      <c r="A112" s="50"/>
      <c r="B112" s="50"/>
      <c r="C112" s="50"/>
      <c r="D112" s="50"/>
      <c r="E112" s="50"/>
      <c r="F112" s="50"/>
      <c r="G112" s="50"/>
      <c r="H112" s="50"/>
      <c r="I112" s="50"/>
      <c r="J112" s="50"/>
      <c r="K112" s="50"/>
      <c r="L112" s="50"/>
      <c r="M112" s="87"/>
      <c r="N112" s="87"/>
      <c r="O112" s="50"/>
      <c r="P112" s="52"/>
      <c r="Q112" s="50"/>
      <c r="R112" s="51"/>
      <c r="S112" s="50"/>
      <c r="T112" s="50"/>
      <c r="U112" s="50"/>
    </row>
    <row r="113" ht="12.75" customHeight="1">
      <c r="A113" s="50"/>
      <c r="B113" s="50"/>
      <c r="C113" s="50"/>
      <c r="D113" s="50"/>
      <c r="E113" s="50"/>
      <c r="F113" s="50"/>
      <c r="G113" s="50"/>
      <c r="H113" s="50"/>
      <c r="I113" s="50"/>
      <c r="J113" s="50"/>
      <c r="K113" s="50"/>
      <c r="L113" s="50"/>
      <c r="M113" s="87"/>
      <c r="N113" s="87"/>
      <c r="O113" s="50"/>
      <c r="P113" s="52"/>
      <c r="Q113" s="50"/>
      <c r="R113" s="51"/>
      <c r="S113" s="50"/>
      <c r="T113" s="50"/>
      <c r="U113" s="50"/>
    </row>
    <row r="114" ht="12.75" customHeight="1">
      <c r="A114" s="50"/>
      <c r="B114" s="50"/>
      <c r="C114" s="50"/>
      <c r="D114" s="50"/>
      <c r="E114" s="50"/>
      <c r="F114" s="50"/>
      <c r="G114" s="50"/>
      <c r="H114" s="50"/>
      <c r="I114" s="50"/>
      <c r="J114" s="50"/>
      <c r="K114" s="50"/>
      <c r="L114" s="50"/>
      <c r="M114" s="87"/>
      <c r="N114" s="87"/>
      <c r="O114" s="50"/>
      <c r="P114" s="52"/>
      <c r="Q114" s="50"/>
      <c r="R114" s="51"/>
      <c r="S114" s="50"/>
      <c r="T114" s="50"/>
      <c r="U114" s="50"/>
    </row>
    <row r="115" ht="12.75" customHeight="1">
      <c r="A115" s="50"/>
      <c r="B115" s="50"/>
      <c r="C115" s="50"/>
      <c r="D115" s="50"/>
      <c r="E115" s="50"/>
      <c r="F115" s="50"/>
      <c r="G115" s="50"/>
      <c r="H115" s="50"/>
      <c r="I115" s="50"/>
      <c r="J115" s="50"/>
      <c r="K115" s="50"/>
      <c r="L115" s="50"/>
      <c r="M115" s="87"/>
      <c r="N115" s="87"/>
      <c r="O115" s="50"/>
      <c r="P115" s="52"/>
      <c r="Q115" s="50"/>
      <c r="R115" s="51"/>
      <c r="S115" s="50"/>
      <c r="T115" s="50"/>
      <c r="U115" s="50"/>
    </row>
    <row r="116" ht="12.75" customHeight="1">
      <c r="A116" s="50"/>
      <c r="B116" s="50"/>
      <c r="C116" s="50"/>
      <c r="D116" s="50"/>
      <c r="E116" s="50"/>
      <c r="F116" s="50"/>
      <c r="G116" s="50"/>
      <c r="H116" s="50"/>
      <c r="I116" s="50"/>
      <c r="J116" s="50"/>
      <c r="K116" s="50"/>
      <c r="L116" s="50"/>
      <c r="M116" s="87"/>
      <c r="N116" s="87"/>
      <c r="O116" s="50"/>
      <c r="P116" s="52"/>
      <c r="Q116" s="50"/>
      <c r="R116" s="51"/>
      <c r="S116" s="50"/>
      <c r="T116" s="50"/>
      <c r="U116" s="50"/>
    </row>
    <row r="117" ht="12.75" customHeight="1">
      <c r="A117" s="50"/>
      <c r="B117" s="50"/>
      <c r="C117" s="50"/>
      <c r="D117" s="50"/>
      <c r="E117" s="50"/>
      <c r="F117" s="50"/>
      <c r="G117" s="50"/>
      <c r="H117" s="50"/>
      <c r="I117" s="50"/>
      <c r="J117" s="50"/>
      <c r="K117" s="50"/>
      <c r="L117" s="50"/>
      <c r="M117" s="87"/>
      <c r="N117" s="87"/>
      <c r="O117" s="50"/>
      <c r="P117" s="52"/>
      <c r="Q117" s="50"/>
      <c r="R117" s="51"/>
      <c r="S117" s="50"/>
      <c r="T117" s="50"/>
      <c r="U117" s="50"/>
    </row>
    <row r="118" ht="12.75" customHeight="1">
      <c r="A118" s="50"/>
      <c r="B118" s="50"/>
      <c r="C118" s="50"/>
      <c r="D118" s="50"/>
      <c r="E118" s="50"/>
      <c r="F118" s="50"/>
      <c r="G118" s="50"/>
      <c r="H118" s="50"/>
      <c r="I118" s="50"/>
      <c r="J118" s="50"/>
      <c r="K118" s="50"/>
      <c r="L118" s="50"/>
      <c r="M118" s="87"/>
      <c r="N118" s="87"/>
      <c r="O118" s="50"/>
      <c r="P118" s="52"/>
      <c r="Q118" s="50"/>
      <c r="R118" s="51"/>
      <c r="S118" s="50"/>
      <c r="T118" s="50"/>
      <c r="U118" s="50"/>
    </row>
    <row r="119" ht="12.75" customHeight="1">
      <c r="A119" s="50"/>
      <c r="B119" s="50"/>
      <c r="C119" s="50"/>
      <c r="D119" s="50"/>
      <c r="E119" s="50"/>
      <c r="F119" s="50"/>
      <c r="G119" s="50"/>
      <c r="H119" s="50"/>
      <c r="I119" s="50"/>
      <c r="J119" s="50"/>
      <c r="K119" s="50"/>
      <c r="L119" s="50"/>
      <c r="M119" s="87"/>
      <c r="N119" s="87"/>
      <c r="O119" s="50"/>
      <c r="P119" s="52"/>
      <c r="Q119" s="50"/>
      <c r="R119" s="51"/>
      <c r="S119" s="50"/>
      <c r="T119" s="50"/>
      <c r="U119" s="50"/>
    </row>
    <row r="120" ht="12.75" customHeight="1">
      <c r="A120" s="50"/>
      <c r="B120" s="50"/>
      <c r="C120" s="50"/>
      <c r="D120" s="50"/>
      <c r="E120" s="50"/>
      <c r="F120" s="50"/>
      <c r="G120" s="50"/>
      <c r="H120" s="50"/>
      <c r="I120" s="50"/>
      <c r="J120" s="50"/>
      <c r="K120" s="50"/>
      <c r="L120" s="50"/>
      <c r="M120" s="87"/>
      <c r="N120" s="87"/>
      <c r="O120" s="50"/>
      <c r="P120" s="52"/>
      <c r="Q120" s="50"/>
      <c r="R120" s="51"/>
      <c r="S120" s="50"/>
      <c r="T120" s="50"/>
      <c r="U120" s="50"/>
    </row>
    <row r="121" ht="12.75" customHeight="1">
      <c r="A121" s="50"/>
      <c r="B121" s="50"/>
      <c r="C121" s="50"/>
      <c r="D121" s="50"/>
      <c r="E121" s="50"/>
      <c r="F121" s="50"/>
      <c r="G121" s="50"/>
      <c r="H121" s="50"/>
      <c r="I121" s="50"/>
      <c r="J121" s="50"/>
      <c r="K121" s="50"/>
      <c r="L121" s="50"/>
      <c r="M121" s="87"/>
      <c r="N121" s="87"/>
      <c r="O121" s="50"/>
      <c r="P121" s="52"/>
      <c r="Q121" s="50"/>
      <c r="R121" s="51"/>
      <c r="S121" s="50"/>
      <c r="T121" s="50"/>
      <c r="U121" s="50"/>
    </row>
    <row r="122" ht="12.75" customHeight="1">
      <c r="A122" s="50"/>
      <c r="B122" s="50"/>
      <c r="C122" s="50"/>
      <c r="D122" s="50"/>
      <c r="E122" s="50"/>
      <c r="F122" s="50"/>
      <c r="G122" s="50"/>
      <c r="H122" s="50"/>
      <c r="I122" s="50"/>
      <c r="J122" s="50"/>
      <c r="K122" s="50"/>
      <c r="L122" s="50"/>
      <c r="M122" s="87"/>
      <c r="N122" s="87"/>
      <c r="O122" s="50"/>
      <c r="P122" s="52"/>
      <c r="Q122" s="50"/>
      <c r="R122" s="51"/>
      <c r="S122" s="50"/>
      <c r="T122" s="50"/>
      <c r="U122" s="50"/>
    </row>
    <row r="123" ht="12.75" customHeight="1">
      <c r="A123" s="50"/>
      <c r="B123" s="50"/>
      <c r="C123" s="50"/>
      <c r="D123" s="50"/>
      <c r="E123" s="50"/>
      <c r="F123" s="50"/>
      <c r="G123" s="50"/>
      <c r="H123" s="50"/>
      <c r="I123" s="50"/>
      <c r="J123" s="50"/>
      <c r="K123" s="50"/>
      <c r="L123" s="50"/>
      <c r="M123" s="87"/>
      <c r="N123" s="87"/>
      <c r="O123" s="50"/>
      <c r="P123" s="52"/>
      <c r="Q123" s="50"/>
      <c r="R123" s="51"/>
      <c r="S123" s="50"/>
      <c r="T123" s="50"/>
      <c r="U123" s="50"/>
    </row>
    <row r="124" ht="12.75" customHeight="1">
      <c r="A124" s="50"/>
      <c r="B124" s="50"/>
      <c r="C124" s="50"/>
      <c r="D124" s="50"/>
      <c r="E124" s="50"/>
      <c r="F124" s="50"/>
      <c r="G124" s="50"/>
      <c r="H124" s="50"/>
      <c r="I124" s="50"/>
      <c r="J124" s="50"/>
      <c r="K124" s="50"/>
      <c r="L124" s="50"/>
      <c r="M124" s="87"/>
      <c r="N124" s="87"/>
      <c r="O124" s="50"/>
      <c r="P124" s="52"/>
      <c r="Q124" s="50"/>
      <c r="R124" s="51"/>
      <c r="S124" s="50"/>
      <c r="T124" s="50"/>
      <c r="U124" s="50"/>
    </row>
    <row r="125" ht="12.75" customHeight="1">
      <c r="A125" s="50"/>
      <c r="B125" s="50"/>
      <c r="C125" s="50"/>
      <c r="D125" s="50"/>
      <c r="E125" s="50"/>
      <c r="F125" s="50"/>
      <c r="G125" s="50"/>
      <c r="H125" s="50"/>
      <c r="I125" s="50"/>
      <c r="J125" s="50"/>
      <c r="K125" s="50"/>
      <c r="L125" s="50"/>
      <c r="M125" s="87"/>
      <c r="N125" s="87"/>
      <c r="O125" s="50"/>
      <c r="P125" s="52"/>
      <c r="Q125" s="50"/>
      <c r="R125" s="51"/>
      <c r="S125" s="50"/>
      <c r="T125" s="50"/>
      <c r="U125" s="50"/>
    </row>
    <row r="126" ht="12.75" customHeight="1">
      <c r="A126" s="50"/>
      <c r="B126" s="50"/>
      <c r="C126" s="50"/>
      <c r="D126" s="50"/>
      <c r="E126" s="50"/>
      <c r="F126" s="50"/>
      <c r="G126" s="50"/>
      <c r="H126" s="50"/>
      <c r="I126" s="50"/>
      <c r="J126" s="50"/>
      <c r="K126" s="50"/>
      <c r="L126" s="50"/>
      <c r="M126" s="87"/>
      <c r="N126" s="87"/>
      <c r="O126" s="50"/>
      <c r="P126" s="52"/>
      <c r="Q126" s="50"/>
      <c r="R126" s="51"/>
      <c r="S126" s="50"/>
      <c r="T126" s="50"/>
      <c r="U126" s="50"/>
    </row>
    <row r="127" ht="12.75" customHeight="1">
      <c r="A127" s="50"/>
      <c r="B127" s="50"/>
      <c r="C127" s="50"/>
      <c r="D127" s="50"/>
      <c r="E127" s="50"/>
      <c r="F127" s="50"/>
      <c r="G127" s="50"/>
      <c r="H127" s="50"/>
      <c r="I127" s="50"/>
      <c r="J127" s="50"/>
      <c r="K127" s="50"/>
      <c r="L127" s="50"/>
      <c r="M127" s="87"/>
      <c r="N127" s="87"/>
      <c r="O127" s="50"/>
      <c r="P127" s="52"/>
      <c r="Q127" s="50"/>
      <c r="R127" s="51"/>
      <c r="S127" s="50"/>
      <c r="T127" s="50"/>
      <c r="U127" s="50"/>
    </row>
    <row r="128" ht="12.75" customHeight="1">
      <c r="A128" s="50"/>
      <c r="B128" s="50"/>
      <c r="C128" s="50"/>
      <c r="D128" s="50"/>
      <c r="E128" s="50"/>
      <c r="F128" s="50"/>
      <c r="G128" s="50"/>
      <c r="H128" s="50"/>
      <c r="I128" s="50"/>
      <c r="J128" s="50"/>
      <c r="K128" s="50"/>
      <c r="L128" s="50"/>
      <c r="M128" s="87"/>
      <c r="N128" s="87"/>
      <c r="O128" s="50"/>
      <c r="P128" s="52"/>
      <c r="Q128" s="50"/>
      <c r="R128" s="51"/>
      <c r="S128" s="50"/>
      <c r="T128" s="50"/>
      <c r="U128" s="50"/>
    </row>
    <row r="129" ht="12.75" customHeight="1">
      <c r="A129" s="50"/>
      <c r="B129" s="50"/>
      <c r="C129" s="50"/>
      <c r="D129" s="50"/>
      <c r="E129" s="50"/>
      <c r="F129" s="50"/>
      <c r="G129" s="50"/>
      <c r="H129" s="50"/>
      <c r="I129" s="50"/>
      <c r="J129" s="50"/>
      <c r="K129" s="50"/>
      <c r="L129" s="50"/>
      <c r="M129" s="87"/>
      <c r="N129" s="87"/>
      <c r="O129" s="50"/>
      <c r="P129" s="52"/>
      <c r="Q129" s="50"/>
      <c r="R129" s="51"/>
      <c r="S129" s="50"/>
      <c r="T129" s="50"/>
      <c r="U129" s="50"/>
    </row>
    <row r="130" ht="12.75" customHeight="1">
      <c r="A130" s="50"/>
      <c r="B130" s="50"/>
      <c r="C130" s="50"/>
      <c r="D130" s="50"/>
      <c r="E130" s="50"/>
      <c r="F130" s="50"/>
      <c r="G130" s="50"/>
      <c r="H130" s="50"/>
      <c r="I130" s="50"/>
      <c r="J130" s="50"/>
      <c r="K130" s="50"/>
      <c r="L130" s="50"/>
      <c r="M130" s="87"/>
      <c r="N130" s="87"/>
      <c r="O130" s="50"/>
      <c r="P130" s="52"/>
      <c r="Q130" s="50"/>
      <c r="R130" s="51"/>
      <c r="S130" s="50"/>
      <c r="T130" s="50"/>
      <c r="U130" s="50"/>
    </row>
    <row r="131" ht="12.75" customHeight="1">
      <c r="A131" s="50"/>
      <c r="B131" s="50"/>
      <c r="C131" s="50"/>
      <c r="D131" s="50"/>
      <c r="E131" s="50"/>
      <c r="F131" s="50"/>
      <c r="G131" s="50"/>
      <c r="H131" s="50"/>
      <c r="I131" s="50"/>
      <c r="J131" s="50"/>
      <c r="K131" s="50"/>
      <c r="L131" s="50"/>
      <c r="M131" s="87"/>
      <c r="N131" s="87"/>
      <c r="O131" s="50"/>
      <c r="P131" s="52"/>
      <c r="Q131" s="50"/>
      <c r="R131" s="51"/>
      <c r="S131" s="50"/>
      <c r="T131" s="50"/>
      <c r="U131" s="50"/>
    </row>
    <row r="132" ht="12.75" customHeight="1">
      <c r="A132" s="50"/>
      <c r="B132" s="50"/>
      <c r="C132" s="50"/>
      <c r="D132" s="50"/>
      <c r="E132" s="50"/>
      <c r="F132" s="50"/>
      <c r="G132" s="50"/>
      <c r="H132" s="50"/>
      <c r="I132" s="50"/>
      <c r="J132" s="50"/>
      <c r="K132" s="50"/>
      <c r="L132" s="50"/>
      <c r="M132" s="87"/>
      <c r="N132" s="87"/>
      <c r="O132" s="50"/>
      <c r="P132" s="52"/>
      <c r="Q132" s="50"/>
      <c r="R132" s="51"/>
      <c r="S132" s="50"/>
      <c r="T132" s="50"/>
      <c r="U132" s="50"/>
    </row>
    <row r="133" ht="12.75" customHeight="1">
      <c r="A133" s="50"/>
      <c r="B133" s="50"/>
      <c r="C133" s="50"/>
      <c r="D133" s="50"/>
      <c r="E133" s="50"/>
      <c r="F133" s="50"/>
      <c r="G133" s="50"/>
      <c r="H133" s="50"/>
      <c r="I133" s="50"/>
      <c r="J133" s="50"/>
      <c r="K133" s="50"/>
      <c r="L133" s="50"/>
      <c r="M133" s="87"/>
      <c r="N133" s="87"/>
      <c r="O133" s="50"/>
      <c r="P133" s="52"/>
      <c r="Q133" s="50"/>
      <c r="R133" s="51"/>
      <c r="S133" s="50"/>
      <c r="T133" s="50"/>
      <c r="U133" s="50"/>
    </row>
    <row r="134" ht="12.75" customHeight="1">
      <c r="A134" s="50"/>
      <c r="B134" s="50"/>
      <c r="C134" s="50"/>
      <c r="D134" s="50"/>
      <c r="E134" s="50"/>
      <c r="F134" s="50"/>
      <c r="G134" s="50"/>
      <c r="H134" s="50"/>
      <c r="I134" s="50"/>
      <c r="J134" s="50"/>
      <c r="K134" s="50"/>
      <c r="L134" s="50"/>
      <c r="M134" s="87"/>
      <c r="N134" s="87"/>
      <c r="O134" s="50"/>
      <c r="P134" s="52"/>
      <c r="Q134" s="50"/>
      <c r="R134" s="51"/>
      <c r="S134" s="50"/>
      <c r="T134" s="50"/>
      <c r="U134" s="50"/>
    </row>
    <row r="135" ht="12.75" customHeight="1">
      <c r="A135" s="50"/>
      <c r="B135" s="50"/>
      <c r="C135" s="50"/>
      <c r="D135" s="50"/>
      <c r="E135" s="50"/>
      <c r="F135" s="50"/>
      <c r="G135" s="50"/>
      <c r="H135" s="50"/>
      <c r="I135" s="50"/>
      <c r="J135" s="50"/>
      <c r="K135" s="50"/>
      <c r="L135" s="50"/>
      <c r="M135" s="87"/>
      <c r="N135" s="87"/>
      <c r="O135" s="50"/>
      <c r="P135" s="52"/>
      <c r="Q135" s="50"/>
      <c r="R135" s="51"/>
      <c r="S135" s="50"/>
      <c r="T135" s="50"/>
      <c r="U135" s="50"/>
    </row>
    <row r="136" ht="12.75" customHeight="1">
      <c r="A136" s="50"/>
      <c r="B136" s="50"/>
      <c r="C136" s="50"/>
      <c r="D136" s="50"/>
      <c r="E136" s="50"/>
      <c r="F136" s="50"/>
      <c r="G136" s="50"/>
      <c r="H136" s="50"/>
      <c r="I136" s="50"/>
      <c r="J136" s="50"/>
      <c r="K136" s="50"/>
      <c r="L136" s="50"/>
      <c r="M136" s="87"/>
      <c r="N136" s="87"/>
      <c r="O136" s="50"/>
      <c r="P136" s="52"/>
      <c r="Q136" s="50"/>
      <c r="R136" s="51"/>
      <c r="S136" s="50"/>
      <c r="T136" s="50"/>
      <c r="U136" s="50"/>
    </row>
    <row r="137" ht="12.75" customHeight="1">
      <c r="A137" s="50"/>
      <c r="B137" s="50"/>
      <c r="C137" s="50"/>
      <c r="D137" s="50"/>
      <c r="E137" s="50"/>
      <c r="F137" s="50"/>
      <c r="G137" s="50"/>
      <c r="H137" s="50"/>
      <c r="I137" s="50"/>
      <c r="J137" s="50"/>
      <c r="K137" s="50"/>
      <c r="L137" s="50"/>
      <c r="M137" s="87"/>
      <c r="N137" s="87"/>
      <c r="O137" s="50"/>
      <c r="P137" s="52"/>
      <c r="Q137" s="50"/>
      <c r="R137" s="51"/>
      <c r="S137" s="50"/>
      <c r="T137" s="50"/>
      <c r="U137" s="50"/>
    </row>
    <row r="138" ht="12.75" customHeight="1">
      <c r="A138" s="50"/>
      <c r="B138" s="50"/>
      <c r="C138" s="50"/>
      <c r="D138" s="50"/>
      <c r="E138" s="50"/>
      <c r="F138" s="50"/>
      <c r="G138" s="50"/>
      <c r="H138" s="50"/>
      <c r="I138" s="50"/>
      <c r="J138" s="50"/>
      <c r="K138" s="50"/>
      <c r="L138" s="50"/>
      <c r="M138" s="87"/>
      <c r="N138" s="87"/>
      <c r="O138" s="50"/>
      <c r="P138" s="52"/>
      <c r="Q138" s="50"/>
      <c r="R138" s="51"/>
      <c r="S138" s="50"/>
      <c r="T138" s="50"/>
      <c r="U138" s="50"/>
    </row>
    <row r="139" ht="12.75" customHeight="1">
      <c r="A139" s="50"/>
      <c r="B139" s="50"/>
      <c r="C139" s="50"/>
      <c r="D139" s="50"/>
      <c r="E139" s="50"/>
      <c r="F139" s="50"/>
      <c r="G139" s="50"/>
      <c r="H139" s="50"/>
      <c r="I139" s="50"/>
      <c r="J139" s="50"/>
      <c r="K139" s="50"/>
      <c r="L139" s="50"/>
      <c r="M139" s="87"/>
      <c r="N139" s="87"/>
      <c r="O139" s="50"/>
      <c r="P139" s="52"/>
      <c r="Q139" s="50"/>
      <c r="R139" s="51"/>
      <c r="S139" s="50"/>
      <c r="T139" s="50"/>
      <c r="U139" s="50"/>
    </row>
    <row r="140" ht="12.75" customHeight="1">
      <c r="A140" s="50"/>
      <c r="B140" s="50"/>
      <c r="C140" s="50"/>
      <c r="D140" s="50"/>
      <c r="E140" s="50"/>
      <c r="F140" s="50"/>
      <c r="G140" s="50"/>
      <c r="H140" s="50"/>
      <c r="I140" s="50"/>
      <c r="J140" s="50"/>
      <c r="K140" s="50"/>
      <c r="L140" s="50"/>
      <c r="M140" s="87"/>
      <c r="N140" s="87"/>
      <c r="O140" s="50"/>
      <c r="P140" s="52"/>
      <c r="Q140" s="50"/>
      <c r="R140" s="51"/>
      <c r="S140" s="50"/>
      <c r="T140" s="50"/>
      <c r="U140" s="50"/>
    </row>
    <row r="141" ht="12.75" customHeight="1">
      <c r="A141" s="50"/>
      <c r="B141" s="50"/>
      <c r="C141" s="50"/>
      <c r="D141" s="50"/>
      <c r="E141" s="50"/>
      <c r="F141" s="50"/>
      <c r="G141" s="50"/>
      <c r="H141" s="50"/>
      <c r="I141" s="50"/>
      <c r="J141" s="50"/>
      <c r="K141" s="50"/>
      <c r="L141" s="50"/>
      <c r="M141" s="87"/>
      <c r="N141" s="87"/>
      <c r="O141" s="50"/>
      <c r="P141" s="52"/>
      <c r="Q141" s="50"/>
      <c r="R141" s="51"/>
      <c r="S141" s="50"/>
      <c r="T141" s="50"/>
      <c r="U141" s="50"/>
    </row>
    <row r="142" ht="12.75" customHeight="1">
      <c r="A142" s="50"/>
      <c r="B142" s="50"/>
      <c r="C142" s="50"/>
      <c r="D142" s="50"/>
      <c r="E142" s="50"/>
      <c r="F142" s="50"/>
      <c r="G142" s="50"/>
      <c r="H142" s="50"/>
      <c r="I142" s="50"/>
      <c r="J142" s="50"/>
      <c r="K142" s="50"/>
      <c r="L142" s="50"/>
      <c r="M142" s="87"/>
      <c r="N142" s="87"/>
      <c r="O142" s="50"/>
      <c r="P142" s="52"/>
      <c r="Q142" s="50"/>
      <c r="R142" s="51"/>
      <c r="S142" s="50"/>
      <c r="T142" s="50"/>
      <c r="U142" s="50"/>
    </row>
    <row r="143" ht="12.75" customHeight="1">
      <c r="A143" s="50"/>
      <c r="B143" s="50"/>
      <c r="C143" s="50"/>
      <c r="D143" s="50"/>
      <c r="E143" s="50"/>
      <c r="F143" s="50"/>
      <c r="G143" s="50"/>
      <c r="H143" s="50"/>
      <c r="I143" s="50"/>
      <c r="J143" s="50"/>
      <c r="K143" s="50"/>
      <c r="L143" s="50"/>
      <c r="M143" s="87"/>
      <c r="N143" s="87"/>
      <c r="O143" s="50"/>
      <c r="P143" s="52"/>
      <c r="Q143" s="50"/>
      <c r="R143" s="51"/>
      <c r="S143" s="50"/>
      <c r="T143" s="50"/>
      <c r="U143" s="50"/>
    </row>
    <row r="144" ht="12.75" customHeight="1">
      <c r="A144" s="50"/>
      <c r="B144" s="50"/>
      <c r="C144" s="50"/>
      <c r="D144" s="50"/>
      <c r="E144" s="50"/>
      <c r="F144" s="50"/>
      <c r="G144" s="50"/>
      <c r="H144" s="50"/>
      <c r="I144" s="50"/>
      <c r="J144" s="50"/>
      <c r="K144" s="50"/>
      <c r="L144" s="50"/>
      <c r="M144" s="87"/>
      <c r="N144" s="87"/>
      <c r="O144" s="50"/>
      <c r="P144" s="52"/>
      <c r="Q144" s="50"/>
      <c r="R144" s="51"/>
      <c r="S144" s="50"/>
      <c r="T144" s="50"/>
      <c r="U144" s="50"/>
    </row>
    <row r="145" ht="12.75" customHeight="1">
      <c r="A145" s="50"/>
      <c r="B145" s="50"/>
      <c r="C145" s="50"/>
      <c r="D145" s="50"/>
      <c r="E145" s="50"/>
      <c r="F145" s="50"/>
      <c r="G145" s="50"/>
      <c r="H145" s="50"/>
      <c r="I145" s="50"/>
      <c r="J145" s="50"/>
      <c r="K145" s="50"/>
      <c r="L145" s="50"/>
      <c r="M145" s="87"/>
      <c r="N145" s="87"/>
      <c r="O145" s="50"/>
      <c r="P145" s="52"/>
      <c r="Q145" s="50"/>
      <c r="R145" s="51"/>
      <c r="S145" s="50"/>
      <c r="T145" s="50"/>
      <c r="U145" s="50"/>
    </row>
    <row r="146" ht="12.75" customHeight="1">
      <c r="A146" s="50"/>
      <c r="B146" s="50"/>
      <c r="C146" s="50"/>
      <c r="D146" s="50"/>
      <c r="E146" s="50"/>
      <c r="F146" s="50"/>
      <c r="G146" s="50"/>
      <c r="H146" s="50"/>
      <c r="I146" s="50"/>
      <c r="J146" s="50"/>
      <c r="K146" s="50"/>
      <c r="L146" s="50"/>
      <c r="M146" s="87"/>
      <c r="N146" s="87"/>
      <c r="O146" s="50"/>
      <c r="P146" s="52"/>
      <c r="Q146" s="50"/>
      <c r="R146" s="51"/>
      <c r="S146" s="50"/>
      <c r="T146" s="50"/>
      <c r="U146" s="50"/>
    </row>
    <row r="147" ht="12.75" customHeight="1">
      <c r="A147" s="50"/>
      <c r="B147" s="50"/>
      <c r="C147" s="50"/>
      <c r="D147" s="50"/>
      <c r="E147" s="50"/>
      <c r="F147" s="50"/>
      <c r="G147" s="50"/>
      <c r="H147" s="50"/>
      <c r="I147" s="50"/>
      <c r="J147" s="50"/>
      <c r="K147" s="50"/>
      <c r="L147" s="50"/>
      <c r="M147" s="87"/>
      <c r="N147" s="87"/>
      <c r="O147" s="50"/>
      <c r="P147" s="52"/>
      <c r="Q147" s="50"/>
      <c r="R147" s="51"/>
      <c r="S147" s="50"/>
      <c r="T147" s="50"/>
      <c r="U147" s="50"/>
    </row>
    <row r="148" ht="12.75" customHeight="1">
      <c r="A148" s="50"/>
      <c r="B148" s="50"/>
      <c r="C148" s="50"/>
      <c r="D148" s="50"/>
      <c r="E148" s="50"/>
      <c r="F148" s="50"/>
      <c r="G148" s="50"/>
      <c r="H148" s="50"/>
      <c r="I148" s="50"/>
      <c r="J148" s="50"/>
      <c r="K148" s="50"/>
      <c r="L148" s="50"/>
      <c r="M148" s="87"/>
      <c r="N148" s="87"/>
      <c r="O148" s="50"/>
      <c r="P148" s="52"/>
      <c r="Q148" s="50"/>
      <c r="R148" s="51"/>
      <c r="S148" s="50"/>
      <c r="T148" s="50"/>
      <c r="U148" s="50"/>
    </row>
    <row r="149" ht="12.75" customHeight="1">
      <c r="A149" s="50"/>
      <c r="B149" s="50"/>
      <c r="C149" s="50"/>
      <c r="D149" s="50"/>
      <c r="E149" s="50"/>
      <c r="F149" s="50"/>
      <c r="G149" s="50"/>
      <c r="H149" s="50"/>
      <c r="I149" s="50"/>
      <c r="J149" s="50"/>
      <c r="K149" s="50"/>
      <c r="L149" s="50"/>
      <c r="M149" s="87"/>
      <c r="N149" s="87"/>
      <c r="O149" s="50"/>
      <c r="P149" s="52"/>
      <c r="Q149" s="50"/>
      <c r="R149" s="51"/>
      <c r="S149" s="50"/>
      <c r="T149" s="50"/>
      <c r="U149" s="50"/>
    </row>
    <row r="150" ht="12.75" customHeight="1">
      <c r="A150" s="50"/>
      <c r="B150" s="50"/>
      <c r="C150" s="50"/>
      <c r="D150" s="50"/>
      <c r="E150" s="50"/>
      <c r="F150" s="50"/>
      <c r="G150" s="50"/>
      <c r="H150" s="50"/>
      <c r="I150" s="50"/>
      <c r="J150" s="50"/>
      <c r="K150" s="50"/>
      <c r="L150" s="50"/>
      <c r="M150" s="87"/>
      <c r="N150" s="87"/>
      <c r="O150" s="50"/>
      <c r="P150" s="52"/>
      <c r="Q150" s="50"/>
      <c r="R150" s="51"/>
      <c r="S150" s="50"/>
      <c r="T150" s="50"/>
      <c r="U150" s="50"/>
    </row>
    <row r="151" ht="12.75" customHeight="1">
      <c r="A151" s="50"/>
      <c r="B151" s="50"/>
      <c r="C151" s="50"/>
      <c r="D151" s="50"/>
      <c r="E151" s="50"/>
      <c r="F151" s="50"/>
      <c r="G151" s="50"/>
      <c r="H151" s="50"/>
      <c r="I151" s="50"/>
      <c r="J151" s="50"/>
      <c r="K151" s="50"/>
      <c r="L151" s="50"/>
      <c r="M151" s="87"/>
      <c r="N151" s="87"/>
      <c r="O151" s="50"/>
      <c r="P151" s="52"/>
      <c r="Q151" s="50"/>
      <c r="R151" s="51"/>
      <c r="S151" s="50"/>
      <c r="T151" s="50"/>
      <c r="U151" s="50"/>
    </row>
    <row r="152" ht="12.75" customHeight="1">
      <c r="A152" s="50"/>
      <c r="B152" s="50"/>
      <c r="C152" s="50"/>
      <c r="D152" s="50"/>
      <c r="E152" s="50"/>
      <c r="F152" s="50"/>
      <c r="G152" s="50"/>
      <c r="H152" s="50"/>
      <c r="I152" s="50"/>
      <c r="J152" s="50"/>
      <c r="K152" s="50"/>
      <c r="L152" s="50"/>
      <c r="M152" s="87"/>
      <c r="N152" s="87"/>
      <c r="O152" s="50"/>
      <c r="P152" s="52"/>
      <c r="Q152" s="50"/>
      <c r="R152" s="51"/>
      <c r="S152" s="50"/>
      <c r="T152" s="50"/>
      <c r="U152" s="50"/>
    </row>
    <row r="153" ht="12.75" customHeight="1">
      <c r="A153" s="50"/>
      <c r="B153" s="50"/>
      <c r="C153" s="50"/>
      <c r="D153" s="50"/>
      <c r="E153" s="50"/>
      <c r="F153" s="50"/>
      <c r="G153" s="50"/>
      <c r="H153" s="50"/>
      <c r="I153" s="50"/>
      <c r="J153" s="50"/>
      <c r="K153" s="50"/>
      <c r="L153" s="50"/>
      <c r="M153" s="87"/>
      <c r="N153" s="87"/>
      <c r="O153" s="50"/>
      <c r="P153" s="52"/>
      <c r="Q153" s="50"/>
      <c r="R153" s="51"/>
      <c r="S153" s="50"/>
      <c r="T153" s="50"/>
      <c r="U153" s="50"/>
    </row>
    <row r="154" ht="12.75" customHeight="1">
      <c r="A154" s="50"/>
      <c r="B154" s="50"/>
      <c r="C154" s="50"/>
      <c r="D154" s="50"/>
      <c r="E154" s="50"/>
      <c r="F154" s="50"/>
      <c r="G154" s="50"/>
      <c r="H154" s="50"/>
      <c r="I154" s="50"/>
      <c r="J154" s="50"/>
      <c r="K154" s="50"/>
      <c r="L154" s="50"/>
      <c r="M154" s="87"/>
      <c r="N154" s="87"/>
      <c r="O154" s="50"/>
      <c r="P154" s="52"/>
      <c r="Q154" s="50"/>
      <c r="R154" s="51"/>
      <c r="S154" s="50"/>
      <c r="T154" s="50"/>
      <c r="U154" s="50"/>
    </row>
    <row r="155" ht="12.75" customHeight="1">
      <c r="A155" s="50"/>
      <c r="B155" s="50"/>
      <c r="C155" s="50"/>
      <c r="D155" s="50"/>
      <c r="E155" s="50"/>
      <c r="F155" s="50"/>
      <c r="G155" s="50"/>
      <c r="H155" s="50"/>
      <c r="I155" s="50"/>
      <c r="J155" s="50"/>
      <c r="K155" s="50"/>
      <c r="L155" s="50"/>
      <c r="M155" s="87"/>
      <c r="N155" s="87"/>
      <c r="O155" s="50"/>
      <c r="P155" s="52"/>
      <c r="Q155" s="50"/>
      <c r="R155" s="51"/>
      <c r="S155" s="50"/>
      <c r="T155" s="50"/>
      <c r="U155" s="50"/>
    </row>
    <row r="156" ht="12.75" customHeight="1">
      <c r="A156" s="50"/>
      <c r="B156" s="50"/>
      <c r="C156" s="50"/>
      <c r="D156" s="50"/>
      <c r="E156" s="50"/>
      <c r="F156" s="50"/>
      <c r="G156" s="50"/>
      <c r="H156" s="50"/>
      <c r="I156" s="50"/>
      <c r="J156" s="50"/>
      <c r="K156" s="50"/>
      <c r="L156" s="50"/>
      <c r="M156" s="87"/>
      <c r="N156" s="87"/>
      <c r="O156" s="50"/>
      <c r="P156" s="52"/>
      <c r="Q156" s="50"/>
      <c r="R156" s="51"/>
      <c r="S156" s="50"/>
      <c r="T156" s="50"/>
      <c r="U156" s="50"/>
    </row>
    <row r="157" ht="12.75" customHeight="1">
      <c r="A157" s="50"/>
      <c r="B157" s="50"/>
      <c r="C157" s="50"/>
      <c r="D157" s="50"/>
      <c r="E157" s="50"/>
      <c r="F157" s="50"/>
      <c r="G157" s="50"/>
      <c r="H157" s="50"/>
      <c r="I157" s="50"/>
      <c r="J157" s="50"/>
      <c r="K157" s="50"/>
      <c r="L157" s="50"/>
      <c r="M157" s="87"/>
      <c r="N157" s="87"/>
      <c r="O157" s="50"/>
      <c r="P157" s="52"/>
      <c r="Q157" s="50"/>
      <c r="R157" s="51"/>
      <c r="S157" s="50"/>
      <c r="T157" s="50"/>
      <c r="U157" s="50"/>
    </row>
    <row r="158" ht="12.75" customHeight="1">
      <c r="A158" s="50"/>
      <c r="B158" s="50"/>
      <c r="C158" s="50"/>
      <c r="D158" s="50"/>
      <c r="E158" s="50"/>
      <c r="F158" s="50"/>
      <c r="G158" s="50"/>
      <c r="H158" s="50"/>
      <c r="I158" s="50"/>
      <c r="J158" s="50"/>
      <c r="K158" s="50"/>
      <c r="L158" s="50"/>
      <c r="M158" s="87"/>
      <c r="N158" s="87"/>
      <c r="O158" s="50"/>
      <c r="P158" s="52"/>
      <c r="Q158" s="50"/>
      <c r="R158" s="51"/>
      <c r="S158" s="50"/>
      <c r="T158" s="50"/>
      <c r="U158" s="50"/>
    </row>
    <row r="159" ht="12.75" customHeight="1">
      <c r="A159" s="50"/>
      <c r="B159" s="50"/>
      <c r="C159" s="50"/>
      <c r="D159" s="50"/>
      <c r="E159" s="50"/>
      <c r="F159" s="50"/>
      <c r="G159" s="50"/>
      <c r="H159" s="50"/>
      <c r="I159" s="50"/>
      <c r="J159" s="50"/>
      <c r="K159" s="50"/>
      <c r="L159" s="50"/>
      <c r="M159" s="87"/>
      <c r="N159" s="87"/>
      <c r="O159" s="50"/>
      <c r="P159" s="52"/>
      <c r="Q159" s="50"/>
      <c r="R159" s="51"/>
      <c r="S159" s="50"/>
      <c r="T159" s="50"/>
      <c r="U159" s="50"/>
    </row>
    <row r="160" ht="12.75" customHeight="1">
      <c r="A160" s="50"/>
      <c r="B160" s="50"/>
      <c r="C160" s="50"/>
      <c r="D160" s="50"/>
      <c r="E160" s="50"/>
      <c r="F160" s="50"/>
      <c r="G160" s="50"/>
      <c r="H160" s="50"/>
      <c r="I160" s="50"/>
      <c r="J160" s="50"/>
      <c r="K160" s="50"/>
      <c r="L160" s="50"/>
      <c r="M160" s="87"/>
      <c r="N160" s="87"/>
      <c r="O160" s="50"/>
      <c r="P160" s="52"/>
      <c r="Q160" s="50"/>
      <c r="R160" s="51"/>
      <c r="S160" s="50"/>
      <c r="T160" s="50"/>
      <c r="U160" s="50"/>
    </row>
    <row r="161" ht="12.75" customHeight="1">
      <c r="A161" s="50"/>
      <c r="B161" s="50"/>
      <c r="C161" s="50"/>
      <c r="D161" s="50"/>
      <c r="E161" s="50"/>
      <c r="F161" s="50"/>
      <c r="G161" s="50"/>
      <c r="H161" s="50"/>
      <c r="I161" s="50"/>
      <c r="J161" s="50"/>
      <c r="K161" s="50"/>
      <c r="L161" s="50"/>
      <c r="M161" s="87"/>
      <c r="N161" s="87"/>
      <c r="O161" s="50"/>
      <c r="P161" s="52"/>
      <c r="Q161" s="50"/>
      <c r="R161" s="51"/>
      <c r="S161" s="50"/>
      <c r="T161" s="50"/>
      <c r="U161" s="50"/>
    </row>
    <row r="162" ht="12.75" customHeight="1">
      <c r="A162" s="50"/>
      <c r="B162" s="50"/>
      <c r="C162" s="50"/>
      <c r="D162" s="50"/>
      <c r="E162" s="50"/>
      <c r="F162" s="50"/>
      <c r="G162" s="50"/>
      <c r="H162" s="50"/>
      <c r="I162" s="50"/>
      <c r="J162" s="50"/>
      <c r="K162" s="50"/>
      <c r="L162" s="50"/>
      <c r="M162" s="87"/>
      <c r="N162" s="87"/>
      <c r="O162" s="50"/>
      <c r="P162" s="52"/>
      <c r="Q162" s="50"/>
      <c r="R162" s="51"/>
      <c r="S162" s="50"/>
      <c r="T162" s="50"/>
      <c r="U162" s="50"/>
    </row>
    <row r="163" ht="12.75" customHeight="1">
      <c r="A163" s="50"/>
      <c r="B163" s="50"/>
      <c r="C163" s="50"/>
      <c r="D163" s="50"/>
      <c r="E163" s="50"/>
      <c r="F163" s="50"/>
      <c r="G163" s="50"/>
      <c r="H163" s="50"/>
      <c r="I163" s="50"/>
      <c r="J163" s="50"/>
      <c r="K163" s="50"/>
      <c r="L163" s="50"/>
      <c r="M163" s="87"/>
      <c r="N163" s="87"/>
      <c r="O163" s="50"/>
      <c r="P163" s="52"/>
      <c r="Q163" s="50"/>
      <c r="R163" s="51"/>
      <c r="S163" s="50"/>
      <c r="T163" s="50"/>
      <c r="U163" s="50"/>
    </row>
    <row r="164" ht="12.75" customHeight="1">
      <c r="A164" s="50"/>
      <c r="B164" s="50"/>
      <c r="C164" s="50"/>
      <c r="D164" s="50"/>
      <c r="E164" s="50"/>
      <c r="F164" s="50"/>
      <c r="G164" s="50"/>
      <c r="H164" s="50"/>
      <c r="I164" s="50"/>
      <c r="J164" s="50"/>
      <c r="K164" s="50"/>
      <c r="L164" s="50"/>
      <c r="M164" s="87"/>
      <c r="N164" s="87"/>
      <c r="O164" s="50"/>
      <c r="P164" s="52"/>
      <c r="Q164" s="50"/>
      <c r="R164" s="51"/>
      <c r="S164" s="50"/>
      <c r="T164" s="50"/>
      <c r="U164" s="50"/>
    </row>
    <row r="165" ht="12.75" customHeight="1">
      <c r="A165" s="50"/>
      <c r="B165" s="50"/>
      <c r="C165" s="50"/>
      <c r="D165" s="50"/>
      <c r="E165" s="50"/>
      <c r="F165" s="50"/>
      <c r="G165" s="50"/>
      <c r="H165" s="50"/>
      <c r="I165" s="50"/>
      <c r="J165" s="50"/>
      <c r="K165" s="50"/>
      <c r="L165" s="50"/>
      <c r="M165" s="87"/>
      <c r="N165" s="87"/>
      <c r="O165" s="50"/>
      <c r="P165" s="52"/>
      <c r="Q165" s="50"/>
      <c r="R165" s="51"/>
      <c r="S165" s="50"/>
      <c r="T165" s="50"/>
      <c r="U165" s="50"/>
    </row>
    <row r="166" ht="12.75" customHeight="1">
      <c r="A166" s="50"/>
      <c r="B166" s="50"/>
      <c r="C166" s="50"/>
      <c r="D166" s="50"/>
      <c r="E166" s="50"/>
      <c r="F166" s="50"/>
      <c r="G166" s="50"/>
      <c r="H166" s="50"/>
      <c r="I166" s="50"/>
      <c r="J166" s="50"/>
      <c r="K166" s="50"/>
      <c r="L166" s="50"/>
      <c r="M166" s="87"/>
      <c r="N166" s="87"/>
      <c r="O166" s="50"/>
      <c r="P166" s="52"/>
      <c r="Q166" s="50"/>
      <c r="R166" s="51"/>
      <c r="S166" s="50"/>
      <c r="T166" s="50"/>
      <c r="U166" s="50"/>
    </row>
    <row r="167" ht="12.75" customHeight="1">
      <c r="A167" s="50"/>
      <c r="B167" s="50"/>
      <c r="C167" s="50"/>
      <c r="D167" s="50"/>
      <c r="E167" s="50"/>
      <c r="F167" s="50"/>
      <c r="G167" s="50"/>
      <c r="H167" s="50"/>
      <c r="I167" s="50"/>
      <c r="J167" s="50"/>
      <c r="K167" s="50"/>
      <c r="L167" s="50"/>
      <c r="M167" s="87"/>
      <c r="N167" s="87"/>
      <c r="O167" s="50"/>
      <c r="P167" s="52"/>
      <c r="Q167" s="50"/>
      <c r="R167" s="51"/>
      <c r="S167" s="50"/>
      <c r="T167" s="50"/>
      <c r="U167" s="50"/>
    </row>
    <row r="168" ht="12.75" customHeight="1">
      <c r="A168" s="50"/>
      <c r="B168" s="50"/>
      <c r="C168" s="50"/>
      <c r="D168" s="50"/>
      <c r="E168" s="50"/>
      <c r="F168" s="50"/>
      <c r="G168" s="50"/>
      <c r="H168" s="50"/>
      <c r="I168" s="50"/>
      <c r="J168" s="50"/>
      <c r="K168" s="50"/>
      <c r="L168" s="50"/>
      <c r="M168" s="87"/>
      <c r="N168" s="87"/>
      <c r="O168" s="50"/>
      <c r="P168" s="52"/>
      <c r="Q168" s="50"/>
      <c r="R168" s="51"/>
      <c r="S168" s="50"/>
      <c r="T168" s="50"/>
      <c r="U168" s="50"/>
    </row>
    <row r="169" ht="12.75" customHeight="1">
      <c r="A169" s="50"/>
      <c r="B169" s="50"/>
      <c r="C169" s="50"/>
      <c r="D169" s="50"/>
      <c r="E169" s="50"/>
      <c r="F169" s="50"/>
      <c r="G169" s="50"/>
      <c r="H169" s="50"/>
      <c r="I169" s="50"/>
      <c r="J169" s="50"/>
      <c r="K169" s="50"/>
      <c r="L169" s="50"/>
      <c r="M169" s="87"/>
      <c r="N169" s="87"/>
      <c r="O169" s="50"/>
      <c r="P169" s="52"/>
      <c r="Q169" s="50"/>
      <c r="R169" s="51"/>
      <c r="S169" s="50"/>
      <c r="T169" s="50"/>
      <c r="U169" s="50"/>
    </row>
    <row r="170" ht="12.75" customHeight="1">
      <c r="A170" s="50"/>
      <c r="B170" s="50"/>
      <c r="C170" s="50"/>
      <c r="D170" s="50"/>
      <c r="E170" s="50"/>
      <c r="F170" s="50"/>
      <c r="G170" s="50"/>
      <c r="H170" s="50"/>
      <c r="I170" s="50"/>
      <c r="J170" s="50"/>
      <c r="K170" s="50"/>
      <c r="L170" s="50"/>
      <c r="M170" s="87"/>
      <c r="N170" s="87"/>
      <c r="O170" s="50"/>
      <c r="P170" s="52"/>
      <c r="Q170" s="50"/>
      <c r="R170" s="51"/>
      <c r="S170" s="50"/>
      <c r="T170" s="50"/>
      <c r="U170" s="50"/>
    </row>
    <row r="171" ht="12.75" customHeight="1">
      <c r="A171" s="50"/>
      <c r="B171" s="50"/>
      <c r="C171" s="50"/>
      <c r="D171" s="50"/>
      <c r="E171" s="50"/>
      <c r="F171" s="50"/>
      <c r="G171" s="50"/>
      <c r="H171" s="50"/>
      <c r="I171" s="50"/>
      <c r="J171" s="50"/>
      <c r="K171" s="50"/>
      <c r="L171" s="50"/>
      <c r="M171" s="87"/>
      <c r="N171" s="87"/>
      <c r="O171" s="50"/>
      <c r="P171" s="52"/>
      <c r="Q171" s="50"/>
      <c r="R171" s="51"/>
      <c r="S171" s="50"/>
      <c r="T171" s="50"/>
      <c r="U171" s="50"/>
    </row>
    <row r="172" ht="12.75" customHeight="1">
      <c r="A172" s="50"/>
      <c r="B172" s="50"/>
      <c r="C172" s="50"/>
      <c r="D172" s="50"/>
      <c r="E172" s="50"/>
      <c r="F172" s="50"/>
      <c r="G172" s="50"/>
      <c r="H172" s="50"/>
      <c r="I172" s="50"/>
      <c r="J172" s="50"/>
      <c r="K172" s="50"/>
      <c r="L172" s="50"/>
      <c r="M172" s="87"/>
      <c r="N172" s="87"/>
      <c r="O172" s="50"/>
      <c r="P172" s="52"/>
      <c r="Q172" s="50"/>
      <c r="R172" s="51"/>
      <c r="S172" s="50"/>
      <c r="T172" s="50"/>
      <c r="U172" s="50"/>
    </row>
    <row r="173" ht="12.75" customHeight="1">
      <c r="A173" s="50"/>
      <c r="B173" s="50"/>
      <c r="C173" s="50"/>
      <c r="D173" s="50"/>
      <c r="E173" s="50"/>
      <c r="F173" s="50"/>
      <c r="G173" s="50"/>
      <c r="H173" s="50"/>
      <c r="I173" s="50"/>
      <c r="J173" s="50"/>
      <c r="K173" s="50"/>
      <c r="L173" s="50"/>
      <c r="M173" s="87"/>
      <c r="N173" s="87"/>
      <c r="O173" s="50"/>
      <c r="P173" s="52"/>
      <c r="Q173" s="50"/>
      <c r="R173" s="51"/>
      <c r="S173" s="50"/>
      <c r="T173" s="50"/>
      <c r="U173" s="50"/>
    </row>
    <row r="174" ht="12.75" customHeight="1">
      <c r="A174" s="50"/>
      <c r="B174" s="50"/>
      <c r="C174" s="50"/>
      <c r="D174" s="50"/>
      <c r="E174" s="50"/>
      <c r="F174" s="50"/>
      <c r="G174" s="50"/>
      <c r="H174" s="50"/>
      <c r="I174" s="50"/>
      <c r="J174" s="50"/>
      <c r="K174" s="50"/>
      <c r="L174" s="50"/>
      <c r="M174" s="87"/>
      <c r="N174" s="87"/>
      <c r="O174" s="50"/>
      <c r="P174" s="52"/>
      <c r="Q174" s="50"/>
      <c r="R174" s="51"/>
      <c r="S174" s="50"/>
      <c r="T174" s="50"/>
      <c r="U174" s="50"/>
    </row>
    <row r="175" ht="12.75" customHeight="1">
      <c r="A175" s="50"/>
      <c r="B175" s="50"/>
      <c r="C175" s="50"/>
      <c r="D175" s="50"/>
      <c r="E175" s="50"/>
      <c r="F175" s="50"/>
      <c r="G175" s="50"/>
      <c r="H175" s="50"/>
      <c r="I175" s="50"/>
      <c r="J175" s="50"/>
      <c r="K175" s="50"/>
      <c r="L175" s="50"/>
      <c r="M175" s="87"/>
      <c r="N175" s="87"/>
      <c r="O175" s="50"/>
      <c r="P175" s="52"/>
      <c r="Q175" s="50"/>
      <c r="R175" s="51"/>
      <c r="S175" s="50"/>
      <c r="T175" s="50"/>
      <c r="U175" s="50"/>
    </row>
    <row r="176" ht="12.75" customHeight="1">
      <c r="A176" s="50"/>
      <c r="B176" s="50"/>
      <c r="C176" s="50"/>
      <c r="D176" s="50"/>
      <c r="E176" s="50"/>
      <c r="F176" s="50"/>
      <c r="G176" s="50"/>
      <c r="H176" s="50"/>
      <c r="I176" s="50"/>
      <c r="J176" s="50"/>
      <c r="K176" s="50"/>
      <c r="L176" s="50"/>
      <c r="M176" s="87"/>
      <c r="N176" s="87"/>
      <c r="O176" s="50"/>
      <c r="P176" s="52"/>
      <c r="Q176" s="50"/>
      <c r="R176" s="51"/>
      <c r="S176" s="50"/>
      <c r="T176" s="50"/>
      <c r="U176" s="50"/>
    </row>
    <row r="177" ht="12.75" customHeight="1">
      <c r="A177" s="50"/>
      <c r="B177" s="50"/>
      <c r="C177" s="50"/>
      <c r="D177" s="50"/>
      <c r="E177" s="50"/>
      <c r="F177" s="50"/>
      <c r="G177" s="50"/>
      <c r="H177" s="50"/>
      <c r="I177" s="50"/>
      <c r="J177" s="50"/>
      <c r="K177" s="50"/>
      <c r="L177" s="50"/>
      <c r="M177" s="87"/>
      <c r="N177" s="87"/>
      <c r="O177" s="50"/>
      <c r="P177" s="52"/>
      <c r="Q177" s="50"/>
      <c r="R177" s="51"/>
      <c r="S177" s="50"/>
      <c r="T177" s="50"/>
      <c r="U177" s="50"/>
    </row>
    <row r="178" ht="12.75" customHeight="1">
      <c r="A178" s="50"/>
      <c r="B178" s="50"/>
      <c r="C178" s="50"/>
      <c r="D178" s="50"/>
      <c r="E178" s="50"/>
      <c r="F178" s="50"/>
      <c r="G178" s="50"/>
      <c r="H178" s="50"/>
      <c r="I178" s="50"/>
      <c r="J178" s="50"/>
      <c r="K178" s="50"/>
      <c r="L178" s="50"/>
      <c r="M178" s="87"/>
      <c r="N178" s="87"/>
      <c r="O178" s="50"/>
      <c r="P178" s="52"/>
      <c r="Q178" s="50"/>
      <c r="R178" s="51"/>
      <c r="S178" s="50"/>
      <c r="T178" s="50"/>
      <c r="U178" s="50"/>
    </row>
    <row r="179" ht="12.75" customHeight="1">
      <c r="A179" s="50"/>
      <c r="B179" s="50"/>
      <c r="C179" s="50"/>
      <c r="D179" s="50"/>
      <c r="E179" s="50"/>
      <c r="F179" s="50"/>
      <c r="G179" s="50"/>
      <c r="H179" s="50"/>
      <c r="I179" s="50"/>
      <c r="J179" s="50"/>
      <c r="K179" s="50"/>
      <c r="L179" s="50"/>
      <c r="M179" s="87"/>
      <c r="N179" s="87"/>
      <c r="O179" s="50"/>
      <c r="P179" s="52"/>
      <c r="Q179" s="50"/>
      <c r="R179" s="51"/>
      <c r="S179" s="50"/>
      <c r="T179" s="50"/>
      <c r="U179" s="50"/>
    </row>
    <row r="180" ht="12.75" customHeight="1">
      <c r="A180" s="50"/>
      <c r="B180" s="50"/>
      <c r="C180" s="50"/>
      <c r="D180" s="50"/>
      <c r="E180" s="50"/>
      <c r="F180" s="50"/>
      <c r="G180" s="50"/>
      <c r="H180" s="50"/>
      <c r="I180" s="50"/>
      <c r="J180" s="50"/>
      <c r="K180" s="50"/>
      <c r="L180" s="50"/>
      <c r="M180" s="87"/>
      <c r="N180" s="87"/>
      <c r="O180" s="50"/>
      <c r="P180" s="52"/>
      <c r="Q180" s="50"/>
      <c r="R180" s="51"/>
      <c r="S180" s="50"/>
      <c r="T180" s="50"/>
      <c r="U180" s="50"/>
    </row>
    <row r="181" ht="12.75" customHeight="1">
      <c r="A181" s="50"/>
      <c r="B181" s="50"/>
      <c r="C181" s="50"/>
      <c r="D181" s="50"/>
      <c r="E181" s="50"/>
      <c r="F181" s="50"/>
      <c r="G181" s="50"/>
      <c r="H181" s="50"/>
      <c r="I181" s="50"/>
      <c r="J181" s="50"/>
      <c r="K181" s="50"/>
      <c r="L181" s="50"/>
      <c r="M181" s="87"/>
      <c r="N181" s="87"/>
      <c r="O181" s="50"/>
      <c r="P181" s="52"/>
      <c r="Q181" s="50"/>
      <c r="R181" s="51"/>
      <c r="S181" s="50"/>
      <c r="T181" s="50"/>
      <c r="U181" s="50"/>
    </row>
    <row r="182" ht="12.75" customHeight="1">
      <c r="A182" s="50"/>
      <c r="B182" s="50"/>
      <c r="C182" s="50"/>
      <c r="D182" s="50"/>
      <c r="E182" s="50"/>
      <c r="F182" s="50"/>
      <c r="G182" s="50"/>
      <c r="H182" s="50"/>
      <c r="I182" s="50"/>
      <c r="J182" s="50"/>
      <c r="K182" s="50"/>
      <c r="L182" s="50"/>
      <c r="M182" s="87"/>
      <c r="N182" s="87"/>
      <c r="O182" s="50"/>
      <c r="P182" s="52"/>
      <c r="Q182" s="50"/>
      <c r="R182" s="51"/>
      <c r="S182" s="50"/>
      <c r="T182" s="50"/>
      <c r="U182" s="50"/>
    </row>
    <row r="183" ht="12.75" customHeight="1">
      <c r="A183" s="50"/>
      <c r="B183" s="50"/>
      <c r="C183" s="50"/>
      <c r="D183" s="50"/>
      <c r="E183" s="50"/>
      <c r="F183" s="50"/>
      <c r="G183" s="50"/>
      <c r="H183" s="50"/>
      <c r="I183" s="50"/>
      <c r="J183" s="50"/>
      <c r="K183" s="50"/>
      <c r="L183" s="50"/>
      <c r="M183" s="87"/>
      <c r="N183" s="87"/>
      <c r="O183" s="50"/>
      <c r="P183" s="52"/>
      <c r="Q183" s="50"/>
      <c r="R183" s="51"/>
      <c r="S183" s="50"/>
      <c r="T183" s="50"/>
      <c r="U183" s="50"/>
    </row>
    <row r="184" ht="12.75" customHeight="1">
      <c r="A184" s="50"/>
      <c r="B184" s="50"/>
      <c r="C184" s="50"/>
      <c r="D184" s="50"/>
      <c r="E184" s="50"/>
      <c r="F184" s="50"/>
      <c r="G184" s="50"/>
      <c r="H184" s="50"/>
      <c r="I184" s="50"/>
      <c r="J184" s="50"/>
      <c r="K184" s="50"/>
      <c r="L184" s="50"/>
      <c r="M184" s="87"/>
      <c r="N184" s="87"/>
      <c r="O184" s="50"/>
      <c r="P184" s="52"/>
      <c r="Q184" s="50"/>
      <c r="R184" s="51"/>
      <c r="S184" s="50"/>
      <c r="T184" s="50"/>
      <c r="U184" s="50"/>
    </row>
    <row r="185" ht="12.75" customHeight="1">
      <c r="A185" s="50"/>
      <c r="B185" s="50"/>
      <c r="C185" s="50"/>
      <c r="D185" s="50"/>
      <c r="E185" s="50"/>
      <c r="F185" s="50"/>
      <c r="G185" s="50"/>
      <c r="H185" s="50"/>
      <c r="I185" s="50"/>
      <c r="J185" s="50"/>
      <c r="K185" s="50"/>
      <c r="L185" s="50"/>
      <c r="M185" s="87"/>
      <c r="N185" s="87"/>
      <c r="O185" s="50"/>
      <c r="P185" s="52"/>
      <c r="Q185" s="50"/>
      <c r="R185" s="51"/>
      <c r="S185" s="50"/>
      <c r="T185" s="50"/>
      <c r="U185" s="50"/>
    </row>
    <row r="186" ht="12.75" customHeight="1">
      <c r="A186" s="50"/>
      <c r="B186" s="50"/>
      <c r="C186" s="50"/>
      <c r="D186" s="50"/>
      <c r="E186" s="50"/>
      <c r="F186" s="50"/>
      <c r="G186" s="50"/>
      <c r="H186" s="50"/>
      <c r="I186" s="50"/>
      <c r="J186" s="50"/>
      <c r="K186" s="50"/>
      <c r="L186" s="50"/>
      <c r="M186" s="87"/>
      <c r="N186" s="87"/>
      <c r="O186" s="50"/>
      <c r="P186" s="52"/>
      <c r="Q186" s="50"/>
      <c r="R186" s="51"/>
      <c r="S186" s="50"/>
      <c r="T186" s="50"/>
      <c r="U186" s="50"/>
    </row>
    <row r="187" ht="12.75" customHeight="1">
      <c r="A187" s="50"/>
      <c r="B187" s="50"/>
      <c r="C187" s="50"/>
      <c r="D187" s="50"/>
      <c r="E187" s="50"/>
      <c r="F187" s="50"/>
      <c r="G187" s="50"/>
      <c r="H187" s="50"/>
      <c r="I187" s="50"/>
      <c r="J187" s="50"/>
      <c r="K187" s="50"/>
      <c r="L187" s="50"/>
      <c r="M187" s="87"/>
      <c r="N187" s="87"/>
      <c r="O187" s="50"/>
      <c r="P187" s="52"/>
      <c r="Q187" s="50"/>
      <c r="R187" s="51"/>
      <c r="S187" s="50"/>
      <c r="T187" s="50"/>
      <c r="U187" s="50"/>
    </row>
    <row r="188" ht="12.75" customHeight="1">
      <c r="A188" s="50"/>
      <c r="B188" s="50"/>
      <c r="C188" s="50"/>
      <c r="D188" s="50"/>
      <c r="E188" s="50"/>
      <c r="F188" s="50"/>
      <c r="G188" s="50"/>
      <c r="H188" s="50"/>
      <c r="I188" s="50"/>
      <c r="J188" s="50"/>
      <c r="K188" s="50"/>
      <c r="L188" s="50"/>
      <c r="M188" s="87"/>
      <c r="N188" s="87"/>
      <c r="O188" s="50"/>
      <c r="P188" s="52"/>
      <c r="Q188" s="50"/>
      <c r="R188" s="51"/>
      <c r="S188" s="50"/>
      <c r="T188" s="50"/>
      <c r="U188" s="50"/>
    </row>
    <row r="189" ht="12.75" customHeight="1">
      <c r="A189" s="50"/>
      <c r="B189" s="50"/>
      <c r="C189" s="50"/>
      <c r="D189" s="50"/>
      <c r="E189" s="50"/>
      <c r="F189" s="50"/>
      <c r="G189" s="50"/>
      <c r="H189" s="50"/>
      <c r="I189" s="50"/>
      <c r="J189" s="50"/>
      <c r="K189" s="50"/>
      <c r="L189" s="50"/>
      <c r="M189" s="87"/>
      <c r="N189" s="87"/>
      <c r="O189" s="50"/>
      <c r="P189" s="52"/>
      <c r="Q189" s="50"/>
      <c r="R189" s="51"/>
      <c r="S189" s="50"/>
      <c r="T189" s="50"/>
      <c r="U189" s="50"/>
    </row>
    <row r="190" ht="12.75" customHeight="1">
      <c r="A190" s="50"/>
      <c r="B190" s="50"/>
      <c r="C190" s="50"/>
      <c r="D190" s="50"/>
      <c r="E190" s="50"/>
      <c r="F190" s="50"/>
      <c r="G190" s="50"/>
      <c r="H190" s="50"/>
      <c r="I190" s="50"/>
      <c r="J190" s="50"/>
      <c r="K190" s="50"/>
      <c r="L190" s="50"/>
      <c r="M190" s="87"/>
      <c r="N190" s="87"/>
      <c r="O190" s="50"/>
      <c r="P190" s="52"/>
      <c r="Q190" s="50"/>
      <c r="R190" s="51"/>
      <c r="S190" s="50"/>
      <c r="T190" s="50"/>
      <c r="U190" s="50"/>
    </row>
    <row r="191" ht="12.75" customHeight="1">
      <c r="A191" s="50"/>
      <c r="B191" s="50"/>
      <c r="C191" s="50"/>
      <c r="D191" s="50"/>
      <c r="E191" s="50"/>
      <c r="F191" s="50"/>
      <c r="G191" s="50"/>
      <c r="H191" s="50"/>
      <c r="I191" s="50"/>
      <c r="J191" s="50"/>
      <c r="K191" s="50"/>
      <c r="L191" s="50"/>
      <c r="M191" s="87"/>
      <c r="N191" s="87"/>
      <c r="O191" s="50"/>
      <c r="P191" s="52"/>
      <c r="Q191" s="50"/>
      <c r="R191" s="51"/>
      <c r="S191" s="50"/>
      <c r="T191" s="50"/>
      <c r="U191" s="50"/>
    </row>
    <row r="192" ht="12.75" customHeight="1">
      <c r="A192" s="50"/>
      <c r="B192" s="50"/>
      <c r="C192" s="50"/>
      <c r="D192" s="50"/>
      <c r="E192" s="50"/>
      <c r="F192" s="50"/>
      <c r="G192" s="50"/>
      <c r="H192" s="50"/>
      <c r="I192" s="50"/>
      <c r="J192" s="50"/>
      <c r="K192" s="50"/>
      <c r="L192" s="50"/>
      <c r="M192" s="87"/>
      <c r="N192" s="87"/>
      <c r="O192" s="50"/>
      <c r="P192" s="52"/>
      <c r="Q192" s="50"/>
      <c r="R192" s="51"/>
      <c r="S192" s="50"/>
      <c r="T192" s="50"/>
      <c r="U192" s="50"/>
    </row>
    <row r="193" ht="12.75" customHeight="1">
      <c r="A193" s="50"/>
      <c r="B193" s="50"/>
      <c r="C193" s="50"/>
      <c r="D193" s="50"/>
      <c r="E193" s="50"/>
      <c r="F193" s="50"/>
      <c r="G193" s="50"/>
      <c r="H193" s="50"/>
      <c r="I193" s="50"/>
      <c r="J193" s="50"/>
      <c r="K193" s="50"/>
      <c r="L193" s="50"/>
      <c r="M193" s="87"/>
      <c r="N193" s="87"/>
      <c r="O193" s="50"/>
      <c r="P193" s="52"/>
      <c r="Q193" s="50"/>
      <c r="R193" s="51"/>
      <c r="S193" s="50"/>
      <c r="T193" s="50"/>
      <c r="U193" s="50"/>
    </row>
    <row r="194" ht="12.75" customHeight="1">
      <c r="A194" s="50"/>
      <c r="B194" s="50"/>
      <c r="C194" s="50"/>
      <c r="D194" s="50"/>
      <c r="E194" s="50"/>
      <c r="F194" s="50"/>
      <c r="G194" s="50"/>
      <c r="H194" s="50"/>
      <c r="I194" s="50"/>
      <c r="J194" s="50"/>
      <c r="K194" s="50"/>
      <c r="L194" s="50"/>
      <c r="M194" s="87"/>
      <c r="N194" s="87"/>
      <c r="O194" s="50"/>
      <c r="P194" s="52"/>
      <c r="Q194" s="50"/>
      <c r="R194" s="51"/>
      <c r="S194" s="50"/>
      <c r="T194" s="50"/>
      <c r="U194" s="50"/>
    </row>
    <row r="195" ht="12.75" customHeight="1">
      <c r="A195" s="50"/>
      <c r="B195" s="50"/>
      <c r="C195" s="50"/>
      <c r="D195" s="50"/>
      <c r="E195" s="50"/>
      <c r="F195" s="50"/>
      <c r="G195" s="50"/>
      <c r="H195" s="50"/>
      <c r="I195" s="50"/>
      <c r="J195" s="50"/>
      <c r="K195" s="50"/>
      <c r="L195" s="50"/>
      <c r="M195" s="87"/>
      <c r="N195" s="87"/>
      <c r="O195" s="50"/>
      <c r="P195" s="52"/>
      <c r="Q195" s="50"/>
      <c r="R195" s="51"/>
      <c r="S195" s="50"/>
      <c r="T195" s="50"/>
      <c r="U195" s="50"/>
    </row>
    <row r="196" ht="12.75" customHeight="1">
      <c r="A196" s="50"/>
      <c r="B196" s="50"/>
      <c r="C196" s="50"/>
      <c r="D196" s="50"/>
      <c r="E196" s="50"/>
      <c r="F196" s="50"/>
      <c r="G196" s="50"/>
      <c r="H196" s="50"/>
      <c r="I196" s="50"/>
      <c r="J196" s="50"/>
      <c r="K196" s="50"/>
      <c r="L196" s="50"/>
      <c r="M196" s="87"/>
      <c r="N196" s="87"/>
      <c r="O196" s="50"/>
      <c r="P196" s="52"/>
      <c r="Q196" s="50"/>
      <c r="R196" s="51"/>
      <c r="S196" s="50"/>
      <c r="T196" s="50"/>
      <c r="U196" s="50"/>
    </row>
    <row r="197" ht="12.75" customHeight="1">
      <c r="A197" s="50"/>
      <c r="B197" s="50"/>
      <c r="C197" s="50"/>
      <c r="D197" s="50"/>
      <c r="E197" s="50"/>
      <c r="F197" s="50"/>
      <c r="G197" s="50"/>
      <c r="H197" s="50"/>
      <c r="I197" s="50"/>
      <c r="J197" s="50"/>
      <c r="K197" s="50"/>
      <c r="L197" s="50"/>
      <c r="M197" s="87"/>
      <c r="N197" s="87"/>
      <c r="O197" s="50"/>
      <c r="P197" s="52"/>
      <c r="Q197" s="50"/>
      <c r="R197" s="51"/>
      <c r="S197" s="50"/>
      <c r="T197" s="50"/>
      <c r="U197" s="50"/>
    </row>
    <row r="198" ht="12.75" customHeight="1">
      <c r="A198" s="50"/>
      <c r="B198" s="50"/>
      <c r="C198" s="50"/>
      <c r="D198" s="50"/>
      <c r="E198" s="50"/>
      <c r="F198" s="50"/>
      <c r="G198" s="50"/>
      <c r="H198" s="50"/>
      <c r="I198" s="50"/>
      <c r="J198" s="50"/>
      <c r="K198" s="50"/>
      <c r="L198" s="50"/>
      <c r="M198" s="87"/>
      <c r="N198" s="87"/>
      <c r="O198" s="50"/>
      <c r="P198" s="52"/>
      <c r="Q198" s="50"/>
      <c r="R198" s="51"/>
      <c r="S198" s="50"/>
      <c r="T198" s="50"/>
      <c r="U198" s="50"/>
    </row>
    <row r="199" ht="12.75" customHeight="1">
      <c r="A199" s="50"/>
      <c r="B199" s="50"/>
      <c r="C199" s="50"/>
      <c r="D199" s="50"/>
      <c r="E199" s="50"/>
      <c r="F199" s="50"/>
      <c r="G199" s="50"/>
      <c r="H199" s="50"/>
      <c r="I199" s="50"/>
      <c r="J199" s="50"/>
      <c r="K199" s="50"/>
      <c r="L199" s="50"/>
      <c r="M199" s="87"/>
      <c r="N199" s="87"/>
      <c r="O199" s="50"/>
      <c r="P199" s="52"/>
      <c r="Q199" s="50"/>
      <c r="R199" s="51"/>
      <c r="S199" s="50"/>
      <c r="T199" s="50"/>
      <c r="U199" s="50"/>
    </row>
    <row r="200" ht="12.75" customHeight="1">
      <c r="A200" s="50"/>
      <c r="B200" s="50"/>
      <c r="C200" s="50"/>
      <c r="D200" s="50"/>
      <c r="E200" s="50"/>
      <c r="F200" s="50"/>
      <c r="G200" s="50"/>
      <c r="H200" s="50"/>
      <c r="I200" s="50"/>
      <c r="J200" s="50"/>
      <c r="K200" s="50"/>
      <c r="L200" s="50"/>
      <c r="M200" s="87"/>
      <c r="N200" s="87"/>
      <c r="O200" s="50"/>
      <c r="P200" s="52"/>
      <c r="Q200" s="50"/>
      <c r="R200" s="51"/>
      <c r="S200" s="50"/>
      <c r="T200" s="50"/>
      <c r="U200" s="50"/>
    </row>
    <row r="201" ht="12.75" customHeight="1">
      <c r="A201" s="50"/>
      <c r="B201" s="50"/>
      <c r="C201" s="50"/>
      <c r="D201" s="50"/>
      <c r="E201" s="50"/>
      <c r="F201" s="50"/>
      <c r="G201" s="50"/>
      <c r="H201" s="50"/>
      <c r="I201" s="50"/>
      <c r="J201" s="50"/>
      <c r="K201" s="50"/>
      <c r="L201" s="50"/>
      <c r="M201" s="87"/>
      <c r="N201" s="87"/>
      <c r="O201" s="50"/>
      <c r="P201" s="52"/>
      <c r="Q201" s="50"/>
      <c r="R201" s="51"/>
      <c r="S201" s="50"/>
      <c r="T201" s="50"/>
      <c r="U201" s="50"/>
    </row>
    <row r="202" ht="12.75" customHeight="1">
      <c r="A202" s="50"/>
      <c r="B202" s="50"/>
      <c r="C202" s="50"/>
      <c r="D202" s="50"/>
      <c r="E202" s="50"/>
      <c r="F202" s="50"/>
      <c r="G202" s="50"/>
      <c r="H202" s="50"/>
      <c r="I202" s="50"/>
      <c r="J202" s="50"/>
      <c r="K202" s="50"/>
      <c r="L202" s="50"/>
      <c r="M202" s="87"/>
      <c r="N202" s="87"/>
      <c r="O202" s="50"/>
      <c r="P202" s="52"/>
      <c r="Q202" s="50"/>
      <c r="R202" s="51"/>
      <c r="S202" s="50"/>
      <c r="T202" s="50"/>
      <c r="U202" s="50"/>
    </row>
    <row r="203" ht="12.75" customHeight="1">
      <c r="A203" s="50"/>
      <c r="B203" s="50"/>
      <c r="C203" s="50"/>
      <c r="D203" s="50"/>
      <c r="E203" s="50"/>
      <c r="F203" s="50"/>
      <c r="G203" s="50"/>
      <c r="H203" s="50"/>
      <c r="I203" s="50"/>
      <c r="J203" s="50"/>
      <c r="K203" s="50"/>
      <c r="L203" s="50"/>
      <c r="M203" s="87"/>
      <c r="N203" s="87"/>
      <c r="O203" s="50"/>
      <c r="P203" s="52"/>
      <c r="Q203" s="50"/>
      <c r="R203" s="51"/>
      <c r="S203" s="50"/>
      <c r="T203" s="50"/>
      <c r="U203" s="50"/>
    </row>
    <row r="204" ht="12.75" customHeight="1">
      <c r="A204" s="50"/>
      <c r="B204" s="50"/>
      <c r="C204" s="50"/>
      <c r="D204" s="50"/>
      <c r="E204" s="50"/>
      <c r="F204" s="50"/>
      <c r="G204" s="50"/>
      <c r="H204" s="50"/>
      <c r="I204" s="50"/>
      <c r="J204" s="50"/>
      <c r="K204" s="50"/>
      <c r="L204" s="50"/>
      <c r="M204" s="87"/>
      <c r="N204" s="87"/>
      <c r="O204" s="50"/>
      <c r="P204" s="52"/>
      <c r="Q204" s="50"/>
      <c r="R204" s="51"/>
      <c r="S204" s="50"/>
      <c r="T204" s="50"/>
      <c r="U204" s="50"/>
    </row>
    <row r="205" ht="12.75" customHeight="1">
      <c r="A205" s="50"/>
      <c r="B205" s="50"/>
      <c r="C205" s="50"/>
      <c r="D205" s="50"/>
      <c r="E205" s="50"/>
      <c r="F205" s="50"/>
      <c r="G205" s="50"/>
      <c r="H205" s="50"/>
      <c r="I205" s="50"/>
      <c r="J205" s="50"/>
      <c r="K205" s="50"/>
      <c r="L205" s="50"/>
      <c r="M205" s="87"/>
      <c r="N205" s="87"/>
      <c r="O205" s="50"/>
      <c r="P205" s="52"/>
      <c r="Q205" s="50"/>
      <c r="R205" s="51"/>
      <c r="S205" s="50"/>
      <c r="T205" s="50"/>
      <c r="U205" s="50"/>
    </row>
    <row r="206" ht="12.75" customHeight="1">
      <c r="A206" s="50"/>
      <c r="B206" s="50"/>
      <c r="C206" s="50"/>
      <c r="D206" s="50"/>
      <c r="E206" s="50"/>
      <c r="F206" s="50"/>
      <c r="G206" s="50"/>
      <c r="H206" s="50"/>
      <c r="I206" s="50"/>
      <c r="J206" s="50"/>
      <c r="K206" s="50"/>
      <c r="L206" s="50"/>
      <c r="M206" s="87"/>
      <c r="N206" s="87"/>
      <c r="O206" s="50"/>
      <c r="P206" s="52"/>
      <c r="Q206" s="50"/>
      <c r="R206" s="51"/>
      <c r="S206" s="50"/>
      <c r="T206" s="50"/>
      <c r="U206" s="50"/>
    </row>
    <row r="207" ht="12.75" customHeight="1">
      <c r="A207" s="50"/>
      <c r="B207" s="50"/>
      <c r="C207" s="50"/>
      <c r="D207" s="50"/>
      <c r="E207" s="50"/>
      <c r="F207" s="50"/>
      <c r="G207" s="50"/>
      <c r="H207" s="50"/>
      <c r="I207" s="50"/>
      <c r="J207" s="50"/>
      <c r="K207" s="50"/>
      <c r="L207" s="50"/>
      <c r="M207" s="87"/>
      <c r="N207" s="87"/>
      <c r="O207" s="50"/>
      <c r="P207" s="52"/>
      <c r="Q207" s="50"/>
      <c r="R207" s="51"/>
      <c r="S207" s="50"/>
      <c r="T207" s="50"/>
      <c r="U207" s="50"/>
    </row>
    <row r="208" ht="12.75" customHeight="1">
      <c r="A208" s="50"/>
      <c r="B208" s="50"/>
      <c r="C208" s="50"/>
      <c r="D208" s="50"/>
      <c r="E208" s="50"/>
      <c r="F208" s="50"/>
      <c r="G208" s="50"/>
      <c r="H208" s="50"/>
      <c r="I208" s="50"/>
      <c r="J208" s="50"/>
      <c r="K208" s="50"/>
      <c r="L208" s="50"/>
      <c r="M208" s="87"/>
      <c r="N208" s="87"/>
      <c r="O208" s="50"/>
      <c r="P208" s="52"/>
      <c r="Q208" s="50"/>
      <c r="R208" s="51"/>
      <c r="S208" s="50"/>
      <c r="T208" s="50"/>
      <c r="U208" s="50"/>
    </row>
    <row r="209" ht="12.75" customHeight="1">
      <c r="A209" s="50"/>
      <c r="B209" s="50"/>
      <c r="C209" s="50"/>
      <c r="D209" s="50"/>
      <c r="E209" s="50"/>
      <c r="F209" s="50"/>
      <c r="G209" s="50"/>
      <c r="H209" s="50"/>
      <c r="I209" s="50"/>
      <c r="J209" s="50"/>
      <c r="K209" s="50"/>
      <c r="L209" s="50"/>
      <c r="M209" s="87"/>
      <c r="N209" s="87"/>
      <c r="O209" s="50"/>
      <c r="P209" s="52"/>
      <c r="Q209" s="50"/>
      <c r="R209" s="51"/>
      <c r="S209" s="50"/>
      <c r="T209" s="50"/>
      <c r="U209" s="50"/>
    </row>
    <row r="210" ht="12.75" customHeight="1">
      <c r="A210" s="50"/>
      <c r="B210" s="50"/>
      <c r="C210" s="50"/>
      <c r="D210" s="50"/>
      <c r="E210" s="50"/>
      <c r="F210" s="50"/>
      <c r="G210" s="50"/>
      <c r="H210" s="50"/>
      <c r="I210" s="50"/>
      <c r="J210" s="50"/>
      <c r="K210" s="50"/>
      <c r="L210" s="50"/>
      <c r="M210" s="87"/>
      <c r="N210" s="87"/>
      <c r="O210" s="50"/>
      <c r="P210" s="52"/>
      <c r="Q210" s="50"/>
      <c r="R210" s="51"/>
      <c r="S210" s="50"/>
      <c r="T210" s="50"/>
      <c r="U210" s="50"/>
    </row>
    <row r="211" ht="12.75" customHeight="1">
      <c r="A211" s="50"/>
      <c r="B211" s="50"/>
      <c r="C211" s="50"/>
      <c r="D211" s="50"/>
      <c r="E211" s="50"/>
      <c r="F211" s="50"/>
      <c r="G211" s="50"/>
      <c r="H211" s="50"/>
      <c r="I211" s="50"/>
      <c r="J211" s="50"/>
      <c r="K211" s="50"/>
      <c r="L211" s="50"/>
      <c r="M211" s="87"/>
      <c r="N211" s="87"/>
      <c r="O211" s="50"/>
      <c r="P211" s="52"/>
      <c r="Q211" s="50"/>
      <c r="R211" s="51"/>
      <c r="S211" s="50"/>
      <c r="T211" s="50"/>
      <c r="U211" s="50"/>
    </row>
    <row r="212" ht="12.75" customHeight="1">
      <c r="A212" s="50"/>
      <c r="B212" s="50"/>
      <c r="C212" s="50"/>
      <c r="D212" s="50"/>
      <c r="E212" s="50"/>
      <c r="F212" s="50"/>
      <c r="G212" s="50"/>
      <c r="H212" s="50"/>
      <c r="I212" s="50"/>
      <c r="J212" s="50"/>
      <c r="K212" s="50"/>
      <c r="L212" s="50"/>
      <c r="M212" s="87"/>
      <c r="N212" s="87"/>
      <c r="O212" s="50"/>
      <c r="P212" s="52"/>
      <c r="Q212" s="50"/>
      <c r="R212" s="51"/>
      <c r="S212" s="50"/>
      <c r="T212" s="50"/>
      <c r="U212" s="50"/>
    </row>
    <row r="213" ht="12.75" customHeight="1">
      <c r="A213" s="50"/>
      <c r="B213" s="50"/>
      <c r="C213" s="50"/>
      <c r="D213" s="50"/>
      <c r="E213" s="50"/>
      <c r="F213" s="50"/>
      <c r="G213" s="50"/>
      <c r="H213" s="50"/>
      <c r="I213" s="50"/>
      <c r="J213" s="50"/>
      <c r="K213" s="50"/>
      <c r="L213" s="50"/>
      <c r="M213" s="87"/>
      <c r="N213" s="87"/>
      <c r="O213" s="50"/>
      <c r="P213" s="52"/>
      <c r="Q213" s="50"/>
      <c r="R213" s="51"/>
      <c r="S213" s="50"/>
      <c r="T213" s="50"/>
      <c r="U213" s="50"/>
    </row>
    <row r="214" ht="12.75" customHeight="1">
      <c r="A214" s="50"/>
      <c r="B214" s="50"/>
      <c r="C214" s="50"/>
      <c r="D214" s="50"/>
      <c r="E214" s="50"/>
      <c r="F214" s="50"/>
      <c r="G214" s="50"/>
      <c r="H214" s="50"/>
      <c r="I214" s="50"/>
      <c r="J214" s="50"/>
      <c r="K214" s="50"/>
      <c r="L214" s="50"/>
      <c r="M214" s="87"/>
      <c r="N214" s="87"/>
      <c r="O214" s="50"/>
      <c r="P214" s="52"/>
      <c r="Q214" s="50"/>
      <c r="R214" s="51"/>
      <c r="S214" s="50"/>
      <c r="T214" s="50"/>
      <c r="U214" s="50"/>
    </row>
    <row r="215" ht="12.75" customHeight="1">
      <c r="A215" s="50"/>
      <c r="B215" s="50"/>
      <c r="C215" s="50"/>
      <c r="D215" s="50"/>
      <c r="E215" s="50"/>
      <c r="F215" s="50"/>
      <c r="G215" s="50"/>
      <c r="H215" s="50"/>
      <c r="I215" s="50"/>
      <c r="J215" s="50"/>
      <c r="K215" s="50"/>
      <c r="L215" s="50"/>
      <c r="M215" s="87"/>
      <c r="N215" s="87"/>
      <c r="O215" s="50"/>
      <c r="P215" s="52"/>
      <c r="Q215" s="50"/>
      <c r="R215" s="51"/>
      <c r="S215" s="50"/>
      <c r="T215" s="50"/>
      <c r="U215" s="50"/>
    </row>
    <row r="216" ht="12.75" customHeight="1">
      <c r="A216" s="50"/>
      <c r="B216" s="50"/>
      <c r="C216" s="50"/>
      <c r="D216" s="50"/>
      <c r="E216" s="50"/>
      <c r="F216" s="50"/>
      <c r="G216" s="50"/>
      <c r="H216" s="50"/>
      <c r="I216" s="50"/>
      <c r="J216" s="50"/>
      <c r="K216" s="50"/>
      <c r="L216" s="50"/>
      <c r="M216" s="87"/>
      <c r="N216" s="87"/>
      <c r="O216" s="50"/>
      <c r="P216" s="52"/>
      <c r="Q216" s="50"/>
      <c r="R216" s="51"/>
      <c r="S216" s="50"/>
      <c r="T216" s="50"/>
      <c r="U216" s="50"/>
    </row>
    <row r="217" ht="12.75" customHeight="1">
      <c r="A217" s="50"/>
      <c r="B217" s="50"/>
      <c r="C217" s="50"/>
      <c r="D217" s="50"/>
      <c r="E217" s="50"/>
      <c r="F217" s="50"/>
      <c r="G217" s="50"/>
      <c r="H217" s="50"/>
      <c r="I217" s="50"/>
      <c r="J217" s="50"/>
      <c r="K217" s="50"/>
      <c r="L217" s="50"/>
      <c r="M217" s="87"/>
      <c r="N217" s="87"/>
      <c r="O217" s="50"/>
      <c r="P217" s="52"/>
      <c r="Q217" s="50"/>
      <c r="R217" s="51"/>
      <c r="S217" s="50"/>
      <c r="T217" s="50"/>
      <c r="U217" s="50"/>
    </row>
    <row r="218" ht="12.75" customHeight="1">
      <c r="A218" s="50"/>
      <c r="B218" s="50"/>
      <c r="C218" s="50"/>
      <c r="D218" s="50"/>
      <c r="E218" s="50"/>
      <c r="F218" s="50"/>
      <c r="G218" s="50"/>
      <c r="H218" s="50"/>
      <c r="I218" s="50"/>
      <c r="J218" s="50"/>
      <c r="K218" s="50"/>
      <c r="L218" s="50"/>
      <c r="M218" s="87"/>
      <c r="N218" s="87"/>
      <c r="O218" s="50"/>
      <c r="P218" s="52"/>
      <c r="Q218" s="50"/>
      <c r="R218" s="51"/>
      <c r="S218" s="50"/>
      <c r="T218" s="50"/>
      <c r="U218" s="50"/>
    </row>
    <row r="219" ht="12.75" customHeight="1">
      <c r="A219" s="50"/>
      <c r="B219" s="50"/>
      <c r="C219" s="50"/>
      <c r="D219" s="50"/>
      <c r="E219" s="50"/>
      <c r="F219" s="50"/>
      <c r="G219" s="50"/>
      <c r="H219" s="50"/>
      <c r="I219" s="50"/>
      <c r="J219" s="50"/>
      <c r="K219" s="50"/>
      <c r="L219" s="50"/>
      <c r="M219" s="87"/>
      <c r="N219" s="87"/>
      <c r="O219" s="50"/>
      <c r="P219" s="52"/>
      <c r="Q219" s="50"/>
      <c r="R219" s="51"/>
      <c r="S219" s="50"/>
      <c r="T219" s="50"/>
      <c r="U219" s="50"/>
    </row>
    <row r="220" ht="12.75" customHeight="1">
      <c r="A220" s="50"/>
      <c r="B220" s="50"/>
      <c r="C220" s="50"/>
      <c r="D220" s="50"/>
      <c r="E220" s="50"/>
      <c r="F220" s="50"/>
      <c r="G220" s="50"/>
      <c r="H220" s="50"/>
      <c r="I220" s="50"/>
      <c r="J220" s="50"/>
      <c r="K220" s="50"/>
      <c r="L220" s="50"/>
      <c r="M220" s="87"/>
      <c r="N220" s="87"/>
      <c r="O220" s="50"/>
      <c r="P220" s="52"/>
      <c r="Q220" s="50"/>
      <c r="R220" s="51"/>
      <c r="S220" s="50"/>
      <c r="T220" s="50"/>
      <c r="U220" s="50"/>
    </row>
    <row r="221" ht="12.75" customHeight="1">
      <c r="A221" s="50"/>
      <c r="B221" s="50"/>
      <c r="C221" s="50"/>
      <c r="D221" s="50"/>
      <c r="E221" s="50"/>
      <c r="F221" s="50"/>
      <c r="G221" s="50"/>
      <c r="H221" s="50"/>
      <c r="I221" s="50"/>
      <c r="J221" s="50"/>
      <c r="K221" s="50"/>
      <c r="L221" s="50"/>
      <c r="M221" s="87"/>
      <c r="N221" s="87"/>
      <c r="O221" s="50"/>
      <c r="P221" s="52"/>
      <c r="Q221" s="50"/>
      <c r="R221" s="51"/>
      <c r="S221" s="50"/>
      <c r="T221" s="50"/>
      <c r="U221" s="50"/>
    </row>
    <row r="222" ht="12.75" customHeight="1">
      <c r="A222" s="50"/>
      <c r="B222" s="50"/>
      <c r="C222" s="50"/>
      <c r="D222" s="50"/>
      <c r="E222" s="50"/>
      <c r="F222" s="50"/>
      <c r="G222" s="50"/>
      <c r="H222" s="50"/>
      <c r="I222" s="50"/>
      <c r="J222" s="50"/>
      <c r="K222" s="50"/>
      <c r="L222" s="50"/>
      <c r="M222" s="87"/>
      <c r="N222" s="87"/>
      <c r="O222" s="50"/>
      <c r="P222" s="52"/>
      <c r="Q222" s="50"/>
      <c r="R222" s="51"/>
      <c r="S222" s="50"/>
      <c r="T222" s="50"/>
      <c r="U222" s="50"/>
    </row>
    <row r="223" ht="12.75" customHeight="1">
      <c r="A223" s="50"/>
      <c r="B223" s="50"/>
      <c r="C223" s="50"/>
      <c r="D223" s="50"/>
      <c r="E223" s="50"/>
      <c r="F223" s="50"/>
      <c r="G223" s="50"/>
      <c r="H223" s="50"/>
      <c r="I223" s="50"/>
      <c r="J223" s="50"/>
      <c r="K223" s="50"/>
      <c r="L223" s="50"/>
      <c r="M223" s="87"/>
      <c r="N223" s="87"/>
      <c r="O223" s="50"/>
      <c r="P223" s="52"/>
      <c r="Q223" s="50"/>
      <c r="R223" s="51"/>
      <c r="S223" s="50"/>
      <c r="T223" s="50"/>
      <c r="U223" s="50"/>
    </row>
    <row r="224" ht="12.75" customHeight="1">
      <c r="A224" s="50"/>
      <c r="B224" s="50"/>
      <c r="C224" s="50"/>
      <c r="D224" s="50"/>
      <c r="E224" s="50"/>
      <c r="F224" s="50"/>
      <c r="G224" s="50"/>
      <c r="H224" s="50"/>
      <c r="I224" s="50"/>
      <c r="J224" s="50"/>
      <c r="K224" s="50"/>
      <c r="L224" s="50"/>
      <c r="M224" s="87"/>
      <c r="N224" s="87"/>
      <c r="O224" s="50"/>
      <c r="P224" s="52"/>
      <c r="Q224" s="50"/>
      <c r="R224" s="51"/>
      <c r="S224" s="50"/>
      <c r="T224" s="50"/>
      <c r="U224" s="50"/>
    </row>
    <row r="225" ht="12.75" customHeight="1">
      <c r="A225" s="50"/>
      <c r="B225" s="50"/>
      <c r="C225" s="50"/>
      <c r="D225" s="50"/>
      <c r="E225" s="50"/>
      <c r="F225" s="50"/>
      <c r="G225" s="50"/>
      <c r="H225" s="50"/>
      <c r="I225" s="50"/>
      <c r="J225" s="50"/>
      <c r="K225" s="50"/>
      <c r="L225" s="50"/>
      <c r="M225" s="87"/>
      <c r="N225" s="87"/>
      <c r="O225" s="50"/>
      <c r="P225" s="52"/>
      <c r="Q225" s="50"/>
      <c r="R225" s="51"/>
      <c r="S225" s="50"/>
      <c r="T225" s="50"/>
      <c r="U225" s="50"/>
    </row>
    <row r="226" ht="12.75" customHeight="1">
      <c r="A226" s="50"/>
      <c r="B226" s="50"/>
      <c r="C226" s="50"/>
      <c r="D226" s="50"/>
      <c r="E226" s="50"/>
      <c r="F226" s="50"/>
      <c r="G226" s="50"/>
      <c r="H226" s="50"/>
      <c r="I226" s="50"/>
      <c r="J226" s="50"/>
      <c r="K226" s="50"/>
      <c r="L226" s="50"/>
      <c r="M226" s="87"/>
      <c r="N226" s="87"/>
      <c r="O226" s="50"/>
      <c r="P226" s="52"/>
      <c r="Q226" s="50"/>
      <c r="R226" s="51"/>
      <c r="S226" s="50"/>
      <c r="T226" s="50"/>
      <c r="U226" s="50"/>
    </row>
    <row r="227" ht="12.75" customHeight="1">
      <c r="A227" s="50"/>
      <c r="B227" s="50"/>
      <c r="C227" s="50"/>
      <c r="D227" s="50"/>
      <c r="E227" s="50"/>
      <c r="F227" s="50"/>
      <c r="G227" s="50"/>
      <c r="H227" s="50"/>
      <c r="I227" s="50"/>
      <c r="J227" s="50"/>
      <c r="K227" s="50"/>
      <c r="L227" s="50"/>
      <c r="M227" s="87"/>
      <c r="N227" s="87"/>
      <c r="O227" s="50"/>
      <c r="P227" s="52"/>
      <c r="Q227" s="50"/>
      <c r="R227" s="51"/>
      <c r="S227" s="50"/>
      <c r="T227" s="50"/>
      <c r="U227" s="50"/>
    </row>
    <row r="228" ht="12.75" customHeight="1">
      <c r="A228" s="50"/>
      <c r="B228" s="50"/>
      <c r="C228" s="50"/>
      <c r="D228" s="50"/>
      <c r="E228" s="50"/>
      <c r="F228" s="50"/>
      <c r="G228" s="50"/>
      <c r="H228" s="50"/>
      <c r="I228" s="50"/>
      <c r="J228" s="50"/>
      <c r="K228" s="50"/>
      <c r="L228" s="50"/>
      <c r="M228" s="87"/>
      <c r="N228" s="87"/>
      <c r="O228" s="50"/>
      <c r="P228" s="52"/>
      <c r="Q228" s="50"/>
      <c r="R228" s="51"/>
      <c r="S228" s="50"/>
      <c r="T228" s="50"/>
      <c r="U228" s="50"/>
    </row>
    <row r="229" ht="12.75" customHeight="1">
      <c r="A229" s="50"/>
      <c r="B229" s="50"/>
      <c r="C229" s="50"/>
      <c r="D229" s="50"/>
      <c r="E229" s="50"/>
      <c r="F229" s="50"/>
      <c r="G229" s="50"/>
      <c r="H229" s="50"/>
      <c r="I229" s="50"/>
      <c r="J229" s="50"/>
      <c r="K229" s="50"/>
      <c r="L229" s="50"/>
      <c r="M229" s="87"/>
      <c r="N229" s="87"/>
      <c r="O229" s="50"/>
      <c r="P229" s="52"/>
      <c r="Q229" s="50"/>
      <c r="R229" s="51"/>
      <c r="S229" s="50"/>
      <c r="T229" s="50"/>
      <c r="U229" s="50"/>
    </row>
    <row r="230" ht="12.75" customHeight="1">
      <c r="A230" s="50"/>
      <c r="B230" s="50"/>
      <c r="C230" s="50"/>
      <c r="D230" s="50"/>
      <c r="E230" s="50"/>
      <c r="F230" s="50"/>
      <c r="G230" s="50"/>
      <c r="H230" s="50"/>
      <c r="I230" s="50"/>
      <c r="J230" s="50"/>
      <c r="K230" s="50"/>
      <c r="L230" s="50"/>
      <c r="M230" s="87"/>
      <c r="N230" s="87"/>
      <c r="O230" s="50"/>
      <c r="P230" s="52"/>
      <c r="Q230" s="50"/>
      <c r="R230" s="51"/>
      <c r="S230" s="50"/>
      <c r="T230" s="50"/>
      <c r="U230" s="50"/>
    </row>
    <row r="231" ht="12.75" customHeight="1">
      <c r="A231" s="50"/>
      <c r="B231" s="50"/>
      <c r="C231" s="50"/>
      <c r="D231" s="50"/>
      <c r="E231" s="50"/>
      <c r="F231" s="50"/>
      <c r="G231" s="50"/>
      <c r="H231" s="50"/>
      <c r="I231" s="50"/>
      <c r="J231" s="50"/>
      <c r="K231" s="50"/>
      <c r="L231" s="50"/>
      <c r="M231" s="87"/>
      <c r="N231" s="87"/>
      <c r="O231" s="50"/>
      <c r="P231" s="52"/>
      <c r="Q231" s="50"/>
      <c r="R231" s="51"/>
      <c r="S231" s="50"/>
      <c r="T231" s="50"/>
      <c r="U231" s="50"/>
    </row>
    <row r="232" ht="12.75" customHeight="1">
      <c r="A232" s="50"/>
      <c r="B232" s="50"/>
      <c r="C232" s="50"/>
      <c r="D232" s="50"/>
      <c r="E232" s="50"/>
      <c r="F232" s="50"/>
      <c r="G232" s="50"/>
      <c r="H232" s="50"/>
      <c r="I232" s="50"/>
      <c r="J232" s="50"/>
      <c r="K232" s="50"/>
      <c r="L232" s="50"/>
      <c r="M232" s="87"/>
      <c r="N232" s="87"/>
      <c r="O232" s="50"/>
      <c r="P232" s="52"/>
      <c r="Q232" s="50"/>
      <c r="R232" s="51"/>
      <c r="S232" s="50"/>
      <c r="T232" s="50"/>
      <c r="U232" s="50"/>
    </row>
    <row r="233" ht="12.75" customHeight="1">
      <c r="A233" s="50"/>
      <c r="B233" s="50"/>
      <c r="C233" s="50"/>
      <c r="D233" s="50"/>
      <c r="E233" s="50"/>
      <c r="F233" s="50"/>
      <c r="G233" s="50"/>
      <c r="H233" s="50"/>
      <c r="I233" s="50"/>
      <c r="J233" s="50"/>
      <c r="K233" s="50"/>
      <c r="L233" s="50"/>
      <c r="M233" s="87"/>
      <c r="N233" s="87"/>
      <c r="O233" s="50"/>
      <c r="P233" s="52"/>
      <c r="Q233" s="50"/>
      <c r="R233" s="51"/>
      <c r="S233" s="50"/>
      <c r="T233" s="50"/>
      <c r="U233" s="50"/>
    </row>
    <row r="234" ht="12.75" customHeight="1">
      <c r="A234" s="50"/>
      <c r="B234" s="50"/>
      <c r="C234" s="50"/>
      <c r="D234" s="50"/>
      <c r="E234" s="50"/>
      <c r="F234" s="50"/>
      <c r="G234" s="50"/>
      <c r="H234" s="50"/>
      <c r="I234" s="50"/>
      <c r="J234" s="50"/>
      <c r="K234" s="50"/>
      <c r="L234" s="50"/>
      <c r="M234" s="87"/>
      <c r="N234" s="87"/>
      <c r="O234" s="50"/>
      <c r="P234" s="52"/>
      <c r="Q234" s="50"/>
      <c r="R234" s="51"/>
      <c r="S234" s="50"/>
      <c r="T234" s="50"/>
      <c r="U234" s="50"/>
    </row>
    <row r="235" ht="12.75" customHeight="1">
      <c r="A235" s="50"/>
      <c r="B235" s="50"/>
      <c r="C235" s="50"/>
      <c r="D235" s="50"/>
      <c r="E235" s="50"/>
      <c r="F235" s="50"/>
      <c r="G235" s="50"/>
      <c r="H235" s="50"/>
      <c r="I235" s="50"/>
      <c r="J235" s="50"/>
      <c r="K235" s="50"/>
      <c r="L235" s="50"/>
      <c r="M235" s="87"/>
      <c r="N235" s="87"/>
      <c r="O235" s="50"/>
      <c r="P235" s="52"/>
      <c r="Q235" s="50"/>
      <c r="R235" s="51"/>
      <c r="S235" s="50"/>
      <c r="T235" s="50"/>
      <c r="U235" s="50"/>
    </row>
    <row r="236" ht="12.75" customHeight="1">
      <c r="A236" s="50"/>
      <c r="B236" s="50"/>
      <c r="C236" s="50"/>
      <c r="D236" s="50"/>
      <c r="E236" s="50"/>
      <c r="F236" s="50"/>
      <c r="G236" s="50"/>
      <c r="H236" s="50"/>
      <c r="I236" s="50"/>
      <c r="J236" s="50"/>
      <c r="K236" s="50"/>
      <c r="L236" s="50"/>
      <c r="M236" s="87"/>
      <c r="N236" s="87"/>
      <c r="O236" s="50"/>
      <c r="P236" s="52"/>
      <c r="Q236" s="50"/>
      <c r="R236" s="51"/>
      <c r="S236" s="50"/>
      <c r="T236" s="50"/>
      <c r="U236" s="50"/>
    </row>
    <row r="237" ht="12.75" customHeight="1">
      <c r="A237" s="50"/>
      <c r="B237" s="50"/>
      <c r="C237" s="50"/>
      <c r="D237" s="50"/>
      <c r="E237" s="50"/>
      <c r="F237" s="50"/>
      <c r="G237" s="50"/>
      <c r="H237" s="50"/>
      <c r="I237" s="50"/>
      <c r="J237" s="50"/>
      <c r="K237" s="50"/>
      <c r="L237" s="50"/>
      <c r="M237" s="87"/>
      <c r="N237" s="87"/>
      <c r="O237" s="50"/>
      <c r="P237" s="52"/>
      <c r="Q237" s="50"/>
      <c r="R237" s="51"/>
      <c r="S237" s="50"/>
      <c r="T237" s="50"/>
      <c r="U237" s="50"/>
    </row>
    <row r="238" ht="12.75" customHeight="1">
      <c r="A238" s="50"/>
      <c r="B238" s="50"/>
      <c r="C238" s="50"/>
      <c r="D238" s="50"/>
      <c r="E238" s="50"/>
      <c r="F238" s="50"/>
      <c r="G238" s="50"/>
      <c r="H238" s="50"/>
      <c r="I238" s="50"/>
      <c r="J238" s="50"/>
      <c r="K238" s="50"/>
      <c r="L238" s="50"/>
      <c r="M238" s="87"/>
      <c r="N238" s="87"/>
      <c r="O238" s="50"/>
      <c r="P238" s="52"/>
      <c r="Q238" s="50"/>
      <c r="R238" s="51"/>
      <c r="S238" s="50"/>
      <c r="T238" s="50"/>
      <c r="U238" s="50"/>
    </row>
    <row r="239" ht="12.75" customHeight="1">
      <c r="A239" s="50"/>
      <c r="B239" s="50"/>
      <c r="C239" s="50"/>
      <c r="D239" s="50"/>
      <c r="E239" s="50"/>
      <c r="F239" s="50"/>
      <c r="G239" s="50"/>
      <c r="H239" s="50"/>
      <c r="I239" s="50"/>
      <c r="J239" s="50"/>
      <c r="K239" s="50"/>
      <c r="L239" s="50"/>
      <c r="M239" s="87"/>
      <c r="N239" s="87"/>
      <c r="O239" s="50"/>
      <c r="P239" s="52"/>
      <c r="Q239" s="50"/>
      <c r="R239" s="51"/>
      <c r="S239" s="50"/>
      <c r="T239" s="50"/>
      <c r="U239" s="50"/>
    </row>
    <row r="240" ht="12.75" customHeight="1">
      <c r="A240" s="50"/>
      <c r="B240" s="50"/>
      <c r="C240" s="50"/>
      <c r="D240" s="50"/>
      <c r="E240" s="50"/>
      <c r="F240" s="50"/>
      <c r="G240" s="50"/>
      <c r="H240" s="50"/>
      <c r="I240" s="50"/>
      <c r="J240" s="50"/>
      <c r="K240" s="50"/>
      <c r="L240" s="50"/>
      <c r="M240" s="87"/>
      <c r="N240" s="87"/>
      <c r="O240" s="50"/>
      <c r="P240" s="52"/>
      <c r="Q240" s="50"/>
      <c r="R240" s="51"/>
      <c r="S240" s="50"/>
      <c r="T240" s="50"/>
      <c r="U240" s="50"/>
    </row>
    <row r="241" ht="12.75" customHeight="1">
      <c r="A241" s="50"/>
      <c r="B241" s="50"/>
      <c r="C241" s="50"/>
      <c r="D241" s="50"/>
      <c r="E241" s="50"/>
      <c r="F241" s="50"/>
      <c r="G241" s="50"/>
      <c r="H241" s="50"/>
      <c r="I241" s="50"/>
      <c r="J241" s="50"/>
      <c r="K241" s="50"/>
      <c r="L241" s="50"/>
      <c r="M241" s="87"/>
      <c r="N241" s="87"/>
      <c r="O241" s="50"/>
      <c r="P241" s="52"/>
      <c r="Q241" s="50"/>
      <c r="R241" s="51"/>
      <c r="S241" s="50"/>
      <c r="T241" s="50"/>
      <c r="U241" s="50"/>
    </row>
    <row r="242" ht="12.75" customHeight="1">
      <c r="A242" s="50"/>
      <c r="B242" s="50"/>
      <c r="C242" s="50"/>
      <c r="D242" s="50"/>
      <c r="E242" s="50"/>
      <c r="F242" s="50"/>
      <c r="G242" s="50"/>
      <c r="H242" s="50"/>
      <c r="I242" s="50"/>
      <c r="J242" s="50"/>
      <c r="K242" s="50"/>
      <c r="L242" s="50"/>
      <c r="M242" s="87"/>
      <c r="N242" s="87"/>
      <c r="O242" s="50"/>
      <c r="P242" s="52"/>
      <c r="Q242" s="50"/>
      <c r="R242" s="51"/>
      <c r="S242" s="50"/>
      <c r="T242" s="50"/>
      <c r="U242" s="50"/>
    </row>
    <row r="243" ht="12.75" customHeight="1">
      <c r="A243" s="50"/>
      <c r="B243" s="50"/>
      <c r="C243" s="50"/>
      <c r="D243" s="50"/>
      <c r="E243" s="50"/>
      <c r="F243" s="50"/>
      <c r="G243" s="50"/>
      <c r="H243" s="50"/>
      <c r="I243" s="50"/>
      <c r="J243" s="50"/>
      <c r="K243" s="50"/>
      <c r="L243" s="50"/>
      <c r="M243" s="87"/>
      <c r="N243" s="87"/>
      <c r="O243" s="50"/>
      <c r="P243" s="52"/>
      <c r="Q243" s="50"/>
      <c r="R243" s="51"/>
      <c r="S243" s="50"/>
      <c r="T243" s="50"/>
      <c r="U243" s="50"/>
    </row>
    <row r="244" ht="12.75" customHeight="1">
      <c r="A244" s="50"/>
      <c r="B244" s="50"/>
      <c r="C244" s="50"/>
      <c r="D244" s="50"/>
      <c r="E244" s="50"/>
      <c r="F244" s="50"/>
      <c r="G244" s="50"/>
      <c r="H244" s="50"/>
      <c r="I244" s="50"/>
      <c r="J244" s="50"/>
      <c r="K244" s="50"/>
      <c r="L244" s="50"/>
      <c r="M244" s="87"/>
      <c r="N244" s="87"/>
      <c r="O244" s="50"/>
      <c r="P244" s="52"/>
      <c r="Q244" s="50"/>
      <c r="R244" s="51"/>
      <c r="S244" s="50"/>
      <c r="T244" s="50"/>
      <c r="U244" s="50"/>
    </row>
    <row r="245" ht="12.75" customHeight="1">
      <c r="A245" s="50"/>
      <c r="B245" s="50"/>
      <c r="C245" s="50"/>
      <c r="D245" s="50"/>
      <c r="E245" s="50"/>
      <c r="F245" s="50"/>
      <c r="G245" s="50"/>
      <c r="H245" s="50"/>
      <c r="I245" s="50"/>
      <c r="J245" s="50"/>
      <c r="K245" s="50"/>
      <c r="L245" s="50"/>
      <c r="M245" s="87"/>
      <c r="N245" s="87"/>
      <c r="O245" s="50"/>
      <c r="P245" s="52"/>
      <c r="Q245" s="50"/>
      <c r="R245" s="51"/>
      <c r="S245" s="50"/>
      <c r="T245" s="50"/>
      <c r="U245" s="50"/>
    </row>
    <row r="246" ht="12.75" customHeight="1">
      <c r="A246" s="50"/>
      <c r="B246" s="50"/>
      <c r="C246" s="50"/>
      <c r="D246" s="50"/>
      <c r="E246" s="50"/>
      <c r="F246" s="50"/>
      <c r="G246" s="50"/>
      <c r="H246" s="50"/>
      <c r="I246" s="50"/>
      <c r="J246" s="50"/>
      <c r="K246" s="50"/>
      <c r="L246" s="50"/>
      <c r="M246" s="87"/>
      <c r="N246" s="87"/>
      <c r="O246" s="50"/>
      <c r="P246" s="52"/>
      <c r="Q246" s="50"/>
      <c r="R246" s="51"/>
      <c r="S246" s="50"/>
      <c r="T246" s="50"/>
      <c r="U246" s="50"/>
    </row>
    <row r="247" ht="12.75" customHeight="1">
      <c r="A247" s="50"/>
      <c r="B247" s="50"/>
      <c r="C247" s="50"/>
      <c r="D247" s="50"/>
      <c r="E247" s="50"/>
      <c r="F247" s="50"/>
      <c r="G247" s="50"/>
      <c r="H247" s="50"/>
      <c r="I247" s="50"/>
      <c r="J247" s="50"/>
      <c r="K247" s="50"/>
      <c r="L247" s="50"/>
      <c r="M247" s="87"/>
      <c r="N247" s="87"/>
      <c r="O247" s="50"/>
      <c r="P247" s="52"/>
      <c r="Q247" s="50"/>
      <c r="R247" s="51"/>
      <c r="S247" s="50"/>
      <c r="T247" s="50"/>
      <c r="U247" s="50"/>
    </row>
    <row r="248" ht="12.75" customHeight="1">
      <c r="A248" s="50"/>
      <c r="B248" s="50"/>
      <c r="C248" s="50"/>
      <c r="D248" s="50"/>
      <c r="E248" s="50"/>
      <c r="F248" s="50"/>
      <c r="G248" s="50"/>
      <c r="H248" s="50"/>
      <c r="I248" s="50"/>
      <c r="J248" s="50"/>
      <c r="K248" s="50"/>
      <c r="L248" s="50"/>
      <c r="M248" s="87"/>
      <c r="N248" s="87"/>
      <c r="O248" s="50"/>
      <c r="P248" s="52"/>
      <c r="Q248" s="50"/>
      <c r="R248" s="51"/>
      <c r="S248" s="50"/>
      <c r="T248" s="50"/>
      <c r="U248" s="50"/>
    </row>
    <row r="249" ht="12.75" customHeight="1">
      <c r="A249" s="50"/>
      <c r="B249" s="50"/>
      <c r="C249" s="50"/>
      <c r="D249" s="50"/>
      <c r="E249" s="50"/>
      <c r="F249" s="50"/>
      <c r="G249" s="50"/>
      <c r="H249" s="50"/>
      <c r="I249" s="50"/>
      <c r="J249" s="50"/>
      <c r="K249" s="50"/>
      <c r="L249" s="50"/>
      <c r="M249" s="87"/>
      <c r="N249" s="87"/>
      <c r="O249" s="50"/>
      <c r="P249" s="52"/>
      <c r="Q249" s="50"/>
      <c r="R249" s="51"/>
      <c r="S249" s="50"/>
      <c r="T249" s="50"/>
      <c r="U249" s="50"/>
    </row>
    <row r="250" ht="12.75" customHeight="1">
      <c r="A250" s="50"/>
      <c r="B250" s="50"/>
      <c r="C250" s="50"/>
      <c r="D250" s="50"/>
      <c r="E250" s="50"/>
      <c r="F250" s="50"/>
      <c r="G250" s="50"/>
      <c r="H250" s="50"/>
      <c r="I250" s="50"/>
      <c r="J250" s="50"/>
      <c r="K250" s="50"/>
      <c r="L250" s="50"/>
      <c r="M250" s="87"/>
      <c r="N250" s="87"/>
      <c r="O250" s="50"/>
      <c r="P250" s="52"/>
      <c r="Q250" s="50"/>
      <c r="R250" s="51"/>
      <c r="S250" s="50"/>
      <c r="T250" s="50"/>
      <c r="U250" s="50"/>
    </row>
    <row r="251" ht="12.75" customHeight="1">
      <c r="A251" s="50"/>
      <c r="B251" s="50"/>
      <c r="C251" s="50"/>
      <c r="D251" s="50"/>
      <c r="E251" s="50"/>
      <c r="F251" s="50"/>
      <c r="G251" s="50"/>
      <c r="H251" s="50"/>
      <c r="I251" s="50"/>
      <c r="J251" s="50"/>
      <c r="K251" s="50"/>
      <c r="L251" s="50"/>
      <c r="M251" s="87"/>
      <c r="N251" s="87"/>
      <c r="O251" s="50"/>
      <c r="P251" s="52"/>
      <c r="Q251" s="50"/>
      <c r="R251" s="51"/>
      <c r="S251" s="50"/>
      <c r="T251" s="50"/>
      <c r="U251" s="50"/>
    </row>
    <row r="252" ht="12.75" customHeight="1">
      <c r="A252" s="50"/>
      <c r="B252" s="50"/>
      <c r="C252" s="50"/>
      <c r="D252" s="50"/>
      <c r="E252" s="50"/>
      <c r="F252" s="50"/>
      <c r="G252" s="50"/>
      <c r="H252" s="50"/>
      <c r="I252" s="50"/>
      <c r="J252" s="50"/>
      <c r="K252" s="50"/>
      <c r="L252" s="50"/>
      <c r="M252" s="87"/>
      <c r="N252" s="87"/>
      <c r="O252" s="50"/>
      <c r="P252" s="52"/>
      <c r="Q252" s="50"/>
      <c r="R252" s="51"/>
      <c r="S252" s="50"/>
      <c r="T252" s="50"/>
      <c r="U252" s="50"/>
    </row>
    <row r="253" ht="12.75" customHeight="1">
      <c r="A253" s="50"/>
      <c r="B253" s="50"/>
      <c r="C253" s="50"/>
      <c r="D253" s="50"/>
      <c r="E253" s="50"/>
      <c r="F253" s="50"/>
      <c r="G253" s="50"/>
      <c r="H253" s="50"/>
      <c r="I253" s="50"/>
      <c r="J253" s="50"/>
      <c r="K253" s="50"/>
      <c r="L253" s="50"/>
      <c r="M253" s="87"/>
      <c r="N253" s="87"/>
      <c r="O253" s="50"/>
      <c r="P253" s="52"/>
      <c r="Q253" s="50"/>
      <c r="R253" s="51"/>
      <c r="S253" s="50"/>
      <c r="T253" s="50"/>
      <c r="U253" s="50"/>
    </row>
    <row r="254" ht="12.75" customHeight="1">
      <c r="A254" s="50"/>
      <c r="B254" s="50"/>
      <c r="C254" s="50"/>
      <c r="D254" s="50"/>
      <c r="E254" s="50"/>
      <c r="F254" s="50"/>
      <c r="G254" s="50"/>
      <c r="H254" s="50"/>
      <c r="I254" s="50"/>
      <c r="J254" s="50"/>
      <c r="K254" s="50"/>
      <c r="L254" s="50"/>
      <c r="M254" s="87"/>
      <c r="N254" s="87"/>
      <c r="O254" s="50"/>
      <c r="P254" s="52"/>
      <c r="Q254" s="50"/>
      <c r="R254" s="51"/>
      <c r="S254" s="50"/>
      <c r="T254" s="50"/>
      <c r="U254" s="50"/>
    </row>
    <row r="255" ht="12.75" customHeight="1">
      <c r="A255" s="50"/>
      <c r="B255" s="50"/>
      <c r="C255" s="50"/>
      <c r="D255" s="50"/>
      <c r="E255" s="50"/>
      <c r="F255" s="50"/>
      <c r="G255" s="50"/>
      <c r="H255" s="50"/>
      <c r="I255" s="50"/>
      <c r="J255" s="50"/>
      <c r="K255" s="50"/>
      <c r="L255" s="50"/>
      <c r="M255" s="87"/>
      <c r="N255" s="87"/>
      <c r="O255" s="50"/>
      <c r="P255" s="52"/>
      <c r="Q255" s="50"/>
      <c r="R255" s="51"/>
      <c r="S255" s="50"/>
      <c r="T255" s="50"/>
      <c r="U255" s="50"/>
    </row>
    <row r="256" ht="12.75" customHeight="1">
      <c r="A256" s="50"/>
      <c r="B256" s="50"/>
      <c r="C256" s="50"/>
      <c r="D256" s="50"/>
      <c r="E256" s="50"/>
      <c r="F256" s="50"/>
      <c r="G256" s="50"/>
      <c r="H256" s="50"/>
      <c r="I256" s="50"/>
      <c r="J256" s="50"/>
      <c r="K256" s="50"/>
      <c r="L256" s="50"/>
      <c r="M256" s="87"/>
      <c r="N256" s="87"/>
      <c r="O256" s="50"/>
      <c r="P256" s="52"/>
      <c r="Q256" s="50"/>
      <c r="R256" s="51"/>
      <c r="S256" s="50"/>
      <c r="T256" s="50"/>
      <c r="U256" s="50"/>
    </row>
    <row r="257" ht="12.75" customHeight="1">
      <c r="A257" s="50"/>
      <c r="B257" s="50"/>
      <c r="C257" s="50"/>
      <c r="D257" s="50"/>
      <c r="E257" s="50"/>
      <c r="F257" s="50"/>
      <c r="G257" s="50"/>
      <c r="H257" s="50"/>
      <c r="I257" s="50"/>
      <c r="J257" s="50"/>
      <c r="K257" s="50"/>
      <c r="L257" s="50"/>
      <c r="M257" s="87"/>
      <c r="N257" s="87"/>
      <c r="O257" s="50"/>
      <c r="P257" s="52"/>
      <c r="Q257" s="50"/>
      <c r="R257" s="51"/>
      <c r="S257" s="50"/>
      <c r="T257" s="50"/>
      <c r="U257" s="50"/>
    </row>
    <row r="258" ht="12.75" customHeight="1">
      <c r="A258" s="50"/>
      <c r="B258" s="50"/>
      <c r="C258" s="50"/>
      <c r="D258" s="50"/>
      <c r="E258" s="50"/>
      <c r="F258" s="50"/>
      <c r="G258" s="50"/>
      <c r="H258" s="50"/>
      <c r="I258" s="50"/>
      <c r="J258" s="50"/>
      <c r="K258" s="50"/>
      <c r="L258" s="50"/>
      <c r="M258" s="87"/>
      <c r="N258" s="87"/>
      <c r="O258" s="50"/>
      <c r="P258" s="52"/>
      <c r="Q258" s="50"/>
      <c r="R258" s="51"/>
      <c r="S258" s="50"/>
      <c r="T258" s="50"/>
      <c r="U258" s="50"/>
    </row>
    <row r="259" ht="12.75" customHeight="1">
      <c r="A259" s="50"/>
      <c r="B259" s="50"/>
      <c r="C259" s="50"/>
      <c r="D259" s="50"/>
      <c r="E259" s="50"/>
      <c r="F259" s="50"/>
      <c r="G259" s="50"/>
      <c r="H259" s="50"/>
      <c r="I259" s="50"/>
      <c r="J259" s="50"/>
      <c r="K259" s="50"/>
      <c r="L259" s="50"/>
      <c r="M259" s="87"/>
      <c r="N259" s="87"/>
      <c r="O259" s="50"/>
      <c r="P259" s="52"/>
      <c r="Q259" s="50"/>
      <c r="R259" s="51"/>
      <c r="S259" s="50"/>
      <c r="T259" s="50"/>
      <c r="U259" s="50"/>
    </row>
    <row r="260" ht="12.75" customHeight="1">
      <c r="A260" s="50"/>
      <c r="B260" s="50"/>
      <c r="C260" s="50"/>
      <c r="D260" s="50"/>
      <c r="E260" s="50"/>
      <c r="F260" s="50"/>
      <c r="G260" s="50"/>
      <c r="H260" s="50"/>
      <c r="I260" s="50"/>
      <c r="J260" s="50"/>
      <c r="K260" s="50"/>
      <c r="L260" s="50"/>
      <c r="M260" s="87"/>
      <c r="N260" s="87"/>
      <c r="O260" s="50"/>
      <c r="P260" s="52"/>
      <c r="Q260" s="50"/>
      <c r="R260" s="51"/>
      <c r="S260" s="50"/>
      <c r="T260" s="50"/>
      <c r="U260" s="50"/>
    </row>
    <row r="261" ht="12.75" customHeight="1">
      <c r="A261" s="50"/>
      <c r="B261" s="50"/>
      <c r="C261" s="50"/>
      <c r="D261" s="50"/>
      <c r="E261" s="50"/>
      <c r="F261" s="50"/>
      <c r="G261" s="50"/>
      <c r="H261" s="50"/>
      <c r="I261" s="50"/>
      <c r="J261" s="50"/>
      <c r="K261" s="50"/>
      <c r="L261" s="50"/>
      <c r="M261" s="87"/>
      <c r="N261" s="87"/>
      <c r="O261" s="50"/>
      <c r="P261" s="52"/>
      <c r="Q261" s="50"/>
      <c r="R261" s="51"/>
      <c r="S261" s="50"/>
      <c r="T261" s="50"/>
      <c r="U261" s="50"/>
    </row>
    <row r="262" ht="12.75" customHeight="1">
      <c r="A262" s="50"/>
      <c r="B262" s="50"/>
      <c r="C262" s="50"/>
      <c r="D262" s="50"/>
      <c r="E262" s="50"/>
      <c r="F262" s="50"/>
      <c r="G262" s="50"/>
      <c r="H262" s="50"/>
      <c r="I262" s="50"/>
      <c r="J262" s="50"/>
      <c r="K262" s="50"/>
      <c r="L262" s="50"/>
      <c r="M262" s="87"/>
      <c r="N262" s="87"/>
      <c r="O262" s="50"/>
      <c r="P262" s="52"/>
      <c r="Q262" s="50"/>
      <c r="R262" s="51"/>
      <c r="S262" s="50"/>
      <c r="T262" s="50"/>
      <c r="U262" s="50"/>
    </row>
    <row r="263" ht="12.75" customHeight="1">
      <c r="A263" s="50"/>
      <c r="B263" s="50"/>
      <c r="C263" s="50"/>
      <c r="D263" s="50"/>
      <c r="E263" s="50"/>
      <c r="F263" s="50"/>
      <c r="G263" s="50"/>
      <c r="H263" s="50"/>
      <c r="I263" s="50"/>
      <c r="J263" s="50"/>
      <c r="K263" s="50"/>
      <c r="L263" s="50"/>
      <c r="M263" s="87"/>
      <c r="N263" s="87"/>
      <c r="O263" s="50"/>
      <c r="P263" s="52"/>
      <c r="Q263" s="50"/>
      <c r="R263" s="51"/>
      <c r="S263" s="50"/>
      <c r="T263" s="50"/>
      <c r="U263" s="50"/>
    </row>
    <row r="264" ht="12.75" customHeight="1">
      <c r="A264" s="50"/>
      <c r="B264" s="50"/>
      <c r="C264" s="50"/>
      <c r="D264" s="50"/>
      <c r="E264" s="50"/>
      <c r="F264" s="50"/>
      <c r="G264" s="50"/>
      <c r="H264" s="50"/>
      <c r="I264" s="50"/>
      <c r="J264" s="50"/>
      <c r="K264" s="50"/>
      <c r="L264" s="50"/>
      <c r="M264" s="87"/>
      <c r="N264" s="87"/>
      <c r="O264" s="50"/>
      <c r="P264" s="52"/>
      <c r="Q264" s="50"/>
      <c r="R264" s="51"/>
      <c r="S264" s="50"/>
      <c r="T264" s="50"/>
      <c r="U264" s="50"/>
    </row>
    <row r="265" ht="12.75" customHeight="1">
      <c r="A265" s="50"/>
      <c r="B265" s="50"/>
      <c r="C265" s="50"/>
      <c r="D265" s="50"/>
      <c r="E265" s="50"/>
      <c r="F265" s="50"/>
      <c r="G265" s="50"/>
      <c r="H265" s="50"/>
      <c r="I265" s="50"/>
      <c r="J265" s="50"/>
      <c r="K265" s="50"/>
      <c r="L265" s="50"/>
      <c r="M265" s="87"/>
      <c r="N265" s="87"/>
      <c r="O265" s="50"/>
      <c r="P265" s="52"/>
      <c r="Q265" s="50"/>
      <c r="R265" s="51"/>
      <c r="S265" s="50"/>
      <c r="T265" s="50"/>
      <c r="U265" s="50"/>
    </row>
    <row r="266" ht="12.75" customHeight="1">
      <c r="A266" s="50"/>
      <c r="B266" s="50"/>
      <c r="C266" s="50"/>
      <c r="D266" s="50"/>
      <c r="E266" s="50"/>
      <c r="F266" s="50"/>
      <c r="G266" s="50"/>
      <c r="H266" s="50"/>
      <c r="I266" s="50"/>
      <c r="J266" s="50"/>
      <c r="K266" s="50"/>
      <c r="L266" s="50"/>
      <c r="M266" s="87"/>
      <c r="N266" s="87"/>
      <c r="O266" s="50"/>
      <c r="P266" s="52"/>
      <c r="Q266" s="50"/>
      <c r="R266" s="51"/>
      <c r="S266" s="50"/>
      <c r="T266" s="50"/>
      <c r="U266" s="50"/>
    </row>
    <row r="267" ht="12.75" customHeight="1">
      <c r="A267" s="50"/>
      <c r="B267" s="50"/>
      <c r="C267" s="50"/>
      <c r="D267" s="50"/>
      <c r="E267" s="50"/>
      <c r="F267" s="50"/>
      <c r="G267" s="50"/>
      <c r="H267" s="50"/>
      <c r="I267" s="50"/>
      <c r="J267" s="50"/>
      <c r="K267" s="50"/>
      <c r="L267" s="50"/>
      <c r="M267" s="87"/>
      <c r="N267" s="87"/>
      <c r="O267" s="50"/>
      <c r="P267" s="52"/>
      <c r="Q267" s="50"/>
      <c r="R267" s="51"/>
      <c r="S267" s="50"/>
      <c r="T267" s="50"/>
      <c r="U267" s="50"/>
    </row>
    <row r="268" ht="12.75" customHeight="1">
      <c r="A268" s="50"/>
      <c r="B268" s="50"/>
      <c r="C268" s="50"/>
      <c r="D268" s="50"/>
      <c r="E268" s="50"/>
      <c r="F268" s="50"/>
      <c r="G268" s="50"/>
      <c r="H268" s="50"/>
      <c r="I268" s="50"/>
      <c r="J268" s="50"/>
      <c r="K268" s="50"/>
      <c r="L268" s="50"/>
      <c r="M268" s="87"/>
      <c r="N268" s="87"/>
      <c r="O268" s="50"/>
      <c r="P268" s="52"/>
      <c r="Q268" s="50"/>
      <c r="R268" s="51"/>
      <c r="S268" s="50"/>
      <c r="T268" s="50"/>
      <c r="U268" s="50"/>
    </row>
    <row r="269" ht="12.75" customHeight="1">
      <c r="A269" s="50"/>
      <c r="B269" s="50"/>
      <c r="C269" s="50"/>
      <c r="D269" s="50"/>
      <c r="E269" s="50"/>
      <c r="F269" s="50"/>
      <c r="G269" s="50"/>
      <c r="H269" s="50"/>
      <c r="I269" s="50"/>
      <c r="J269" s="50"/>
      <c r="K269" s="50"/>
      <c r="L269" s="50"/>
      <c r="M269" s="87"/>
      <c r="N269" s="87"/>
      <c r="O269" s="50"/>
      <c r="P269" s="52"/>
      <c r="Q269" s="50"/>
      <c r="R269" s="51"/>
      <c r="S269" s="50"/>
      <c r="T269" s="50"/>
      <c r="U269" s="50"/>
    </row>
    <row r="270" ht="12.75" customHeight="1">
      <c r="A270" s="50"/>
      <c r="B270" s="50"/>
      <c r="C270" s="50"/>
      <c r="D270" s="50"/>
      <c r="E270" s="50"/>
      <c r="F270" s="50"/>
      <c r="G270" s="50"/>
      <c r="H270" s="50"/>
      <c r="I270" s="50"/>
      <c r="J270" s="50"/>
      <c r="K270" s="50"/>
      <c r="L270" s="50"/>
      <c r="M270" s="87"/>
      <c r="N270" s="87"/>
      <c r="O270" s="50"/>
      <c r="P270" s="52"/>
      <c r="Q270" s="50"/>
      <c r="R270" s="51"/>
      <c r="S270" s="50"/>
      <c r="T270" s="50"/>
      <c r="U270" s="50"/>
    </row>
    <row r="271" ht="12.75" customHeight="1">
      <c r="A271" s="50"/>
      <c r="B271" s="50"/>
      <c r="C271" s="50"/>
      <c r="D271" s="50"/>
      <c r="E271" s="50"/>
      <c r="F271" s="50"/>
      <c r="G271" s="50"/>
      <c r="H271" s="50"/>
      <c r="I271" s="50"/>
      <c r="J271" s="50"/>
      <c r="K271" s="50"/>
      <c r="L271" s="50"/>
      <c r="M271" s="87"/>
      <c r="N271" s="87"/>
      <c r="O271" s="50"/>
      <c r="P271" s="52"/>
      <c r="Q271" s="50"/>
      <c r="R271" s="51"/>
      <c r="S271" s="50"/>
      <c r="T271" s="50"/>
      <c r="U271" s="50"/>
    </row>
    <row r="272" ht="12.75" customHeight="1">
      <c r="A272" s="50"/>
      <c r="B272" s="50"/>
      <c r="C272" s="50"/>
      <c r="D272" s="50"/>
      <c r="E272" s="50"/>
      <c r="F272" s="50"/>
      <c r="G272" s="50"/>
      <c r="H272" s="50"/>
      <c r="I272" s="50"/>
      <c r="J272" s="50"/>
      <c r="K272" s="50"/>
      <c r="L272" s="50"/>
      <c r="M272" s="87"/>
      <c r="N272" s="87"/>
      <c r="O272" s="50"/>
      <c r="P272" s="52"/>
      <c r="Q272" s="50"/>
      <c r="R272" s="51"/>
      <c r="S272" s="50"/>
      <c r="T272" s="50"/>
      <c r="U272" s="50"/>
    </row>
    <row r="273" ht="12.75" customHeight="1">
      <c r="A273" s="50"/>
      <c r="B273" s="50"/>
      <c r="C273" s="50"/>
      <c r="D273" s="50"/>
      <c r="E273" s="50"/>
      <c r="F273" s="50"/>
      <c r="G273" s="50"/>
      <c r="H273" s="50"/>
      <c r="I273" s="50"/>
      <c r="J273" s="50"/>
      <c r="K273" s="50"/>
      <c r="L273" s="50"/>
      <c r="M273" s="87"/>
      <c r="N273" s="87"/>
      <c r="O273" s="50"/>
      <c r="P273" s="52"/>
      <c r="Q273" s="50"/>
      <c r="R273" s="51"/>
      <c r="S273" s="50"/>
      <c r="T273" s="50"/>
      <c r="U273" s="50"/>
    </row>
    <row r="274" ht="12.75" customHeight="1">
      <c r="A274" s="50"/>
      <c r="B274" s="50"/>
      <c r="C274" s="50"/>
      <c r="D274" s="50"/>
      <c r="E274" s="50"/>
      <c r="F274" s="50"/>
      <c r="G274" s="50"/>
      <c r="H274" s="50"/>
      <c r="I274" s="50"/>
      <c r="J274" s="50"/>
      <c r="K274" s="50"/>
      <c r="L274" s="50"/>
      <c r="M274" s="87"/>
      <c r="N274" s="87"/>
      <c r="O274" s="50"/>
      <c r="P274" s="52"/>
      <c r="Q274" s="50"/>
      <c r="R274" s="51"/>
      <c r="S274" s="50"/>
      <c r="T274" s="50"/>
      <c r="U274" s="50"/>
    </row>
    <row r="275" ht="12.75" customHeight="1">
      <c r="A275" s="50"/>
      <c r="B275" s="50"/>
      <c r="C275" s="50"/>
      <c r="D275" s="50"/>
      <c r="E275" s="50"/>
      <c r="F275" s="50"/>
      <c r="G275" s="50"/>
      <c r="H275" s="50"/>
      <c r="I275" s="50"/>
      <c r="J275" s="50"/>
      <c r="K275" s="50"/>
      <c r="L275" s="50"/>
      <c r="M275" s="87"/>
      <c r="N275" s="87"/>
      <c r="O275" s="50"/>
      <c r="P275" s="52"/>
      <c r="Q275" s="50"/>
      <c r="R275" s="51"/>
      <c r="S275" s="50"/>
      <c r="T275" s="50"/>
      <c r="U275" s="50"/>
    </row>
    <row r="276" ht="12.75" customHeight="1">
      <c r="A276" s="50"/>
      <c r="B276" s="50"/>
      <c r="C276" s="50"/>
      <c r="D276" s="50"/>
      <c r="E276" s="50"/>
      <c r="F276" s="50"/>
      <c r="G276" s="50"/>
      <c r="H276" s="50"/>
      <c r="I276" s="50"/>
      <c r="J276" s="50"/>
      <c r="K276" s="50"/>
      <c r="L276" s="50"/>
      <c r="M276" s="87"/>
      <c r="N276" s="87"/>
      <c r="O276" s="50"/>
      <c r="P276" s="52"/>
      <c r="Q276" s="50"/>
      <c r="R276" s="51"/>
      <c r="S276" s="50"/>
      <c r="T276" s="50"/>
      <c r="U276" s="50"/>
    </row>
    <row r="277" ht="12.75" customHeight="1">
      <c r="A277" s="50"/>
      <c r="B277" s="50"/>
      <c r="C277" s="50"/>
      <c r="D277" s="50"/>
      <c r="E277" s="50"/>
      <c r="F277" s="50"/>
      <c r="G277" s="50"/>
      <c r="H277" s="50"/>
      <c r="I277" s="50"/>
      <c r="J277" s="50"/>
      <c r="K277" s="50"/>
      <c r="L277" s="50"/>
      <c r="M277" s="87"/>
      <c r="N277" s="87"/>
      <c r="O277" s="50"/>
      <c r="P277" s="52"/>
      <c r="Q277" s="50"/>
      <c r="R277" s="51"/>
      <c r="S277" s="50"/>
      <c r="T277" s="50"/>
      <c r="U277" s="50"/>
    </row>
    <row r="278" ht="12.75" customHeight="1">
      <c r="A278" s="50"/>
      <c r="B278" s="50"/>
      <c r="C278" s="50"/>
      <c r="D278" s="50"/>
      <c r="E278" s="50"/>
      <c r="F278" s="50"/>
      <c r="G278" s="50"/>
      <c r="H278" s="50"/>
      <c r="I278" s="50"/>
      <c r="J278" s="50"/>
      <c r="K278" s="50"/>
      <c r="L278" s="50"/>
      <c r="M278" s="87"/>
      <c r="N278" s="87"/>
      <c r="O278" s="50"/>
      <c r="P278" s="52"/>
      <c r="Q278" s="50"/>
      <c r="R278" s="51"/>
      <c r="S278" s="50"/>
      <c r="T278" s="50"/>
      <c r="U278" s="50"/>
    </row>
    <row r="279" ht="12.75" customHeight="1">
      <c r="A279" s="50"/>
      <c r="B279" s="50"/>
      <c r="C279" s="50"/>
      <c r="D279" s="50"/>
      <c r="E279" s="50"/>
      <c r="F279" s="50"/>
      <c r="G279" s="50"/>
      <c r="H279" s="50"/>
      <c r="I279" s="50"/>
      <c r="J279" s="50"/>
      <c r="K279" s="50"/>
      <c r="L279" s="50"/>
      <c r="M279" s="87"/>
      <c r="N279" s="87"/>
      <c r="O279" s="50"/>
      <c r="P279" s="52"/>
      <c r="Q279" s="50"/>
      <c r="R279" s="51"/>
      <c r="S279" s="50"/>
      <c r="T279" s="50"/>
      <c r="U279" s="50"/>
    </row>
    <row r="280" ht="12.75" customHeight="1">
      <c r="A280" s="50"/>
      <c r="B280" s="50"/>
      <c r="C280" s="50"/>
      <c r="D280" s="50"/>
      <c r="E280" s="50"/>
      <c r="F280" s="50"/>
      <c r="G280" s="50"/>
      <c r="H280" s="50"/>
      <c r="I280" s="50"/>
      <c r="J280" s="50"/>
      <c r="K280" s="50"/>
      <c r="L280" s="50"/>
      <c r="M280" s="87"/>
      <c r="N280" s="87"/>
      <c r="O280" s="50"/>
      <c r="P280" s="52"/>
      <c r="Q280" s="50"/>
      <c r="R280" s="51"/>
      <c r="S280" s="50"/>
      <c r="T280" s="50"/>
      <c r="U280" s="50"/>
    </row>
    <row r="281" ht="12.75" customHeight="1">
      <c r="A281" s="50"/>
      <c r="B281" s="50"/>
      <c r="C281" s="50"/>
      <c r="D281" s="50"/>
      <c r="E281" s="50"/>
      <c r="F281" s="50"/>
      <c r="G281" s="50"/>
      <c r="H281" s="50"/>
      <c r="I281" s="50"/>
      <c r="J281" s="50"/>
      <c r="K281" s="50"/>
      <c r="L281" s="50"/>
      <c r="M281" s="87"/>
      <c r="N281" s="87"/>
      <c r="O281" s="50"/>
      <c r="P281" s="52"/>
      <c r="Q281" s="50"/>
      <c r="R281" s="51"/>
      <c r="S281" s="50"/>
      <c r="T281" s="50"/>
      <c r="U281" s="50"/>
    </row>
    <row r="282" ht="12.75" customHeight="1">
      <c r="A282" s="50"/>
      <c r="B282" s="50"/>
      <c r="C282" s="50"/>
      <c r="D282" s="50"/>
      <c r="E282" s="50"/>
      <c r="F282" s="50"/>
      <c r="G282" s="50"/>
      <c r="H282" s="50"/>
      <c r="I282" s="50"/>
      <c r="J282" s="50"/>
      <c r="K282" s="50"/>
      <c r="L282" s="50"/>
      <c r="M282" s="87"/>
      <c r="N282" s="87"/>
      <c r="O282" s="50"/>
      <c r="P282" s="52"/>
      <c r="Q282" s="50"/>
      <c r="R282" s="51"/>
      <c r="S282" s="50"/>
      <c r="T282" s="50"/>
      <c r="U282" s="50"/>
    </row>
    <row r="283" ht="12.75" customHeight="1">
      <c r="A283" s="50"/>
      <c r="B283" s="50"/>
      <c r="C283" s="50"/>
      <c r="D283" s="50"/>
      <c r="E283" s="50"/>
      <c r="F283" s="50"/>
      <c r="G283" s="50"/>
      <c r="H283" s="50"/>
      <c r="I283" s="50"/>
      <c r="J283" s="50"/>
      <c r="K283" s="50"/>
      <c r="L283" s="50"/>
      <c r="M283" s="87"/>
      <c r="N283" s="87"/>
      <c r="O283" s="50"/>
      <c r="P283" s="52"/>
      <c r="Q283" s="50"/>
      <c r="R283" s="51"/>
      <c r="S283" s="50"/>
      <c r="T283" s="50"/>
      <c r="U283" s="50"/>
    </row>
    <row r="284" ht="12.75" customHeight="1">
      <c r="A284" s="50"/>
      <c r="B284" s="50"/>
      <c r="C284" s="50"/>
      <c r="D284" s="50"/>
      <c r="E284" s="50"/>
      <c r="F284" s="50"/>
      <c r="G284" s="50"/>
      <c r="H284" s="50"/>
      <c r="I284" s="50"/>
      <c r="J284" s="50"/>
      <c r="K284" s="50"/>
      <c r="L284" s="50"/>
      <c r="M284" s="87"/>
      <c r="N284" s="87"/>
      <c r="O284" s="50"/>
      <c r="P284" s="52"/>
      <c r="Q284" s="50"/>
      <c r="R284" s="51"/>
      <c r="S284" s="50"/>
      <c r="T284" s="50"/>
      <c r="U284" s="50"/>
    </row>
    <row r="285" ht="12.75" customHeight="1">
      <c r="A285" s="50"/>
      <c r="B285" s="50"/>
      <c r="C285" s="50"/>
      <c r="D285" s="50"/>
      <c r="E285" s="50"/>
      <c r="F285" s="50"/>
      <c r="G285" s="50"/>
      <c r="H285" s="50"/>
      <c r="I285" s="50"/>
      <c r="J285" s="50"/>
      <c r="K285" s="50"/>
      <c r="L285" s="50"/>
      <c r="M285" s="87"/>
      <c r="N285" s="87"/>
      <c r="O285" s="50"/>
      <c r="P285" s="52"/>
      <c r="Q285" s="50"/>
      <c r="R285" s="51"/>
      <c r="S285" s="50"/>
      <c r="T285" s="50"/>
      <c r="U285" s="50"/>
    </row>
    <row r="286" ht="12.75" customHeight="1">
      <c r="A286" s="50"/>
      <c r="B286" s="50"/>
      <c r="C286" s="50"/>
      <c r="D286" s="50"/>
      <c r="E286" s="50"/>
      <c r="F286" s="50"/>
      <c r="G286" s="50"/>
      <c r="H286" s="50"/>
      <c r="I286" s="50"/>
      <c r="J286" s="50"/>
      <c r="K286" s="50"/>
      <c r="L286" s="50"/>
      <c r="M286" s="87"/>
      <c r="N286" s="87"/>
      <c r="O286" s="50"/>
      <c r="P286" s="52"/>
      <c r="Q286" s="50"/>
      <c r="R286" s="51"/>
      <c r="S286" s="50"/>
      <c r="T286" s="50"/>
      <c r="U286" s="50"/>
    </row>
    <row r="287" ht="12.75" customHeight="1">
      <c r="A287" s="50"/>
      <c r="B287" s="50"/>
      <c r="C287" s="50"/>
      <c r="D287" s="50"/>
      <c r="E287" s="50"/>
      <c r="F287" s="50"/>
      <c r="G287" s="50"/>
      <c r="H287" s="50"/>
      <c r="I287" s="50"/>
      <c r="J287" s="50"/>
      <c r="K287" s="50"/>
      <c r="L287" s="50"/>
      <c r="M287" s="87"/>
      <c r="N287" s="87"/>
      <c r="O287" s="50"/>
      <c r="P287" s="52"/>
      <c r="Q287" s="50"/>
      <c r="R287" s="51"/>
      <c r="S287" s="50"/>
      <c r="T287" s="50"/>
      <c r="U287" s="50"/>
    </row>
    <row r="288" ht="12.75" customHeight="1">
      <c r="A288" s="50"/>
      <c r="B288" s="50"/>
      <c r="C288" s="50"/>
      <c r="D288" s="50"/>
      <c r="E288" s="50"/>
      <c r="F288" s="50"/>
      <c r="G288" s="50"/>
      <c r="H288" s="50"/>
      <c r="I288" s="50"/>
      <c r="J288" s="50"/>
      <c r="K288" s="50"/>
      <c r="L288" s="50"/>
      <c r="M288" s="87"/>
      <c r="N288" s="87"/>
      <c r="O288" s="50"/>
      <c r="P288" s="52"/>
      <c r="Q288" s="50"/>
      <c r="R288" s="51"/>
      <c r="S288" s="50"/>
      <c r="T288" s="50"/>
      <c r="U288" s="50"/>
    </row>
    <row r="289" ht="12.75" customHeight="1">
      <c r="A289" s="50"/>
      <c r="B289" s="50"/>
      <c r="C289" s="50"/>
      <c r="D289" s="50"/>
      <c r="E289" s="50"/>
      <c r="F289" s="50"/>
      <c r="G289" s="50"/>
      <c r="H289" s="50"/>
      <c r="I289" s="50"/>
      <c r="J289" s="50"/>
      <c r="K289" s="50"/>
      <c r="L289" s="50"/>
      <c r="M289" s="87"/>
      <c r="N289" s="87"/>
      <c r="O289" s="50"/>
      <c r="P289" s="52"/>
      <c r="Q289" s="50"/>
      <c r="R289" s="51"/>
      <c r="S289" s="50"/>
      <c r="T289" s="50"/>
      <c r="U289" s="50"/>
    </row>
    <row r="290" ht="12.75" customHeight="1">
      <c r="A290" s="50"/>
      <c r="B290" s="50"/>
      <c r="C290" s="50"/>
      <c r="D290" s="50"/>
      <c r="E290" s="50"/>
      <c r="F290" s="50"/>
      <c r="G290" s="50"/>
      <c r="H290" s="50"/>
      <c r="I290" s="50"/>
      <c r="J290" s="50"/>
      <c r="K290" s="50"/>
      <c r="L290" s="50"/>
      <c r="M290" s="87"/>
      <c r="N290" s="87"/>
      <c r="O290" s="50"/>
      <c r="P290" s="52"/>
      <c r="Q290" s="50"/>
      <c r="R290" s="51"/>
      <c r="S290" s="50"/>
      <c r="T290" s="50"/>
      <c r="U290" s="50"/>
    </row>
    <row r="291" ht="12.75" customHeight="1">
      <c r="A291" s="50"/>
      <c r="B291" s="50"/>
      <c r="C291" s="50"/>
      <c r="D291" s="50"/>
      <c r="E291" s="50"/>
      <c r="F291" s="50"/>
      <c r="G291" s="50"/>
      <c r="H291" s="50"/>
      <c r="I291" s="50"/>
      <c r="J291" s="50"/>
      <c r="K291" s="50"/>
      <c r="L291" s="50"/>
      <c r="M291" s="87"/>
      <c r="N291" s="87"/>
      <c r="O291" s="50"/>
      <c r="P291" s="52"/>
      <c r="Q291" s="50"/>
      <c r="R291" s="51"/>
      <c r="S291" s="50"/>
      <c r="T291" s="50"/>
      <c r="U291" s="50"/>
    </row>
    <row r="292" ht="12.75" customHeight="1">
      <c r="A292" s="50"/>
      <c r="B292" s="50"/>
      <c r="C292" s="50"/>
      <c r="D292" s="50"/>
      <c r="E292" s="50"/>
      <c r="F292" s="50"/>
      <c r="G292" s="50"/>
      <c r="H292" s="50"/>
      <c r="I292" s="50"/>
      <c r="J292" s="50"/>
      <c r="K292" s="50"/>
      <c r="L292" s="50"/>
      <c r="M292" s="87"/>
      <c r="N292" s="87"/>
      <c r="O292" s="50"/>
      <c r="P292" s="52"/>
      <c r="Q292" s="50"/>
      <c r="R292" s="51"/>
      <c r="S292" s="50"/>
      <c r="T292" s="50"/>
      <c r="U292" s="50"/>
    </row>
    <row r="293" ht="12.75" customHeight="1">
      <c r="A293" s="50"/>
      <c r="B293" s="50"/>
      <c r="C293" s="50"/>
      <c r="D293" s="50"/>
      <c r="E293" s="50"/>
      <c r="F293" s="50"/>
      <c r="G293" s="50"/>
      <c r="H293" s="50"/>
      <c r="I293" s="50"/>
      <c r="J293" s="50"/>
      <c r="K293" s="50"/>
      <c r="L293" s="50"/>
      <c r="M293" s="87"/>
      <c r="N293" s="87"/>
      <c r="O293" s="50"/>
      <c r="P293" s="52"/>
      <c r="Q293" s="50"/>
      <c r="R293" s="51"/>
      <c r="S293" s="50"/>
      <c r="T293" s="50"/>
      <c r="U293" s="50"/>
    </row>
    <row r="294" ht="12.75" customHeight="1">
      <c r="A294" s="50"/>
      <c r="B294" s="50"/>
      <c r="C294" s="50"/>
      <c r="D294" s="50"/>
      <c r="E294" s="50"/>
      <c r="F294" s="50"/>
      <c r="G294" s="50"/>
      <c r="H294" s="50"/>
      <c r="I294" s="50"/>
      <c r="J294" s="50"/>
      <c r="K294" s="50"/>
      <c r="L294" s="50"/>
      <c r="M294" s="87"/>
      <c r="N294" s="87"/>
      <c r="O294" s="50"/>
      <c r="P294" s="52"/>
      <c r="Q294" s="50"/>
      <c r="R294" s="51"/>
      <c r="S294" s="50"/>
      <c r="T294" s="50"/>
      <c r="U294" s="50"/>
    </row>
    <row r="295" ht="12.75" customHeight="1">
      <c r="A295" s="50"/>
      <c r="B295" s="50"/>
      <c r="C295" s="50"/>
      <c r="D295" s="50"/>
      <c r="E295" s="50"/>
      <c r="F295" s="50"/>
      <c r="G295" s="50"/>
      <c r="H295" s="50"/>
      <c r="I295" s="50"/>
      <c r="J295" s="50"/>
      <c r="K295" s="50"/>
      <c r="L295" s="50"/>
      <c r="M295" s="87"/>
      <c r="N295" s="87"/>
      <c r="O295" s="50"/>
      <c r="P295" s="52"/>
      <c r="Q295" s="50"/>
      <c r="R295" s="51"/>
      <c r="S295" s="50"/>
      <c r="T295" s="50"/>
      <c r="U295" s="50"/>
    </row>
    <row r="296" ht="12.75" customHeight="1">
      <c r="A296" s="50"/>
      <c r="B296" s="50"/>
      <c r="C296" s="50"/>
      <c r="D296" s="50"/>
      <c r="E296" s="50"/>
      <c r="F296" s="50"/>
      <c r="G296" s="50"/>
      <c r="H296" s="50"/>
      <c r="I296" s="50"/>
      <c r="J296" s="50"/>
      <c r="K296" s="50"/>
      <c r="L296" s="50"/>
      <c r="M296" s="87"/>
      <c r="N296" s="87"/>
      <c r="O296" s="50"/>
      <c r="P296" s="52"/>
      <c r="Q296" s="50"/>
      <c r="R296" s="51"/>
      <c r="S296" s="50"/>
      <c r="T296" s="50"/>
      <c r="U296" s="50"/>
    </row>
    <row r="297" ht="12.75" customHeight="1">
      <c r="A297" s="50"/>
      <c r="B297" s="50"/>
      <c r="C297" s="50"/>
      <c r="D297" s="50"/>
      <c r="E297" s="50"/>
      <c r="F297" s="50"/>
      <c r="G297" s="50"/>
      <c r="H297" s="50"/>
      <c r="I297" s="50"/>
      <c r="J297" s="50"/>
      <c r="K297" s="50"/>
      <c r="L297" s="50"/>
      <c r="M297" s="87"/>
      <c r="N297" s="87"/>
      <c r="O297" s="50"/>
      <c r="P297" s="52"/>
      <c r="Q297" s="50"/>
      <c r="R297" s="51"/>
      <c r="S297" s="50"/>
      <c r="T297" s="50"/>
      <c r="U297" s="50"/>
    </row>
    <row r="298" ht="12.75" customHeight="1">
      <c r="A298" s="50"/>
      <c r="B298" s="50"/>
      <c r="C298" s="50"/>
      <c r="D298" s="50"/>
      <c r="E298" s="50"/>
      <c r="F298" s="50"/>
      <c r="G298" s="50"/>
      <c r="H298" s="50"/>
      <c r="I298" s="50"/>
      <c r="J298" s="50"/>
      <c r="K298" s="50"/>
      <c r="L298" s="50"/>
      <c r="M298" s="87"/>
      <c r="N298" s="87"/>
      <c r="O298" s="50"/>
      <c r="P298" s="52"/>
      <c r="Q298" s="50"/>
      <c r="R298" s="51"/>
      <c r="S298" s="50"/>
      <c r="T298" s="50"/>
      <c r="U298" s="50"/>
    </row>
    <row r="299" ht="12.75" customHeight="1">
      <c r="A299" s="50"/>
      <c r="B299" s="50"/>
      <c r="C299" s="50"/>
      <c r="D299" s="50"/>
      <c r="E299" s="50"/>
      <c r="F299" s="50"/>
      <c r="G299" s="50"/>
      <c r="H299" s="50"/>
      <c r="I299" s="50"/>
      <c r="J299" s="50"/>
      <c r="K299" s="50"/>
      <c r="L299" s="50"/>
      <c r="M299" s="87"/>
      <c r="N299" s="87"/>
      <c r="O299" s="50"/>
      <c r="P299" s="52"/>
      <c r="Q299" s="50"/>
      <c r="R299" s="51"/>
      <c r="S299" s="50"/>
      <c r="T299" s="50"/>
      <c r="U299" s="50"/>
    </row>
    <row r="300" ht="12.75" customHeight="1">
      <c r="A300" s="50"/>
      <c r="B300" s="50"/>
      <c r="C300" s="50"/>
      <c r="D300" s="50"/>
      <c r="E300" s="50"/>
      <c r="F300" s="50"/>
      <c r="G300" s="50"/>
      <c r="H300" s="50"/>
      <c r="I300" s="50"/>
      <c r="J300" s="50"/>
      <c r="K300" s="50"/>
      <c r="L300" s="50"/>
      <c r="M300" s="87"/>
      <c r="N300" s="87"/>
      <c r="O300" s="50"/>
      <c r="P300" s="52"/>
      <c r="Q300" s="50"/>
      <c r="R300" s="51"/>
      <c r="S300" s="50"/>
      <c r="T300" s="50"/>
      <c r="U300" s="50"/>
    </row>
    <row r="301" ht="12.75" customHeight="1">
      <c r="A301" s="50"/>
      <c r="B301" s="50"/>
      <c r="C301" s="50"/>
      <c r="D301" s="50"/>
      <c r="E301" s="50"/>
      <c r="F301" s="50"/>
      <c r="G301" s="50"/>
      <c r="H301" s="50"/>
      <c r="I301" s="50"/>
      <c r="J301" s="50"/>
      <c r="K301" s="50"/>
      <c r="L301" s="50"/>
      <c r="M301" s="87"/>
      <c r="N301" s="87"/>
      <c r="O301" s="50"/>
      <c r="P301" s="52"/>
      <c r="Q301" s="50"/>
      <c r="R301" s="51"/>
      <c r="S301" s="50"/>
      <c r="T301" s="50"/>
      <c r="U301" s="50"/>
    </row>
    <row r="302" ht="12.75" customHeight="1">
      <c r="A302" s="50"/>
      <c r="B302" s="50"/>
      <c r="C302" s="50"/>
      <c r="D302" s="50"/>
      <c r="E302" s="50"/>
      <c r="F302" s="50"/>
      <c r="G302" s="50"/>
      <c r="H302" s="50"/>
      <c r="I302" s="50"/>
      <c r="J302" s="50"/>
      <c r="K302" s="50"/>
      <c r="L302" s="50"/>
      <c r="M302" s="87"/>
      <c r="N302" s="87"/>
      <c r="O302" s="50"/>
      <c r="P302" s="52"/>
      <c r="Q302" s="50"/>
      <c r="R302" s="51"/>
      <c r="S302" s="50"/>
      <c r="T302" s="50"/>
      <c r="U302" s="50"/>
    </row>
    <row r="303" ht="12.75" customHeight="1">
      <c r="A303" s="50"/>
      <c r="B303" s="50"/>
      <c r="C303" s="50"/>
      <c r="D303" s="50"/>
      <c r="E303" s="50"/>
      <c r="F303" s="50"/>
      <c r="G303" s="50"/>
      <c r="H303" s="50"/>
      <c r="I303" s="50"/>
      <c r="J303" s="50"/>
      <c r="K303" s="50"/>
      <c r="L303" s="50"/>
      <c r="M303" s="87"/>
      <c r="N303" s="87"/>
      <c r="O303" s="50"/>
      <c r="P303" s="52"/>
      <c r="Q303" s="50"/>
      <c r="R303" s="51"/>
      <c r="S303" s="50"/>
      <c r="T303" s="50"/>
      <c r="U303" s="50"/>
    </row>
    <row r="304" ht="12.75" customHeight="1">
      <c r="A304" s="50"/>
      <c r="B304" s="50"/>
      <c r="C304" s="50"/>
      <c r="D304" s="50"/>
      <c r="E304" s="50"/>
      <c r="F304" s="50"/>
      <c r="G304" s="50"/>
      <c r="H304" s="50"/>
      <c r="I304" s="50"/>
      <c r="J304" s="50"/>
      <c r="K304" s="50"/>
      <c r="L304" s="50"/>
      <c r="M304" s="87"/>
      <c r="N304" s="87"/>
      <c r="O304" s="50"/>
      <c r="P304" s="52"/>
      <c r="Q304" s="50"/>
      <c r="R304" s="51"/>
      <c r="S304" s="50"/>
      <c r="T304" s="50"/>
      <c r="U304" s="50"/>
    </row>
    <row r="305" ht="12.75" customHeight="1">
      <c r="A305" s="50"/>
      <c r="B305" s="50"/>
      <c r="C305" s="50"/>
      <c r="D305" s="50"/>
      <c r="E305" s="50"/>
      <c r="F305" s="50"/>
      <c r="G305" s="50"/>
      <c r="H305" s="50"/>
      <c r="I305" s="50"/>
      <c r="J305" s="50"/>
      <c r="K305" s="50"/>
      <c r="L305" s="50"/>
      <c r="M305" s="87"/>
      <c r="N305" s="87"/>
      <c r="O305" s="50"/>
      <c r="P305" s="52"/>
      <c r="Q305" s="50"/>
      <c r="R305" s="51"/>
      <c r="S305" s="50"/>
      <c r="T305" s="50"/>
      <c r="U305" s="50"/>
    </row>
    <row r="306" ht="12.75" customHeight="1">
      <c r="A306" s="50"/>
      <c r="B306" s="50"/>
      <c r="C306" s="50"/>
      <c r="D306" s="50"/>
      <c r="E306" s="50"/>
      <c r="F306" s="50"/>
      <c r="G306" s="50"/>
      <c r="H306" s="50"/>
      <c r="I306" s="50"/>
      <c r="J306" s="50"/>
      <c r="K306" s="50"/>
      <c r="L306" s="50"/>
      <c r="M306" s="87"/>
      <c r="N306" s="87"/>
      <c r="O306" s="50"/>
      <c r="P306" s="52"/>
      <c r="Q306" s="50"/>
      <c r="R306" s="51"/>
      <c r="S306" s="50"/>
      <c r="T306" s="50"/>
      <c r="U306" s="50"/>
    </row>
    <row r="307" ht="12.75" customHeight="1">
      <c r="A307" s="50"/>
      <c r="B307" s="50"/>
      <c r="C307" s="50"/>
      <c r="D307" s="50"/>
      <c r="E307" s="50"/>
      <c r="F307" s="50"/>
      <c r="G307" s="50"/>
      <c r="H307" s="50"/>
      <c r="I307" s="50"/>
      <c r="J307" s="50"/>
      <c r="K307" s="50"/>
      <c r="L307" s="50"/>
      <c r="M307" s="87"/>
      <c r="N307" s="87"/>
      <c r="O307" s="50"/>
      <c r="P307" s="52"/>
      <c r="Q307" s="50"/>
      <c r="R307" s="51"/>
      <c r="S307" s="50"/>
      <c r="T307" s="50"/>
      <c r="U307" s="50"/>
    </row>
    <row r="308" ht="12.75" customHeight="1">
      <c r="A308" s="50"/>
      <c r="B308" s="50"/>
      <c r="C308" s="50"/>
      <c r="D308" s="50"/>
      <c r="E308" s="50"/>
      <c r="F308" s="50"/>
      <c r="G308" s="50"/>
      <c r="H308" s="50"/>
      <c r="I308" s="50"/>
      <c r="J308" s="50"/>
      <c r="K308" s="50"/>
      <c r="L308" s="50"/>
      <c r="M308" s="87"/>
      <c r="N308" s="87"/>
      <c r="O308" s="50"/>
      <c r="P308" s="52"/>
      <c r="Q308" s="50"/>
      <c r="R308" s="51"/>
      <c r="S308" s="50"/>
      <c r="T308" s="50"/>
      <c r="U308" s="50"/>
    </row>
    <row r="309" ht="12.75" customHeight="1">
      <c r="A309" s="50"/>
      <c r="B309" s="50"/>
      <c r="C309" s="50"/>
      <c r="D309" s="50"/>
      <c r="E309" s="50"/>
      <c r="F309" s="50"/>
      <c r="G309" s="50"/>
      <c r="H309" s="50"/>
      <c r="I309" s="50"/>
      <c r="J309" s="50"/>
      <c r="K309" s="50"/>
      <c r="L309" s="50"/>
      <c r="M309" s="87"/>
      <c r="N309" s="87"/>
      <c r="O309" s="50"/>
      <c r="P309" s="52"/>
      <c r="Q309" s="50"/>
      <c r="R309" s="51"/>
      <c r="S309" s="50"/>
      <c r="T309" s="50"/>
      <c r="U309" s="50"/>
    </row>
    <row r="310" ht="12.75" customHeight="1">
      <c r="A310" s="50"/>
      <c r="B310" s="50"/>
      <c r="C310" s="50"/>
      <c r="D310" s="50"/>
      <c r="E310" s="50"/>
      <c r="F310" s="50"/>
      <c r="G310" s="50"/>
      <c r="H310" s="50"/>
      <c r="I310" s="50"/>
      <c r="J310" s="50"/>
      <c r="K310" s="50"/>
      <c r="L310" s="50"/>
      <c r="M310" s="87"/>
      <c r="N310" s="87"/>
      <c r="O310" s="50"/>
      <c r="P310" s="52"/>
      <c r="Q310" s="50"/>
      <c r="R310" s="51"/>
      <c r="S310" s="50"/>
      <c r="T310" s="50"/>
      <c r="U310" s="50"/>
    </row>
    <row r="311" ht="12.75" customHeight="1">
      <c r="A311" s="50"/>
      <c r="B311" s="50"/>
      <c r="C311" s="50"/>
      <c r="D311" s="50"/>
      <c r="E311" s="50"/>
      <c r="F311" s="50"/>
      <c r="G311" s="50"/>
      <c r="H311" s="50"/>
      <c r="I311" s="50"/>
      <c r="J311" s="50"/>
      <c r="K311" s="50"/>
      <c r="L311" s="50"/>
      <c r="M311" s="87"/>
      <c r="N311" s="87"/>
      <c r="O311" s="50"/>
      <c r="P311" s="52"/>
      <c r="Q311" s="50"/>
      <c r="R311" s="51"/>
      <c r="S311" s="50"/>
      <c r="T311" s="50"/>
      <c r="U311" s="50"/>
    </row>
    <row r="312" ht="12.75" customHeight="1">
      <c r="A312" s="50"/>
      <c r="B312" s="50"/>
      <c r="C312" s="50"/>
      <c r="D312" s="50"/>
      <c r="E312" s="50"/>
      <c r="F312" s="50"/>
      <c r="G312" s="50"/>
      <c r="H312" s="50"/>
      <c r="I312" s="50"/>
      <c r="J312" s="50"/>
      <c r="K312" s="50"/>
      <c r="L312" s="50"/>
      <c r="M312" s="87"/>
      <c r="N312" s="87"/>
      <c r="O312" s="50"/>
      <c r="P312" s="52"/>
      <c r="Q312" s="50"/>
      <c r="R312" s="51"/>
      <c r="S312" s="50"/>
      <c r="T312" s="50"/>
      <c r="U312" s="50"/>
    </row>
    <row r="313" ht="12.75" customHeight="1">
      <c r="A313" s="50"/>
      <c r="B313" s="50"/>
      <c r="C313" s="50"/>
      <c r="D313" s="50"/>
      <c r="E313" s="50"/>
      <c r="F313" s="50"/>
      <c r="G313" s="50"/>
      <c r="H313" s="50"/>
      <c r="I313" s="50"/>
      <c r="J313" s="50"/>
      <c r="K313" s="50"/>
      <c r="L313" s="50"/>
      <c r="M313" s="87"/>
      <c r="N313" s="87"/>
      <c r="O313" s="50"/>
      <c r="P313" s="52"/>
      <c r="Q313" s="50"/>
      <c r="R313" s="51"/>
      <c r="S313" s="50"/>
      <c r="T313" s="50"/>
      <c r="U313" s="50"/>
    </row>
    <row r="314" ht="12.75" customHeight="1">
      <c r="A314" s="50"/>
      <c r="B314" s="50"/>
      <c r="C314" s="50"/>
      <c r="D314" s="50"/>
      <c r="E314" s="50"/>
      <c r="F314" s="50"/>
      <c r="G314" s="50"/>
      <c r="H314" s="50"/>
      <c r="I314" s="50"/>
      <c r="J314" s="50"/>
      <c r="K314" s="50"/>
      <c r="L314" s="50"/>
      <c r="M314" s="87"/>
      <c r="N314" s="87"/>
      <c r="O314" s="50"/>
      <c r="P314" s="52"/>
      <c r="Q314" s="50"/>
      <c r="R314" s="51"/>
      <c r="S314" s="50"/>
      <c r="T314" s="50"/>
      <c r="U314" s="50"/>
    </row>
    <row r="315" ht="12.75" customHeight="1">
      <c r="A315" s="50"/>
      <c r="B315" s="50"/>
      <c r="C315" s="50"/>
      <c r="D315" s="50"/>
      <c r="E315" s="50"/>
      <c r="F315" s="50"/>
      <c r="G315" s="50"/>
      <c r="H315" s="50"/>
      <c r="I315" s="50"/>
      <c r="J315" s="50"/>
      <c r="K315" s="50"/>
      <c r="L315" s="50"/>
      <c r="M315" s="87"/>
      <c r="N315" s="87"/>
      <c r="O315" s="50"/>
      <c r="P315" s="52"/>
      <c r="Q315" s="50"/>
      <c r="R315" s="51"/>
      <c r="S315" s="50"/>
      <c r="T315" s="50"/>
      <c r="U315" s="50"/>
    </row>
    <row r="316" ht="12.75" customHeight="1">
      <c r="A316" s="50"/>
      <c r="B316" s="50"/>
      <c r="C316" s="50"/>
      <c r="D316" s="50"/>
      <c r="E316" s="50"/>
      <c r="F316" s="50"/>
      <c r="G316" s="50"/>
      <c r="H316" s="50"/>
      <c r="I316" s="50"/>
      <c r="J316" s="50"/>
      <c r="K316" s="50"/>
      <c r="L316" s="50"/>
      <c r="M316" s="87"/>
      <c r="N316" s="87"/>
      <c r="O316" s="50"/>
      <c r="P316" s="52"/>
      <c r="Q316" s="50"/>
      <c r="R316" s="51"/>
      <c r="S316" s="50"/>
      <c r="T316" s="50"/>
      <c r="U316" s="50"/>
    </row>
    <row r="317" ht="12.75" customHeight="1">
      <c r="A317" s="50"/>
      <c r="B317" s="50"/>
      <c r="C317" s="50"/>
      <c r="D317" s="50"/>
      <c r="E317" s="50"/>
      <c r="F317" s="50"/>
      <c r="G317" s="50"/>
      <c r="H317" s="50"/>
      <c r="I317" s="50"/>
      <c r="J317" s="50"/>
      <c r="K317" s="50"/>
      <c r="L317" s="50"/>
      <c r="M317" s="87"/>
      <c r="N317" s="87"/>
      <c r="O317" s="50"/>
      <c r="P317" s="52"/>
      <c r="Q317" s="50"/>
      <c r="R317" s="51"/>
      <c r="S317" s="50"/>
      <c r="T317" s="50"/>
      <c r="U317" s="50"/>
    </row>
    <row r="318" ht="12.75" customHeight="1">
      <c r="A318" s="50"/>
      <c r="B318" s="50"/>
      <c r="C318" s="50"/>
      <c r="D318" s="50"/>
      <c r="E318" s="50"/>
      <c r="F318" s="50"/>
      <c r="G318" s="50"/>
      <c r="H318" s="50"/>
      <c r="I318" s="50"/>
      <c r="J318" s="50"/>
      <c r="K318" s="50"/>
      <c r="L318" s="50"/>
      <c r="M318" s="87"/>
      <c r="N318" s="87"/>
      <c r="O318" s="50"/>
      <c r="P318" s="52"/>
      <c r="Q318" s="50"/>
      <c r="R318" s="51"/>
      <c r="S318" s="50"/>
      <c r="T318" s="50"/>
      <c r="U318" s="50"/>
    </row>
    <row r="319" ht="12.75" customHeight="1">
      <c r="A319" s="50"/>
      <c r="B319" s="50"/>
      <c r="C319" s="50"/>
      <c r="D319" s="50"/>
      <c r="E319" s="50"/>
      <c r="F319" s="50"/>
      <c r="G319" s="50"/>
      <c r="H319" s="50"/>
      <c r="I319" s="50"/>
      <c r="J319" s="50"/>
      <c r="K319" s="50"/>
      <c r="L319" s="50"/>
      <c r="M319" s="87"/>
      <c r="N319" s="87"/>
      <c r="O319" s="50"/>
      <c r="P319" s="52"/>
      <c r="Q319" s="50"/>
      <c r="R319" s="51"/>
      <c r="S319" s="50"/>
      <c r="T319" s="50"/>
      <c r="U319" s="50"/>
    </row>
    <row r="320" ht="12.75" customHeight="1">
      <c r="A320" s="50"/>
      <c r="B320" s="50"/>
      <c r="C320" s="50"/>
      <c r="D320" s="50"/>
      <c r="E320" s="50"/>
      <c r="F320" s="50"/>
      <c r="G320" s="50"/>
      <c r="H320" s="50"/>
      <c r="I320" s="50"/>
      <c r="J320" s="50"/>
      <c r="K320" s="50"/>
      <c r="L320" s="50"/>
      <c r="M320" s="87"/>
      <c r="N320" s="87"/>
      <c r="O320" s="50"/>
      <c r="P320" s="52"/>
      <c r="Q320" s="50"/>
      <c r="R320" s="51"/>
      <c r="S320" s="50"/>
      <c r="T320" s="50"/>
      <c r="U320" s="50"/>
    </row>
    <row r="321" ht="12.75" customHeight="1">
      <c r="A321" s="50"/>
      <c r="B321" s="50"/>
      <c r="C321" s="50"/>
      <c r="D321" s="50"/>
      <c r="E321" s="50"/>
      <c r="F321" s="50"/>
      <c r="G321" s="50"/>
      <c r="H321" s="50"/>
      <c r="I321" s="50"/>
      <c r="J321" s="50"/>
      <c r="K321" s="50"/>
      <c r="L321" s="50"/>
      <c r="M321" s="87"/>
      <c r="N321" s="87"/>
      <c r="O321" s="50"/>
      <c r="P321" s="52"/>
      <c r="Q321" s="50"/>
      <c r="R321" s="51"/>
      <c r="S321" s="50"/>
      <c r="T321" s="50"/>
      <c r="U321" s="50"/>
    </row>
    <row r="322" ht="12.75" customHeight="1">
      <c r="A322" s="50"/>
      <c r="B322" s="50"/>
      <c r="C322" s="50"/>
      <c r="D322" s="50"/>
      <c r="E322" s="50"/>
      <c r="F322" s="50"/>
      <c r="G322" s="50"/>
      <c r="H322" s="50"/>
      <c r="I322" s="50"/>
      <c r="J322" s="50"/>
      <c r="K322" s="50"/>
      <c r="L322" s="50"/>
      <c r="M322" s="87"/>
      <c r="N322" s="87"/>
      <c r="O322" s="50"/>
      <c r="P322" s="52"/>
      <c r="Q322" s="50"/>
      <c r="R322" s="51"/>
      <c r="S322" s="50"/>
      <c r="T322" s="50"/>
      <c r="U322" s="50"/>
    </row>
    <row r="323" ht="12.75" customHeight="1">
      <c r="A323" s="50"/>
      <c r="B323" s="50"/>
      <c r="C323" s="50"/>
      <c r="D323" s="50"/>
      <c r="E323" s="50"/>
      <c r="F323" s="50"/>
      <c r="G323" s="50"/>
      <c r="H323" s="50"/>
      <c r="I323" s="50"/>
      <c r="J323" s="50"/>
      <c r="K323" s="50"/>
      <c r="L323" s="50"/>
      <c r="M323" s="87"/>
      <c r="N323" s="87"/>
      <c r="O323" s="50"/>
      <c r="P323" s="52"/>
      <c r="Q323" s="50"/>
      <c r="R323" s="51"/>
      <c r="S323" s="50"/>
      <c r="T323" s="50"/>
      <c r="U323" s="50"/>
    </row>
    <row r="324" ht="12.75" customHeight="1">
      <c r="A324" s="50"/>
      <c r="B324" s="50"/>
      <c r="C324" s="50"/>
      <c r="D324" s="50"/>
      <c r="E324" s="50"/>
      <c r="F324" s="50"/>
      <c r="G324" s="50"/>
      <c r="H324" s="50"/>
      <c r="I324" s="50"/>
      <c r="J324" s="50"/>
      <c r="K324" s="50"/>
      <c r="L324" s="50"/>
      <c r="M324" s="87"/>
      <c r="N324" s="87"/>
      <c r="O324" s="50"/>
      <c r="P324" s="52"/>
      <c r="Q324" s="50"/>
      <c r="R324" s="51"/>
      <c r="S324" s="50"/>
      <c r="T324" s="50"/>
      <c r="U324" s="50"/>
    </row>
    <row r="325" ht="12.75" customHeight="1">
      <c r="A325" s="50"/>
      <c r="B325" s="50"/>
      <c r="C325" s="50"/>
      <c r="D325" s="50"/>
      <c r="E325" s="50"/>
      <c r="F325" s="50"/>
      <c r="G325" s="50"/>
      <c r="H325" s="50"/>
      <c r="I325" s="50"/>
      <c r="J325" s="50"/>
      <c r="K325" s="50"/>
      <c r="L325" s="50"/>
      <c r="M325" s="87"/>
      <c r="N325" s="87"/>
      <c r="O325" s="50"/>
      <c r="P325" s="52"/>
      <c r="Q325" s="50"/>
      <c r="R325" s="51"/>
      <c r="S325" s="50"/>
      <c r="T325" s="50"/>
      <c r="U325" s="50"/>
    </row>
    <row r="326" ht="12.75" customHeight="1">
      <c r="A326" s="50"/>
      <c r="B326" s="50"/>
      <c r="C326" s="50"/>
      <c r="D326" s="50"/>
      <c r="E326" s="50"/>
      <c r="F326" s="50"/>
      <c r="G326" s="50"/>
      <c r="H326" s="50"/>
      <c r="I326" s="50"/>
      <c r="J326" s="50"/>
      <c r="K326" s="50"/>
      <c r="L326" s="50"/>
      <c r="M326" s="87"/>
      <c r="N326" s="87"/>
      <c r="O326" s="50"/>
      <c r="P326" s="52"/>
      <c r="Q326" s="50"/>
      <c r="R326" s="51"/>
      <c r="S326" s="50"/>
      <c r="T326" s="50"/>
      <c r="U326" s="50"/>
    </row>
    <row r="327" ht="12.75" customHeight="1">
      <c r="A327" s="50"/>
      <c r="B327" s="50"/>
      <c r="C327" s="50"/>
      <c r="D327" s="50"/>
      <c r="E327" s="50"/>
      <c r="F327" s="50"/>
      <c r="G327" s="50"/>
      <c r="H327" s="50"/>
      <c r="I327" s="50"/>
      <c r="J327" s="50"/>
      <c r="K327" s="50"/>
      <c r="L327" s="50"/>
      <c r="M327" s="87"/>
      <c r="N327" s="87"/>
      <c r="O327" s="50"/>
      <c r="P327" s="52"/>
      <c r="Q327" s="50"/>
      <c r="R327" s="51"/>
      <c r="S327" s="50"/>
      <c r="T327" s="50"/>
      <c r="U327" s="50"/>
    </row>
    <row r="328" ht="12.75" customHeight="1">
      <c r="A328" s="50"/>
      <c r="B328" s="50"/>
      <c r="C328" s="50"/>
      <c r="D328" s="50"/>
      <c r="E328" s="50"/>
      <c r="F328" s="50"/>
      <c r="G328" s="50"/>
      <c r="H328" s="50"/>
      <c r="I328" s="50"/>
      <c r="J328" s="50"/>
      <c r="K328" s="50"/>
      <c r="L328" s="50"/>
      <c r="M328" s="87"/>
      <c r="N328" s="87"/>
      <c r="O328" s="50"/>
      <c r="P328" s="52"/>
      <c r="Q328" s="50"/>
      <c r="R328" s="51"/>
      <c r="S328" s="50"/>
      <c r="T328" s="50"/>
      <c r="U328" s="50"/>
    </row>
    <row r="329" ht="12.75" customHeight="1">
      <c r="A329" s="50"/>
      <c r="B329" s="50"/>
      <c r="C329" s="50"/>
      <c r="D329" s="50"/>
      <c r="E329" s="50"/>
      <c r="F329" s="50"/>
      <c r="G329" s="50"/>
      <c r="H329" s="50"/>
      <c r="I329" s="50"/>
      <c r="J329" s="50"/>
      <c r="K329" s="50"/>
      <c r="L329" s="50"/>
      <c r="M329" s="87"/>
      <c r="N329" s="87"/>
      <c r="O329" s="50"/>
      <c r="P329" s="52"/>
      <c r="Q329" s="50"/>
      <c r="R329" s="51"/>
      <c r="S329" s="50"/>
      <c r="T329" s="50"/>
      <c r="U329" s="50"/>
    </row>
    <row r="330" ht="12.75" customHeight="1">
      <c r="A330" s="50"/>
      <c r="B330" s="50"/>
      <c r="C330" s="50"/>
      <c r="D330" s="50"/>
      <c r="E330" s="50"/>
      <c r="F330" s="50"/>
      <c r="G330" s="50"/>
      <c r="H330" s="50"/>
      <c r="I330" s="50"/>
      <c r="J330" s="50"/>
      <c r="K330" s="50"/>
      <c r="L330" s="50"/>
      <c r="M330" s="87"/>
      <c r="N330" s="87"/>
      <c r="O330" s="50"/>
      <c r="P330" s="52"/>
      <c r="Q330" s="50"/>
      <c r="R330" s="51"/>
      <c r="S330" s="50"/>
      <c r="T330" s="50"/>
      <c r="U330" s="50"/>
    </row>
    <row r="331" ht="12.75" customHeight="1">
      <c r="A331" s="50"/>
      <c r="B331" s="50"/>
      <c r="C331" s="50"/>
      <c r="D331" s="50"/>
      <c r="E331" s="50"/>
      <c r="F331" s="50"/>
      <c r="G331" s="50"/>
      <c r="H331" s="50"/>
      <c r="I331" s="50"/>
      <c r="J331" s="50"/>
      <c r="K331" s="50"/>
      <c r="L331" s="50"/>
      <c r="M331" s="87"/>
      <c r="N331" s="87"/>
      <c r="O331" s="50"/>
      <c r="P331" s="52"/>
      <c r="Q331" s="50"/>
      <c r="R331" s="51"/>
      <c r="S331" s="50"/>
      <c r="T331" s="50"/>
      <c r="U331" s="50"/>
    </row>
    <row r="332" ht="12.75" customHeight="1">
      <c r="A332" s="50"/>
      <c r="B332" s="50"/>
      <c r="C332" s="50"/>
      <c r="D332" s="50"/>
      <c r="E332" s="50"/>
      <c r="F332" s="50"/>
      <c r="G332" s="50"/>
      <c r="H332" s="50"/>
      <c r="I332" s="50"/>
      <c r="J332" s="50"/>
      <c r="K332" s="50"/>
      <c r="L332" s="50"/>
      <c r="M332" s="87"/>
      <c r="N332" s="87"/>
      <c r="O332" s="50"/>
      <c r="P332" s="52"/>
      <c r="Q332" s="50"/>
      <c r="R332" s="51"/>
      <c r="S332" s="50"/>
      <c r="T332" s="50"/>
      <c r="U332" s="50"/>
    </row>
    <row r="333" ht="12.75" customHeight="1">
      <c r="A333" s="50"/>
      <c r="B333" s="50"/>
      <c r="C333" s="50"/>
      <c r="D333" s="50"/>
      <c r="E333" s="50"/>
      <c r="F333" s="50"/>
      <c r="G333" s="50"/>
      <c r="H333" s="50"/>
      <c r="I333" s="50"/>
      <c r="J333" s="50"/>
      <c r="K333" s="50"/>
      <c r="L333" s="50"/>
      <c r="M333" s="87"/>
      <c r="N333" s="87"/>
      <c r="O333" s="50"/>
      <c r="P333" s="52"/>
      <c r="Q333" s="50"/>
      <c r="R333" s="51"/>
      <c r="S333" s="50"/>
      <c r="T333" s="50"/>
      <c r="U333" s="50"/>
    </row>
    <row r="334" ht="12.75" customHeight="1">
      <c r="A334" s="50"/>
      <c r="B334" s="50"/>
      <c r="C334" s="50"/>
      <c r="D334" s="50"/>
      <c r="E334" s="50"/>
      <c r="F334" s="50"/>
      <c r="G334" s="50"/>
      <c r="H334" s="50"/>
      <c r="I334" s="50"/>
      <c r="J334" s="50"/>
      <c r="K334" s="50"/>
      <c r="L334" s="50"/>
      <c r="M334" s="87"/>
      <c r="N334" s="87"/>
      <c r="O334" s="50"/>
      <c r="P334" s="52"/>
      <c r="Q334" s="50"/>
      <c r="R334" s="51"/>
      <c r="S334" s="50"/>
      <c r="T334" s="50"/>
      <c r="U334" s="50"/>
    </row>
    <row r="335" ht="12.75" customHeight="1">
      <c r="A335" s="50"/>
      <c r="B335" s="50"/>
      <c r="C335" s="50"/>
      <c r="D335" s="50"/>
      <c r="E335" s="50"/>
      <c r="F335" s="50"/>
      <c r="G335" s="50"/>
      <c r="H335" s="50"/>
      <c r="I335" s="50"/>
      <c r="J335" s="50"/>
      <c r="K335" s="50"/>
      <c r="L335" s="50"/>
      <c r="M335" s="87"/>
      <c r="N335" s="87"/>
      <c r="O335" s="50"/>
      <c r="P335" s="52"/>
      <c r="Q335" s="50"/>
      <c r="R335" s="51"/>
      <c r="S335" s="50"/>
      <c r="T335" s="50"/>
      <c r="U335" s="50"/>
    </row>
    <row r="336" ht="12.75" customHeight="1">
      <c r="A336" s="50"/>
      <c r="B336" s="50"/>
      <c r="C336" s="50"/>
      <c r="D336" s="50"/>
      <c r="E336" s="50"/>
      <c r="F336" s="50"/>
      <c r="G336" s="50"/>
      <c r="H336" s="50"/>
      <c r="I336" s="50"/>
      <c r="J336" s="50"/>
      <c r="K336" s="50"/>
      <c r="L336" s="50"/>
      <c r="M336" s="87"/>
      <c r="N336" s="87"/>
      <c r="O336" s="50"/>
      <c r="P336" s="52"/>
      <c r="Q336" s="50"/>
      <c r="R336" s="51"/>
      <c r="S336" s="50"/>
      <c r="T336" s="50"/>
      <c r="U336" s="50"/>
    </row>
    <row r="337" ht="12.75" customHeight="1">
      <c r="A337" s="50"/>
      <c r="B337" s="50"/>
      <c r="C337" s="50"/>
      <c r="D337" s="50"/>
      <c r="E337" s="50"/>
      <c r="F337" s="50"/>
      <c r="G337" s="50"/>
      <c r="H337" s="50"/>
      <c r="I337" s="50"/>
      <c r="J337" s="50"/>
      <c r="K337" s="50"/>
      <c r="L337" s="50"/>
      <c r="M337" s="87"/>
      <c r="N337" s="87"/>
      <c r="O337" s="50"/>
      <c r="P337" s="52"/>
      <c r="Q337" s="50"/>
      <c r="R337" s="51"/>
      <c r="S337" s="50"/>
      <c r="T337" s="50"/>
      <c r="U337" s="50"/>
    </row>
    <row r="338" ht="12.75" customHeight="1">
      <c r="A338" s="50"/>
      <c r="B338" s="50"/>
      <c r="C338" s="50"/>
      <c r="D338" s="50"/>
      <c r="E338" s="50"/>
      <c r="F338" s="50"/>
      <c r="G338" s="50"/>
      <c r="H338" s="50"/>
      <c r="I338" s="50"/>
      <c r="J338" s="50"/>
      <c r="K338" s="50"/>
      <c r="L338" s="50"/>
      <c r="M338" s="87"/>
      <c r="N338" s="87"/>
      <c r="O338" s="50"/>
      <c r="P338" s="52"/>
      <c r="Q338" s="50"/>
      <c r="R338" s="51"/>
      <c r="S338" s="50"/>
      <c r="T338" s="50"/>
      <c r="U338" s="50"/>
    </row>
    <row r="339" ht="12.75" customHeight="1">
      <c r="A339" s="50"/>
      <c r="B339" s="50"/>
      <c r="C339" s="50"/>
      <c r="D339" s="50"/>
      <c r="E339" s="50"/>
      <c r="F339" s="50"/>
      <c r="G339" s="50"/>
      <c r="H339" s="50"/>
      <c r="I339" s="50"/>
      <c r="J339" s="50"/>
      <c r="K339" s="50"/>
      <c r="L339" s="50"/>
      <c r="M339" s="87"/>
      <c r="N339" s="87"/>
      <c r="O339" s="50"/>
      <c r="P339" s="52"/>
      <c r="Q339" s="50"/>
      <c r="R339" s="51"/>
      <c r="S339" s="50"/>
      <c r="T339" s="50"/>
      <c r="U339" s="50"/>
    </row>
    <row r="340" ht="12.75" customHeight="1">
      <c r="A340" s="50"/>
      <c r="B340" s="50"/>
      <c r="C340" s="50"/>
      <c r="D340" s="50"/>
      <c r="E340" s="50"/>
      <c r="F340" s="50"/>
      <c r="G340" s="50"/>
      <c r="H340" s="50"/>
      <c r="I340" s="50"/>
      <c r="J340" s="50"/>
      <c r="K340" s="50"/>
      <c r="L340" s="50"/>
      <c r="M340" s="87"/>
      <c r="N340" s="87"/>
      <c r="O340" s="50"/>
      <c r="P340" s="52"/>
      <c r="Q340" s="50"/>
      <c r="R340" s="51"/>
      <c r="S340" s="50"/>
      <c r="T340" s="50"/>
      <c r="U340" s="50"/>
    </row>
    <row r="341" ht="12.75" customHeight="1">
      <c r="A341" s="50"/>
      <c r="B341" s="50"/>
      <c r="C341" s="50"/>
      <c r="D341" s="50"/>
      <c r="E341" s="50"/>
      <c r="F341" s="50"/>
      <c r="G341" s="50"/>
      <c r="H341" s="50"/>
      <c r="I341" s="50"/>
      <c r="J341" s="50"/>
      <c r="K341" s="50"/>
      <c r="L341" s="50"/>
      <c r="M341" s="87"/>
      <c r="N341" s="87"/>
      <c r="O341" s="50"/>
      <c r="P341" s="52"/>
      <c r="Q341" s="50"/>
      <c r="R341" s="51"/>
      <c r="S341" s="50"/>
      <c r="T341" s="50"/>
      <c r="U341" s="50"/>
    </row>
    <row r="342" ht="12.75" customHeight="1">
      <c r="A342" s="50"/>
      <c r="B342" s="50"/>
      <c r="C342" s="50"/>
      <c r="D342" s="50"/>
      <c r="E342" s="50"/>
      <c r="F342" s="50"/>
      <c r="G342" s="50"/>
      <c r="H342" s="50"/>
      <c r="I342" s="50"/>
      <c r="J342" s="50"/>
      <c r="K342" s="50"/>
      <c r="L342" s="50"/>
      <c r="M342" s="87"/>
      <c r="N342" s="87"/>
      <c r="O342" s="50"/>
      <c r="P342" s="52"/>
      <c r="Q342" s="50"/>
      <c r="R342" s="51"/>
      <c r="S342" s="50"/>
      <c r="T342" s="50"/>
      <c r="U342" s="50"/>
    </row>
    <row r="343" ht="12.75" customHeight="1">
      <c r="A343" s="50"/>
      <c r="B343" s="50"/>
      <c r="C343" s="50"/>
      <c r="D343" s="50"/>
      <c r="E343" s="50"/>
      <c r="F343" s="50"/>
      <c r="G343" s="50"/>
      <c r="H343" s="50"/>
      <c r="I343" s="50"/>
      <c r="J343" s="50"/>
      <c r="K343" s="50"/>
      <c r="L343" s="50"/>
      <c r="M343" s="87"/>
      <c r="N343" s="87"/>
      <c r="O343" s="50"/>
      <c r="P343" s="52"/>
      <c r="Q343" s="50"/>
      <c r="R343" s="51"/>
      <c r="S343" s="50"/>
      <c r="T343" s="50"/>
      <c r="U343" s="50"/>
    </row>
    <row r="344" ht="12.75" customHeight="1">
      <c r="A344" s="50"/>
      <c r="B344" s="50"/>
      <c r="C344" s="50"/>
      <c r="D344" s="50"/>
      <c r="E344" s="50"/>
      <c r="F344" s="50"/>
      <c r="G344" s="50"/>
      <c r="H344" s="50"/>
      <c r="I344" s="50"/>
      <c r="J344" s="50"/>
      <c r="K344" s="50"/>
      <c r="L344" s="50"/>
      <c r="M344" s="87"/>
      <c r="N344" s="87"/>
      <c r="O344" s="50"/>
      <c r="P344" s="52"/>
      <c r="Q344" s="50"/>
      <c r="R344" s="51"/>
      <c r="S344" s="50"/>
      <c r="T344" s="50"/>
      <c r="U344" s="50"/>
    </row>
    <row r="345" ht="12.75" customHeight="1">
      <c r="A345" s="50"/>
      <c r="B345" s="50"/>
      <c r="C345" s="50"/>
      <c r="D345" s="50"/>
      <c r="E345" s="50"/>
      <c r="F345" s="50"/>
      <c r="G345" s="50"/>
      <c r="H345" s="50"/>
      <c r="I345" s="50"/>
      <c r="J345" s="50"/>
      <c r="K345" s="50"/>
      <c r="L345" s="50"/>
      <c r="M345" s="87"/>
      <c r="N345" s="87"/>
      <c r="O345" s="50"/>
      <c r="P345" s="52"/>
      <c r="Q345" s="50"/>
      <c r="R345" s="51"/>
      <c r="S345" s="50"/>
      <c r="T345" s="50"/>
      <c r="U345" s="50"/>
    </row>
    <row r="346" ht="12.75" customHeight="1">
      <c r="A346" s="50"/>
      <c r="B346" s="50"/>
      <c r="C346" s="50"/>
      <c r="D346" s="50"/>
      <c r="E346" s="50"/>
      <c r="F346" s="50"/>
      <c r="G346" s="50"/>
      <c r="H346" s="50"/>
      <c r="I346" s="50"/>
      <c r="J346" s="50"/>
      <c r="K346" s="50"/>
      <c r="L346" s="50"/>
      <c r="M346" s="87"/>
      <c r="N346" s="87"/>
      <c r="O346" s="50"/>
      <c r="P346" s="52"/>
      <c r="Q346" s="50"/>
      <c r="R346" s="51"/>
      <c r="S346" s="50"/>
      <c r="T346" s="50"/>
      <c r="U346" s="50"/>
    </row>
    <row r="347" ht="12.75" customHeight="1">
      <c r="A347" s="50"/>
      <c r="B347" s="50"/>
      <c r="C347" s="50"/>
      <c r="D347" s="50"/>
      <c r="E347" s="50"/>
      <c r="F347" s="50"/>
      <c r="G347" s="50"/>
      <c r="H347" s="50"/>
      <c r="I347" s="50"/>
      <c r="J347" s="50"/>
      <c r="K347" s="50"/>
      <c r="L347" s="50"/>
      <c r="M347" s="87"/>
      <c r="N347" s="87"/>
      <c r="O347" s="50"/>
      <c r="P347" s="52"/>
      <c r="Q347" s="50"/>
      <c r="R347" s="51"/>
      <c r="S347" s="50"/>
      <c r="T347" s="50"/>
      <c r="U347" s="50"/>
    </row>
    <row r="348" ht="12.75" customHeight="1">
      <c r="A348" s="50"/>
      <c r="B348" s="50"/>
      <c r="C348" s="50"/>
      <c r="D348" s="50"/>
      <c r="E348" s="50"/>
      <c r="F348" s="50"/>
      <c r="G348" s="50"/>
      <c r="H348" s="50"/>
      <c r="I348" s="50"/>
      <c r="J348" s="50"/>
      <c r="K348" s="50"/>
      <c r="L348" s="50"/>
      <c r="M348" s="87"/>
      <c r="N348" s="87"/>
      <c r="O348" s="50"/>
      <c r="P348" s="52"/>
      <c r="Q348" s="50"/>
      <c r="R348" s="51"/>
      <c r="S348" s="50"/>
      <c r="T348" s="50"/>
      <c r="U348" s="50"/>
    </row>
    <row r="349" ht="12.75" customHeight="1">
      <c r="A349" s="50"/>
      <c r="B349" s="50"/>
      <c r="C349" s="50"/>
      <c r="D349" s="50"/>
      <c r="E349" s="50"/>
      <c r="F349" s="50"/>
      <c r="G349" s="50"/>
      <c r="H349" s="50"/>
      <c r="I349" s="50"/>
      <c r="J349" s="50"/>
      <c r="K349" s="50"/>
      <c r="L349" s="50"/>
      <c r="M349" s="87"/>
      <c r="N349" s="87"/>
      <c r="O349" s="50"/>
      <c r="P349" s="52"/>
      <c r="Q349" s="50"/>
      <c r="R349" s="51"/>
      <c r="S349" s="50"/>
      <c r="T349" s="50"/>
      <c r="U349" s="50"/>
    </row>
    <row r="350" ht="12.75" customHeight="1">
      <c r="A350" s="50"/>
      <c r="B350" s="50"/>
      <c r="C350" s="50"/>
      <c r="D350" s="50"/>
      <c r="E350" s="50"/>
      <c r="F350" s="50"/>
      <c r="G350" s="50"/>
      <c r="H350" s="50"/>
      <c r="I350" s="50"/>
      <c r="J350" s="50"/>
      <c r="K350" s="50"/>
      <c r="L350" s="50"/>
      <c r="M350" s="87"/>
      <c r="N350" s="87"/>
      <c r="O350" s="50"/>
      <c r="P350" s="52"/>
      <c r="Q350" s="50"/>
      <c r="R350" s="51"/>
      <c r="S350" s="50"/>
      <c r="T350" s="50"/>
      <c r="U350" s="50"/>
    </row>
    <row r="351" ht="12.75" customHeight="1">
      <c r="A351" s="50"/>
      <c r="B351" s="50"/>
      <c r="C351" s="50"/>
      <c r="D351" s="50"/>
      <c r="E351" s="50"/>
      <c r="F351" s="50"/>
      <c r="G351" s="50"/>
      <c r="H351" s="50"/>
      <c r="I351" s="50"/>
      <c r="J351" s="50"/>
      <c r="K351" s="50"/>
      <c r="L351" s="50"/>
      <c r="M351" s="87"/>
      <c r="N351" s="87"/>
      <c r="O351" s="50"/>
      <c r="P351" s="52"/>
      <c r="Q351" s="50"/>
      <c r="R351" s="51"/>
      <c r="S351" s="50"/>
      <c r="T351" s="50"/>
      <c r="U351" s="50"/>
    </row>
    <row r="352" ht="12.75" customHeight="1">
      <c r="A352" s="50"/>
      <c r="B352" s="50"/>
      <c r="C352" s="50"/>
      <c r="D352" s="50"/>
      <c r="E352" s="50"/>
      <c r="F352" s="50"/>
      <c r="G352" s="50"/>
      <c r="H352" s="50"/>
      <c r="I352" s="50"/>
      <c r="J352" s="50"/>
      <c r="K352" s="50"/>
      <c r="L352" s="50"/>
      <c r="M352" s="87"/>
      <c r="N352" s="87"/>
      <c r="O352" s="50"/>
      <c r="P352" s="52"/>
      <c r="Q352" s="50"/>
      <c r="R352" s="51"/>
      <c r="S352" s="50"/>
      <c r="T352" s="50"/>
      <c r="U352" s="50"/>
    </row>
    <row r="353" ht="12.75" customHeight="1">
      <c r="A353" s="50"/>
      <c r="B353" s="50"/>
      <c r="C353" s="50"/>
      <c r="D353" s="50"/>
      <c r="E353" s="50"/>
      <c r="F353" s="50"/>
      <c r="G353" s="50"/>
      <c r="H353" s="50"/>
      <c r="I353" s="50"/>
      <c r="J353" s="50"/>
      <c r="K353" s="50"/>
      <c r="L353" s="50"/>
      <c r="M353" s="87"/>
      <c r="N353" s="87"/>
      <c r="O353" s="50"/>
      <c r="P353" s="52"/>
      <c r="Q353" s="50"/>
      <c r="R353" s="51"/>
      <c r="S353" s="50"/>
      <c r="T353" s="50"/>
      <c r="U353" s="50"/>
    </row>
    <row r="354" ht="12.75" customHeight="1">
      <c r="A354" s="50"/>
      <c r="B354" s="50"/>
      <c r="C354" s="50"/>
      <c r="D354" s="50"/>
      <c r="E354" s="50"/>
      <c r="F354" s="50"/>
      <c r="G354" s="50"/>
      <c r="H354" s="50"/>
      <c r="I354" s="50"/>
      <c r="J354" s="50"/>
      <c r="K354" s="50"/>
      <c r="L354" s="50"/>
      <c r="M354" s="87"/>
      <c r="N354" s="87"/>
      <c r="O354" s="50"/>
      <c r="P354" s="52"/>
      <c r="Q354" s="50"/>
      <c r="R354" s="51"/>
      <c r="S354" s="50"/>
      <c r="T354" s="50"/>
      <c r="U354" s="50"/>
    </row>
    <row r="355" ht="12.75" customHeight="1">
      <c r="A355" s="50"/>
      <c r="B355" s="50"/>
      <c r="C355" s="50"/>
      <c r="D355" s="50"/>
      <c r="E355" s="50"/>
      <c r="F355" s="50"/>
      <c r="G355" s="50"/>
      <c r="H355" s="50"/>
      <c r="I355" s="50"/>
      <c r="J355" s="50"/>
      <c r="K355" s="50"/>
      <c r="L355" s="50"/>
      <c r="M355" s="87"/>
      <c r="N355" s="87"/>
      <c r="O355" s="50"/>
      <c r="P355" s="52"/>
      <c r="Q355" s="50"/>
      <c r="R355" s="51"/>
      <c r="S355" s="50"/>
      <c r="T355" s="50"/>
      <c r="U355" s="50"/>
    </row>
    <row r="356" ht="12.75" customHeight="1">
      <c r="A356" s="50"/>
      <c r="B356" s="50"/>
      <c r="C356" s="50"/>
      <c r="D356" s="50"/>
      <c r="E356" s="50"/>
      <c r="F356" s="50"/>
      <c r="G356" s="50"/>
      <c r="H356" s="50"/>
      <c r="I356" s="50"/>
      <c r="J356" s="50"/>
      <c r="K356" s="50"/>
      <c r="L356" s="50"/>
      <c r="M356" s="87"/>
      <c r="N356" s="87"/>
      <c r="O356" s="50"/>
      <c r="P356" s="52"/>
      <c r="Q356" s="50"/>
      <c r="R356" s="51"/>
      <c r="S356" s="50"/>
      <c r="T356" s="50"/>
      <c r="U356" s="50"/>
    </row>
    <row r="357" ht="12.75" customHeight="1">
      <c r="A357" s="50"/>
      <c r="B357" s="50"/>
      <c r="C357" s="50"/>
      <c r="D357" s="50"/>
      <c r="E357" s="50"/>
      <c r="F357" s="50"/>
      <c r="G357" s="50"/>
      <c r="H357" s="50"/>
      <c r="I357" s="50"/>
      <c r="J357" s="50"/>
      <c r="K357" s="50"/>
      <c r="L357" s="50"/>
      <c r="M357" s="87"/>
      <c r="N357" s="87"/>
      <c r="O357" s="50"/>
      <c r="P357" s="52"/>
      <c r="Q357" s="50"/>
      <c r="R357" s="51"/>
      <c r="S357" s="50"/>
      <c r="T357" s="50"/>
      <c r="U357" s="50"/>
    </row>
    <row r="358" ht="12.75" customHeight="1">
      <c r="A358" s="50"/>
      <c r="B358" s="50"/>
      <c r="C358" s="50"/>
      <c r="D358" s="50"/>
      <c r="E358" s="50"/>
      <c r="F358" s="50"/>
      <c r="G358" s="50"/>
      <c r="H358" s="50"/>
      <c r="I358" s="50"/>
      <c r="J358" s="50"/>
      <c r="K358" s="50"/>
      <c r="L358" s="50"/>
      <c r="M358" s="87"/>
      <c r="N358" s="87"/>
      <c r="O358" s="50"/>
      <c r="P358" s="52"/>
      <c r="Q358" s="50"/>
      <c r="R358" s="51"/>
      <c r="S358" s="50"/>
      <c r="T358" s="50"/>
      <c r="U358" s="50"/>
    </row>
    <row r="359" ht="12.75" customHeight="1">
      <c r="A359" s="50"/>
      <c r="B359" s="50"/>
      <c r="C359" s="50"/>
      <c r="D359" s="50"/>
      <c r="E359" s="50"/>
      <c r="F359" s="50"/>
      <c r="G359" s="50"/>
      <c r="H359" s="50"/>
      <c r="I359" s="50"/>
      <c r="J359" s="50"/>
      <c r="K359" s="50"/>
      <c r="L359" s="50"/>
      <c r="M359" s="87"/>
      <c r="N359" s="87"/>
      <c r="O359" s="50"/>
      <c r="P359" s="52"/>
      <c r="Q359" s="50"/>
      <c r="R359" s="51"/>
      <c r="S359" s="50"/>
      <c r="T359" s="50"/>
      <c r="U359" s="50"/>
    </row>
    <row r="360" ht="12.75" customHeight="1">
      <c r="A360" s="50"/>
      <c r="B360" s="50"/>
      <c r="C360" s="50"/>
      <c r="D360" s="50"/>
      <c r="E360" s="50"/>
      <c r="F360" s="50"/>
      <c r="G360" s="50"/>
      <c r="H360" s="50"/>
      <c r="I360" s="50"/>
      <c r="J360" s="50"/>
      <c r="K360" s="50"/>
      <c r="L360" s="50"/>
      <c r="M360" s="87"/>
      <c r="N360" s="87"/>
      <c r="O360" s="50"/>
      <c r="P360" s="52"/>
      <c r="Q360" s="50"/>
      <c r="R360" s="51"/>
      <c r="S360" s="50"/>
      <c r="T360" s="50"/>
      <c r="U360" s="50"/>
    </row>
    <row r="361" ht="12.75" customHeight="1">
      <c r="A361" s="50"/>
      <c r="B361" s="50"/>
      <c r="C361" s="50"/>
      <c r="D361" s="50"/>
      <c r="E361" s="50"/>
      <c r="F361" s="50"/>
      <c r="G361" s="50"/>
      <c r="H361" s="50"/>
      <c r="I361" s="50"/>
      <c r="J361" s="50"/>
      <c r="K361" s="50"/>
      <c r="L361" s="50"/>
      <c r="M361" s="87"/>
      <c r="N361" s="87"/>
      <c r="O361" s="50"/>
      <c r="P361" s="52"/>
      <c r="Q361" s="50"/>
      <c r="R361" s="51"/>
      <c r="S361" s="50"/>
      <c r="T361" s="50"/>
      <c r="U361" s="50"/>
    </row>
    <row r="362" ht="12.75" customHeight="1">
      <c r="A362" s="50"/>
      <c r="B362" s="50"/>
      <c r="C362" s="50"/>
      <c r="D362" s="50"/>
      <c r="E362" s="50"/>
      <c r="F362" s="50"/>
      <c r="G362" s="50"/>
      <c r="H362" s="50"/>
      <c r="I362" s="50"/>
      <c r="J362" s="50"/>
      <c r="K362" s="50"/>
      <c r="L362" s="50"/>
      <c r="M362" s="87"/>
      <c r="N362" s="87"/>
      <c r="O362" s="50"/>
      <c r="P362" s="52"/>
      <c r="Q362" s="50"/>
      <c r="R362" s="51"/>
      <c r="S362" s="50"/>
      <c r="T362" s="50"/>
      <c r="U362" s="50"/>
    </row>
    <row r="363" ht="12.75" customHeight="1">
      <c r="A363" s="50"/>
      <c r="B363" s="50"/>
      <c r="C363" s="50"/>
      <c r="D363" s="50"/>
      <c r="E363" s="50"/>
      <c r="F363" s="50"/>
      <c r="G363" s="50"/>
      <c r="H363" s="50"/>
      <c r="I363" s="50"/>
      <c r="J363" s="50"/>
      <c r="K363" s="50"/>
      <c r="L363" s="50"/>
      <c r="M363" s="87"/>
      <c r="N363" s="87"/>
      <c r="O363" s="50"/>
      <c r="P363" s="52"/>
      <c r="Q363" s="50"/>
      <c r="R363" s="51"/>
      <c r="S363" s="50"/>
      <c r="T363" s="50"/>
      <c r="U363" s="50"/>
    </row>
    <row r="364" ht="12.75" customHeight="1">
      <c r="A364" s="50"/>
      <c r="B364" s="50"/>
      <c r="C364" s="50"/>
      <c r="D364" s="50"/>
      <c r="E364" s="50"/>
      <c r="F364" s="50"/>
      <c r="G364" s="50"/>
      <c r="H364" s="50"/>
      <c r="I364" s="50"/>
      <c r="J364" s="50"/>
      <c r="K364" s="50"/>
      <c r="L364" s="50"/>
      <c r="M364" s="87"/>
      <c r="N364" s="87"/>
      <c r="O364" s="50"/>
      <c r="P364" s="52"/>
      <c r="Q364" s="50"/>
      <c r="R364" s="51"/>
      <c r="S364" s="50"/>
      <c r="T364" s="50"/>
      <c r="U364" s="50"/>
    </row>
    <row r="365" ht="12.75" customHeight="1">
      <c r="A365" s="50"/>
      <c r="B365" s="50"/>
      <c r="C365" s="50"/>
      <c r="D365" s="50"/>
      <c r="E365" s="50"/>
      <c r="F365" s="50"/>
      <c r="G365" s="50"/>
      <c r="H365" s="50"/>
      <c r="I365" s="50"/>
      <c r="J365" s="50"/>
      <c r="K365" s="50"/>
      <c r="L365" s="50"/>
      <c r="M365" s="87"/>
      <c r="N365" s="87"/>
      <c r="O365" s="50"/>
      <c r="P365" s="52"/>
      <c r="Q365" s="50"/>
      <c r="R365" s="51"/>
      <c r="S365" s="50"/>
      <c r="T365" s="50"/>
      <c r="U365" s="50"/>
    </row>
    <row r="366" ht="12.75" customHeight="1">
      <c r="A366" s="50"/>
      <c r="B366" s="50"/>
      <c r="C366" s="50"/>
      <c r="D366" s="50"/>
      <c r="E366" s="50"/>
      <c r="F366" s="50"/>
      <c r="G366" s="50"/>
      <c r="H366" s="50"/>
      <c r="I366" s="50"/>
      <c r="J366" s="50"/>
      <c r="K366" s="50"/>
      <c r="L366" s="50"/>
      <c r="M366" s="87"/>
      <c r="N366" s="87"/>
      <c r="O366" s="50"/>
      <c r="P366" s="52"/>
      <c r="Q366" s="50"/>
      <c r="R366" s="51"/>
      <c r="S366" s="50"/>
      <c r="T366" s="50"/>
      <c r="U366" s="50"/>
    </row>
    <row r="367" ht="12.75" customHeight="1">
      <c r="A367" s="50"/>
      <c r="B367" s="50"/>
      <c r="C367" s="50"/>
      <c r="D367" s="50"/>
      <c r="E367" s="50"/>
      <c r="F367" s="50"/>
      <c r="G367" s="50"/>
      <c r="H367" s="50"/>
      <c r="I367" s="50"/>
      <c r="J367" s="50"/>
      <c r="K367" s="50"/>
      <c r="L367" s="50"/>
      <c r="M367" s="87"/>
      <c r="N367" s="87"/>
      <c r="O367" s="50"/>
      <c r="P367" s="52"/>
      <c r="Q367" s="50"/>
      <c r="R367" s="51"/>
      <c r="S367" s="50"/>
      <c r="T367" s="50"/>
      <c r="U367" s="50"/>
    </row>
    <row r="368" ht="12.75" customHeight="1">
      <c r="A368" s="50"/>
      <c r="B368" s="50"/>
      <c r="C368" s="50"/>
      <c r="D368" s="50"/>
      <c r="E368" s="50"/>
      <c r="F368" s="50"/>
      <c r="G368" s="50"/>
      <c r="H368" s="50"/>
      <c r="I368" s="50"/>
      <c r="J368" s="50"/>
      <c r="K368" s="50"/>
      <c r="L368" s="50"/>
      <c r="M368" s="87"/>
      <c r="N368" s="87"/>
      <c r="O368" s="50"/>
      <c r="P368" s="52"/>
      <c r="Q368" s="50"/>
      <c r="R368" s="51"/>
      <c r="S368" s="50"/>
      <c r="T368" s="50"/>
      <c r="U368" s="50"/>
    </row>
    <row r="369" ht="12.75" customHeight="1">
      <c r="A369" s="50"/>
      <c r="B369" s="50"/>
      <c r="C369" s="50"/>
      <c r="D369" s="50"/>
      <c r="E369" s="50"/>
      <c r="F369" s="50"/>
      <c r="G369" s="50"/>
      <c r="H369" s="50"/>
      <c r="I369" s="50"/>
      <c r="J369" s="50"/>
      <c r="K369" s="50"/>
      <c r="L369" s="50"/>
      <c r="M369" s="87"/>
      <c r="N369" s="87"/>
      <c r="O369" s="50"/>
      <c r="P369" s="52"/>
      <c r="Q369" s="50"/>
      <c r="R369" s="51"/>
      <c r="S369" s="50"/>
      <c r="T369" s="50"/>
      <c r="U369" s="50"/>
    </row>
    <row r="370" ht="12.75" customHeight="1">
      <c r="A370" s="50"/>
      <c r="B370" s="50"/>
      <c r="C370" s="50"/>
      <c r="D370" s="50"/>
      <c r="E370" s="50"/>
      <c r="F370" s="50"/>
      <c r="G370" s="50"/>
      <c r="H370" s="50"/>
      <c r="I370" s="50"/>
      <c r="J370" s="50"/>
      <c r="K370" s="50"/>
      <c r="L370" s="50"/>
      <c r="M370" s="87"/>
      <c r="N370" s="87"/>
      <c r="O370" s="50"/>
      <c r="P370" s="52"/>
      <c r="Q370" s="50"/>
      <c r="R370" s="51"/>
      <c r="S370" s="50"/>
      <c r="T370" s="50"/>
      <c r="U370" s="50"/>
    </row>
    <row r="371" ht="12.75" customHeight="1">
      <c r="A371" s="50"/>
      <c r="B371" s="50"/>
      <c r="C371" s="50"/>
      <c r="D371" s="50"/>
      <c r="E371" s="50"/>
      <c r="F371" s="50"/>
      <c r="G371" s="50"/>
      <c r="H371" s="50"/>
      <c r="I371" s="50"/>
      <c r="J371" s="50"/>
      <c r="K371" s="50"/>
      <c r="L371" s="50"/>
      <c r="M371" s="87"/>
      <c r="N371" s="87"/>
      <c r="O371" s="50"/>
      <c r="P371" s="52"/>
      <c r="Q371" s="50"/>
      <c r="R371" s="51"/>
      <c r="S371" s="50"/>
      <c r="T371" s="50"/>
      <c r="U371" s="50"/>
    </row>
    <row r="372" ht="12.75" customHeight="1">
      <c r="A372" s="50"/>
      <c r="B372" s="50"/>
      <c r="C372" s="50"/>
      <c r="D372" s="50"/>
      <c r="E372" s="50"/>
      <c r="F372" s="50"/>
      <c r="G372" s="50"/>
      <c r="H372" s="50"/>
      <c r="I372" s="50"/>
      <c r="J372" s="50"/>
      <c r="K372" s="50"/>
      <c r="L372" s="50"/>
      <c r="M372" s="87"/>
      <c r="N372" s="87"/>
      <c r="O372" s="50"/>
      <c r="P372" s="52"/>
      <c r="Q372" s="50"/>
      <c r="R372" s="51"/>
      <c r="S372" s="50"/>
      <c r="T372" s="50"/>
      <c r="U372" s="50"/>
    </row>
    <row r="373" ht="12.75" customHeight="1">
      <c r="A373" s="50"/>
      <c r="B373" s="50"/>
      <c r="C373" s="50"/>
      <c r="D373" s="50"/>
      <c r="E373" s="50"/>
      <c r="F373" s="50"/>
      <c r="G373" s="50"/>
      <c r="H373" s="50"/>
      <c r="I373" s="50"/>
      <c r="J373" s="50"/>
      <c r="K373" s="50"/>
      <c r="L373" s="50"/>
      <c r="M373" s="87"/>
      <c r="N373" s="87"/>
      <c r="O373" s="50"/>
      <c r="P373" s="52"/>
      <c r="Q373" s="50"/>
      <c r="R373" s="51"/>
      <c r="S373" s="50"/>
      <c r="T373" s="50"/>
      <c r="U373" s="50"/>
    </row>
    <row r="374" ht="12.75" customHeight="1">
      <c r="A374" s="50"/>
      <c r="B374" s="50"/>
      <c r="C374" s="50"/>
      <c r="D374" s="50"/>
      <c r="E374" s="50"/>
      <c r="F374" s="50"/>
      <c r="G374" s="50"/>
      <c r="H374" s="50"/>
      <c r="I374" s="50"/>
      <c r="J374" s="50"/>
      <c r="K374" s="50"/>
      <c r="L374" s="50"/>
      <c r="M374" s="87"/>
      <c r="N374" s="87"/>
      <c r="O374" s="50"/>
      <c r="P374" s="52"/>
      <c r="Q374" s="50"/>
      <c r="R374" s="51"/>
      <c r="S374" s="50"/>
      <c r="T374" s="50"/>
      <c r="U374" s="50"/>
    </row>
    <row r="375" ht="12.75" customHeight="1">
      <c r="A375" s="50"/>
      <c r="B375" s="50"/>
      <c r="C375" s="50"/>
      <c r="D375" s="50"/>
      <c r="E375" s="50"/>
      <c r="F375" s="50"/>
      <c r="G375" s="50"/>
      <c r="H375" s="50"/>
      <c r="I375" s="50"/>
      <c r="J375" s="50"/>
      <c r="K375" s="50"/>
      <c r="L375" s="50"/>
      <c r="M375" s="87"/>
      <c r="N375" s="87"/>
      <c r="O375" s="50"/>
      <c r="P375" s="52"/>
      <c r="Q375" s="50"/>
      <c r="R375" s="51"/>
      <c r="S375" s="50"/>
      <c r="T375" s="50"/>
      <c r="U375" s="50"/>
    </row>
    <row r="376" ht="12.75" customHeight="1">
      <c r="A376" s="50"/>
      <c r="B376" s="50"/>
      <c r="C376" s="50"/>
      <c r="D376" s="50"/>
      <c r="E376" s="50"/>
      <c r="F376" s="50"/>
      <c r="G376" s="50"/>
      <c r="H376" s="50"/>
      <c r="I376" s="50"/>
      <c r="J376" s="50"/>
      <c r="K376" s="50"/>
      <c r="L376" s="50"/>
      <c r="M376" s="87"/>
      <c r="N376" s="87"/>
      <c r="O376" s="50"/>
      <c r="P376" s="52"/>
      <c r="Q376" s="50"/>
      <c r="R376" s="51"/>
      <c r="S376" s="50"/>
      <c r="T376" s="50"/>
      <c r="U376" s="50"/>
    </row>
    <row r="377" ht="12.75" customHeight="1">
      <c r="A377" s="50"/>
      <c r="B377" s="50"/>
      <c r="C377" s="50"/>
      <c r="D377" s="50"/>
      <c r="E377" s="50"/>
      <c r="F377" s="50"/>
      <c r="G377" s="50"/>
      <c r="H377" s="50"/>
      <c r="I377" s="50"/>
      <c r="J377" s="50"/>
      <c r="K377" s="50"/>
      <c r="L377" s="50"/>
      <c r="M377" s="87"/>
      <c r="N377" s="87"/>
      <c r="O377" s="50"/>
      <c r="P377" s="52"/>
      <c r="Q377" s="50"/>
      <c r="R377" s="51"/>
      <c r="S377" s="50"/>
      <c r="T377" s="50"/>
      <c r="U377" s="50"/>
    </row>
    <row r="378" ht="12.75" customHeight="1">
      <c r="A378" s="50"/>
      <c r="B378" s="50"/>
      <c r="C378" s="50"/>
      <c r="D378" s="50"/>
      <c r="E378" s="50"/>
      <c r="F378" s="50"/>
      <c r="G378" s="50"/>
      <c r="H378" s="50"/>
      <c r="I378" s="50"/>
      <c r="J378" s="50"/>
      <c r="K378" s="50"/>
      <c r="L378" s="50"/>
      <c r="M378" s="87"/>
      <c r="N378" s="87"/>
      <c r="O378" s="50"/>
      <c r="P378" s="52"/>
      <c r="Q378" s="50"/>
      <c r="R378" s="51"/>
      <c r="S378" s="50"/>
      <c r="T378" s="50"/>
      <c r="U378" s="50"/>
    </row>
    <row r="379" ht="12.75" customHeight="1">
      <c r="A379" s="50"/>
      <c r="B379" s="50"/>
      <c r="C379" s="50"/>
      <c r="D379" s="50"/>
      <c r="E379" s="50"/>
      <c r="F379" s="50"/>
      <c r="G379" s="50"/>
      <c r="H379" s="50"/>
      <c r="I379" s="50"/>
      <c r="J379" s="50"/>
      <c r="K379" s="50"/>
      <c r="L379" s="50"/>
      <c r="M379" s="87"/>
      <c r="N379" s="87"/>
      <c r="O379" s="50"/>
      <c r="P379" s="52"/>
      <c r="Q379" s="50"/>
      <c r="R379" s="51"/>
      <c r="S379" s="50"/>
      <c r="T379" s="50"/>
      <c r="U379" s="50"/>
    </row>
    <row r="380" ht="12.75" customHeight="1">
      <c r="A380" s="50"/>
      <c r="B380" s="50"/>
      <c r="C380" s="50"/>
      <c r="D380" s="50"/>
      <c r="E380" s="50"/>
      <c r="F380" s="50"/>
      <c r="G380" s="50"/>
      <c r="H380" s="50"/>
      <c r="I380" s="50"/>
      <c r="J380" s="50"/>
      <c r="K380" s="50"/>
      <c r="L380" s="50"/>
      <c r="M380" s="87"/>
      <c r="N380" s="87"/>
      <c r="O380" s="50"/>
      <c r="P380" s="52"/>
      <c r="Q380" s="50"/>
      <c r="R380" s="51"/>
      <c r="S380" s="50"/>
      <c r="T380" s="50"/>
      <c r="U380" s="50"/>
    </row>
    <row r="381" ht="12.75" customHeight="1">
      <c r="A381" s="50"/>
      <c r="B381" s="50"/>
      <c r="C381" s="50"/>
      <c r="D381" s="50"/>
      <c r="E381" s="50"/>
      <c r="F381" s="50"/>
      <c r="G381" s="50"/>
      <c r="H381" s="50"/>
      <c r="I381" s="50"/>
      <c r="J381" s="50"/>
      <c r="K381" s="50"/>
      <c r="L381" s="50"/>
      <c r="M381" s="87"/>
      <c r="N381" s="87"/>
      <c r="O381" s="50"/>
      <c r="P381" s="52"/>
      <c r="Q381" s="50"/>
      <c r="R381" s="51"/>
      <c r="S381" s="50"/>
      <c r="T381" s="50"/>
      <c r="U381" s="50"/>
    </row>
    <row r="382" ht="12.75" customHeight="1">
      <c r="A382" s="50"/>
      <c r="B382" s="50"/>
      <c r="C382" s="50"/>
      <c r="D382" s="50"/>
      <c r="E382" s="50"/>
      <c r="F382" s="50"/>
      <c r="G382" s="50"/>
      <c r="H382" s="50"/>
      <c r="I382" s="50"/>
      <c r="J382" s="50"/>
      <c r="K382" s="50"/>
      <c r="L382" s="50"/>
      <c r="M382" s="87"/>
      <c r="N382" s="87"/>
      <c r="O382" s="50"/>
      <c r="P382" s="52"/>
      <c r="Q382" s="50"/>
      <c r="R382" s="51"/>
      <c r="S382" s="50"/>
      <c r="T382" s="50"/>
      <c r="U382" s="50"/>
    </row>
    <row r="383" ht="12.75" customHeight="1">
      <c r="A383" s="50"/>
      <c r="B383" s="50"/>
      <c r="C383" s="50"/>
      <c r="D383" s="50"/>
      <c r="E383" s="50"/>
      <c r="F383" s="50"/>
      <c r="G383" s="50"/>
      <c r="H383" s="50"/>
      <c r="I383" s="50"/>
      <c r="J383" s="50"/>
      <c r="K383" s="50"/>
      <c r="L383" s="50"/>
      <c r="M383" s="87"/>
      <c r="N383" s="87"/>
      <c r="O383" s="50"/>
      <c r="P383" s="52"/>
      <c r="Q383" s="50"/>
      <c r="R383" s="51"/>
      <c r="S383" s="50"/>
      <c r="T383" s="50"/>
      <c r="U383" s="50"/>
    </row>
    <row r="384" ht="12.75" customHeight="1">
      <c r="A384" s="50"/>
      <c r="B384" s="50"/>
      <c r="C384" s="50"/>
      <c r="D384" s="50"/>
      <c r="E384" s="50"/>
      <c r="F384" s="50"/>
      <c r="G384" s="50"/>
      <c r="H384" s="50"/>
      <c r="I384" s="50"/>
      <c r="J384" s="50"/>
      <c r="K384" s="50"/>
      <c r="L384" s="50"/>
      <c r="M384" s="87"/>
      <c r="N384" s="87"/>
      <c r="O384" s="50"/>
      <c r="P384" s="52"/>
      <c r="Q384" s="50"/>
      <c r="R384" s="51"/>
      <c r="S384" s="50"/>
      <c r="T384" s="50"/>
      <c r="U384" s="50"/>
    </row>
    <row r="385" ht="12.75" customHeight="1">
      <c r="A385" s="50"/>
      <c r="B385" s="50"/>
      <c r="C385" s="50"/>
      <c r="D385" s="50"/>
      <c r="E385" s="50"/>
      <c r="F385" s="50"/>
      <c r="G385" s="50"/>
      <c r="H385" s="50"/>
      <c r="I385" s="50"/>
      <c r="J385" s="50"/>
      <c r="K385" s="50"/>
      <c r="L385" s="50"/>
      <c r="M385" s="87"/>
      <c r="N385" s="87"/>
      <c r="O385" s="50"/>
      <c r="P385" s="52"/>
      <c r="Q385" s="50"/>
      <c r="R385" s="51"/>
      <c r="S385" s="50"/>
      <c r="T385" s="50"/>
      <c r="U385" s="50"/>
    </row>
    <row r="386" ht="12.75" customHeight="1">
      <c r="A386" s="50"/>
      <c r="B386" s="50"/>
      <c r="C386" s="50"/>
      <c r="D386" s="50"/>
      <c r="E386" s="50"/>
      <c r="F386" s="50"/>
      <c r="G386" s="50"/>
      <c r="H386" s="50"/>
      <c r="I386" s="50"/>
      <c r="J386" s="50"/>
      <c r="K386" s="50"/>
      <c r="L386" s="50"/>
      <c r="M386" s="87"/>
      <c r="N386" s="87"/>
      <c r="O386" s="50"/>
      <c r="P386" s="52"/>
      <c r="Q386" s="50"/>
      <c r="R386" s="51"/>
      <c r="S386" s="50"/>
      <c r="T386" s="50"/>
      <c r="U386" s="50"/>
    </row>
    <row r="387" ht="12.75" customHeight="1">
      <c r="A387" s="50"/>
      <c r="B387" s="50"/>
      <c r="C387" s="50"/>
      <c r="D387" s="50"/>
      <c r="E387" s="50"/>
      <c r="F387" s="50"/>
      <c r="G387" s="50"/>
      <c r="H387" s="50"/>
      <c r="I387" s="50"/>
      <c r="J387" s="50"/>
      <c r="K387" s="50"/>
      <c r="L387" s="50"/>
      <c r="M387" s="87"/>
      <c r="N387" s="87"/>
      <c r="O387" s="50"/>
      <c r="P387" s="52"/>
      <c r="Q387" s="50"/>
      <c r="R387" s="51"/>
      <c r="S387" s="50"/>
      <c r="T387" s="50"/>
      <c r="U387" s="50"/>
    </row>
    <row r="388" ht="12.75" customHeight="1">
      <c r="A388" s="50"/>
      <c r="B388" s="50"/>
      <c r="C388" s="50"/>
      <c r="D388" s="50"/>
      <c r="E388" s="50"/>
      <c r="F388" s="50"/>
      <c r="G388" s="50"/>
      <c r="H388" s="50"/>
      <c r="I388" s="50"/>
      <c r="J388" s="50"/>
      <c r="K388" s="50"/>
      <c r="L388" s="50"/>
      <c r="M388" s="87"/>
      <c r="N388" s="87"/>
      <c r="O388" s="50"/>
      <c r="P388" s="52"/>
      <c r="Q388" s="50"/>
      <c r="R388" s="51"/>
      <c r="S388" s="50"/>
      <c r="T388" s="50"/>
      <c r="U388" s="50"/>
    </row>
    <row r="389" ht="12.75" customHeight="1">
      <c r="A389" s="50"/>
      <c r="B389" s="50"/>
      <c r="C389" s="50"/>
      <c r="D389" s="50"/>
      <c r="E389" s="50"/>
      <c r="F389" s="50"/>
      <c r="G389" s="50"/>
      <c r="H389" s="50"/>
      <c r="I389" s="50"/>
      <c r="J389" s="50"/>
      <c r="K389" s="50"/>
      <c r="L389" s="50"/>
      <c r="M389" s="87"/>
      <c r="N389" s="87"/>
      <c r="O389" s="50"/>
      <c r="P389" s="52"/>
      <c r="Q389" s="50"/>
      <c r="R389" s="51"/>
      <c r="S389" s="50"/>
      <c r="T389" s="50"/>
      <c r="U389" s="50"/>
    </row>
    <row r="390" ht="12.75" customHeight="1">
      <c r="A390" s="50"/>
      <c r="B390" s="50"/>
      <c r="C390" s="50"/>
      <c r="D390" s="50"/>
      <c r="E390" s="50"/>
      <c r="F390" s="50"/>
      <c r="G390" s="50"/>
      <c r="H390" s="50"/>
      <c r="I390" s="50"/>
      <c r="J390" s="50"/>
      <c r="K390" s="50"/>
      <c r="L390" s="50"/>
      <c r="M390" s="87"/>
      <c r="N390" s="87"/>
      <c r="O390" s="50"/>
      <c r="P390" s="52"/>
      <c r="Q390" s="50"/>
      <c r="R390" s="51"/>
      <c r="S390" s="50"/>
      <c r="T390" s="50"/>
      <c r="U390" s="50"/>
    </row>
    <row r="391" ht="12.75" customHeight="1">
      <c r="A391" s="50"/>
      <c r="B391" s="50"/>
      <c r="C391" s="50"/>
      <c r="D391" s="50"/>
      <c r="E391" s="50"/>
      <c r="F391" s="50"/>
      <c r="G391" s="50"/>
      <c r="H391" s="50"/>
      <c r="I391" s="50"/>
      <c r="J391" s="50"/>
      <c r="K391" s="50"/>
      <c r="L391" s="50"/>
      <c r="M391" s="87"/>
      <c r="N391" s="87"/>
      <c r="O391" s="50"/>
      <c r="P391" s="52"/>
      <c r="Q391" s="50"/>
      <c r="R391" s="51"/>
      <c r="S391" s="50"/>
      <c r="T391" s="50"/>
      <c r="U391" s="50"/>
    </row>
    <row r="392" ht="12.75" customHeight="1">
      <c r="A392" s="50"/>
      <c r="B392" s="50"/>
      <c r="C392" s="50"/>
      <c r="D392" s="50"/>
      <c r="E392" s="50"/>
      <c r="F392" s="50"/>
      <c r="G392" s="50"/>
      <c r="H392" s="50"/>
      <c r="I392" s="50"/>
      <c r="J392" s="50"/>
      <c r="K392" s="50"/>
      <c r="L392" s="50"/>
      <c r="M392" s="87"/>
      <c r="N392" s="87"/>
      <c r="O392" s="50"/>
      <c r="P392" s="52"/>
      <c r="Q392" s="50"/>
      <c r="R392" s="51"/>
      <c r="S392" s="50"/>
      <c r="T392" s="50"/>
      <c r="U392" s="50"/>
    </row>
    <row r="393" ht="12.75" customHeight="1">
      <c r="A393" s="50"/>
      <c r="B393" s="50"/>
      <c r="C393" s="50"/>
      <c r="D393" s="50"/>
      <c r="E393" s="50"/>
      <c r="F393" s="50"/>
      <c r="G393" s="50"/>
      <c r="H393" s="50"/>
      <c r="I393" s="50"/>
      <c r="J393" s="50"/>
      <c r="K393" s="50"/>
      <c r="L393" s="50"/>
      <c r="M393" s="87"/>
      <c r="N393" s="87"/>
      <c r="O393" s="50"/>
      <c r="P393" s="52"/>
      <c r="Q393" s="50"/>
      <c r="R393" s="51"/>
      <c r="S393" s="50"/>
      <c r="T393" s="50"/>
      <c r="U393" s="50"/>
    </row>
    <row r="394" ht="12.75" customHeight="1">
      <c r="A394" s="50"/>
      <c r="B394" s="50"/>
      <c r="C394" s="50"/>
      <c r="D394" s="50"/>
      <c r="E394" s="50"/>
      <c r="F394" s="50"/>
      <c r="G394" s="50"/>
      <c r="H394" s="50"/>
      <c r="I394" s="50"/>
      <c r="J394" s="50"/>
      <c r="K394" s="50"/>
      <c r="L394" s="50"/>
      <c r="M394" s="87"/>
      <c r="N394" s="87"/>
      <c r="O394" s="50"/>
      <c r="P394" s="52"/>
      <c r="Q394" s="50"/>
      <c r="R394" s="51"/>
      <c r="S394" s="50"/>
      <c r="T394" s="50"/>
      <c r="U394" s="50"/>
    </row>
    <row r="395" ht="12.75" customHeight="1">
      <c r="A395" s="50"/>
      <c r="B395" s="50"/>
      <c r="C395" s="50"/>
      <c r="D395" s="50"/>
      <c r="E395" s="50"/>
      <c r="F395" s="50"/>
      <c r="G395" s="50"/>
      <c r="H395" s="50"/>
      <c r="I395" s="50"/>
      <c r="J395" s="50"/>
      <c r="K395" s="50"/>
      <c r="L395" s="50"/>
      <c r="M395" s="87"/>
      <c r="N395" s="87"/>
      <c r="O395" s="50"/>
      <c r="P395" s="52"/>
      <c r="Q395" s="50"/>
      <c r="R395" s="51"/>
      <c r="S395" s="50"/>
      <c r="T395" s="50"/>
      <c r="U395" s="50"/>
    </row>
    <row r="396" ht="12.75" customHeight="1">
      <c r="A396" s="50"/>
      <c r="B396" s="50"/>
      <c r="C396" s="50"/>
      <c r="D396" s="50"/>
      <c r="E396" s="50"/>
      <c r="F396" s="50"/>
      <c r="G396" s="50"/>
      <c r="H396" s="50"/>
      <c r="I396" s="50"/>
      <c r="J396" s="50"/>
      <c r="K396" s="50"/>
      <c r="L396" s="50"/>
      <c r="M396" s="87"/>
      <c r="N396" s="87"/>
      <c r="O396" s="50"/>
      <c r="P396" s="52"/>
      <c r="Q396" s="50"/>
      <c r="R396" s="51"/>
      <c r="S396" s="50"/>
      <c r="T396" s="50"/>
      <c r="U396" s="50"/>
    </row>
    <row r="397" ht="12.75" customHeight="1">
      <c r="A397" s="50"/>
      <c r="B397" s="50"/>
      <c r="C397" s="50"/>
      <c r="D397" s="50"/>
      <c r="E397" s="50"/>
      <c r="F397" s="50"/>
      <c r="G397" s="50"/>
      <c r="H397" s="50"/>
      <c r="I397" s="50"/>
      <c r="J397" s="50"/>
      <c r="K397" s="50"/>
      <c r="L397" s="50"/>
      <c r="M397" s="87"/>
      <c r="N397" s="87"/>
      <c r="O397" s="50"/>
      <c r="P397" s="52"/>
      <c r="Q397" s="50"/>
      <c r="R397" s="51"/>
      <c r="S397" s="50"/>
      <c r="T397" s="50"/>
      <c r="U397" s="50"/>
    </row>
    <row r="398" ht="12.75" customHeight="1">
      <c r="A398" s="50"/>
      <c r="B398" s="50"/>
      <c r="C398" s="50"/>
      <c r="D398" s="50"/>
      <c r="E398" s="50"/>
      <c r="F398" s="50"/>
      <c r="G398" s="50"/>
      <c r="H398" s="50"/>
      <c r="I398" s="50"/>
      <c r="J398" s="50"/>
      <c r="K398" s="50"/>
      <c r="L398" s="50"/>
      <c r="M398" s="87"/>
      <c r="N398" s="87"/>
      <c r="O398" s="50"/>
      <c r="P398" s="52"/>
      <c r="Q398" s="50"/>
      <c r="R398" s="51"/>
      <c r="S398" s="50"/>
      <c r="T398" s="50"/>
      <c r="U398" s="50"/>
    </row>
    <row r="399" ht="12.75" customHeight="1">
      <c r="A399" s="50"/>
      <c r="B399" s="50"/>
      <c r="C399" s="50"/>
      <c r="D399" s="50"/>
      <c r="E399" s="50"/>
      <c r="F399" s="50"/>
      <c r="G399" s="50"/>
      <c r="H399" s="50"/>
      <c r="I399" s="50"/>
      <c r="J399" s="50"/>
      <c r="K399" s="50"/>
      <c r="L399" s="50"/>
      <c r="M399" s="87"/>
      <c r="N399" s="87"/>
      <c r="O399" s="50"/>
      <c r="P399" s="52"/>
      <c r="Q399" s="50"/>
      <c r="R399" s="51"/>
      <c r="S399" s="50"/>
      <c r="T399" s="50"/>
      <c r="U399" s="50"/>
    </row>
    <row r="400" ht="12.75" customHeight="1">
      <c r="A400" s="50"/>
      <c r="B400" s="50"/>
      <c r="C400" s="50"/>
      <c r="D400" s="50"/>
      <c r="E400" s="50"/>
      <c r="F400" s="50"/>
      <c r="G400" s="50"/>
      <c r="H400" s="50"/>
      <c r="I400" s="50"/>
      <c r="J400" s="50"/>
      <c r="K400" s="50"/>
      <c r="L400" s="50"/>
      <c r="M400" s="87"/>
      <c r="N400" s="87"/>
      <c r="O400" s="50"/>
      <c r="P400" s="52"/>
      <c r="Q400" s="50"/>
      <c r="R400" s="51"/>
      <c r="S400" s="50"/>
      <c r="T400" s="50"/>
      <c r="U400" s="50"/>
    </row>
    <row r="401" ht="12.75" customHeight="1">
      <c r="A401" s="50"/>
      <c r="B401" s="50"/>
      <c r="C401" s="50"/>
      <c r="D401" s="50"/>
      <c r="E401" s="50"/>
      <c r="F401" s="50"/>
      <c r="G401" s="50"/>
      <c r="H401" s="50"/>
      <c r="I401" s="50"/>
      <c r="J401" s="50"/>
      <c r="K401" s="50"/>
      <c r="L401" s="50"/>
      <c r="M401" s="87"/>
      <c r="N401" s="87"/>
      <c r="O401" s="50"/>
      <c r="P401" s="52"/>
      <c r="Q401" s="50"/>
      <c r="R401" s="51"/>
      <c r="S401" s="50"/>
      <c r="T401" s="50"/>
      <c r="U401" s="50"/>
    </row>
    <row r="402" ht="12.75" customHeight="1">
      <c r="A402" s="50"/>
      <c r="B402" s="50"/>
      <c r="C402" s="50"/>
      <c r="D402" s="50"/>
      <c r="E402" s="50"/>
      <c r="F402" s="50"/>
      <c r="G402" s="50"/>
      <c r="H402" s="50"/>
      <c r="I402" s="50"/>
      <c r="J402" s="50"/>
      <c r="K402" s="50"/>
      <c r="L402" s="50"/>
      <c r="M402" s="87"/>
      <c r="N402" s="87"/>
      <c r="O402" s="50"/>
      <c r="P402" s="52"/>
      <c r="Q402" s="50"/>
      <c r="R402" s="51"/>
      <c r="S402" s="50"/>
      <c r="T402" s="50"/>
      <c r="U402" s="50"/>
    </row>
    <row r="403" ht="12.75" customHeight="1">
      <c r="A403" s="50"/>
      <c r="B403" s="50"/>
      <c r="C403" s="50"/>
      <c r="D403" s="50"/>
      <c r="E403" s="50"/>
      <c r="F403" s="50"/>
      <c r="G403" s="50"/>
      <c r="H403" s="50"/>
      <c r="I403" s="50"/>
      <c r="J403" s="50"/>
      <c r="K403" s="50"/>
      <c r="L403" s="50"/>
      <c r="M403" s="87"/>
      <c r="N403" s="87"/>
      <c r="O403" s="50"/>
      <c r="P403" s="52"/>
      <c r="Q403" s="50"/>
      <c r="R403" s="51"/>
      <c r="S403" s="50"/>
      <c r="T403" s="50"/>
      <c r="U403" s="50"/>
    </row>
    <row r="404" ht="12.75" customHeight="1">
      <c r="A404" s="50"/>
      <c r="B404" s="50"/>
      <c r="C404" s="50"/>
      <c r="D404" s="50"/>
      <c r="E404" s="50"/>
      <c r="F404" s="50"/>
      <c r="G404" s="50"/>
      <c r="H404" s="50"/>
      <c r="I404" s="50"/>
      <c r="J404" s="50"/>
      <c r="K404" s="50"/>
      <c r="L404" s="50"/>
      <c r="M404" s="87"/>
      <c r="N404" s="87"/>
      <c r="O404" s="50"/>
      <c r="P404" s="52"/>
      <c r="Q404" s="50"/>
      <c r="R404" s="51"/>
      <c r="S404" s="50"/>
      <c r="T404" s="50"/>
      <c r="U404" s="50"/>
    </row>
    <row r="405" ht="12.75" customHeight="1">
      <c r="A405" s="50"/>
      <c r="B405" s="50"/>
      <c r="C405" s="50"/>
      <c r="D405" s="50"/>
      <c r="E405" s="50"/>
      <c r="F405" s="50"/>
      <c r="G405" s="50"/>
      <c r="H405" s="50"/>
      <c r="I405" s="50"/>
      <c r="J405" s="50"/>
      <c r="K405" s="50"/>
      <c r="L405" s="50"/>
      <c r="M405" s="87"/>
      <c r="N405" s="87"/>
      <c r="O405" s="50"/>
      <c r="P405" s="52"/>
      <c r="Q405" s="50"/>
      <c r="R405" s="51"/>
      <c r="S405" s="50"/>
      <c r="T405" s="50"/>
      <c r="U405" s="50"/>
    </row>
    <row r="406" ht="12.75" customHeight="1">
      <c r="A406" s="50"/>
      <c r="B406" s="50"/>
      <c r="C406" s="50"/>
      <c r="D406" s="50"/>
      <c r="E406" s="50"/>
      <c r="F406" s="50"/>
      <c r="G406" s="50"/>
      <c r="H406" s="50"/>
      <c r="I406" s="50"/>
      <c r="J406" s="50"/>
      <c r="K406" s="50"/>
      <c r="L406" s="50"/>
      <c r="M406" s="87"/>
      <c r="N406" s="87"/>
      <c r="O406" s="50"/>
      <c r="P406" s="52"/>
      <c r="Q406" s="50"/>
      <c r="R406" s="51"/>
      <c r="S406" s="50"/>
      <c r="T406" s="50"/>
      <c r="U406" s="50"/>
    </row>
    <row r="407" ht="12.75" customHeight="1">
      <c r="A407" s="50"/>
      <c r="B407" s="50"/>
      <c r="C407" s="50"/>
      <c r="D407" s="50"/>
      <c r="E407" s="50"/>
      <c r="F407" s="50"/>
      <c r="G407" s="50"/>
      <c r="H407" s="50"/>
      <c r="I407" s="50"/>
      <c r="J407" s="50"/>
      <c r="K407" s="50"/>
      <c r="L407" s="50"/>
      <c r="M407" s="87"/>
      <c r="N407" s="87"/>
      <c r="O407" s="50"/>
      <c r="P407" s="52"/>
      <c r="Q407" s="50"/>
      <c r="R407" s="51"/>
      <c r="S407" s="50"/>
      <c r="T407" s="50"/>
      <c r="U407" s="50"/>
    </row>
    <row r="408" ht="12.75" customHeight="1">
      <c r="A408" s="50"/>
      <c r="B408" s="50"/>
      <c r="C408" s="50"/>
      <c r="D408" s="50"/>
      <c r="E408" s="50"/>
      <c r="F408" s="50"/>
      <c r="G408" s="50"/>
      <c r="H408" s="50"/>
      <c r="I408" s="50"/>
      <c r="J408" s="50"/>
      <c r="K408" s="50"/>
      <c r="L408" s="50"/>
      <c r="M408" s="87"/>
      <c r="N408" s="87"/>
      <c r="O408" s="50"/>
      <c r="P408" s="52"/>
      <c r="Q408" s="50"/>
      <c r="R408" s="51"/>
      <c r="S408" s="50"/>
      <c r="T408" s="50"/>
      <c r="U408" s="50"/>
    </row>
    <row r="409" ht="12.75" customHeight="1">
      <c r="A409" s="50"/>
      <c r="B409" s="50"/>
      <c r="C409" s="50"/>
      <c r="D409" s="50"/>
      <c r="E409" s="50"/>
      <c r="F409" s="50"/>
      <c r="G409" s="50"/>
      <c r="H409" s="50"/>
      <c r="I409" s="50"/>
      <c r="J409" s="50"/>
      <c r="K409" s="50"/>
      <c r="L409" s="50"/>
      <c r="M409" s="87"/>
      <c r="N409" s="87"/>
      <c r="O409" s="50"/>
      <c r="P409" s="52"/>
      <c r="Q409" s="50"/>
      <c r="R409" s="51"/>
      <c r="S409" s="50"/>
      <c r="T409" s="50"/>
      <c r="U409" s="50"/>
    </row>
    <row r="410" ht="12.75" customHeight="1">
      <c r="A410" s="50"/>
      <c r="B410" s="50"/>
      <c r="C410" s="50"/>
      <c r="D410" s="50"/>
      <c r="E410" s="50"/>
      <c r="F410" s="50"/>
      <c r="G410" s="50"/>
      <c r="H410" s="50"/>
      <c r="I410" s="50"/>
      <c r="J410" s="50"/>
      <c r="K410" s="50"/>
      <c r="L410" s="50"/>
      <c r="M410" s="87"/>
      <c r="N410" s="87"/>
      <c r="O410" s="50"/>
      <c r="P410" s="52"/>
      <c r="Q410" s="50"/>
      <c r="R410" s="51"/>
      <c r="S410" s="50"/>
      <c r="T410" s="50"/>
      <c r="U410" s="50"/>
    </row>
    <row r="411" ht="12.75" customHeight="1">
      <c r="A411" s="50"/>
      <c r="B411" s="50"/>
      <c r="C411" s="50"/>
      <c r="D411" s="50"/>
      <c r="E411" s="50"/>
      <c r="F411" s="50"/>
      <c r="G411" s="50"/>
      <c r="H411" s="50"/>
      <c r="I411" s="50"/>
      <c r="J411" s="50"/>
      <c r="K411" s="50"/>
      <c r="L411" s="50"/>
      <c r="M411" s="87"/>
      <c r="N411" s="87"/>
      <c r="O411" s="50"/>
      <c r="P411" s="52"/>
      <c r="Q411" s="50"/>
      <c r="R411" s="51"/>
      <c r="S411" s="50"/>
      <c r="T411" s="50"/>
      <c r="U411" s="50"/>
    </row>
    <row r="412" ht="12.75" customHeight="1">
      <c r="A412" s="50"/>
      <c r="B412" s="50"/>
      <c r="C412" s="50"/>
      <c r="D412" s="50"/>
      <c r="E412" s="50"/>
      <c r="F412" s="50"/>
      <c r="G412" s="50"/>
      <c r="H412" s="50"/>
      <c r="I412" s="50"/>
      <c r="J412" s="50"/>
      <c r="K412" s="50"/>
      <c r="L412" s="50"/>
      <c r="M412" s="87"/>
      <c r="N412" s="87"/>
      <c r="O412" s="50"/>
      <c r="P412" s="52"/>
      <c r="Q412" s="50"/>
      <c r="R412" s="51"/>
      <c r="S412" s="50"/>
      <c r="T412" s="50"/>
      <c r="U412" s="50"/>
    </row>
    <row r="413" ht="12.75" customHeight="1">
      <c r="A413" s="50"/>
      <c r="B413" s="50"/>
      <c r="C413" s="50"/>
      <c r="D413" s="50"/>
      <c r="E413" s="50"/>
      <c r="F413" s="50"/>
      <c r="G413" s="50"/>
      <c r="H413" s="50"/>
      <c r="I413" s="50"/>
      <c r="J413" s="50"/>
      <c r="K413" s="50"/>
      <c r="L413" s="50"/>
      <c r="M413" s="87"/>
      <c r="N413" s="87"/>
      <c r="O413" s="50"/>
      <c r="P413" s="52"/>
      <c r="Q413" s="50"/>
      <c r="R413" s="51"/>
      <c r="S413" s="50"/>
      <c r="T413" s="50"/>
      <c r="U413" s="50"/>
    </row>
    <row r="414" ht="12.75" customHeight="1">
      <c r="A414" s="50"/>
      <c r="B414" s="50"/>
      <c r="C414" s="50"/>
      <c r="D414" s="50"/>
      <c r="E414" s="50"/>
      <c r="F414" s="50"/>
      <c r="G414" s="50"/>
      <c r="H414" s="50"/>
      <c r="I414" s="50"/>
      <c r="J414" s="50"/>
      <c r="K414" s="50"/>
      <c r="L414" s="50"/>
      <c r="M414" s="87"/>
      <c r="N414" s="87"/>
      <c r="O414" s="50"/>
      <c r="P414" s="52"/>
      <c r="Q414" s="50"/>
      <c r="R414" s="51"/>
      <c r="S414" s="50"/>
      <c r="T414" s="50"/>
      <c r="U414" s="50"/>
    </row>
    <row r="415" ht="12.75" customHeight="1">
      <c r="A415" s="50"/>
      <c r="B415" s="50"/>
      <c r="C415" s="50"/>
      <c r="D415" s="50"/>
      <c r="E415" s="50"/>
      <c r="F415" s="50"/>
      <c r="G415" s="50"/>
      <c r="H415" s="50"/>
      <c r="I415" s="50"/>
      <c r="J415" s="50"/>
      <c r="K415" s="50"/>
      <c r="L415" s="50"/>
      <c r="M415" s="87"/>
      <c r="N415" s="87"/>
      <c r="O415" s="50"/>
      <c r="P415" s="52"/>
      <c r="Q415" s="50"/>
      <c r="R415" s="51"/>
      <c r="S415" s="50"/>
      <c r="T415" s="50"/>
      <c r="U415" s="50"/>
    </row>
    <row r="416" ht="12.75" customHeight="1">
      <c r="A416" s="50"/>
      <c r="B416" s="50"/>
      <c r="C416" s="50"/>
      <c r="D416" s="50"/>
      <c r="E416" s="50"/>
      <c r="F416" s="50"/>
      <c r="G416" s="50"/>
      <c r="H416" s="50"/>
      <c r="I416" s="50"/>
      <c r="J416" s="50"/>
      <c r="K416" s="50"/>
      <c r="L416" s="50"/>
      <c r="M416" s="87"/>
      <c r="N416" s="87"/>
      <c r="O416" s="50"/>
      <c r="P416" s="52"/>
      <c r="Q416" s="50"/>
      <c r="R416" s="51"/>
      <c r="S416" s="50"/>
      <c r="T416" s="50"/>
      <c r="U416" s="50"/>
    </row>
    <row r="417" ht="12.75" customHeight="1">
      <c r="A417" s="50"/>
      <c r="B417" s="50"/>
      <c r="C417" s="50"/>
      <c r="D417" s="50"/>
      <c r="E417" s="50"/>
      <c r="F417" s="50"/>
      <c r="G417" s="50"/>
      <c r="H417" s="50"/>
      <c r="I417" s="50"/>
      <c r="J417" s="50"/>
      <c r="K417" s="50"/>
      <c r="L417" s="50"/>
      <c r="M417" s="87"/>
      <c r="N417" s="87"/>
      <c r="O417" s="50"/>
      <c r="P417" s="52"/>
      <c r="Q417" s="50"/>
      <c r="R417" s="51"/>
      <c r="S417" s="50"/>
      <c r="T417" s="50"/>
      <c r="U417" s="50"/>
    </row>
    <row r="418" ht="12.75" customHeight="1">
      <c r="A418" s="50"/>
      <c r="B418" s="50"/>
      <c r="C418" s="50"/>
      <c r="D418" s="50"/>
      <c r="E418" s="50"/>
      <c r="F418" s="50"/>
      <c r="G418" s="50"/>
      <c r="H418" s="50"/>
      <c r="I418" s="50"/>
      <c r="J418" s="50"/>
      <c r="K418" s="50"/>
      <c r="L418" s="50"/>
      <c r="M418" s="87"/>
      <c r="N418" s="87"/>
      <c r="O418" s="50"/>
      <c r="P418" s="52"/>
      <c r="Q418" s="50"/>
      <c r="R418" s="51"/>
      <c r="S418" s="50"/>
      <c r="T418" s="50"/>
      <c r="U418" s="50"/>
    </row>
    <row r="419" ht="12.75" customHeight="1">
      <c r="A419" s="50"/>
      <c r="B419" s="50"/>
      <c r="C419" s="50"/>
      <c r="D419" s="50"/>
      <c r="E419" s="50"/>
      <c r="F419" s="50"/>
      <c r="G419" s="50"/>
      <c r="H419" s="50"/>
      <c r="I419" s="50"/>
      <c r="J419" s="50"/>
      <c r="K419" s="50"/>
      <c r="L419" s="50"/>
      <c r="M419" s="87"/>
      <c r="N419" s="87"/>
      <c r="O419" s="50"/>
      <c r="P419" s="52"/>
      <c r="Q419" s="50"/>
      <c r="R419" s="51"/>
      <c r="S419" s="50"/>
      <c r="T419" s="50"/>
      <c r="U419" s="50"/>
    </row>
    <row r="420" ht="12.75" customHeight="1">
      <c r="A420" s="50"/>
      <c r="B420" s="50"/>
      <c r="C420" s="50"/>
      <c r="D420" s="50"/>
      <c r="E420" s="50"/>
      <c r="F420" s="50"/>
      <c r="G420" s="50"/>
      <c r="H420" s="50"/>
      <c r="I420" s="50"/>
      <c r="J420" s="50"/>
      <c r="K420" s="50"/>
      <c r="L420" s="50"/>
      <c r="M420" s="87"/>
      <c r="N420" s="87"/>
      <c r="O420" s="50"/>
      <c r="P420" s="52"/>
      <c r="Q420" s="50"/>
      <c r="R420" s="51"/>
      <c r="S420" s="50"/>
      <c r="T420" s="50"/>
      <c r="U420" s="50"/>
    </row>
    <row r="421" ht="12.75" customHeight="1">
      <c r="A421" s="50"/>
      <c r="B421" s="50"/>
      <c r="C421" s="50"/>
      <c r="D421" s="50"/>
      <c r="E421" s="50"/>
      <c r="F421" s="50"/>
      <c r="G421" s="50"/>
      <c r="H421" s="50"/>
      <c r="I421" s="50"/>
      <c r="J421" s="50"/>
      <c r="K421" s="50"/>
      <c r="L421" s="50"/>
      <c r="M421" s="87"/>
      <c r="N421" s="87"/>
      <c r="O421" s="50"/>
      <c r="P421" s="52"/>
      <c r="Q421" s="50"/>
      <c r="R421" s="51"/>
      <c r="S421" s="50"/>
      <c r="T421" s="50"/>
      <c r="U421" s="50"/>
    </row>
    <row r="422" ht="12.75" customHeight="1">
      <c r="A422" s="50"/>
      <c r="B422" s="50"/>
      <c r="C422" s="50"/>
      <c r="D422" s="50"/>
      <c r="E422" s="50"/>
      <c r="F422" s="50"/>
      <c r="G422" s="50"/>
      <c r="H422" s="50"/>
      <c r="I422" s="50"/>
      <c r="J422" s="50"/>
      <c r="K422" s="50"/>
      <c r="L422" s="50"/>
      <c r="M422" s="87"/>
      <c r="N422" s="87"/>
      <c r="O422" s="50"/>
      <c r="P422" s="52"/>
      <c r="Q422" s="50"/>
      <c r="R422" s="51"/>
      <c r="S422" s="50"/>
      <c r="T422" s="50"/>
      <c r="U422" s="50"/>
    </row>
    <row r="423" ht="12.75" customHeight="1">
      <c r="A423" s="50"/>
      <c r="B423" s="50"/>
      <c r="C423" s="50"/>
      <c r="D423" s="50"/>
      <c r="E423" s="50"/>
      <c r="F423" s="50"/>
      <c r="G423" s="50"/>
      <c r="H423" s="50"/>
      <c r="I423" s="50"/>
      <c r="J423" s="50"/>
      <c r="K423" s="50"/>
      <c r="L423" s="50"/>
      <c r="M423" s="87"/>
      <c r="N423" s="87"/>
      <c r="O423" s="50"/>
      <c r="P423" s="52"/>
      <c r="Q423" s="50"/>
      <c r="R423" s="51"/>
      <c r="S423" s="50"/>
      <c r="T423" s="50"/>
      <c r="U423" s="50"/>
    </row>
    <row r="424" ht="12.75" customHeight="1">
      <c r="A424" s="50"/>
      <c r="B424" s="50"/>
      <c r="C424" s="50"/>
      <c r="D424" s="50"/>
      <c r="E424" s="50"/>
      <c r="F424" s="50"/>
      <c r="G424" s="50"/>
      <c r="H424" s="50"/>
      <c r="I424" s="50"/>
      <c r="J424" s="50"/>
      <c r="K424" s="50"/>
      <c r="L424" s="50"/>
      <c r="M424" s="87"/>
      <c r="N424" s="87"/>
      <c r="O424" s="50"/>
      <c r="P424" s="52"/>
      <c r="Q424" s="50"/>
      <c r="R424" s="51"/>
      <c r="S424" s="50"/>
      <c r="T424" s="50"/>
      <c r="U424" s="50"/>
    </row>
    <row r="425" ht="12.75" customHeight="1">
      <c r="A425" s="50"/>
      <c r="B425" s="50"/>
      <c r="C425" s="50"/>
      <c r="D425" s="50"/>
      <c r="E425" s="50"/>
      <c r="F425" s="50"/>
      <c r="G425" s="50"/>
      <c r="H425" s="50"/>
      <c r="I425" s="50"/>
      <c r="J425" s="50"/>
      <c r="K425" s="50"/>
      <c r="L425" s="50"/>
      <c r="M425" s="87"/>
      <c r="N425" s="87"/>
      <c r="O425" s="50"/>
      <c r="P425" s="52"/>
      <c r="Q425" s="50"/>
      <c r="R425" s="51"/>
      <c r="S425" s="50"/>
      <c r="T425" s="50"/>
      <c r="U425" s="50"/>
    </row>
    <row r="426" ht="12.75" customHeight="1">
      <c r="A426" s="50"/>
      <c r="B426" s="50"/>
      <c r="C426" s="50"/>
      <c r="D426" s="50"/>
      <c r="E426" s="50"/>
      <c r="F426" s="50"/>
      <c r="G426" s="50"/>
      <c r="H426" s="50"/>
      <c r="I426" s="50"/>
      <c r="J426" s="50"/>
      <c r="K426" s="50"/>
      <c r="L426" s="50"/>
      <c r="M426" s="87"/>
      <c r="N426" s="87"/>
      <c r="O426" s="50"/>
      <c r="P426" s="52"/>
      <c r="Q426" s="50"/>
      <c r="R426" s="51"/>
      <c r="S426" s="50"/>
      <c r="T426" s="50"/>
      <c r="U426" s="50"/>
    </row>
    <row r="427" ht="12.75" customHeight="1">
      <c r="A427" s="50"/>
      <c r="B427" s="50"/>
      <c r="C427" s="50"/>
      <c r="D427" s="50"/>
      <c r="E427" s="50"/>
      <c r="F427" s="50"/>
      <c r="G427" s="50"/>
      <c r="H427" s="50"/>
      <c r="I427" s="50"/>
      <c r="J427" s="50"/>
      <c r="K427" s="50"/>
      <c r="L427" s="50"/>
      <c r="M427" s="87"/>
      <c r="N427" s="87"/>
      <c r="O427" s="50"/>
      <c r="P427" s="52"/>
      <c r="Q427" s="50"/>
      <c r="R427" s="51"/>
      <c r="S427" s="50"/>
      <c r="T427" s="50"/>
      <c r="U427" s="50"/>
    </row>
    <row r="428" ht="12.75" customHeight="1">
      <c r="A428" s="50"/>
      <c r="B428" s="50"/>
      <c r="C428" s="50"/>
      <c r="D428" s="50"/>
      <c r="E428" s="50"/>
      <c r="F428" s="50"/>
      <c r="G428" s="50"/>
      <c r="H428" s="50"/>
      <c r="I428" s="50"/>
      <c r="J428" s="50"/>
      <c r="K428" s="50"/>
      <c r="L428" s="50"/>
      <c r="M428" s="87"/>
      <c r="N428" s="87"/>
      <c r="O428" s="50"/>
      <c r="P428" s="52"/>
      <c r="Q428" s="50"/>
      <c r="R428" s="51"/>
      <c r="S428" s="50"/>
      <c r="T428" s="50"/>
      <c r="U428" s="50"/>
    </row>
    <row r="429" ht="12.75" customHeight="1">
      <c r="A429" s="50"/>
      <c r="B429" s="50"/>
      <c r="C429" s="50"/>
      <c r="D429" s="50"/>
      <c r="E429" s="50"/>
      <c r="F429" s="50"/>
      <c r="G429" s="50"/>
      <c r="H429" s="50"/>
      <c r="I429" s="50"/>
      <c r="J429" s="50"/>
      <c r="K429" s="50"/>
      <c r="L429" s="50"/>
      <c r="M429" s="87"/>
      <c r="N429" s="87"/>
      <c r="O429" s="50"/>
      <c r="P429" s="52"/>
      <c r="Q429" s="50"/>
      <c r="R429" s="51"/>
      <c r="S429" s="50"/>
      <c r="T429" s="50"/>
      <c r="U429" s="50"/>
    </row>
    <row r="430" ht="12.75" customHeight="1">
      <c r="A430" s="50"/>
      <c r="B430" s="50"/>
      <c r="C430" s="50"/>
      <c r="D430" s="50"/>
      <c r="E430" s="50"/>
      <c r="F430" s="50"/>
      <c r="G430" s="50"/>
      <c r="H430" s="50"/>
      <c r="I430" s="50"/>
      <c r="J430" s="50"/>
      <c r="K430" s="50"/>
      <c r="L430" s="50"/>
      <c r="M430" s="87"/>
      <c r="N430" s="87"/>
      <c r="O430" s="50"/>
      <c r="P430" s="52"/>
      <c r="Q430" s="50"/>
      <c r="R430" s="51"/>
      <c r="S430" s="50"/>
      <c r="T430" s="50"/>
      <c r="U430" s="50"/>
    </row>
    <row r="431" ht="12.75" customHeight="1">
      <c r="A431" s="50"/>
      <c r="B431" s="50"/>
      <c r="C431" s="50"/>
      <c r="D431" s="50"/>
      <c r="E431" s="50"/>
      <c r="F431" s="50"/>
      <c r="G431" s="50"/>
      <c r="H431" s="50"/>
      <c r="I431" s="50"/>
      <c r="J431" s="50"/>
      <c r="K431" s="50"/>
      <c r="L431" s="50"/>
      <c r="M431" s="87"/>
      <c r="N431" s="87"/>
      <c r="O431" s="50"/>
      <c r="P431" s="52"/>
      <c r="Q431" s="50"/>
      <c r="R431" s="51"/>
      <c r="S431" s="50"/>
      <c r="T431" s="50"/>
      <c r="U431" s="50"/>
    </row>
    <row r="432" ht="12.75" customHeight="1">
      <c r="A432" s="50"/>
      <c r="B432" s="50"/>
      <c r="C432" s="50"/>
      <c r="D432" s="50"/>
      <c r="E432" s="50"/>
      <c r="F432" s="50"/>
      <c r="G432" s="50"/>
      <c r="H432" s="50"/>
      <c r="I432" s="50"/>
      <c r="J432" s="50"/>
      <c r="K432" s="50"/>
      <c r="L432" s="50"/>
      <c r="M432" s="87"/>
      <c r="N432" s="87"/>
      <c r="O432" s="50"/>
      <c r="P432" s="52"/>
      <c r="Q432" s="50"/>
      <c r="R432" s="51"/>
      <c r="S432" s="50"/>
      <c r="T432" s="50"/>
      <c r="U432" s="50"/>
    </row>
    <row r="433" ht="12.75" customHeight="1">
      <c r="A433" s="50"/>
      <c r="B433" s="50"/>
      <c r="C433" s="50"/>
      <c r="D433" s="50"/>
      <c r="E433" s="50"/>
      <c r="F433" s="50"/>
      <c r="G433" s="50"/>
      <c r="H433" s="50"/>
      <c r="I433" s="50"/>
      <c r="J433" s="50"/>
      <c r="K433" s="50"/>
      <c r="L433" s="50"/>
      <c r="M433" s="87"/>
      <c r="N433" s="87"/>
      <c r="O433" s="50"/>
      <c r="P433" s="52"/>
      <c r="Q433" s="50"/>
      <c r="R433" s="51"/>
      <c r="S433" s="50"/>
      <c r="T433" s="50"/>
      <c r="U433" s="50"/>
    </row>
    <row r="434" ht="12.75" customHeight="1">
      <c r="A434" s="50"/>
      <c r="B434" s="50"/>
      <c r="C434" s="50"/>
      <c r="D434" s="50"/>
      <c r="E434" s="50"/>
      <c r="F434" s="50"/>
      <c r="G434" s="50"/>
      <c r="H434" s="50"/>
      <c r="I434" s="50"/>
      <c r="J434" s="50"/>
      <c r="K434" s="50"/>
      <c r="L434" s="50"/>
      <c r="M434" s="87"/>
      <c r="N434" s="87"/>
      <c r="O434" s="50"/>
      <c r="P434" s="52"/>
      <c r="Q434" s="50"/>
      <c r="R434" s="51"/>
      <c r="S434" s="50"/>
      <c r="T434" s="50"/>
      <c r="U434" s="50"/>
    </row>
    <row r="435" ht="12.75" customHeight="1">
      <c r="A435" s="50"/>
      <c r="B435" s="50"/>
      <c r="C435" s="50"/>
      <c r="D435" s="50"/>
      <c r="E435" s="50"/>
      <c r="F435" s="50"/>
      <c r="G435" s="50"/>
      <c r="H435" s="50"/>
      <c r="I435" s="50"/>
      <c r="J435" s="50"/>
      <c r="K435" s="50"/>
      <c r="L435" s="50"/>
      <c r="M435" s="87"/>
      <c r="N435" s="87"/>
      <c r="O435" s="50"/>
      <c r="P435" s="52"/>
      <c r="Q435" s="50"/>
      <c r="R435" s="51"/>
      <c r="S435" s="50"/>
      <c r="T435" s="50"/>
      <c r="U435" s="50"/>
    </row>
    <row r="436" ht="12.75" customHeight="1">
      <c r="A436" s="50"/>
      <c r="B436" s="50"/>
      <c r="C436" s="50"/>
      <c r="D436" s="50"/>
      <c r="E436" s="50"/>
      <c r="F436" s="50"/>
      <c r="G436" s="50"/>
      <c r="H436" s="50"/>
      <c r="I436" s="50"/>
      <c r="J436" s="50"/>
      <c r="K436" s="50"/>
      <c r="L436" s="50"/>
      <c r="M436" s="87"/>
      <c r="N436" s="87"/>
      <c r="O436" s="50"/>
      <c r="P436" s="52"/>
      <c r="Q436" s="50"/>
      <c r="R436" s="51"/>
      <c r="S436" s="50"/>
      <c r="T436" s="50"/>
      <c r="U436" s="50"/>
    </row>
    <row r="437" ht="12.75" customHeight="1">
      <c r="A437" s="50"/>
      <c r="B437" s="50"/>
      <c r="C437" s="50"/>
      <c r="D437" s="50"/>
      <c r="E437" s="50"/>
      <c r="F437" s="50"/>
      <c r="G437" s="50"/>
      <c r="H437" s="50"/>
      <c r="I437" s="50"/>
      <c r="J437" s="50"/>
      <c r="K437" s="50"/>
      <c r="L437" s="50"/>
      <c r="M437" s="87"/>
      <c r="N437" s="87"/>
      <c r="O437" s="50"/>
      <c r="P437" s="52"/>
      <c r="Q437" s="50"/>
      <c r="R437" s="51"/>
      <c r="S437" s="50"/>
      <c r="T437" s="50"/>
      <c r="U437" s="50"/>
    </row>
    <row r="438" ht="12.75" customHeight="1">
      <c r="A438" s="50"/>
      <c r="B438" s="50"/>
      <c r="C438" s="50"/>
      <c r="D438" s="50"/>
      <c r="E438" s="50"/>
      <c r="F438" s="50"/>
      <c r="G438" s="50"/>
      <c r="H438" s="50"/>
      <c r="I438" s="50"/>
      <c r="J438" s="50"/>
      <c r="K438" s="50"/>
      <c r="L438" s="50"/>
      <c r="M438" s="87"/>
      <c r="N438" s="87"/>
      <c r="O438" s="50"/>
      <c r="P438" s="52"/>
      <c r="Q438" s="50"/>
      <c r="R438" s="51"/>
      <c r="S438" s="50"/>
      <c r="T438" s="50"/>
      <c r="U438" s="50"/>
    </row>
    <row r="439" ht="12.75" customHeight="1">
      <c r="A439" s="50"/>
      <c r="B439" s="50"/>
      <c r="C439" s="50"/>
      <c r="D439" s="50"/>
      <c r="E439" s="50"/>
      <c r="F439" s="50"/>
      <c r="G439" s="50"/>
      <c r="H439" s="50"/>
      <c r="I439" s="50"/>
      <c r="J439" s="50"/>
      <c r="K439" s="50"/>
      <c r="L439" s="50"/>
      <c r="M439" s="87"/>
      <c r="N439" s="87"/>
      <c r="O439" s="50"/>
      <c r="P439" s="52"/>
      <c r="Q439" s="50"/>
      <c r="R439" s="51"/>
      <c r="S439" s="50"/>
      <c r="T439" s="50"/>
      <c r="U439" s="50"/>
    </row>
    <row r="440" ht="12.75" customHeight="1">
      <c r="A440" s="50"/>
      <c r="B440" s="50"/>
      <c r="C440" s="50"/>
      <c r="D440" s="50"/>
      <c r="E440" s="50"/>
      <c r="F440" s="50"/>
      <c r="G440" s="50"/>
      <c r="H440" s="50"/>
      <c r="I440" s="50"/>
      <c r="J440" s="50"/>
      <c r="K440" s="50"/>
      <c r="L440" s="50"/>
      <c r="M440" s="87"/>
      <c r="N440" s="87"/>
      <c r="O440" s="50"/>
      <c r="P440" s="52"/>
      <c r="Q440" s="50"/>
      <c r="R440" s="51"/>
      <c r="S440" s="50"/>
      <c r="T440" s="50"/>
      <c r="U440" s="50"/>
    </row>
    <row r="441" ht="12.75" customHeight="1">
      <c r="A441" s="50"/>
      <c r="B441" s="50"/>
      <c r="C441" s="50"/>
      <c r="D441" s="50"/>
      <c r="E441" s="50"/>
      <c r="F441" s="50"/>
      <c r="G441" s="50"/>
      <c r="H441" s="50"/>
      <c r="I441" s="50"/>
      <c r="J441" s="50"/>
      <c r="K441" s="50"/>
      <c r="L441" s="50"/>
      <c r="M441" s="87"/>
      <c r="N441" s="87"/>
      <c r="O441" s="50"/>
      <c r="P441" s="52"/>
      <c r="Q441" s="50"/>
      <c r="R441" s="51"/>
      <c r="S441" s="50"/>
      <c r="T441" s="50"/>
      <c r="U441" s="50"/>
    </row>
    <row r="442" ht="12.75" customHeight="1">
      <c r="A442" s="50"/>
      <c r="B442" s="50"/>
      <c r="C442" s="50"/>
      <c r="D442" s="50"/>
      <c r="E442" s="50"/>
      <c r="F442" s="50"/>
      <c r="G442" s="50"/>
      <c r="H442" s="50"/>
      <c r="I442" s="50"/>
      <c r="J442" s="50"/>
      <c r="K442" s="50"/>
      <c r="L442" s="50"/>
      <c r="M442" s="87"/>
      <c r="N442" s="87"/>
      <c r="O442" s="50"/>
      <c r="P442" s="52"/>
      <c r="Q442" s="50"/>
      <c r="R442" s="51"/>
      <c r="S442" s="50"/>
      <c r="T442" s="50"/>
      <c r="U442" s="50"/>
    </row>
    <row r="443" ht="12.75" customHeight="1">
      <c r="A443" s="50"/>
      <c r="B443" s="50"/>
      <c r="C443" s="50"/>
      <c r="D443" s="50"/>
      <c r="E443" s="50"/>
      <c r="F443" s="50"/>
      <c r="G443" s="50"/>
      <c r="H443" s="50"/>
      <c r="I443" s="50"/>
      <c r="J443" s="50"/>
      <c r="K443" s="50"/>
      <c r="L443" s="50"/>
      <c r="M443" s="87"/>
      <c r="N443" s="87"/>
      <c r="O443" s="50"/>
      <c r="P443" s="52"/>
      <c r="Q443" s="50"/>
      <c r="R443" s="51"/>
      <c r="S443" s="50"/>
      <c r="T443" s="50"/>
      <c r="U443" s="50"/>
    </row>
    <row r="444" ht="12.75" customHeight="1">
      <c r="A444" s="50"/>
      <c r="B444" s="50"/>
      <c r="C444" s="50"/>
      <c r="D444" s="50"/>
      <c r="E444" s="50"/>
      <c r="F444" s="50"/>
      <c r="G444" s="50"/>
      <c r="H444" s="50"/>
      <c r="I444" s="50"/>
      <c r="J444" s="50"/>
      <c r="K444" s="50"/>
      <c r="L444" s="50"/>
      <c r="M444" s="87"/>
      <c r="N444" s="87"/>
      <c r="O444" s="50"/>
      <c r="P444" s="52"/>
      <c r="Q444" s="50"/>
      <c r="R444" s="51"/>
      <c r="S444" s="50"/>
      <c r="T444" s="50"/>
      <c r="U444" s="50"/>
    </row>
    <row r="445" ht="12.75" customHeight="1">
      <c r="A445" s="50"/>
      <c r="B445" s="50"/>
      <c r="C445" s="50"/>
      <c r="D445" s="50"/>
      <c r="E445" s="50"/>
      <c r="F445" s="50"/>
      <c r="G445" s="50"/>
      <c r="H445" s="50"/>
      <c r="I445" s="50"/>
      <c r="J445" s="50"/>
      <c r="K445" s="50"/>
      <c r="L445" s="50"/>
      <c r="M445" s="87"/>
      <c r="N445" s="87"/>
      <c r="O445" s="50"/>
      <c r="P445" s="52"/>
      <c r="Q445" s="50"/>
      <c r="R445" s="51"/>
      <c r="S445" s="50"/>
      <c r="T445" s="50"/>
      <c r="U445" s="50"/>
    </row>
    <row r="446" ht="12.75" customHeight="1">
      <c r="A446" s="50"/>
      <c r="B446" s="50"/>
      <c r="C446" s="50"/>
      <c r="D446" s="50"/>
      <c r="E446" s="50"/>
      <c r="F446" s="50"/>
      <c r="G446" s="50"/>
      <c r="H446" s="50"/>
      <c r="I446" s="50"/>
      <c r="J446" s="50"/>
      <c r="K446" s="50"/>
      <c r="L446" s="50"/>
      <c r="M446" s="87"/>
      <c r="N446" s="87"/>
      <c r="O446" s="50"/>
      <c r="P446" s="52"/>
      <c r="Q446" s="50"/>
      <c r="R446" s="51"/>
      <c r="S446" s="50"/>
      <c r="T446" s="50"/>
      <c r="U446" s="50"/>
    </row>
    <row r="447" ht="12.75" customHeight="1">
      <c r="A447" s="50"/>
      <c r="B447" s="50"/>
      <c r="C447" s="50"/>
      <c r="D447" s="50"/>
      <c r="E447" s="50"/>
      <c r="F447" s="50"/>
      <c r="G447" s="50"/>
      <c r="H447" s="50"/>
      <c r="I447" s="50"/>
      <c r="J447" s="50"/>
      <c r="K447" s="50"/>
      <c r="L447" s="50"/>
      <c r="M447" s="87"/>
      <c r="N447" s="87"/>
      <c r="O447" s="50"/>
      <c r="P447" s="52"/>
      <c r="Q447" s="50"/>
      <c r="R447" s="51"/>
      <c r="S447" s="50"/>
      <c r="T447" s="50"/>
      <c r="U447" s="50"/>
    </row>
    <row r="448" ht="12.75" customHeight="1">
      <c r="A448" s="50"/>
      <c r="B448" s="50"/>
      <c r="C448" s="50"/>
      <c r="D448" s="50"/>
      <c r="E448" s="50"/>
      <c r="F448" s="50"/>
      <c r="G448" s="50"/>
      <c r="H448" s="50"/>
      <c r="I448" s="50"/>
      <c r="J448" s="50"/>
      <c r="K448" s="50"/>
      <c r="L448" s="50"/>
      <c r="M448" s="87"/>
      <c r="N448" s="87"/>
      <c r="O448" s="50"/>
      <c r="P448" s="52"/>
      <c r="Q448" s="50"/>
      <c r="R448" s="51"/>
      <c r="S448" s="50"/>
      <c r="T448" s="50"/>
      <c r="U448" s="50"/>
    </row>
    <row r="449" ht="12.75" customHeight="1">
      <c r="A449" s="50"/>
      <c r="B449" s="50"/>
      <c r="C449" s="50"/>
      <c r="D449" s="50"/>
      <c r="E449" s="50"/>
      <c r="F449" s="50"/>
      <c r="G449" s="50"/>
      <c r="H449" s="50"/>
      <c r="I449" s="50"/>
      <c r="J449" s="50"/>
      <c r="K449" s="50"/>
      <c r="L449" s="50"/>
      <c r="M449" s="87"/>
      <c r="N449" s="87"/>
      <c r="O449" s="50"/>
      <c r="P449" s="52"/>
      <c r="Q449" s="50"/>
      <c r="R449" s="51"/>
      <c r="S449" s="50"/>
      <c r="T449" s="50"/>
      <c r="U449" s="50"/>
    </row>
    <row r="450" ht="12.75" customHeight="1">
      <c r="A450" s="50"/>
      <c r="B450" s="50"/>
      <c r="C450" s="50"/>
      <c r="D450" s="50"/>
      <c r="E450" s="50"/>
      <c r="F450" s="50"/>
      <c r="G450" s="50"/>
      <c r="H450" s="50"/>
      <c r="I450" s="50"/>
      <c r="J450" s="50"/>
      <c r="K450" s="50"/>
      <c r="L450" s="50"/>
      <c r="M450" s="87"/>
      <c r="N450" s="87"/>
      <c r="O450" s="50"/>
      <c r="P450" s="52"/>
      <c r="Q450" s="50"/>
      <c r="R450" s="51"/>
      <c r="S450" s="50"/>
      <c r="T450" s="50"/>
      <c r="U450" s="50"/>
    </row>
    <row r="451" ht="12.75" customHeight="1">
      <c r="A451" s="50"/>
      <c r="B451" s="50"/>
      <c r="C451" s="50"/>
      <c r="D451" s="50"/>
      <c r="E451" s="50"/>
      <c r="F451" s="50"/>
      <c r="G451" s="50"/>
      <c r="H451" s="50"/>
      <c r="I451" s="50"/>
      <c r="J451" s="50"/>
      <c r="K451" s="50"/>
      <c r="L451" s="50"/>
      <c r="M451" s="87"/>
      <c r="N451" s="87"/>
      <c r="O451" s="50"/>
      <c r="P451" s="52"/>
      <c r="Q451" s="50"/>
      <c r="R451" s="51"/>
      <c r="S451" s="50"/>
      <c r="T451" s="50"/>
      <c r="U451" s="50"/>
    </row>
    <row r="452" ht="12.75" customHeight="1">
      <c r="A452" s="50"/>
      <c r="B452" s="50"/>
      <c r="C452" s="50"/>
      <c r="D452" s="50"/>
      <c r="E452" s="50"/>
      <c r="F452" s="50"/>
      <c r="G452" s="50"/>
      <c r="H452" s="50"/>
      <c r="I452" s="50"/>
      <c r="J452" s="50"/>
      <c r="K452" s="50"/>
      <c r="L452" s="50"/>
      <c r="M452" s="87"/>
      <c r="N452" s="87"/>
      <c r="O452" s="50"/>
      <c r="P452" s="52"/>
      <c r="Q452" s="50"/>
      <c r="R452" s="51"/>
      <c r="S452" s="50"/>
      <c r="T452" s="50"/>
      <c r="U452" s="50"/>
    </row>
    <row r="453" ht="12.75" customHeight="1">
      <c r="A453" s="50"/>
      <c r="B453" s="50"/>
      <c r="C453" s="50"/>
      <c r="D453" s="50"/>
      <c r="E453" s="50"/>
      <c r="F453" s="50"/>
      <c r="G453" s="50"/>
      <c r="H453" s="50"/>
      <c r="I453" s="50"/>
      <c r="J453" s="50"/>
      <c r="K453" s="50"/>
      <c r="L453" s="50"/>
      <c r="M453" s="87"/>
      <c r="N453" s="87"/>
      <c r="O453" s="50"/>
      <c r="P453" s="52"/>
      <c r="Q453" s="50"/>
      <c r="R453" s="51"/>
      <c r="S453" s="50"/>
      <c r="T453" s="50"/>
      <c r="U453" s="50"/>
    </row>
    <row r="454" ht="12.75" customHeight="1">
      <c r="A454" s="50"/>
      <c r="B454" s="50"/>
      <c r="C454" s="50"/>
      <c r="D454" s="50"/>
      <c r="E454" s="50"/>
      <c r="F454" s="50"/>
      <c r="G454" s="50"/>
      <c r="H454" s="50"/>
      <c r="I454" s="50"/>
      <c r="J454" s="50"/>
      <c r="K454" s="50"/>
      <c r="L454" s="50"/>
      <c r="M454" s="87"/>
      <c r="N454" s="87"/>
      <c r="O454" s="50"/>
      <c r="P454" s="52"/>
      <c r="Q454" s="50"/>
      <c r="R454" s="51"/>
      <c r="S454" s="50"/>
      <c r="T454" s="50"/>
      <c r="U454" s="50"/>
    </row>
    <row r="455" ht="12.75" customHeight="1">
      <c r="A455" s="50"/>
      <c r="B455" s="50"/>
      <c r="C455" s="50"/>
      <c r="D455" s="50"/>
      <c r="E455" s="50"/>
      <c r="F455" s="50"/>
      <c r="G455" s="50"/>
      <c r="H455" s="50"/>
      <c r="I455" s="50"/>
      <c r="J455" s="50"/>
      <c r="K455" s="50"/>
      <c r="L455" s="50"/>
      <c r="M455" s="87"/>
      <c r="N455" s="87"/>
      <c r="O455" s="50"/>
      <c r="P455" s="52"/>
      <c r="Q455" s="50"/>
      <c r="R455" s="51"/>
      <c r="S455" s="50"/>
      <c r="T455" s="50"/>
      <c r="U455" s="50"/>
    </row>
    <row r="456" ht="12.75" customHeight="1">
      <c r="A456" s="50"/>
      <c r="B456" s="50"/>
      <c r="C456" s="50"/>
      <c r="D456" s="50"/>
      <c r="E456" s="50"/>
      <c r="F456" s="50"/>
      <c r="G456" s="50"/>
      <c r="H456" s="50"/>
      <c r="I456" s="50"/>
      <c r="J456" s="50"/>
      <c r="K456" s="50"/>
      <c r="L456" s="50"/>
      <c r="M456" s="87"/>
      <c r="N456" s="87"/>
      <c r="O456" s="50"/>
      <c r="P456" s="52"/>
      <c r="Q456" s="50"/>
      <c r="R456" s="51"/>
      <c r="S456" s="50"/>
      <c r="T456" s="50"/>
      <c r="U456" s="50"/>
    </row>
    <row r="457" ht="12.75" customHeight="1">
      <c r="A457" s="50"/>
      <c r="B457" s="50"/>
      <c r="C457" s="50"/>
      <c r="D457" s="50"/>
      <c r="E457" s="50"/>
      <c r="F457" s="50"/>
      <c r="G457" s="50"/>
      <c r="H457" s="50"/>
      <c r="I457" s="50"/>
      <c r="J457" s="50"/>
      <c r="K457" s="50"/>
      <c r="L457" s="50"/>
      <c r="M457" s="87"/>
      <c r="N457" s="87"/>
      <c r="O457" s="50"/>
      <c r="P457" s="52"/>
      <c r="Q457" s="50"/>
      <c r="R457" s="51"/>
      <c r="S457" s="50"/>
      <c r="T457" s="50"/>
      <c r="U457" s="50"/>
    </row>
    <row r="458" ht="12.75" customHeight="1">
      <c r="A458" s="50"/>
      <c r="B458" s="50"/>
      <c r="C458" s="50"/>
      <c r="D458" s="50"/>
      <c r="E458" s="50"/>
      <c r="F458" s="50"/>
      <c r="G458" s="50"/>
      <c r="H458" s="50"/>
      <c r="I458" s="50"/>
      <c r="J458" s="50"/>
      <c r="K458" s="50"/>
      <c r="L458" s="50"/>
      <c r="M458" s="87"/>
      <c r="N458" s="87"/>
      <c r="O458" s="50"/>
      <c r="P458" s="52"/>
      <c r="Q458" s="50"/>
      <c r="R458" s="51"/>
      <c r="S458" s="50"/>
      <c r="T458" s="50"/>
      <c r="U458" s="50"/>
    </row>
    <row r="459" ht="12.75" customHeight="1">
      <c r="A459" s="50"/>
      <c r="B459" s="50"/>
      <c r="C459" s="50"/>
      <c r="D459" s="50"/>
      <c r="E459" s="50"/>
      <c r="F459" s="50"/>
      <c r="G459" s="50"/>
      <c r="H459" s="50"/>
      <c r="I459" s="50"/>
      <c r="J459" s="50"/>
      <c r="K459" s="50"/>
      <c r="L459" s="50"/>
      <c r="M459" s="87"/>
      <c r="N459" s="87"/>
      <c r="O459" s="50"/>
      <c r="P459" s="52"/>
      <c r="Q459" s="50"/>
      <c r="R459" s="51"/>
      <c r="S459" s="50"/>
      <c r="T459" s="50"/>
      <c r="U459" s="50"/>
    </row>
    <row r="460" ht="12.75" customHeight="1">
      <c r="A460" s="50"/>
      <c r="B460" s="50"/>
      <c r="C460" s="50"/>
      <c r="D460" s="50"/>
      <c r="E460" s="50"/>
      <c r="F460" s="50"/>
      <c r="G460" s="50"/>
      <c r="H460" s="50"/>
      <c r="I460" s="50"/>
      <c r="J460" s="50"/>
      <c r="K460" s="50"/>
      <c r="L460" s="50"/>
      <c r="M460" s="87"/>
      <c r="N460" s="87"/>
      <c r="O460" s="50"/>
      <c r="P460" s="52"/>
      <c r="Q460" s="50"/>
      <c r="R460" s="51"/>
      <c r="S460" s="50"/>
      <c r="T460" s="50"/>
      <c r="U460" s="50"/>
    </row>
    <row r="461" ht="12.75" customHeight="1">
      <c r="A461" s="50"/>
      <c r="B461" s="50"/>
      <c r="C461" s="50"/>
      <c r="D461" s="50"/>
      <c r="E461" s="50"/>
      <c r="F461" s="50"/>
      <c r="G461" s="50"/>
      <c r="H461" s="50"/>
      <c r="I461" s="50"/>
      <c r="J461" s="50"/>
      <c r="K461" s="50"/>
      <c r="L461" s="50"/>
      <c r="M461" s="87"/>
      <c r="N461" s="87"/>
      <c r="O461" s="50"/>
      <c r="P461" s="52"/>
      <c r="Q461" s="50"/>
      <c r="R461" s="51"/>
      <c r="S461" s="50"/>
      <c r="T461" s="50"/>
      <c r="U461" s="50"/>
    </row>
    <row r="462" ht="12.75" customHeight="1">
      <c r="A462" s="50"/>
      <c r="B462" s="50"/>
      <c r="C462" s="50"/>
      <c r="D462" s="50"/>
      <c r="E462" s="50"/>
      <c r="F462" s="50"/>
      <c r="G462" s="50"/>
      <c r="H462" s="50"/>
      <c r="I462" s="50"/>
      <c r="J462" s="50"/>
      <c r="K462" s="50"/>
      <c r="L462" s="50"/>
      <c r="M462" s="87"/>
      <c r="N462" s="87"/>
      <c r="O462" s="50"/>
      <c r="P462" s="52"/>
      <c r="Q462" s="50"/>
      <c r="R462" s="51"/>
      <c r="S462" s="50"/>
      <c r="T462" s="50"/>
      <c r="U462" s="50"/>
    </row>
    <row r="463" ht="12.75" customHeight="1">
      <c r="A463" s="50"/>
      <c r="B463" s="50"/>
      <c r="C463" s="50"/>
      <c r="D463" s="50"/>
      <c r="E463" s="50"/>
      <c r="F463" s="50"/>
      <c r="G463" s="50"/>
      <c r="H463" s="50"/>
      <c r="I463" s="50"/>
      <c r="J463" s="50"/>
      <c r="K463" s="50"/>
      <c r="L463" s="50"/>
      <c r="M463" s="87"/>
      <c r="N463" s="87"/>
      <c r="O463" s="50"/>
      <c r="P463" s="52"/>
      <c r="Q463" s="50"/>
      <c r="R463" s="51"/>
      <c r="S463" s="50"/>
      <c r="T463" s="50"/>
      <c r="U463" s="50"/>
    </row>
    <row r="464" ht="12.75" customHeight="1">
      <c r="A464" s="50"/>
      <c r="B464" s="50"/>
      <c r="C464" s="50"/>
      <c r="D464" s="50"/>
      <c r="E464" s="50"/>
      <c r="F464" s="50"/>
      <c r="G464" s="50"/>
      <c r="H464" s="50"/>
      <c r="I464" s="50"/>
      <c r="J464" s="50"/>
      <c r="K464" s="50"/>
      <c r="L464" s="50"/>
      <c r="M464" s="87"/>
      <c r="N464" s="87"/>
      <c r="O464" s="50"/>
      <c r="P464" s="52"/>
      <c r="Q464" s="50"/>
      <c r="R464" s="51"/>
      <c r="S464" s="50"/>
      <c r="T464" s="50"/>
      <c r="U464" s="50"/>
    </row>
    <row r="465" ht="12.75" customHeight="1">
      <c r="A465" s="50"/>
      <c r="B465" s="50"/>
      <c r="C465" s="50"/>
      <c r="D465" s="50"/>
      <c r="E465" s="50"/>
      <c r="F465" s="50"/>
      <c r="G465" s="50"/>
      <c r="H465" s="50"/>
      <c r="I465" s="50"/>
      <c r="J465" s="50"/>
      <c r="K465" s="50"/>
      <c r="L465" s="50"/>
      <c r="M465" s="87"/>
      <c r="N465" s="87"/>
      <c r="O465" s="50"/>
      <c r="P465" s="52"/>
      <c r="Q465" s="50"/>
      <c r="R465" s="51"/>
      <c r="S465" s="50"/>
      <c r="T465" s="50"/>
      <c r="U465" s="50"/>
    </row>
    <row r="466" ht="12.75" customHeight="1">
      <c r="A466" s="50"/>
      <c r="B466" s="50"/>
      <c r="C466" s="50"/>
      <c r="D466" s="50"/>
      <c r="E466" s="50"/>
      <c r="F466" s="50"/>
      <c r="G466" s="50"/>
      <c r="H466" s="50"/>
      <c r="I466" s="50"/>
      <c r="J466" s="50"/>
      <c r="K466" s="50"/>
      <c r="L466" s="50"/>
      <c r="M466" s="87"/>
      <c r="N466" s="87"/>
      <c r="O466" s="50"/>
      <c r="P466" s="52"/>
      <c r="Q466" s="50"/>
      <c r="R466" s="51"/>
      <c r="S466" s="50"/>
      <c r="T466" s="50"/>
      <c r="U466" s="50"/>
    </row>
    <row r="467" ht="12.75" customHeight="1">
      <c r="A467" s="50"/>
      <c r="B467" s="50"/>
      <c r="C467" s="50"/>
      <c r="D467" s="50"/>
      <c r="E467" s="50"/>
      <c r="F467" s="50"/>
      <c r="G467" s="50"/>
      <c r="H467" s="50"/>
      <c r="I467" s="50"/>
      <c r="J467" s="50"/>
      <c r="K467" s="50"/>
      <c r="L467" s="50"/>
      <c r="M467" s="87"/>
      <c r="N467" s="87"/>
      <c r="O467" s="50"/>
      <c r="P467" s="52"/>
      <c r="Q467" s="50"/>
      <c r="R467" s="51"/>
      <c r="S467" s="50"/>
      <c r="T467" s="50"/>
      <c r="U467" s="50"/>
    </row>
    <row r="468" ht="12.75" customHeight="1">
      <c r="A468" s="50"/>
      <c r="B468" s="50"/>
      <c r="C468" s="50"/>
      <c r="D468" s="50"/>
      <c r="E468" s="50"/>
      <c r="F468" s="50"/>
      <c r="G468" s="50"/>
      <c r="H468" s="50"/>
      <c r="I468" s="50"/>
      <c r="J468" s="50"/>
      <c r="K468" s="50"/>
      <c r="L468" s="50"/>
      <c r="M468" s="87"/>
      <c r="N468" s="87"/>
      <c r="O468" s="50"/>
      <c r="P468" s="52"/>
      <c r="Q468" s="50"/>
      <c r="R468" s="51"/>
      <c r="S468" s="50"/>
      <c r="T468" s="50"/>
      <c r="U468" s="50"/>
    </row>
    <row r="469" ht="12.75" customHeight="1">
      <c r="A469" s="50"/>
      <c r="B469" s="50"/>
      <c r="C469" s="50"/>
      <c r="D469" s="50"/>
      <c r="E469" s="50"/>
      <c r="F469" s="50"/>
      <c r="G469" s="50"/>
      <c r="H469" s="50"/>
      <c r="I469" s="50"/>
      <c r="J469" s="50"/>
      <c r="K469" s="50"/>
      <c r="L469" s="50"/>
      <c r="M469" s="87"/>
      <c r="N469" s="87"/>
      <c r="O469" s="50"/>
      <c r="P469" s="52"/>
      <c r="Q469" s="50"/>
      <c r="R469" s="51"/>
      <c r="S469" s="50"/>
      <c r="T469" s="50"/>
      <c r="U469" s="50"/>
    </row>
    <row r="470" ht="12.75" customHeight="1">
      <c r="A470" s="50"/>
      <c r="B470" s="50"/>
      <c r="C470" s="50"/>
      <c r="D470" s="50"/>
      <c r="E470" s="50"/>
      <c r="F470" s="50"/>
      <c r="G470" s="50"/>
      <c r="H470" s="50"/>
      <c r="I470" s="50"/>
      <c r="J470" s="50"/>
      <c r="K470" s="50"/>
      <c r="L470" s="50"/>
      <c r="M470" s="87"/>
      <c r="N470" s="87"/>
      <c r="O470" s="50"/>
      <c r="P470" s="52"/>
      <c r="Q470" s="50"/>
      <c r="R470" s="51"/>
      <c r="S470" s="50"/>
      <c r="T470" s="50"/>
      <c r="U470" s="50"/>
    </row>
    <row r="471" ht="12.75" customHeight="1">
      <c r="A471" s="50"/>
      <c r="B471" s="50"/>
      <c r="C471" s="50"/>
      <c r="D471" s="50"/>
      <c r="E471" s="50"/>
      <c r="F471" s="50"/>
      <c r="G471" s="50"/>
      <c r="H471" s="50"/>
      <c r="I471" s="50"/>
      <c r="J471" s="50"/>
      <c r="K471" s="50"/>
      <c r="L471" s="50"/>
      <c r="M471" s="87"/>
      <c r="N471" s="87"/>
      <c r="O471" s="50"/>
      <c r="P471" s="52"/>
      <c r="Q471" s="50"/>
      <c r="R471" s="51"/>
      <c r="S471" s="50"/>
      <c r="T471" s="50"/>
      <c r="U471" s="50"/>
    </row>
    <row r="472" ht="12.75" customHeight="1">
      <c r="A472" s="50"/>
      <c r="B472" s="50"/>
      <c r="C472" s="50"/>
      <c r="D472" s="50"/>
      <c r="E472" s="50"/>
      <c r="F472" s="50"/>
      <c r="G472" s="50"/>
      <c r="H472" s="50"/>
      <c r="I472" s="50"/>
      <c r="J472" s="50"/>
      <c r="K472" s="50"/>
      <c r="L472" s="50"/>
      <c r="M472" s="87"/>
      <c r="N472" s="87"/>
      <c r="O472" s="50"/>
      <c r="P472" s="52"/>
      <c r="Q472" s="50"/>
      <c r="R472" s="51"/>
      <c r="S472" s="50"/>
      <c r="T472" s="50"/>
      <c r="U472" s="50"/>
    </row>
    <row r="473" ht="12.75" customHeight="1">
      <c r="A473" s="50"/>
      <c r="B473" s="50"/>
      <c r="C473" s="50"/>
      <c r="D473" s="50"/>
      <c r="E473" s="50"/>
      <c r="F473" s="50"/>
      <c r="G473" s="50"/>
      <c r="H473" s="50"/>
      <c r="I473" s="50"/>
      <c r="J473" s="50"/>
      <c r="K473" s="50"/>
      <c r="L473" s="50"/>
      <c r="M473" s="87"/>
      <c r="N473" s="87"/>
      <c r="O473" s="50"/>
      <c r="P473" s="52"/>
      <c r="Q473" s="50"/>
      <c r="R473" s="51"/>
      <c r="S473" s="50"/>
      <c r="T473" s="50"/>
      <c r="U473" s="50"/>
    </row>
    <row r="474" ht="12.75" customHeight="1">
      <c r="A474" s="50"/>
      <c r="B474" s="50"/>
      <c r="C474" s="50"/>
      <c r="D474" s="50"/>
      <c r="E474" s="50"/>
      <c r="F474" s="50"/>
      <c r="G474" s="50"/>
      <c r="H474" s="50"/>
      <c r="I474" s="50"/>
      <c r="J474" s="50"/>
      <c r="K474" s="50"/>
      <c r="L474" s="50"/>
      <c r="M474" s="87"/>
      <c r="N474" s="87"/>
      <c r="O474" s="50"/>
      <c r="P474" s="52"/>
      <c r="Q474" s="50"/>
      <c r="R474" s="51"/>
      <c r="S474" s="50"/>
      <c r="T474" s="50"/>
      <c r="U474" s="50"/>
    </row>
    <row r="475" ht="12.75" customHeight="1">
      <c r="A475" s="50"/>
      <c r="B475" s="50"/>
      <c r="C475" s="50"/>
      <c r="D475" s="50"/>
      <c r="E475" s="50"/>
      <c r="F475" s="50"/>
      <c r="G475" s="50"/>
      <c r="H475" s="50"/>
      <c r="I475" s="50"/>
      <c r="J475" s="50"/>
      <c r="K475" s="50"/>
      <c r="L475" s="50"/>
      <c r="M475" s="87"/>
      <c r="N475" s="87"/>
      <c r="O475" s="50"/>
      <c r="P475" s="52"/>
      <c r="Q475" s="50"/>
      <c r="R475" s="51"/>
      <c r="S475" s="50"/>
      <c r="T475" s="50"/>
      <c r="U475" s="50"/>
    </row>
    <row r="476" ht="12.75" customHeight="1">
      <c r="A476" s="50"/>
      <c r="B476" s="50"/>
      <c r="C476" s="50"/>
      <c r="D476" s="50"/>
      <c r="E476" s="50"/>
      <c r="F476" s="50"/>
      <c r="G476" s="50"/>
      <c r="H476" s="50"/>
      <c r="I476" s="50"/>
      <c r="J476" s="50"/>
      <c r="K476" s="50"/>
      <c r="L476" s="50"/>
      <c r="M476" s="87"/>
      <c r="N476" s="87"/>
      <c r="O476" s="50"/>
      <c r="P476" s="52"/>
      <c r="Q476" s="50"/>
      <c r="R476" s="51"/>
      <c r="S476" s="50"/>
      <c r="T476" s="50"/>
      <c r="U476" s="50"/>
    </row>
    <row r="477" ht="12.75" customHeight="1">
      <c r="A477" s="50"/>
      <c r="B477" s="50"/>
      <c r="C477" s="50"/>
      <c r="D477" s="50"/>
      <c r="E477" s="50"/>
      <c r="F477" s="50"/>
      <c r="G477" s="50"/>
      <c r="H477" s="50"/>
      <c r="I477" s="50"/>
      <c r="J477" s="50"/>
      <c r="K477" s="50"/>
      <c r="L477" s="50"/>
      <c r="M477" s="87"/>
      <c r="N477" s="87"/>
      <c r="O477" s="50"/>
      <c r="P477" s="52"/>
      <c r="Q477" s="50"/>
      <c r="R477" s="51"/>
      <c r="S477" s="50"/>
      <c r="T477" s="50"/>
      <c r="U477" s="50"/>
    </row>
    <row r="478" ht="12.75" customHeight="1">
      <c r="A478" s="50"/>
      <c r="B478" s="50"/>
      <c r="C478" s="50"/>
      <c r="D478" s="50"/>
      <c r="E478" s="50"/>
      <c r="F478" s="50"/>
      <c r="G478" s="50"/>
      <c r="H478" s="50"/>
      <c r="I478" s="50"/>
      <c r="J478" s="50"/>
      <c r="K478" s="50"/>
      <c r="L478" s="50"/>
      <c r="M478" s="87"/>
      <c r="N478" s="87"/>
      <c r="O478" s="50"/>
      <c r="P478" s="52"/>
      <c r="Q478" s="50"/>
      <c r="R478" s="51"/>
      <c r="S478" s="50"/>
      <c r="T478" s="50"/>
      <c r="U478" s="50"/>
    </row>
    <row r="479" ht="12.75" customHeight="1">
      <c r="A479" s="50"/>
      <c r="B479" s="50"/>
      <c r="C479" s="50"/>
      <c r="D479" s="50"/>
      <c r="E479" s="50"/>
      <c r="F479" s="50"/>
      <c r="G479" s="50"/>
      <c r="H479" s="50"/>
      <c r="I479" s="50"/>
      <c r="J479" s="50"/>
      <c r="K479" s="50"/>
      <c r="L479" s="50"/>
      <c r="M479" s="87"/>
      <c r="N479" s="87"/>
      <c r="O479" s="50"/>
      <c r="P479" s="52"/>
      <c r="Q479" s="50"/>
      <c r="R479" s="51"/>
      <c r="S479" s="50"/>
      <c r="T479" s="50"/>
      <c r="U479" s="50"/>
    </row>
    <row r="480" ht="12.75" customHeight="1">
      <c r="A480" s="50"/>
      <c r="B480" s="50"/>
      <c r="C480" s="50"/>
      <c r="D480" s="50"/>
      <c r="E480" s="50"/>
      <c r="F480" s="50"/>
      <c r="G480" s="50"/>
      <c r="H480" s="50"/>
      <c r="I480" s="50"/>
      <c r="J480" s="50"/>
      <c r="K480" s="50"/>
      <c r="L480" s="50"/>
      <c r="M480" s="87"/>
      <c r="N480" s="87"/>
      <c r="O480" s="50"/>
      <c r="P480" s="52"/>
      <c r="Q480" s="50"/>
      <c r="R480" s="51"/>
      <c r="S480" s="50"/>
      <c r="T480" s="50"/>
      <c r="U480" s="50"/>
    </row>
    <row r="481" ht="12.75" customHeight="1">
      <c r="A481" s="50"/>
      <c r="B481" s="50"/>
      <c r="C481" s="50"/>
      <c r="D481" s="50"/>
      <c r="E481" s="50"/>
      <c r="F481" s="50"/>
      <c r="G481" s="50"/>
      <c r="H481" s="50"/>
      <c r="I481" s="50"/>
      <c r="J481" s="50"/>
      <c r="K481" s="50"/>
      <c r="L481" s="50"/>
      <c r="M481" s="87"/>
      <c r="N481" s="87"/>
      <c r="O481" s="50"/>
      <c r="P481" s="52"/>
      <c r="Q481" s="50"/>
      <c r="R481" s="51"/>
      <c r="S481" s="50"/>
      <c r="T481" s="50"/>
      <c r="U481" s="50"/>
    </row>
    <row r="482" ht="12.75" customHeight="1">
      <c r="A482" s="50"/>
      <c r="B482" s="50"/>
      <c r="C482" s="50"/>
      <c r="D482" s="50"/>
      <c r="E482" s="50"/>
      <c r="F482" s="50"/>
      <c r="G482" s="50"/>
      <c r="H482" s="50"/>
      <c r="I482" s="50"/>
      <c r="J482" s="50"/>
      <c r="K482" s="50"/>
      <c r="L482" s="50"/>
      <c r="M482" s="87"/>
      <c r="N482" s="87"/>
      <c r="O482" s="50"/>
      <c r="P482" s="52"/>
      <c r="Q482" s="50"/>
      <c r="R482" s="51"/>
      <c r="S482" s="50"/>
      <c r="T482" s="50"/>
      <c r="U482" s="50"/>
    </row>
    <row r="483" ht="12.75" customHeight="1">
      <c r="A483" s="50"/>
      <c r="B483" s="50"/>
      <c r="C483" s="50"/>
      <c r="D483" s="50"/>
      <c r="E483" s="50"/>
      <c r="F483" s="50"/>
      <c r="G483" s="50"/>
      <c r="H483" s="50"/>
      <c r="I483" s="50"/>
      <c r="J483" s="50"/>
      <c r="K483" s="50"/>
      <c r="L483" s="50"/>
      <c r="M483" s="87"/>
      <c r="N483" s="87"/>
      <c r="O483" s="50"/>
      <c r="P483" s="52"/>
      <c r="Q483" s="50"/>
      <c r="R483" s="51"/>
      <c r="S483" s="50"/>
      <c r="T483" s="50"/>
      <c r="U483" s="50"/>
    </row>
    <row r="484" ht="12.75" customHeight="1">
      <c r="A484" s="50"/>
      <c r="B484" s="50"/>
      <c r="C484" s="50"/>
      <c r="D484" s="50"/>
      <c r="E484" s="50"/>
      <c r="F484" s="50"/>
      <c r="G484" s="50"/>
      <c r="H484" s="50"/>
      <c r="I484" s="50"/>
      <c r="J484" s="50"/>
      <c r="K484" s="50"/>
      <c r="L484" s="50"/>
      <c r="M484" s="87"/>
      <c r="N484" s="87"/>
      <c r="O484" s="50"/>
      <c r="P484" s="52"/>
      <c r="Q484" s="50"/>
      <c r="R484" s="51"/>
      <c r="S484" s="50"/>
      <c r="T484" s="50"/>
      <c r="U484" s="50"/>
    </row>
    <row r="485" ht="12.75" customHeight="1">
      <c r="A485" s="50"/>
      <c r="B485" s="50"/>
      <c r="C485" s="50"/>
      <c r="D485" s="50"/>
      <c r="E485" s="50"/>
      <c r="F485" s="50"/>
      <c r="G485" s="50"/>
      <c r="H485" s="50"/>
      <c r="I485" s="50"/>
      <c r="J485" s="50"/>
      <c r="K485" s="50"/>
      <c r="L485" s="50"/>
      <c r="M485" s="87"/>
      <c r="N485" s="87"/>
      <c r="O485" s="50"/>
      <c r="P485" s="52"/>
      <c r="Q485" s="50"/>
      <c r="R485" s="51"/>
      <c r="S485" s="50"/>
      <c r="T485" s="50"/>
      <c r="U485" s="50"/>
    </row>
    <row r="486" ht="12.75" customHeight="1">
      <c r="A486" s="50"/>
      <c r="B486" s="50"/>
      <c r="C486" s="50"/>
      <c r="D486" s="50"/>
      <c r="E486" s="50"/>
      <c r="F486" s="50"/>
      <c r="G486" s="50"/>
      <c r="H486" s="50"/>
      <c r="I486" s="50"/>
      <c r="J486" s="50"/>
      <c r="K486" s="50"/>
      <c r="L486" s="50"/>
      <c r="M486" s="87"/>
      <c r="N486" s="87"/>
      <c r="O486" s="50"/>
      <c r="P486" s="52"/>
      <c r="Q486" s="50"/>
      <c r="R486" s="51"/>
      <c r="S486" s="50"/>
      <c r="T486" s="50"/>
      <c r="U486" s="50"/>
    </row>
    <row r="487" ht="12.75" customHeight="1">
      <c r="A487" s="50"/>
      <c r="B487" s="50"/>
      <c r="C487" s="50"/>
      <c r="D487" s="50"/>
      <c r="E487" s="50"/>
      <c r="F487" s="50"/>
      <c r="G487" s="50"/>
      <c r="H487" s="50"/>
      <c r="I487" s="50"/>
      <c r="J487" s="50"/>
      <c r="K487" s="50"/>
      <c r="L487" s="50"/>
      <c r="M487" s="87"/>
      <c r="N487" s="87"/>
      <c r="O487" s="50"/>
      <c r="P487" s="52"/>
      <c r="Q487" s="50"/>
      <c r="R487" s="51"/>
      <c r="S487" s="50"/>
      <c r="T487" s="50"/>
      <c r="U487" s="50"/>
    </row>
    <row r="488" ht="12.75" customHeight="1">
      <c r="A488" s="50"/>
      <c r="B488" s="50"/>
      <c r="C488" s="50"/>
      <c r="D488" s="50"/>
      <c r="E488" s="50"/>
      <c r="F488" s="50"/>
      <c r="G488" s="50"/>
      <c r="H488" s="50"/>
      <c r="I488" s="50"/>
      <c r="J488" s="50"/>
      <c r="K488" s="50"/>
      <c r="L488" s="50"/>
      <c r="M488" s="87"/>
      <c r="N488" s="87"/>
      <c r="O488" s="50"/>
      <c r="P488" s="52"/>
      <c r="Q488" s="50"/>
      <c r="R488" s="51"/>
      <c r="S488" s="50"/>
      <c r="T488" s="50"/>
      <c r="U488" s="50"/>
    </row>
    <row r="489" ht="12.75" customHeight="1">
      <c r="A489" s="50"/>
      <c r="B489" s="50"/>
      <c r="C489" s="50"/>
      <c r="D489" s="50"/>
      <c r="E489" s="50"/>
      <c r="F489" s="50"/>
      <c r="G489" s="50"/>
      <c r="H489" s="50"/>
      <c r="I489" s="50"/>
      <c r="J489" s="50"/>
      <c r="K489" s="50"/>
      <c r="L489" s="50"/>
      <c r="M489" s="87"/>
      <c r="N489" s="87"/>
      <c r="O489" s="50"/>
      <c r="P489" s="52"/>
      <c r="Q489" s="50"/>
      <c r="R489" s="51"/>
      <c r="S489" s="50"/>
      <c r="T489" s="50"/>
      <c r="U489" s="50"/>
    </row>
    <row r="490" ht="12.75" customHeight="1">
      <c r="A490" s="50"/>
      <c r="B490" s="50"/>
      <c r="C490" s="50"/>
      <c r="D490" s="50"/>
      <c r="E490" s="50"/>
      <c r="F490" s="50"/>
      <c r="G490" s="50"/>
      <c r="H490" s="50"/>
      <c r="I490" s="50"/>
      <c r="J490" s="50"/>
      <c r="K490" s="50"/>
      <c r="L490" s="50"/>
      <c r="M490" s="87"/>
      <c r="N490" s="87"/>
      <c r="O490" s="50"/>
      <c r="P490" s="52"/>
      <c r="Q490" s="50"/>
      <c r="R490" s="51"/>
      <c r="S490" s="50"/>
      <c r="T490" s="50"/>
      <c r="U490" s="50"/>
    </row>
    <row r="491" ht="12.75" customHeight="1">
      <c r="A491" s="50"/>
      <c r="B491" s="50"/>
      <c r="C491" s="50"/>
      <c r="D491" s="50"/>
      <c r="E491" s="50"/>
      <c r="F491" s="50"/>
      <c r="G491" s="50"/>
      <c r="H491" s="50"/>
      <c r="I491" s="50"/>
      <c r="J491" s="50"/>
      <c r="K491" s="50"/>
      <c r="L491" s="50"/>
      <c r="M491" s="87"/>
      <c r="N491" s="87"/>
      <c r="O491" s="50"/>
      <c r="P491" s="52"/>
      <c r="Q491" s="50"/>
      <c r="R491" s="51"/>
      <c r="S491" s="50"/>
      <c r="T491" s="50"/>
      <c r="U491" s="50"/>
    </row>
    <row r="492" ht="12.75" customHeight="1">
      <c r="A492" s="50"/>
      <c r="B492" s="50"/>
      <c r="C492" s="50"/>
      <c r="D492" s="50"/>
      <c r="E492" s="50"/>
      <c r="F492" s="50"/>
      <c r="G492" s="50"/>
      <c r="H492" s="50"/>
      <c r="I492" s="50"/>
      <c r="J492" s="50"/>
      <c r="K492" s="50"/>
      <c r="L492" s="50"/>
      <c r="M492" s="87"/>
      <c r="N492" s="87"/>
      <c r="O492" s="50"/>
      <c r="P492" s="52"/>
      <c r="Q492" s="50"/>
      <c r="R492" s="51"/>
      <c r="S492" s="50"/>
      <c r="T492" s="50"/>
      <c r="U492" s="50"/>
    </row>
    <row r="493" ht="12.75" customHeight="1">
      <c r="A493" s="50"/>
      <c r="B493" s="50"/>
      <c r="C493" s="50"/>
      <c r="D493" s="50"/>
      <c r="E493" s="50"/>
      <c r="F493" s="50"/>
      <c r="G493" s="50"/>
      <c r="H493" s="50"/>
      <c r="I493" s="50"/>
      <c r="J493" s="50"/>
      <c r="K493" s="50"/>
      <c r="L493" s="50"/>
      <c r="M493" s="87"/>
      <c r="N493" s="87"/>
      <c r="O493" s="50"/>
      <c r="P493" s="52"/>
      <c r="Q493" s="50"/>
      <c r="R493" s="51"/>
      <c r="S493" s="50"/>
      <c r="T493" s="50"/>
      <c r="U493" s="50"/>
    </row>
    <row r="494" ht="12.75" customHeight="1">
      <c r="A494" s="50"/>
      <c r="B494" s="50"/>
      <c r="C494" s="50"/>
      <c r="D494" s="50"/>
      <c r="E494" s="50"/>
      <c r="F494" s="50"/>
      <c r="G494" s="50"/>
      <c r="H494" s="50"/>
      <c r="I494" s="50"/>
      <c r="J494" s="50"/>
      <c r="K494" s="50"/>
      <c r="L494" s="50"/>
      <c r="M494" s="87"/>
      <c r="N494" s="87"/>
      <c r="O494" s="50"/>
      <c r="P494" s="52"/>
      <c r="Q494" s="50"/>
      <c r="R494" s="51"/>
      <c r="S494" s="50"/>
      <c r="T494" s="50"/>
      <c r="U494" s="50"/>
    </row>
    <row r="495" ht="12.75" customHeight="1">
      <c r="A495" s="50"/>
      <c r="B495" s="50"/>
      <c r="C495" s="50"/>
      <c r="D495" s="50"/>
      <c r="E495" s="50"/>
      <c r="F495" s="50"/>
      <c r="G495" s="50"/>
      <c r="H495" s="50"/>
      <c r="I495" s="50"/>
      <c r="J495" s="50"/>
      <c r="K495" s="50"/>
      <c r="L495" s="50"/>
      <c r="M495" s="87"/>
      <c r="N495" s="87"/>
      <c r="O495" s="50"/>
      <c r="P495" s="52"/>
      <c r="Q495" s="50"/>
      <c r="R495" s="51"/>
      <c r="S495" s="50"/>
      <c r="T495" s="50"/>
      <c r="U495" s="50"/>
    </row>
    <row r="496" ht="12.75" customHeight="1">
      <c r="A496" s="50"/>
      <c r="B496" s="50"/>
      <c r="C496" s="50"/>
      <c r="D496" s="50"/>
      <c r="E496" s="50"/>
      <c r="F496" s="50"/>
      <c r="G496" s="50"/>
      <c r="H496" s="50"/>
      <c r="I496" s="50"/>
      <c r="J496" s="50"/>
      <c r="K496" s="50"/>
      <c r="L496" s="50"/>
      <c r="M496" s="87"/>
      <c r="N496" s="87"/>
      <c r="O496" s="50"/>
      <c r="P496" s="52"/>
      <c r="Q496" s="50"/>
      <c r="R496" s="51"/>
      <c r="S496" s="50"/>
      <c r="T496" s="50"/>
      <c r="U496" s="50"/>
    </row>
    <row r="497" ht="12.75" customHeight="1">
      <c r="A497" s="50"/>
      <c r="B497" s="50"/>
      <c r="C497" s="50"/>
      <c r="D497" s="50"/>
      <c r="E497" s="50"/>
      <c r="F497" s="50"/>
      <c r="G497" s="50"/>
      <c r="H497" s="50"/>
      <c r="I497" s="50"/>
      <c r="J497" s="50"/>
      <c r="K497" s="50"/>
      <c r="L497" s="50"/>
      <c r="M497" s="87"/>
      <c r="N497" s="87"/>
      <c r="O497" s="50"/>
      <c r="P497" s="52"/>
      <c r="Q497" s="50"/>
      <c r="R497" s="51"/>
      <c r="S497" s="50"/>
      <c r="T497" s="50"/>
      <c r="U497" s="50"/>
    </row>
    <row r="498" ht="12.75" customHeight="1">
      <c r="A498" s="50"/>
      <c r="B498" s="50"/>
      <c r="C498" s="50"/>
      <c r="D498" s="50"/>
      <c r="E498" s="50"/>
      <c r="F498" s="50"/>
      <c r="G498" s="50"/>
      <c r="H498" s="50"/>
      <c r="I498" s="50"/>
      <c r="J498" s="50"/>
      <c r="K498" s="50"/>
      <c r="L498" s="50"/>
      <c r="M498" s="87"/>
      <c r="N498" s="87"/>
      <c r="O498" s="50"/>
      <c r="P498" s="52"/>
      <c r="Q498" s="50"/>
      <c r="R498" s="51"/>
      <c r="S498" s="50"/>
      <c r="T498" s="50"/>
      <c r="U498" s="50"/>
    </row>
    <row r="499" ht="12.75" customHeight="1">
      <c r="A499" s="50"/>
      <c r="B499" s="50"/>
      <c r="C499" s="50"/>
      <c r="D499" s="50"/>
      <c r="E499" s="50"/>
      <c r="F499" s="50"/>
      <c r="G499" s="50"/>
      <c r="H499" s="50"/>
      <c r="I499" s="50"/>
      <c r="J499" s="50"/>
      <c r="K499" s="50"/>
      <c r="L499" s="50"/>
      <c r="M499" s="87"/>
      <c r="N499" s="87"/>
      <c r="O499" s="50"/>
      <c r="P499" s="52"/>
      <c r="Q499" s="50"/>
      <c r="R499" s="51"/>
      <c r="S499" s="50"/>
      <c r="T499" s="50"/>
      <c r="U499" s="50"/>
    </row>
    <row r="500" ht="12.75" customHeight="1">
      <c r="A500" s="50"/>
      <c r="B500" s="50"/>
      <c r="C500" s="50"/>
      <c r="D500" s="50"/>
      <c r="E500" s="50"/>
      <c r="F500" s="50"/>
      <c r="G500" s="50"/>
      <c r="H500" s="50"/>
      <c r="I500" s="50"/>
      <c r="J500" s="50"/>
      <c r="K500" s="50"/>
      <c r="L500" s="50"/>
      <c r="M500" s="87"/>
      <c r="N500" s="87"/>
      <c r="O500" s="50"/>
      <c r="P500" s="52"/>
      <c r="Q500" s="50"/>
      <c r="R500" s="51"/>
      <c r="S500" s="50"/>
      <c r="T500" s="50"/>
      <c r="U500" s="50"/>
    </row>
    <row r="501" ht="12.75" customHeight="1">
      <c r="A501" s="50"/>
      <c r="B501" s="50"/>
      <c r="C501" s="50"/>
      <c r="D501" s="50"/>
      <c r="E501" s="50"/>
      <c r="F501" s="50"/>
      <c r="G501" s="50"/>
      <c r="H501" s="50"/>
      <c r="I501" s="50"/>
      <c r="J501" s="50"/>
      <c r="K501" s="50"/>
      <c r="L501" s="50"/>
      <c r="M501" s="87"/>
      <c r="N501" s="87"/>
      <c r="O501" s="50"/>
      <c r="P501" s="52"/>
      <c r="Q501" s="50"/>
      <c r="R501" s="51"/>
      <c r="S501" s="50"/>
      <c r="T501" s="50"/>
      <c r="U501" s="50"/>
    </row>
    <row r="502" ht="12.75" customHeight="1">
      <c r="A502" s="50"/>
      <c r="B502" s="50"/>
      <c r="C502" s="50"/>
      <c r="D502" s="50"/>
      <c r="E502" s="50"/>
      <c r="F502" s="50"/>
      <c r="G502" s="50"/>
      <c r="H502" s="50"/>
      <c r="I502" s="50"/>
      <c r="J502" s="50"/>
      <c r="K502" s="50"/>
      <c r="L502" s="50"/>
      <c r="M502" s="87"/>
      <c r="N502" s="87"/>
      <c r="O502" s="50"/>
      <c r="P502" s="52"/>
      <c r="Q502" s="50"/>
      <c r="R502" s="51"/>
      <c r="S502" s="50"/>
      <c r="T502" s="50"/>
      <c r="U502" s="50"/>
    </row>
    <row r="503" ht="12.75" customHeight="1">
      <c r="A503" s="50"/>
      <c r="B503" s="50"/>
      <c r="C503" s="50"/>
      <c r="D503" s="50"/>
      <c r="E503" s="50"/>
      <c r="F503" s="50"/>
      <c r="G503" s="50"/>
      <c r="H503" s="50"/>
      <c r="I503" s="50"/>
      <c r="J503" s="50"/>
      <c r="K503" s="50"/>
      <c r="L503" s="50"/>
      <c r="M503" s="87"/>
      <c r="N503" s="87"/>
      <c r="O503" s="50"/>
      <c r="P503" s="52"/>
      <c r="Q503" s="50"/>
      <c r="R503" s="51"/>
      <c r="S503" s="50"/>
      <c r="T503" s="50"/>
      <c r="U503" s="50"/>
    </row>
    <row r="504" ht="12.75" customHeight="1">
      <c r="A504" s="50"/>
      <c r="B504" s="50"/>
      <c r="C504" s="50"/>
      <c r="D504" s="50"/>
      <c r="E504" s="50"/>
      <c r="F504" s="50"/>
      <c r="G504" s="50"/>
      <c r="H504" s="50"/>
      <c r="I504" s="50"/>
      <c r="J504" s="50"/>
      <c r="K504" s="50"/>
      <c r="L504" s="50"/>
      <c r="M504" s="87"/>
      <c r="N504" s="87"/>
      <c r="O504" s="50"/>
      <c r="P504" s="52"/>
      <c r="Q504" s="50"/>
      <c r="R504" s="51"/>
      <c r="S504" s="50"/>
      <c r="T504" s="50"/>
      <c r="U504" s="50"/>
    </row>
    <row r="505" ht="12.75" customHeight="1">
      <c r="A505" s="50"/>
      <c r="B505" s="50"/>
      <c r="C505" s="50"/>
      <c r="D505" s="50"/>
      <c r="E505" s="50"/>
      <c r="F505" s="50"/>
      <c r="G505" s="50"/>
      <c r="H505" s="50"/>
      <c r="I505" s="50"/>
      <c r="J505" s="50"/>
      <c r="K505" s="50"/>
      <c r="L505" s="50"/>
      <c r="M505" s="87"/>
      <c r="N505" s="87"/>
      <c r="O505" s="50"/>
      <c r="P505" s="52"/>
      <c r="Q505" s="50"/>
      <c r="R505" s="51"/>
      <c r="S505" s="50"/>
      <c r="T505" s="50"/>
      <c r="U505" s="50"/>
    </row>
    <row r="506" ht="12.75" customHeight="1">
      <c r="A506" s="50"/>
      <c r="B506" s="50"/>
      <c r="C506" s="50"/>
      <c r="D506" s="50"/>
      <c r="E506" s="50"/>
      <c r="F506" s="50"/>
      <c r="G506" s="50"/>
      <c r="H506" s="50"/>
      <c r="I506" s="50"/>
      <c r="J506" s="50"/>
      <c r="K506" s="50"/>
      <c r="L506" s="50"/>
      <c r="M506" s="87"/>
      <c r="N506" s="87"/>
      <c r="O506" s="50"/>
      <c r="P506" s="52"/>
      <c r="Q506" s="50"/>
      <c r="R506" s="51"/>
      <c r="S506" s="50"/>
      <c r="T506" s="50"/>
      <c r="U506" s="50"/>
    </row>
    <row r="507" ht="12.75" customHeight="1">
      <c r="A507" s="50"/>
      <c r="B507" s="50"/>
      <c r="C507" s="50"/>
      <c r="D507" s="50"/>
      <c r="E507" s="50"/>
      <c r="F507" s="50"/>
      <c r="G507" s="50"/>
      <c r="H507" s="50"/>
      <c r="I507" s="50"/>
      <c r="J507" s="50"/>
      <c r="K507" s="50"/>
      <c r="L507" s="50"/>
      <c r="M507" s="87"/>
      <c r="N507" s="87"/>
      <c r="O507" s="50"/>
      <c r="P507" s="52"/>
      <c r="Q507" s="50"/>
      <c r="R507" s="51"/>
      <c r="S507" s="50"/>
      <c r="T507" s="50"/>
      <c r="U507" s="50"/>
    </row>
    <row r="508" ht="12.75" customHeight="1">
      <c r="A508" s="50"/>
      <c r="B508" s="50"/>
      <c r="C508" s="50"/>
      <c r="D508" s="50"/>
      <c r="E508" s="50"/>
      <c r="F508" s="50"/>
      <c r="G508" s="50"/>
      <c r="H508" s="50"/>
      <c r="I508" s="50"/>
      <c r="J508" s="50"/>
      <c r="K508" s="50"/>
      <c r="L508" s="50"/>
      <c r="M508" s="87"/>
      <c r="N508" s="87"/>
      <c r="O508" s="50"/>
      <c r="P508" s="52"/>
      <c r="Q508" s="50"/>
      <c r="R508" s="51"/>
      <c r="S508" s="50"/>
      <c r="T508" s="50"/>
      <c r="U508" s="50"/>
    </row>
    <row r="509" ht="12.75" customHeight="1">
      <c r="A509" s="50"/>
      <c r="B509" s="50"/>
      <c r="C509" s="50"/>
      <c r="D509" s="50"/>
      <c r="E509" s="50"/>
      <c r="F509" s="50"/>
      <c r="G509" s="50"/>
      <c r="H509" s="50"/>
      <c r="I509" s="50"/>
      <c r="J509" s="50"/>
      <c r="K509" s="50"/>
      <c r="L509" s="50"/>
      <c r="M509" s="87"/>
      <c r="N509" s="87"/>
      <c r="O509" s="50"/>
      <c r="P509" s="52"/>
      <c r="Q509" s="50"/>
      <c r="R509" s="51"/>
      <c r="S509" s="50"/>
      <c r="T509" s="50"/>
      <c r="U509" s="50"/>
    </row>
    <row r="510" ht="12.75" customHeight="1">
      <c r="A510" s="50"/>
      <c r="B510" s="50"/>
      <c r="C510" s="50"/>
      <c r="D510" s="50"/>
      <c r="E510" s="50"/>
      <c r="F510" s="50"/>
      <c r="G510" s="50"/>
      <c r="H510" s="50"/>
      <c r="I510" s="50"/>
      <c r="J510" s="50"/>
      <c r="K510" s="50"/>
      <c r="L510" s="50"/>
      <c r="M510" s="87"/>
      <c r="N510" s="87"/>
      <c r="O510" s="50"/>
      <c r="P510" s="52"/>
      <c r="Q510" s="50"/>
      <c r="R510" s="51"/>
      <c r="S510" s="50"/>
      <c r="T510" s="50"/>
      <c r="U510" s="50"/>
    </row>
    <row r="511" ht="12.75" customHeight="1">
      <c r="A511" s="50"/>
      <c r="B511" s="50"/>
      <c r="C511" s="50"/>
      <c r="D511" s="50"/>
      <c r="E511" s="50"/>
      <c r="F511" s="50"/>
      <c r="G511" s="50"/>
      <c r="H511" s="50"/>
      <c r="I511" s="50"/>
      <c r="J511" s="50"/>
      <c r="K511" s="50"/>
      <c r="L511" s="50"/>
      <c r="M511" s="87"/>
      <c r="N511" s="87"/>
      <c r="O511" s="50"/>
      <c r="P511" s="52"/>
      <c r="Q511" s="50"/>
      <c r="R511" s="51"/>
      <c r="S511" s="50"/>
      <c r="T511" s="50"/>
      <c r="U511" s="50"/>
    </row>
    <row r="512" ht="12.75" customHeight="1">
      <c r="A512" s="50"/>
      <c r="B512" s="50"/>
      <c r="C512" s="50"/>
      <c r="D512" s="50"/>
      <c r="E512" s="50"/>
      <c r="F512" s="50"/>
      <c r="G512" s="50"/>
      <c r="H512" s="50"/>
      <c r="I512" s="50"/>
      <c r="J512" s="50"/>
      <c r="K512" s="50"/>
      <c r="L512" s="50"/>
      <c r="M512" s="87"/>
      <c r="N512" s="87"/>
      <c r="O512" s="50"/>
      <c r="P512" s="52"/>
      <c r="Q512" s="50"/>
      <c r="R512" s="51"/>
      <c r="S512" s="50"/>
      <c r="T512" s="50"/>
      <c r="U512" s="50"/>
    </row>
    <row r="513" ht="12.75" customHeight="1">
      <c r="A513" s="50"/>
      <c r="B513" s="50"/>
      <c r="C513" s="50"/>
      <c r="D513" s="50"/>
      <c r="E513" s="50"/>
      <c r="F513" s="50"/>
      <c r="G513" s="50"/>
      <c r="H513" s="50"/>
      <c r="I513" s="50"/>
      <c r="J513" s="50"/>
      <c r="K513" s="50"/>
      <c r="L513" s="50"/>
      <c r="M513" s="87"/>
      <c r="N513" s="87"/>
      <c r="O513" s="50"/>
      <c r="P513" s="52"/>
      <c r="Q513" s="50"/>
      <c r="R513" s="51"/>
      <c r="S513" s="50"/>
      <c r="T513" s="50"/>
      <c r="U513" s="50"/>
    </row>
    <row r="514" ht="12.75" customHeight="1">
      <c r="A514" s="50"/>
      <c r="B514" s="50"/>
      <c r="C514" s="50"/>
      <c r="D514" s="50"/>
      <c r="E514" s="50"/>
      <c r="F514" s="50"/>
      <c r="G514" s="50"/>
      <c r="H514" s="50"/>
      <c r="I514" s="50"/>
      <c r="J514" s="50"/>
      <c r="K514" s="50"/>
      <c r="L514" s="50"/>
      <c r="M514" s="87"/>
      <c r="N514" s="87"/>
      <c r="O514" s="50"/>
      <c r="P514" s="52"/>
      <c r="Q514" s="50"/>
      <c r="R514" s="51"/>
      <c r="S514" s="50"/>
      <c r="T514" s="50"/>
      <c r="U514" s="50"/>
    </row>
    <row r="515" ht="12.75" customHeight="1">
      <c r="A515" s="50"/>
      <c r="B515" s="50"/>
      <c r="C515" s="50"/>
      <c r="D515" s="50"/>
      <c r="E515" s="50"/>
      <c r="F515" s="50"/>
      <c r="G515" s="50"/>
      <c r="H515" s="50"/>
      <c r="I515" s="50"/>
      <c r="J515" s="50"/>
      <c r="K515" s="50"/>
      <c r="L515" s="50"/>
      <c r="M515" s="87"/>
      <c r="N515" s="87"/>
      <c r="O515" s="50"/>
      <c r="P515" s="52"/>
      <c r="Q515" s="50"/>
      <c r="R515" s="51"/>
      <c r="S515" s="50"/>
      <c r="T515" s="50"/>
      <c r="U515" s="50"/>
    </row>
    <row r="516" ht="12.75" customHeight="1">
      <c r="A516" s="50"/>
      <c r="B516" s="50"/>
      <c r="C516" s="50"/>
      <c r="D516" s="50"/>
      <c r="E516" s="50"/>
      <c r="F516" s="50"/>
      <c r="G516" s="50"/>
      <c r="H516" s="50"/>
      <c r="I516" s="50"/>
      <c r="J516" s="50"/>
      <c r="K516" s="50"/>
      <c r="L516" s="50"/>
      <c r="M516" s="87"/>
      <c r="N516" s="87"/>
      <c r="O516" s="50"/>
      <c r="P516" s="52"/>
      <c r="Q516" s="50"/>
      <c r="R516" s="51"/>
      <c r="S516" s="50"/>
      <c r="T516" s="50"/>
      <c r="U516" s="50"/>
    </row>
    <row r="517" ht="12.75" customHeight="1">
      <c r="A517" s="50"/>
      <c r="B517" s="50"/>
      <c r="C517" s="50"/>
      <c r="D517" s="50"/>
      <c r="E517" s="50"/>
      <c r="F517" s="50"/>
      <c r="G517" s="50"/>
      <c r="H517" s="50"/>
      <c r="I517" s="50"/>
      <c r="J517" s="50"/>
      <c r="K517" s="50"/>
      <c r="L517" s="50"/>
      <c r="M517" s="87"/>
      <c r="N517" s="87"/>
      <c r="O517" s="50"/>
      <c r="P517" s="52"/>
      <c r="Q517" s="50"/>
      <c r="R517" s="51"/>
      <c r="S517" s="50"/>
      <c r="T517" s="50"/>
      <c r="U517" s="50"/>
    </row>
    <row r="518" ht="12.75" customHeight="1">
      <c r="A518" s="50"/>
      <c r="B518" s="50"/>
      <c r="C518" s="50"/>
      <c r="D518" s="50"/>
      <c r="E518" s="50"/>
      <c r="F518" s="50"/>
      <c r="G518" s="50"/>
      <c r="H518" s="50"/>
      <c r="I518" s="50"/>
      <c r="J518" s="50"/>
      <c r="K518" s="50"/>
      <c r="L518" s="50"/>
      <c r="M518" s="87"/>
      <c r="N518" s="87"/>
      <c r="O518" s="50"/>
      <c r="P518" s="52"/>
      <c r="Q518" s="50"/>
      <c r="R518" s="51"/>
      <c r="S518" s="50"/>
      <c r="T518" s="50"/>
      <c r="U518" s="50"/>
    </row>
    <row r="519" ht="12.75" customHeight="1">
      <c r="A519" s="50"/>
      <c r="B519" s="50"/>
      <c r="C519" s="50"/>
      <c r="D519" s="50"/>
      <c r="E519" s="50"/>
      <c r="F519" s="50"/>
      <c r="G519" s="50"/>
      <c r="H519" s="50"/>
      <c r="I519" s="50"/>
      <c r="J519" s="50"/>
      <c r="K519" s="50"/>
      <c r="L519" s="50"/>
      <c r="M519" s="87"/>
      <c r="N519" s="87"/>
      <c r="O519" s="50"/>
      <c r="P519" s="52"/>
      <c r="Q519" s="50"/>
      <c r="R519" s="51"/>
      <c r="S519" s="50"/>
      <c r="T519" s="50"/>
      <c r="U519" s="50"/>
    </row>
    <row r="520" ht="12.75" customHeight="1">
      <c r="A520" s="50"/>
      <c r="B520" s="50"/>
      <c r="C520" s="50"/>
      <c r="D520" s="50"/>
      <c r="E520" s="50"/>
      <c r="F520" s="50"/>
      <c r="G520" s="50"/>
      <c r="H520" s="50"/>
      <c r="I520" s="50"/>
      <c r="J520" s="50"/>
      <c r="K520" s="50"/>
      <c r="L520" s="50"/>
      <c r="M520" s="87"/>
      <c r="N520" s="87"/>
      <c r="O520" s="50"/>
      <c r="P520" s="52"/>
      <c r="Q520" s="50"/>
      <c r="R520" s="51"/>
      <c r="S520" s="50"/>
      <c r="T520" s="50"/>
      <c r="U520" s="50"/>
    </row>
    <row r="521" ht="12.75" customHeight="1">
      <c r="A521" s="50"/>
      <c r="B521" s="50"/>
      <c r="C521" s="50"/>
      <c r="D521" s="50"/>
      <c r="E521" s="50"/>
      <c r="F521" s="50"/>
      <c r="G521" s="50"/>
      <c r="H521" s="50"/>
      <c r="I521" s="50"/>
      <c r="J521" s="50"/>
      <c r="K521" s="50"/>
      <c r="L521" s="50"/>
      <c r="M521" s="87"/>
      <c r="N521" s="87"/>
      <c r="O521" s="50"/>
      <c r="P521" s="52"/>
      <c r="Q521" s="50"/>
      <c r="R521" s="51"/>
      <c r="S521" s="50"/>
      <c r="T521" s="50"/>
      <c r="U521" s="50"/>
    </row>
    <row r="522" ht="12.75" customHeight="1">
      <c r="A522" s="50"/>
      <c r="B522" s="50"/>
      <c r="C522" s="50"/>
      <c r="D522" s="50"/>
      <c r="E522" s="50"/>
      <c r="F522" s="50"/>
      <c r="G522" s="50"/>
      <c r="H522" s="50"/>
      <c r="I522" s="50"/>
      <c r="J522" s="50"/>
      <c r="K522" s="50"/>
      <c r="L522" s="50"/>
      <c r="M522" s="87"/>
      <c r="N522" s="87"/>
      <c r="O522" s="50"/>
      <c r="P522" s="52"/>
      <c r="Q522" s="50"/>
      <c r="R522" s="51"/>
      <c r="S522" s="50"/>
      <c r="T522" s="50"/>
      <c r="U522" s="50"/>
    </row>
    <row r="523" ht="12.75" customHeight="1">
      <c r="A523" s="50"/>
      <c r="B523" s="50"/>
      <c r="C523" s="50"/>
      <c r="D523" s="50"/>
      <c r="E523" s="50"/>
      <c r="F523" s="50"/>
      <c r="G523" s="50"/>
      <c r="H523" s="50"/>
      <c r="I523" s="50"/>
      <c r="J523" s="50"/>
      <c r="K523" s="50"/>
      <c r="L523" s="50"/>
      <c r="M523" s="87"/>
      <c r="N523" s="87"/>
      <c r="O523" s="50"/>
      <c r="P523" s="52"/>
      <c r="Q523" s="50"/>
      <c r="R523" s="51"/>
      <c r="S523" s="50"/>
      <c r="T523" s="50"/>
      <c r="U523" s="50"/>
    </row>
    <row r="524" ht="12.75" customHeight="1">
      <c r="A524" s="50"/>
      <c r="B524" s="50"/>
      <c r="C524" s="50"/>
      <c r="D524" s="50"/>
      <c r="E524" s="50"/>
      <c r="F524" s="50"/>
      <c r="G524" s="50"/>
      <c r="H524" s="50"/>
      <c r="I524" s="50"/>
      <c r="J524" s="50"/>
      <c r="K524" s="50"/>
      <c r="L524" s="50"/>
      <c r="M524" s="87"/>
      <c r="N524" s="87"/>
      <c r="O524" s="50"/>
      <c r="P524" s="52"/>
      <c r="Q524" s="50"/>
      <c r="R524" s="51"/>
      <c r="S524" s="50"/>
      <c r="T524" s="50"/>
      <c r="U524" s="50"/>
    </row>
    <row r="525" ht="12.75" customHeight="1">
      <c r="A525" s="50"/>
      <c r="B525" s="50"/>
      <c r="C525" s="50"/>
      <c r="D525" s="50"/>
      <c r="E525" s="50"/>
      <c r="F525" s="50"/>
      <c r="G525" s="50"/>
      <c r="H525" s="50"/>
      <c r="I525" s="50"/>
      <c r="J525" s="50"/>
      <c r="K525" s="50"/>
      <c r="L525" s="50"/>
      <c r="M525" s="87"/>
      <c r="N525" s="87"/>
      <c r="O525" s="50"/>
      <c r="P525" s="52"/>
      <c r="Q525" s="50"/>
      <c r="R525" s="51"/>
      <c r="S525" s="50"/>
      <c r="T525" s="50"/>
      <c r="U525" s="50"/>
    </row>
    <row r="526" ht="12.75" customHeight="1">
      <c r="A526" s="50"/>
      <c r="B526" s="50"/>
      <c r="C526" s="50"/>
      <c r="D526" s="50"/>
      <c r="E526" s="50"/>
      <c r="F526" s="50"/>
      <c r="G526" s="50"/>
      <c r="H526" s="50"/>
      <c r="I526" s="50"/>
      <c r="J526" s="50"/>
      <c r="K526" s="50"/>
      <c r="L526" s="50"/>
      <c r="M526" s="87"/>
      <c r="N526" s="87"/>
      <c r="O526" s="50"/>
      <c r="P526" s="52"/>
      <c r="Q526" s="50"/>
      <c r="R526" s="51"/>
      <c r="S526" s="50"/>
      <c r="T526" s="50"/>
      <c r="U526" s="50"/>
    </row>
    <row r="527" ht="12.75" customHeight="1">
      <c r="A527" s="50"/>
      <c r="B527" s="50"/>
      <c r="C527" s="50"/>
      <c r="D527" s="50"/>
      <c r="E527" s="50"/>
      <c r="F527" s="50"/>
      <c r="G527" s="50"/>
      <c r="H527" s="50"/>
      <c r="I527" s="50"/>
      <c r="J527" s="50"/>
      <c r="K527" s="50"/>
      <c r="L527" s="50"/>
      <c r="M527" s="87"/>
      <c r="N527" s="87"/>
      <c r="O527" s="50"/>
      <c r="P527" s="52"/>
      <c r="Q527" s="50"/>
      <c r="R527" s="51"/>
      <c r="S527" s="50"/>
      <c r="T527" s="50"/>
      <c r="U527" s="50"/>
    </row>
    <row r="528" ht="12.75" customHeight="1">
      <c r="A528" s="50"/>
      <c r="B528" s="50"/>
      <c r="C528" s="50"/>
      <c r="D528" s="50"/>
      <c r="E528" s="50"/>
      <c r="F528" s="50"/>
      <c r="G528" s="50"/>
      <c r="H528" s="50"/>
      <c r="I528" s="50"/>
      <c r="J528" s="50"/>
      <c r="K528" s="50"/>
      <c r="L528" s="50"/>
      <c r="M528" s="87"/>
      <c r="N528" s="87"/>
      <c r="O528" s="50"/>
      <c r="P528" s="52"/>
      <c r="Q528" s="50"/>
      <c r="R528" s="51"/>
      <c r="S528" s="50"/>
      <c r="T528" s="50"/>
      <c r="U528" s="50"/>
    </row>
    <row r="529" ht="12.75" customHeight="1">
      <c r="A529" s="50"/>
      <c r="B529" s="50"/>
      <c r="C529" s="50"/>
      <c r="D529" s="50"/>
      <c r="E529" s="50"/>
      <c r="F529" s="50"/>
      <c r="G529" s="50"/>
      <c r="H529" s="50"/>
      <c r="I529" s="50"/>
      <c r="J529" s="50"/>
      <c r="K529" s="50"/>
      <c r="L529" s="50"/>
      <c r="M529" s="87"/>
      <c r="N529" s="87"/>
      <c r="O529" s="50"/>
      <c r="P529" s="52"/>
      <c r="Q529" s="50"/>
      <c r="R529" s="51"/>
      <c r="S529" s="50"/>
      <c r="T529" s="50"/>
      <c r="U529" s="50"/>
    </row>
    <row r="530" ht="12.75" customHeight="1">
      <c r="A530" s="50"/>
      <c r="B530" s="50"/>
      <c r="C530" s="50"/>
      <c r="D530" s="50"/>
      <c r="E530" s="50"/>
      <c r="F530" s="50"/>
      <c r="G530" s="50"/>
      <c r="H530" s="50"/>
      <c r="I530" s="50"/>
      <c r="J530" s="50"/>
      <c r="K530" s="50"/>
      <c r="L530" s="50"/>
      <c r="M530" s="87"/>
      <c r="N530" s="87"/>
      <c r="O530" s="50"/>
      <c r="P530" s="52"/>
      <c r="Q530" s="50"/>
      <c r="R530" s="51"/>
      <c r="S530" s="50"/>
      <c r="T530" s="50"/>
      <c r="U530" s="50"/>
    </row>
    <row r="531" ht="12.75" customHeight="1">
      <c r="A531" s="50"/>
      <c r="B531" s="50"/>
      <c r="C531" s="50"/>
      <c r="D531" s="50"/>
      <c r="E531" s="50"/>
      <c r="F531" s="50"/>
      <c r="G531" s="50"/>
      <c r="H531" s="50"/>
      <c r="I531" s="50"/>
      <c r="J531" s="50"/>
      <c r="K531" s="50"/>
      <c r="L531" s="50"/>
      <c r="M531" s="87"/>
      <c r="N531" s="87"/>
      <c r="O531" s="50"/>
      <c r="P531" s="52"/>
      <c r="Q531" s="50"/>
      <c r="R531" s="51"/>
      <c r="S531" s="50"/>
      <c r="T531" s="50"/>
      <c r="U531" s="50"/>
    </row>
    <row r="532" ht="12.75" customHeight="1">
      <c r="A532" s="50"/>
      <c r="B532" s="50"/>
      <c r="C532" s="50"/>
      <c r="D532" s="50"/>
      <c r="E532" s="50"/>
      <c r="F532" s="50"/>
      <c r="G532" s="50"/>
      <c r="H532" s="50"/>
      <c r="I532" s="50"/>
      <c r="J532" s="50"/>
      <c r="K532" s="50"/>
      <c r="L532" s="50"/>
      <c r="M532" s="87"/>
      <c r="N532" s="87"/>
      <c r="O532" s="50"/>
      <c r="P532" s="52"/>
      <c r="Q532" s="50"/>
      <c r="R532" s="51"/>
      <c r="S532" s="50"/>
      <c r="T532" s="50"/>
      <c r="U532" s="50"/>
    </row>
    <row r="533" ht="12.75" customHeight="1">
      <c r="A533" s="50"/>
      <c r="B533" s="50"/>
      <c r="C533" s="50"/>
      <c r="D533" s="50"/>
      <c r="E533" s="50"/>
      <c r="F533" s="50"/>
      <c r="G533" s="50"/>
      <c r="H533" s="50"/>
      <c r="I533" s="50"/>
      <c r="J533" s="50"/>
      <c r="K533" s="50"/>
      <c r="L533" s="50"/>
      <c r="M533" s="87"/>
      <c r="N533" s="87"/>
      <c r="O533" s="50"/>
      <c r="P533" s="52"/>
      <c r="Q533" s="50"/>
      <c r="R533" s="51"/>
      <c r="S533" s="50"/>
      <c r="T533" s="50"/>
      <c r="U533" s="50"/>
    </row>
    <row r="534" ht="12.75" customHeight="1">
      <c r="A534" s="50"/>
      <c r="B534" s="50"/>
      <c r="C534" s="50"/>
      <c r="D534" s="50"/>
      <c r="E534" s="50"/>
      <c r="F534" s="50"/>
      <c r="G534" s="50"/>
      <c r="H534" s="50"/>
      <c r="I534" s="50"/>
      <c r="J534" s="50"/>
      <c r="K534" s="50"/>
      <c r="L534" s="50"/>
      <c r="M534" s="87"/>
      <c r="N534" s="87"/>
      <c r="O534" s="50"/>
      <c r="P534" s="52"/>
      <c r="Q534" s="50"/>
      <c r="R534" s="51"/>
      <c r="S534" s="50"/>
      <c r="T534" s="50"/>
      <c r="U534" s="50"/>
    </row>
    <row r="535" ht="12.75" customHeight="1">
      <c r="A535" s="50"/>
      <c r="B535" s="50"/>
      <c r="C535" s="50"/>
      <c r="D535" s="50"/>
      <c r="E535" s="50"/>
      <c r="F535" s="50"/>
      <c r="G535" s="50"/>
      <c r="H535" s="50"/>
      <c r="I535" s="50"/>
      <c r="J535" s="50"/>
      <c r="K535" s="50"/>
      <c r="L535" s="50"/>
      <c r="M535" s="87"/>
      <c r="N535" s="87"/>
      <c r="O535" s="50"/>
      <c r="P535" s="52"/>
      <c r="Q535" s="50"/>
      <c r="R535" s="51"/>
      <c r="S535" s="50"/>
      <c r="T535" s="50"/>
      <c r="U535" s="50"/>
    </row>
    <row r="536" ht="12.75" customHeight="1">
      <c r="A536" s="50"/>
      <c r="B536" s="50"/>
      <c r="C536" s="50"/>
      <c r="D536" s="50"/>
      <c r="E536" s="50"/>
      <c r="F536" s="50"/>
      <c r="G536" s="50"/>
      <c r="H536" s="50"/>
      <c r="I536" s="50"/>
      <c r="J536" s="50"/>
      <c r="K536" s="50"/>
      <c r="L536" s="50"/>
      <c r="M536" s="87"/>
      <c r="N536" s="87"/>
      <c r="O536" s="50"/>
      <c r="P536" s="52"/>
      <c r="Q536" s="50"/>
      <c r="R536" s="51"/>
      <c r="S536" s="50"/>
      <c r="T536" s="50"/>
      <c r="U536" s="50"/>
    </row>
    <row r="537" ht="12.75" customHeight="1">
      <c r="A537" s="50"/>
      <c r="B537" s="50"/>
      <c r="C537" s="50"/>
      <c r="D537" s="50"/>
      <c r="E537" s="50"/>
      <c r="F537" s="50"/>
      <c r="G537" s="50"/>
      <c r="H537" s="50"/>
      <c r="I537" s="50"/>
      <c r="J537" s="50"/>
      <c r="K537" s="50"/>
      <c r="L537" s="50"/>
      <c r="M537" s="87"/>
      <c r="N537" s="87"/>
      <c r="O537" s="50"/>
      <c r="P537" s="52"/>
      <c r="Q537" s="50"/>
      <c r="R537" s="51"/>
      <c r="S537" s="50"/>
      <c r="T537" s="50"/>
      <c r="U537" s="50"/>
    </row>
    <row r="538" ht="12.75" customHeight="1">
      <c r="A538" s="50"/>
      <c r="B538" s="50"/>
      <c r="C538" s="50"/>
      <c r="D538" s="50"/>
      <c r="E538" s="50"/>
      <c r="F538" s="50"/>
      <c r="G538" s="50"/>
      <c r="H538" s="50"/>
      <c r="I538" s="50"/>
      <c r="J538" s="50"/>
      <c r="K538" s="50"/>
      <c r="L538" s="50"/>
      <c r="M538" s="87"/>
      <c r="N538" s="87"/>
      <c r="O538" s="50"/>
      <c r="P538" s="52"/>
      <c r="Q538" s="50"/>
      <c r="R538" s="51"/>
      <c r="S538" s="50"/>
      <c r="T538" s="50"/>
      <c r="U538" s="50"/>
    </row>
    <row r="539" ht="12.75" customHeight="1">
      <c r="A539" s="50"/>
      <c r="B539" s="50"/>
      <c r="C539" s="50"/>
      <c r="D539" s="50"/>
      <c r="E539" s="50"/>
      <c r="F539" s="50"/>
      <c r="G539" s="50"/>
      <c r="H539" s="50"/>
      <c r="I539" s="50"/>
      <c r="J539" s="50"/>
      <c r="K539" s="50"/>
      <c r="L539" s="50"/>
      <c r="M539" s="87"/>
      <c r="N539" s="87"/>
      <c r="O539" s="50"/>
      <c r="P539" s="52"/>
      <c r="Q539" s="50"/>
      <c r="R539" s="51"/>
      <c r="S539" s="50"/>
      <c r="T539" s="50"/>
      <c r="U539" s="50"/>
    </row>
    <row r="540" ht="12.75" customHeight="1">
      <c r="A540" s="50"/>
      <c r="B540" s="50"/>
      <c r="C540" s="50"/>
      <c r="D540" s="50"/>
      <c r="E540" s="50"/>
      <c r="F540" s="50"/>
      <c r="G540" s="50"/>
      <c r="H540" s="50"/>
      <c r="I540" s="50"/>
      <c r="J540" s="50"/>
      <c r="K540" s="50"/>
      <c r="L540" s="50"/>
      <c r="M540" s="87"/>
      <c r="N540" s="87"/>
      <c r="O540" s="50"/>
      <c r="P540" s="52"/>
      <c r="Q540" s="50"/>
      <c r="R540" s="51"/>
      <c r="S540" s="50"/>
      <c r="T540" s="50"/>
      <c r="U540" s="50"/>
    </row>
    <row r="541" ht="12.75" customHeight="1">
      <c r="A541" s="50"/>
      <c r="B541" s="50"/>
      <c r="C541" s="50"/>
      <c r="D541" s="50"/>
      <c r="E541" s="50"/>
      <c r="F541" s="50"/>
      <c r="G541" s="50"/>
      <c r="H541" s="50"/>
      <c r="I541" s="50"/>
      <c r="J541" s="50"/>
      <c r="K541" s="50"/>
      <c r="L541" s="50"/>
      <c r="M541" s="87"/>
      <c r="N541" s="87"/>
      <c r="O541" s="50"/>
      <c r="P541" s="52"/>
      <c r="Q541" s="50"/>
      <c r="R541" s="51"/>
      <c r="S541" s="50"/>
      <c r="T541" s="50"/>
      <c r="U541" s="50"/>
    </row>
    <row r="542" ht="12.75" customHeight="1">
      <c r="A542" s="50"/>
      <c r="B542" s="50"/>
      <c r="C542" s="50"/>
      <c r="D542" s="50"/>
      <c r="E542" s="50"/>
      <c r="F542" s="50"/>
      <c r="G542" s="50"/>
      <c r="H542" s="50"/>
      <c r="I542" s="50"/>
      <c r="J542" s="50"/>
      <c r="K542" s="50"/>
      <c r="L542" s="50"/>
      <c r="M542" s="87"/>
      <c r="N542" s="87"/>
      <c r="O542" s="50"/>
      <c r="P542" s="52"/>
      <c r="Q542" s="50"/>
      <c r="R542" s="51"/>
      <c r="S542" s="50"/>
      <c r="T542" s="50"/>
      <c r="U542" s="50"/>
    </row>
    <row r="543" ht="12.75" customHeight="1">
      <c r="A543" s="50"/>
      <c r="B543" s="50"/>
      <c r="C543" s="50"/>
      <c r="D543" s="50"/>
      <c r="E543" s="50"/>
      <c r="F543" s="50"/>
      <c r="G543" s="50"/>
      <c r="H543" s="50"/>
      <c r="I543" s="50"/>
      <c r="J543" s="50"/>
      <c r="K543" s="50"/>
      <c r="L543" s="50"/>
      <c r="M543" s="87"/>
      <c r="N543" s="87"/>
      <c r="O543" s="50"/>
      <c r="P543" s="52"/>
      <c r="Q543" s="50"/>
      <c r="R543" s="51"/>
      <c r="S543" s="50"/>
      <c r="T543" s="50"/>
      <c r="U543" s="50"/>
    </row>
    <row r="544" ht="12.75" customHeight="1">
      <c r="A544" s="50"/>
      <c r="B544" s="50"/>
      <c r="C544" s="50"/>
      <c r="D544" s="50"/>
      <c r="E544" s="50"/>
      <c r="F544" s="50"/>
      <c r="G544" s="50"/>
      <c r="H544" s="50"/>
      <c r="I544" s="50"/>
      <c r="J544" s="50"/>
      <c r="K544" s="50"/>
      <c r="L544" s="50"/>
      <c r="M544" s="87"/>
      <c r="N544" s="87"/>
      <c r="O544" s="50"/>
      <c r="P544" s="52"/>
      <c r="Q544" s="50"/>
      <c r="R544" s="51"/>
      <c r="S544" s="50"/>
      <c r="T544" s="50"/>
      <c r="U544" s="50"/>
    </row>
    <row r="545" ht="12.75" customHeight="1">
      <c r="A545" s="50"/>
      <c r="B545" s="50"/>
      <c r="C545" s="50"/>
      <c r="D545" s="50"/>
      <c r="E545" s="50"/>
      <c r="F545" s="50"/>
      <c r="G545" s="50"/>
      <c r="H545" s="50"/>
      <c r="I545" s="50"/>
      <c r="J545" s="50"/>
      <c r="K545" s="50"/>
      <c r="L545" s="50"/>
      <c r="M545" s="87"/>
      <c r="N545" s="87"/>
      <c r="O545" s="50"/>
      <c r="P545" s="52"/>
      <c r="Q545" s="50"/>
      <c r="R545" s="51"/>
      <c r="S545" s="50"/>
      <c r="T545" s="50"/>
      <c r="U545" s="50"/>
    </row>
    <row r="546" ht="12.75" customHeight="1">
      <c r="A546" s="50"/>
      <c r="B546" s="50"/>
      <c r="C546" s="50"/>
      <c r="D546" s="50"/>
      <c r="E546" s="50"/>
      <c r="F546" s="50"/>
      <c r="G546" s="50"/>
      <c r="H546" s="50"/>
      <c r="I546" s="50"/>
      <c r="J546" s="50"/>
      <c r="K546" s="50"/>
      <c r="L546" s="50"/>
      <c r="M546" s="87"/>
      <c r="N546" s="87"/>
      <c r="O546" s="50"/>
      <c r="P546" s="52"/>
      <c r="Q546" s="50"/>
      <c r="R546" s="51"/>
      <c r="S546" s="50"/>
      <c r="T546" s="50"/>
      <c r="U546" s="50"/>
    </row>
    <row r="547" ht="12.75" customHeight="1">
      <c r="A547" s="50"/>
      <c r="B547" s="50"/>
      <c r="C547" s="50"/>
      <c r="D547" s="50"/>
      <c r="E547" s="50"/>
      <c r="F547" s="50"/>
      <c r="G547" s="50"/>
      <c r="H547" s="50"/>
      <c r="I547" s="50"/>
      <c r="J547" s="50"/>
      <c r="K547" s="50"/>
      <c r="L547" s="50"/>
      <c r="M547" s="87"/>
      <c r="N547" s="87"/>
      <c r="O547" s="50"/>
      <c r="P547" s="52"/>
      <c r="Q547" s="50"/>
      <c r="R547" s="51"/>
      <c r="S547" s="50"/>
      <c r="T547" s="50"/>
      <c r="U547" s="50"/>
    </row>
    <row r="548" ht="12.75" customHeight="1">
      <c r="A548" s="50"/>
      <c r="B548" s="50"/>
      <c r="C548" s="50"/>
      <c r="D548" s="50"/>
      <c r="E548" s="50"/>
      <c r="F548" s="50"/>
      <c r="G548" s="50"/>
      <c r="H548" s="50"/>
      <c r="I548" s="50"/>
      <c r="J548" s="50"/>
      <c r="K548" s="50"/>
      <c r="L548" s="50"/>
      <c r="M548" s="87"/>
      <c r="N548" s="87"/>
      <c r="O548" s="50"/>
      <c r="P548" s="52"/>
      <c r="Q548" s="50"/>
      <c r="R548" s="51"/>
      <c r="S548" s="50"/>
      <c r="T548" s="50"/>
      <c r="U548" s="50"/>
    </row>
    <row r="549" ht="12.75" customHeight="1">
      <c r="A549" s="50"/>
      <c r="B549" s="50"/>
      <c r="C549" s="50"/>
      <c r="D549" s="50"/>
      <c r="E549" s="50"/>
      <c r="F549" s="50"/>
      <c r="G549" s="50"/>
      <c r="H549" s="50"/>
      <c r="I549" s="50"/>
      <c r="J549" s="50"/>
      <c r="K549" s="50"/>
      <c r="L549" s="50"/>
      <c r="M549" s="87"/>
      <c r="N549" s="87"/>
      <c r="O549" s="50"/>
      <c r="P549" s="52"/>
      <c r="Q549" s="50"/>
      <c r="R549" s="51"/>
      <c r="S549" s="50"/>
      <c r="T549" s="50"/>
      <c r="U549" s="50"/>
    </row>
    <row r="550" ht="12.75" customHeight="1">
      <c r="A550" s="50"/>
      <c r="B550" s="50"/>
      <c r="C550" s="50"/>
      <c r="D550" s="50"/>
      <c r="E550" s="50"/>
      <c r="F550" s="50"/>
      <c r="G550" s="50"/>
      <c r="H550" s="50"/>
      <c r="I550" s="50"/>
      <c r="J550" s="50"/>
      <c r="K550" s="50"/>
      <c r="L550" s="50"/>
      <c r="M550" s="87"/>
      <c r="N550" s="87"/>
      <c r="O550" s="50"/>
      <c r="P550" s="52"/>
      <c r="Q550" s="50"/>
      <c r="R550" s="51"/>
      <c r="S550" s="50"/>
      <c r="T550" s="50"/>
      <c r="U550" s="50"/>
    </row>
    <row r="551" ht="12.75" customHeight="1">
      <c r="A551" s="50"/>
      <c r="B551" s="50"/>
      <c r="C551" s="50"/>
      <c r="D551" s="50"/>
      <c r="E551" s="50"/>
      <c r="F551" s="50"/>
      <c r="G551" s="50"/>
      <c r="H551" s="50"/>
      <c r="I551" s="50"/>
      <c r="J551" s="50"/>
      <c r="K551" s="50"/>
      <c r="L551" s="50"/>
      <c r="M551" s="87"/>
      <c r="N551" s="87"/>
      <c r="O551" s="50"/>
      <c r="P551" s="52"/>
      <c r="Q551" s="50"/>
      <c r="R551" s="51"/>
      <c r="S551" s="50"/>
      <c r="T551" s="50"/>
      <c r="U551" s="50"/>
    </row>
    <row r="552" ht="12.75" customHeight="1">
      <c r="A552" s="50"/>
      <c r="B552" s="50"/>
      <c r="C552" s="50"/>
      <c r="D552" s="50"/>
      <c r="E552" s="50"/>
      <c r="F552" s="50"/>
      <c r="G552" s="50"/>
      <c r="H552" s="50"/>
      <c r="I552" s="50"/>
      <c r="J552" s="50"/>
      <c r="K552" s="50"/>
      <c r="L552" s="50"/>
      <c r="M552" s="87"/>
      <c r="N552" s="87"/>
      <c r="O552" s="50"/>
      <c r="P552" s="52"/>
      <c r="Q552" s="50"/>
      <c r="R552" s="51"/>
      <c r="S552" s="50"/>
      <c r="T552" s="50"/>
      <c r="U552" s="50"/>
    </row>
    <row r="553" ht="12.75" customHeight="1">
      <c r="A553" s="50"/>
      <c r="B553" s="50"/>
      <c r="C553" s="50"/>
      <c r="D553" s="50"/>
      <c r="E553" s="50"/>
      <c r="F553" s="50"/>
      <c r="G553" s="50"/>
      <c r="H553" s="50"/>
      <c r="I553" s="50"/>
      <c r="J553" s="50"/>
      <c r="K553" s="50"/>
      <c r="L553" s="50"/>
      <c r="M553" s="87"/>
      <c r="N553" s="87"/>
      <c r="O553" s="50"/>
      <c r="P553" s="52"/>
      <c r="Q553" s="50"/>
      <c r="R553" s="51"/>
      <c r="S553" s="50"/>
      <c r="T553" s="50"/>
      <c r="U553" s="50"/>
    </row>
    <row r="554" ht="12.75" customHeight="1">
      <c r="A554" s="50"/>
      <c r="B554" s="50"/>
      <c r="C554" s="50"/>
      <c r="D554" s="50"/>
      <c r="E554" s="50"/>
      <c r="F554" s="50"/>
      <c r="G554" s="50"/>
      <c r="H554" s="50"/>
      <c r="I554" s="50"/>
      <c r="J554" s="50"/>
      <c r="K554" s="50"/>
      <c r="L554" s="50"/>
      <c r="M554" s="87"/>
      <c r="N554" s="87"/>
      <c r="O554" s="50"/>
      <c r="P554" s="52"/>
      <c r="Q554" s="50"/>
      <c r="R554" s="51"/>
      <c r="S554" s="50"/>
      <c r="T554" s="50"/>
      <c r="U554" s="50"/>
    </row>
    <row r="555" ht="12.75" customHeight="1">
      <c r="A555" s="50"/>
      <c r="B555" s="50"/>
      <c r="C555" s="50"/>
      <c r="D555" s="50"/>
      <c r="E555" s="50"/>
      <c r="F555" s="50"/>
      <c r="G555" s="50"/>
      <c r="H555" s="50"/>
      <c r="I555" s="50"/>
      <c r="J555" s="50"/>
      <c r="K555" s="50"/>
      <c r="L555" s="50"/>
      <c r="M555" s="87"/>
      <c r="N555" s="87"/>
      <c r="O555" s="50"/>
      <c r="P555" s="52"/>
      <c r="Q555" s="50"/>
      <c r="R555" s="51"/>
      <c r="S555" s="50"/>
      <c r="T555" s="50"/>
      <c r="U555" s="50"/>
    </row>
    <row r="556" ht="12.75" customHeight="1">
      <c r="A556" s="50"/>
      <c r="B556" s="50"/>
      <c r="C556" s="50"/>
      <c r="D556" s="50"/>
      <c r="E556" s="50"/>
      <c r="F556" s="50"/>
      <c r="G556" s="50"/>
      <c r="H556" s="50"/>
      <c r="I556" s="50"/>
      <c r="J556" s="50"/>
      <c r="K556" s="50"/>
      <c r="L556" s="50"/>
      <c r="M556" s="87"/>
      <c r="N556" s="87"/>
      <c r="O556" s="50"/>
      <c r="P556" s="52"/>
      <c r="Q556" s="50"/>
      <c r="R556" s="51"/>
      <c r="S556" s="50"/>
      <c r="T556" s="50"/>
      <c r="U556" s="50"/>
    </row>
    <row r="557" ht="12.75" customHeight="1">
      <c r="A557" s="50"/>
      <c r="B557" s="50"/>
      <c r="C557" s="50"/>
      <c r="D557" s="50"/>
      <c r="E557" s="50"/>
      <c r="F557" s="50"/>
      <c r="G557" s="50"/>
      <c r="H557" s="50"/>
      <c r="I557" s="50"/>
      <c r="J557" s="50"/>
      <c r="K557" s="50"/>
      <c r="L557" s="50"/>
      <c r="M557" s="87"/>
      <c r="N557" s="87"/>
      <c r="O557" s="50"/>
      <c r="P557" s="52"/>
      <c r="Q557" s="50"/>
      <c r="R557" s="51"/>
      <c r="S557" s="50"/>
      <c r="T557" s="50"/>
      <c r="U557" s="50"/>
    </row>
    <row r="558" ht="12.75" customHeight="1">
      <c r="A558" s="50"/>
      <c r="B558" s="50"/>
      <c r="C558" s="50"/>
      <c r="D558" s="50"/>
      <c r="E558" s="50"/>
      <c r="F558" s="50"/>
      <c r="G558" s="50"/>
      <c r="H558" s="50"/>
      <c r="I558" s="50"/>
      <c r="J558" s="50"/>
      <c r="K558" s="50"/>
      <c r="L558" s="50"/>
      <c r="M558" s="87"/>
      <c r="N558" s="87"/>
      <c r="O558" s="50"/>
      <c r="P558" s="52"/>
      <c r="Q558" s="50"/>
      <c r="R558" s="51"/>
      <c r="S558" s="50"/>
      <c r="T558" s="50"/>
      <c r="U558" s="50"/>
    </row>
    <row r="559" ht="12.75" customHeight="1">
      <c r="A559" s="50"/>
      <c r="B559" s="50"/>
      <c r="C559" s="50"/>
      <c r="D559" s="50"/>
      <c r="E559" s="50"/>
      <c r="F559" s="50"/>
      <c r="G559" s="50"/>
      <c r="H559" s="50"/>
      <c r="I559" s="50"/>
      <c r="J559" s="50"/>
      <c r="K559" s="50"/>
      <c r="L559" s="50"/>
      <c r="M559" s="87"/>
      <c r="N559" s="87"/>
      <c r="O559" s="50"/>
      <c r="P559" s="52"/>
      <c r="Q559" s="50"/>
      <c r="R559" s="51"/>
      <c r="S559" s="50"/>
      <c r="T559" s="50"/>
      <c r="U559" s="50"/>
    </row>
    <row r="560" ht="12.75" customHeight="1">
      <c r="A560" s="50"/>
      <c r="B560" s="50"/>
      <c r="C560" s="50"/>
      <c r="D560" s="50"/>
      <c r="E560" s="50"/>
      <c r="F560" s="50"/>
      <c r="G560" s="50"/>
      <c r="H560" s="50"/>
      <c r="I560" s="50"/>
      <c r="J560" s="50"/>
      <c r="K560" s="50"/>
      <c r="L560" s="50"/>
      <c r="M560" s="87"/>
      <c r="N560" s="87"/>
      <c r="O560" s="50"/>
      <c r="P560" s="52"/>
      <c r="Q560" s="50"/>
      <c r="R560" s="51"/>
      <c r="S560" s="50"/>
      <c r="T560" s="50"/>
      <c r="U560" s="50"/>
    </row>
    <row r="561" ht="12.75" customHeight="1">
      <c r="A561" s="50"/>
      <c r="B561" s="50"/>
      <c r="C561" s="50"/>
      <c r="D561" s="50"/>
      <c r="E561" s="50"/>
      <c r="F561" s="50"/>
      <c r="G561" s="50"/>
      <c r="H561" s="50"/>
      <c r="I561" s="50"/>
      <c r="J561" s="50"/>
      <c r="K561" s="50"/>
      <c r="L561" s="50"/>
      <c r="M561" s="87"/>
      <c r="N561" s="87"/>
      <c r="O561" s="50"/>
      <c r="P561" s="52"/>
      <c r="Q561" s="50"/>
      <c r="R561" s="51"/>
      <c r="S561" s="50"/>
      <c r="T561" s="50"/>
      <c r="U561" s="50"/>
    </row>
    <row r="562" ht="12.75" customHeight="1">
      <c r="A562" s="50"/>
      <c r="B562" s="50"/>
      <c r="C562" s="50"/>
      <c r="D562" s="50"/>
      <c r="E562" s="50"/>
      <c r="F562" s="50"/>
      <c r="G562" s="50"/>
      <c r="H562" s="50"/>
      <c r="I562" s="50"/>
      <c r="J562" s="50"/>
      <c r="K562" s="50"/>
      <c r="L562" s="50"/>
      <c r="M562" s="87"/>
      <c r="N562" s="87"/>
      <c r="O562" s="50"/>
      <c r="P562" s="52"/>
      <c r="Q562" s="50"/>
      <c r="R562" s="51"/>
      <c r="S562" s="50"/>
      <c r="T562" s="50"/>
      <c r="U562" s="50"/>
    </row>
    <row r="563" ht="12.75" customHeight="1">
      <c r="A563" s="50"/>
      <c r="B563" s="50"/>
      <c r="C563" s="50"/>
      <c r="D563" s="50"/>
      <c r="E563" s="50"/>
      <c r="F563" s="50"/>
      <c r="G563" s="50"/>
      <c r="H563" s="50"/>
      <c r="I563" s="50"/>
      <c r="J563" s="50"/>
      <c r="K563" s="50"/>
      <c r="L563" s="50"/>
      <c r="M563" s="87"/>
      <c r="N563" s="87"/>
      <c r="O563" s="50"/>
      <c r="P563" s="52"/>
      <c r="Q563" s="50"/>
      <c r="R563" s="51"/>
      <c r="S563" s="50"/>
      <c r="T563" s="50"/>
      <c r="U563" s="50"/>
    </row>
    <row r="564" ht="12.75" customHeight="1">
      <c r="A564" s="50"/>
      <c r="B564" s="50"/>
      <c r="C564" s="50"/>
      <c r="D564" s="50"/>
      <c r="E564" s="50"/>
      <c r="F564" s="50"/>
      <c r="G564" s="50"/>
      <c r="H564" s="50"/>
      <c r="I564" s="50"/>
      <c r="J564" s="50"/>
      <c r="K564" s="50"/>
      <c r="L564" s="50"/>
      <c r="M564" s="87"/>
      <c r="N564" s="87"/>
      <c r="O564" s="50"/>
      <c r="P564" s="52"/>
      <c r="Q564" s="50"/>
      <c r="R564" s="51"/>
      <c r="S564" s="50"/>
      <c r="T564" s="50"/>
      <c r="U564" s="50"/>
    </row>
    <row r="565" ht="12.75" customHeight="1">
      <c r="A565" s="50"/>
      <c r="B565" s="50"/>
      <c r="C565" s="50"/>
      <c r="D565" s="50"/>
      <c r="E565" s="50"/>
      <c r="F565" s="50"/>
      <c r="G565" s="50"/>
      <c r="H565" s="50"/>
      <c r="I565" s="50"/>
      <c r="J565" s="50"/>
      <c r="K565" s="50"/>
      <c r="L565" s="50"/>
      <c r="M565" s="87"/>
      <c r="N565" s="87"/>
      <c r="O565" s="50"/>
      <c r="P565" s="52"/>
      <c r="Q565" s="50"/>
      <c r="R565" s="51"/>
      <c r="S565" s="50"/>
      <c r="T565" s="50"/>
      <c r="U565" s="50"/>
    </row>
    <row r="566" ht="12.75" customHeight="1">
      <c r="A566" s="50"/>
      <c r="B566" s="50"/>
      <c r="C566" s="50"/>
      <c r="D566" s="50"/>
      <c r="E566" s="50"/>
      <c r="F566" s="50"/>
      <c r="G566" s="50"/>
      <c r="H566" s="50"/>
      <c r="I566" s="50"/>
      <c r="J566" s="50"/>
      <c r="K566" s="50"/>
      <c r="L566" s="50"/>
      <c r="M566" s="87"/>
      <c r="N566" s="87"/>
      <c r="O566" s="50"/>
      <c r="P566" s="52"/>
      <c r="Q566" s="50"/>
      <c r="R566" s="51"/>
      <c r="S566" s="50"/>
      <c r="T566" s="50"/>
      <c r="U566" s="50"/>
    </row>
    <row r="567" ht="12.75" customHeight="1">
      <c r="A567" s="50"/>
      <c r="B567" s="50"/>
      <c r="C567" s="50"/>
      <c r="D567" s="50"/>
      <c r="E567" s="50"/>
      <c r="F567" s="50"/>
      <c r="G567" s="50"/>
      <c r="H567" s="50"/>
      <c r="I567" s="50"/>
      <c r="J567" s="50"/>
      <c r="K567" s="50"/>
      <c r="L567" s="50"/>
      <c r="M567" s="87"/>
      <c r="N567" s="87"/>
      <c r="O567" s="50"/>
      <c r="P567" s="52"/>
      <c r="Q567" s="50"/>
      <c r="R567" s="51"/>
      <c r="S567" s="50"/>
      <c r="T567" s="50"/>
      <c r="U567" s="50"/>
    </row>
    <row r="568" ht="12.75" customHeight="1">
      <c r="A568" s="50"/>
      <c r="B568" s="50"/>
      <c r="C568" s="50"/>
      <c r="D568" s="50"/>
      <c r="E568" s="50"/>
      <c r="F568" s="50"/>
      <c r="G568" s="50"/>
      <c r="H568" s="50"/>
      <c r="I568" s="50"/>
      <c r="J568" s="50"/>
      <c r="K568" s="50"/>
      <c r="L568" s="50"/>
      <c r="M568" s="87"/>
      <c r="N568" s="87"/>
      <c r="O568" s="50"/>
      <c r="P568" s="52"/>
      <c r="Q568" s="50"/>
      <c r="R568" s="51"/>
      <c r="S568" s="50"/>
      <c r="T568" s="50"/>
      <c r="U568" s="50"/>
    </row>
    <row r="569" ht="12.75" customHeight="1">
      <c r="A569" s="50"/>
      <c r="B569" s="50"/>
      <c r="C569" s="50"/>
      <c r="D569" s="50"/>
      <c r="E569" s="50"/>
      <c r="F569" s="50"/>
      <c r="G569" s="50"/>
      <c r="H569" s="50"/>
      <c r="I569" s="50"/>
      <c r="J569" s="50"/>
      <c r="K569" s="50"/>
      <c r="L569" s="50"/>
      <c r="M569" s="87"/>
      <c r="N569" s="87"/>
      <c r="O569" s="50"/>
      <c r="P569" s="52"/>
      <c r="Q569" s="50"/>
      <c r="R569" s="51"/>
      <c r="S569" s="50"/>
      <c r="T569" s="50"/>
      <c r="U569" s="50"/>
    </row>
    <row r="570" ht="12.75" customHeight="1">
      <c r="A570" s="50"/>
      <c r="B570" s="50"/>
      <c r="C570" s="50"/>
      <c r="D570" s="50"/>
      <c r="E570" s="50"/>
      <c r="F570" s="50"/>
      <c r="G570" s="50"/>
      <c r="H570" s="50"/>
      <c r="I570" s="50"/>
      <c r="J570" s="50"/>
      <c r="K570" s="50"/>
      <c r="L570" s="50"/>
      <c r="M570" s="87"/>
      <c r="N570" s="87"/>
      <c r="O570" s="50"/>
      <c r="P570" s="52"/>
      <c r="Q570" s="50"/>
      <c r="R570" s="51"/>
      <c r="S570" s="50"/>
      <c r="T570" s="50"/>
      <c r="U570" s="50"/>
    </row>
    <row r="571" ht="12.75" customHeight="1">
      <c r="A571" s="50"/>
      <c r="B571" s="50"/>
      <c r="C571" s="50"/>
      <c r="D571" s="50"/>
      <c r="E571" s="50"/>
      <c r="F571" s="50"/>
      <c r="G571" s="50"/>
      <c r="H571" s="50"/>
      <c r="I571" s="50"/>
      <c r="J571" s="50"/>
      <c r="K571" s="50"/>
      <c r="L571" s="50"/>
      <c r="M571" s="87"/>
      <c r="N571" s="87"/>
      <c r="O571" s="50"/>
      <c r="P571" s="52"/>
      <c r="Q571" s="50"/>
      <c r="R571" s="51"/>
      <c r="S571" s="50"/>
      <c r="T571" s="50"/>
      <c r="U571" s="50"/>
    </row>
    <row r="572" ht="12.75" customHeight="1">
      <c r="A572" s="50"/>
      <c r="B572" s="50"/>
      <c r="C572" s="50"/>
      <c r="D572" s="50"/>
      <c r="E572" s="50"/>
      <c r="F572" s="50"/>
      <c r="G572" s="50"/>
      <c r="H572" s="50"/>
      <c r="I572" s="50"/>
      <c r="J572" s="50"/>
      <c r="K572" s="50"/>
      <c r="L572" s="50"/>
      <c r="M572" s="87"/>
      <c r="N572" s="87"/>
      <c r="O572" s="50"/>
      <c r="P572" s="52"/>
      <c r="Q572" s="50"/>
      <c r="R572" s="51"/>
      <c r="S572" s="50"/>
      <c r="T572" s="50"/>
      <c r="U572" s="50"/>
    </row>
    <row r="573" ht="12.75" customHeight="1">
      <c r="A573" s="50"/>
      <c r="B573" s="50"/>
      <c r="C573" s="50"/>
      <c r="D573" s="50"/>
      <c r="E573" s="50"/>
      <c r="F573" s="50"/>
      <c r="G573" s="50"/>
      <c r="H573" s="50"/>
      <c r="I573" s="50"/>
      <c r="J573" s="50"/>
      <c r="K573" s="50"/>
      <c r="L573" s="50"/>
      <c r="M573" s="87"/>
      <c r="N573" s="87"/>
      <c r="O573" s="50"/>
      <c r="P573" s="52"/>
      <c r="Q573" s="50"/>
      <c r="R573" s="51"/>
      <c r="S573" s="50"/>
      <c r="T573" s="50"/>
      <c r="U573" s="50"/>
    </row>
    <row r="574" ht="12.75" customHeight="1">
      <c r="A574" s="50"/>
      <c r="B574" s="50"/>
      <c r="C574" s="50"/>
      <c r="D574" s="50"/>
      <c r="E574" s="50"/>
      <c r="F574" s="50"/>
      <c r="G574" s="50"/>
      <c r="H574" s="50"/>
      <c r="I574" s="50"/>
      <c r="J574" s="50"/>
      <c r="K574" s="50"/>
      <c r="L574" s="50"/>
      <c r="M574" s="87"/>
      <c r="N574" s="87"/>
      <c r="O574" s="50"/>
      <c r="P574" s="52"/>
      <c r="Q574" s="50"/>
      <c r="R574" s="51"/>
      <c r="S574" s="50"/>
      <c r="T574" s="50"/>
      <c r="U574" s="50"/>
    </row>
    <row r="575" ht="12.75" customHeight="1">
      <c r="A575" s="50"/>
      <c r="B575" s="50"/>
      <c r="C575" s="50"/>
      <c r="D575" s="50"/>
      <c r="E575" s="50"/>
      <c r="F575" s="50"/>
      <c r="G575" s="50"/>
      <c r="H575" s="50"/>
      <c r="I575" s="50"/>
      <c r="J575" s="50"/>
      <c r="K575" s="50"/>
      <c r="L575" s="50"/>
      <c r="M575" s="87"/>
      <c r="N575" s="87"/>
      <c r="O575" s="50"/>
      <c r="P575" s="52"/>
      <c r="Q575" s="50"/>
      <c r="R575" s="51"/>
      <c r="S575" s="50"/>
      <c r="T575" s="50"/>
      <c r="U575" s="50"/>
    </row>
    <row r="576" ht="12.75" customHeight="1">
      <c r="A576" s="50"/>
      <c r="B576" s="50"/>
      <c r="C576" s="50"/>
      <c r="D576" s="50"/>
      <c r="E576" s="50"/>
      <c r="F576" s="50"/>
      <c r="G576" s="50"/>
      <c r="H576" s="50"/>
      <c r="I576" s="50"/>
      <c r="J576" s="50"/>
      <c r="K576" s="50"/>
      <c r="L576" s="50"/>
      <c r="M576" s="87"/>
      <c r="N576" s="87"/>
      <c r="O576" s="50"/>
      <c r="P576" s="52"/>
      <c r="Q576" s="50"/>
      <c r="R576" s="51"/>
      <c r="S576" s="50"/>
      <c r="T576" s="50"/>
      <c r="U576" s="50"/>
    </row>
    <row r="577" ht="12.75" customHeight="1">
      <c r="A577" s="50"/>
      <c r="B577" s="50"/>
      <c r="C577" s="50"/>
      <c r="D577" s="50"/>
      <c r="E577" s="50"/>
      <c r="F577" s="50"/>
      <c r="G577" s="50"/>
      <c r="H577" s="50"/>
      <c r="I577" s="50"/>
      <c r="J577" s="50"/>
      <c r="K577" s="50"/>
      <c r="L577" s="50"/>
      <c r="M577" s="87"/>
      <c r="N577" s="87"/>
      <c r="O577" s="50"/>
      <c r="P577" s="52"/>
      <c r="Q577" s="50"/>
      <c r="R577" s="51"/>
      <c r="S577" s="50"/>
      <c r="T577" s="50"/>
      <c r="U577" s="50"/>
    </row>
    <row r="578" ht="12.75" customHeight="1">
      <c r="A578" s="50"/>
      <c r="B578" s="50"/>
      <c r="C578" s="50"/>
      <c r="D578" s="50"/>
      <c r="E578" s="50"/>
      <c r="F578" s="50"/>
      <c r="G578" s="50"/>
      <c r="H578" s="50"/>
      <c r="I578" s="50"/>
      <c r="J578" s="50"/>
      <c r="K578" s="50"/>
      <c r="L578" s="50"/>
      <c r="M578" s="87"/>
      <c r="N578" s="87"/>
      <c r="O578" s="50"/>
      <c r="P578" s="52"/>
      <c r="Q578" s="50"/>
      <c r="R578" s="51"/>
      <c r="S578" s="50"/>
      <c r="T578" s="50"/>
      <c r="U578" s="50"/>
    </row>
    <row r="579" ht="12.75" customHeight="1">
      <c r="A579" s="50"/>
      <c r="B579" s="50"/>
      <c r="C579" s="50"/>
      <c r="D579" s="50"/>
      <c r="E579" s="50"/>
      <c r="F579" s="50"/>
      <c r="G579" s="50"/>
      <c r="H579" s="50"/>
      <c r="I579" s="50"/>
      <c r="J579" s="50"/>
      <c r="K579" s="50"/>
      <c r="L579" s="50"/>
      <c r="M579" s="87"/>
      <c r="N579" s="87"/>
      <c r="O579" s="50"/>
      <c r="P579" s="52"/>
      <c r="Q579" s="50"/>
      <c r="R579" s="51"/>
      <c r="S579" s="50"/>
      <c r="T579" s="50"/>
      <c r="U579" s="50"/>
    </row>
    <row r="580" ht="12.75" customHeight="1">
      <c r="A580" s="50"/>
      <c r="B580" s="50"/>
      <c r="C580" s="50"/>
      <c r="D580" s="50"/>
      <c r="E580" s="50"/>
      <c r="F580" s="50"/>
      <c r="G580" s="50"/>
      <c r="H580" s="50"/>
      <c r="I580" s="50"/>
      <c r="J580" s="50"/>
      <c r="K580" s="50"/>
      <c r="L580" s="50"/>
      <c r="M580" s="87"/>
      <c r="N580" s="87"/>
      <c r="O580" s="50"/>
      <c r="P580" s="52"/>
      <c r="Q580" s="50"/>
      <c r="R580" s="51"/>
      <c r="S580" s="50"/>
      <c r="T580" s="50"/>
      <c r="U580" s="50"/>
    </row>
    <row r="581" ht="12.75" customHeight="1">
      <c r="A581" s="50"/>
      <c r="B581" s="50"/>
      <c r="C581" s="50"/>
      <c r="D581" s="50"/>
      <c r="E581" s="50"/>
      <c r="F581" s="50"/>
      <c r="G581" s="50"/>
      <c r="H581" s="50"/>
      <c r="I581" s="50"/>
      <c r="J581" s="50"/>
      <c r="K581" s="50"/>
      <c r="L581" s="50"/>
      <c r="M581" s="87"/>
      <c r="N581" s="87"/>
      <c r="O581" s="50"/>
      <c r="P581" s="52"/>
      <c r="Q581" s="50"/>
      <c r="R581" s="51"/>
      <c r="S581" s="50"/>
      <c r="T581" s="50"/>
      <c r="U581" s="50"/>
    </row>
    <row r="582" ht="12.75" customHeight="1">
      <c r="A582" s="50"/>
      <c r="B582" s="50"/>
      <c r="C582" s="50"/>
      <c r="D582" s="50"/>
      <c r="E582" s="50"/>
      <c r="F582" s="50"/>
      <c r="G582" s="50"/>
      <c r="H582" s="50"/>
      <c r="I582" s="50"/>
      <c r="J582" s="50"/>
      <c r="K582" s="50"/>
      <c r="L582" s="50"/>
      <c r="M582" s="87"/>
      <c r="N582" s="87"/>
      <c r="O582" s="50"/>
      <c r="P582" s="52"/>
      <c r="Q582" s="50"/>
      <c r="R582" s="51"/>
      <c r="S582" s="50"/>
      <c r="T582" s="50"/>
      <c r="U582" s="50"/>
    </row>
    <row r="583" ht="12.75" customHeight="1">
      <c r="A583" s="50"/>
      <c r="B583" s="50"/>
      <c r="C583" s="50"/>
      <c r="D583" s="50"/>
      <c r="E583" s="50"/>
      <c r="F583" s="50"/>
      <c r="G583" s="50"/>
      <c r="H583" s="50"/>
      <c r="I583" s="50"/>
      <c r="J583" s="50"/>
      <c r="K583" s="50"/>
      <c r="L583" s="50"/>
      <c r="M583" s="87"/>
      <c r="N583" s="87"/>
      <c r="O583" s="50"/>
      <c r="P583" s="52"/>
      <c r="Q583" s="50"/>
      <c r="R583" s="51"/>
      <c r="S583" s="50"/>
      <c r="T583" s="50"/>
      <c r="U583" s="50"/>
    </row>
    <row r="584" ht="12.75" customHeight="1">
      <c r="A584" s="50"/>
      <c r="B584" s="50"/>
      <c r="C584" s="50"/>
      <c r="D584" s="50"/>
      <c r="E584" s="50"/>
      <c r="F584" s="50"/>
      <c r="G584" s="50"/>
      <c r="H584" s="50"/>
      <c r="I584" s="50"/>
      <c r="J584" s="50"/>
      <c r="K584" s="50"/>
      <c r="L584" s="50"/>
      <c r="M584" s="87"/>
      <c r="N584" s="87"/>
      <c r="O584" s="50"/>
      <c r="P584" s="52"/>
      <c r="Q584" s="50"/>
      <c r="R584" s="51"/>
      <c r="S584" s="50"/>
      <c r="T584" s="50"/>
      <c r="U584" s="50"/>
    </row>
    <row r="585" ht="12.75" customHeight="1">
      <c r="A585" s="50"/>
      <c r="B585" s="50"/>
      <c r="C585" s="50"/>
      <c r="D585" s="50"/>
      <c r="E585" s="50"/>
      <c r="F585" s="50"/>
      <c r="G585" s="50"/>
      <c r="H585" s="50"/>
      <c r="I585" s="50"/>
      <c r="J585" s="50"/>
      <c r="K585" s="50"/>
      <c r="L585" s="50"/>
      <c r="M585" s="87"/>
      <c r="N585" s="87"/>
      <c r="O585" s="50"/>
      <c r="P585" s="52"/>
      <c r="Q585" s="50"/>
      <c r="R585" s="51"/>
      <c r="S585" s="50"/>
      <c r="T585" s="50"/>
      <c r="U585" s="50"/>
    </row>
    <row r="586" ht="12.75" customHeight="1">
      <c r="A586" s="50"/>
      <c r="B586" s="50"/>
      <c r="C586" s="50"/>
      <c r="D586" s="50"/>
      <c r="E586" s="50"/>
      <c r="F586" s="50"/>
      <c r="G586" s="50"/>
      <c r="H586" s="50"/>
      <c r="I586" s="50"/>
      <c r="J586" s="50"/>
      <c r="K586" s="50"/>
      <c r="L586" s="50"/>
      <c r="M586" s="87"/>
      <c r="N586" s="87"/>
      <c r="O586" s="50"/>
      <c r="P586" s="52"/>
      <c r="Q586" s="50"/>
      <c r="R586" s="51"/>
      <c r="S586" s="50"/>
      <c r="T586" s="50"/>
      <c r="U586" s="50"/>
    </row>
    <row r="587" ht="12.75" customHeight="1">
      <c r="A587" s="50"/>
      <c r="B587" s="50"/>
      <c r="C587" s="50"/>
      <c r="D587" s="50"/>
      <c r="E587" s="50"/>
      <c r="F587" s="50"/>
      <c r="G587" s="50"/>
      <c r="H587" s="50"/>
      <c r="I587" s="50"/>
      <c r="J587" s="50"/>
      <c r="K587" s="50"/>
      <c r="L587" s="50"/>
      <c r="M587" s="87"/>
      <c r="N587" s="87"/>
      <c r="O587" s="50"/>
      <c r="P587" s="52"/>
      <c r="Q587" s="50"/>
      <c r="R587" s="51"/>
      <c r="S587" s="50"/>
      <c r="T587" s="50"/>
      <c r="U587" s="50"/>
    </row>
    <row r="588" ht="12.75" customHeight="1">
      <c r="A588" s="50"/>
      <c r="B588" s="50"/>
      <c r="C588" s="50"/>
      <c r="D588" s="50"/>
      <c r="E588" s="50"/>
      <c r="F588" s="50"/>
      <c r="G588" s="50"/>
      <c r="H588" s="50"/>
      <c r="I588" s="50"/>
      <c r="J588" s="50"/>
      <c r="K588" s="50"/>
      <c r="L588" s="50"/>
      <c r="M588" s="87"/>
      <c r="N588" s="87"/>
      <c r="O588" s="50"/>
      <c r="P588" s="52"/>
      <c r="Q588" s="50"/>
      <c r="R588" s="51"/>
      <c r="S588" s="50"/>
      <c r="T588" s="50"/>
      <c r="U588" s="50"/>
    </row>
    <row r="589" ht="12.75" customHeight="1">
      <c r="A589" s="50"/>
      <c r="B589" s="50"/>
      <c r="C589" s="50"/>
      <c r="D589" s="50"/>
      <c r="E589" s="50"/>
      <c r="F589" s="50"/>
      <c r="G589" s="50"/>
      <c r="H589" s="50"/>
      <c r="I589" s="50"/>
      <c r="J589" s="50"/>
      <c r="K589" s="50"/>
      <c r="L589" s="50"/>
      <c r="M589" s="87"/>
      <c r="N589" s="87"/>
      <c r="O589" s="50"/>
      <c r="P589" s="52"/>
      <c r="Q589" s="50"/>
      <c r="R589" s="51"/>
      <c r="S589" s="50"/>
      <c r="T589" s="50"/>
      <c r="U589" s="50"/>
    </row>
    <row r="590" ht="12.75" customHeight="1">
      <c r="A590" s="50"/>
      <c r="B590" s="50"/>
      <c r="C590" s="50"/>
      <c r="D590" s="50"/>
      <c r="E590" s="50"/>
      <c r="F590" s="50"/>
      <c r="G590" s="50"/>
      <c r="H590" s="50"/>
      <c r="I590" s="50"/>
      <c r="J590" s="50"/>
      <c r="K590" s="50"/>
      <c r="L590" s="50"/>
      <c r="M590" s="87"/>
      <c r="N590" s="87"/>
      <c r="O590" s="50"/>
      <c r="P590" s="52"/>
      <c r="Q590" s="50"/>
      <c r="R590" s="51"/>
      <c r="S590" s="50"/>
      <c r="T590" s="50"/>
      <c r="U590" s="50"/>
    </row>
    <row r="591" ht="12.75" customHeight="1">
      <c r="A591" s="50"/>
      <c r="B591" s="50"/>
      <c r="C591" s="50"/>
      <c r="D591" s="50"/>
      <c r="E591" s="50"/>
      <c r="F591" s="50"/>
      <c r="G591" s="50"/>
      <c r="H591" s="50"/>
      <c r="I591" s="50"/>
      <c r="J591" s="50"/>
      <c r="K591" s="50"/>
      <c r="L591" s="50"/>
      <c r="M591" s="87"/>
      <c r="N591" s="87"/>
      <c r="O591" s="50"/>
      <c r="P591" s="52"/>
      <c r="Q591" s="50"/>
      <c r="R591" s="51"/>
      <c r="S591" s="50"/>
      <c r="T591" s="50"/>
      <c r="U591" s="50"/>
    </row>
    <row r="592" ht="12.75" customHeight="1">
      <c r="A592" s="50"/>
      <c r="B592" s="50"/>
      <c r="C592" s="50"/>
      <c r="D592" s="50"/>
      <c r="E592" s="50"/>
      <c r="F592" s="50"/>
      <c r="G592" s="50"/>
      <c r="H592" s="50"/>
      <c r="I592" s="50"/>
      <c r="J592" s="50"/>
      <c r="K592" s="50"/>
      <c r="L592" s="50"/>
      <c r="M592" s="87"/>
      <c r="N592" s="87"/>
      <c r="O592" s="50"/>
      <c r="P592" s="52"/>
      <c r="Q592" s="50"/>
      <c r="R592" s="51"/>
      <c r="S592" s="50"/>
      <c r="T592" s="50"/>
      <c r="U592" s="50"/>
    </row>
    <row r="593" ht="12.75" customHeight="1">
      <c r="A593" s="50"/>
      <c r="B593" s="50"/>
      <c r="C593" s="50"/>
      <c r="D593" s="50"/>
      <c r="E593" s="50"/>
      <c r="F593" s="50"/>
      <c r="G593" s="50"/>
      <c r="H593" s="50"/>
      <c r="I593" s="50"/>
      <c r="J593" s="50"/>
      <c r="K593" s="50"/>
      <c r="L593" s="50"/>
      <c r="M593" s="87"/>
      <c r="N593" s="87"/>
      <c r="O593" s="50"/>
      <c r="P593" s="52"/>
      <c r="Q593" s="50"/>
      <c r="R593" s="51"/>
      <c r="S593" s="50"/>
      <c r="T593" s="50"/>
      <c r="U593" s="50"/>
    </row>
    <row r="594" ht="12.75" customHeight="1">
      <c r="A594" s="50"/>
      <c r="B594" s="50"/>
      <c r="C594" s="50"/>
      <c r="D594" s="50"/>
      <c r="E594" s="50"/>
      <c r="F594" s="50"/>
      <c r="G594" s="50"/>
      <c r="H594" s="50"/>
      <c r="I594" s="50"/>
      <c r="J594" s="50"/>
      <c r="K594" s="50"/>
      <c r="L594" s="50"/>
      <c r="M594" s="87"/>
      <c r="N594" s="87"/>
      <c r="O594" s="50"/>
      <c r="P594" s="52"/>
      <c r="Q594" s="50"/>
      <c r="R594" s="51"/>
      <c r="S594" s="50"/>
      <c r="T594" s="50"/>
      <c r="U594" s="50"/>
    </row>
    <row r="595" ht="12.75" customHeight="1">
      <c r="A595" s="50"/>
      <c r="B595" s="50"/>
      <c r="C595" s="50"/>
      <c r="D595" s="50"/>
      <c r="E595" s="50"/>
      <c r="F595" s="50"/>
      <c r="G595" s="50"/>
      <c r="H595" s="50"/>
      <c r="I595" s="50"/>
      <c r="J595" s="50"/>
      <c r="K595" s="50"/>
      <c r="L595" s="50"/>
      <c r="M595" s="87"/>
      <c r="N595" s="87"/>
      <c r="O595" s="50"/>
      <c r="P595" s="52"/>
      <c r="Q595" s="50"/>
      <c r="R595" s="51"/>
      <c r="S595" s="50"/>
      <c r="T595" s="50"/>
      <c r="U595" s="50"/>
    </row>
    <row r="596" ht="12.75" customHeight="1">
      <c r="A596" s="50"/>
      <c r="B596" s="50"/>
      <c r="C596" s="50"/>
      <c r="D596" s="50"/>
      <c r="E596" s="50"/>
      <c r="F596" s="50"/>
      <c r="G596" s="50"/>
      <c r="H596" s="50"/>
      <c r="I596" s="50"/>
      <c r="J596" s="50"/>
      <c r="K596" s="50"/>
      <c r="L596" s="50"/>
      <c r="M596" s="87"/>
      <c r="N596" s="87"/>
      <c r="O596" s="50"/>
      <c r="P596" s="52"/>
      <c r="Q596" s="50"/>
      <c r="R596" s="51"/>
      <c r="S596" s="50"/>
      <c r="T596" s="50"/>
      <c r="U596" s="50"/>
    </row>
    <row r="597" ht="12.75" customHeight="1">
      <c r="A597" s="50"/>
      <c r="B597" s="50"/>
      <c r="C597" s="50"/>
      <c r="D597" s="50"/>
      <c r="E597" s="50"/>
      <c r="F597" s="50"/>
      <c r="G597" s="50"/>
      <c r="H597" s="50"/>
      <c r="I597" s="50"/>
      <c r="J597" s="50"/>
      <c r="K597" s="50"/>
      <c r="L597" s="50"/>
      <c r="M597" s="87"/>
      <c r="N597" s="87"/>
      <c r="O597" s="50"/>
      <c r="P597" s="52"/>
      <c r="Q597" s="50"/>
      <c r="R597" s="51"/>
      <c r="S597" s="50"/>
      <c r="T597" s="50"/>
      <c r="U597" s="50"/>
    </row>
    <row r="598" ht="12.75" customHeight="1">
      <c r="A598" s="50"/>
      <c r="B598" s="50"/>
      <c r="C598" s="50"/>
      <c r="D598" s="50"/>
      <c r="E598" s="50"/>
      <c r="F598" s="50"/>
      <c r="G598" s="50"/>
      <c r="H598" s="50"/>
      <c r="I598" s="50"/>
      <c r="J598" s="50"/>
      <c r="K598" s="50"/>
      <c r="L598" s="50"/>
      <c r="M598" s="87"/>
      <c r="N598" s="87"/>
      <c r="O598" s="50"/>
      <c r="P598" s="52"/>
      <c r="Q598" s="50"/>
      <c r="R598" s="51"/>
      <c r="S598" s="50"/>
      <c r="T598" s="50"/>
      <c r="U598" s="50"/>
    </row>
    <row r="599" ht="12.75" customHeight="1">
      <c r="A599" s="50"/>
      <c r="B599" s="50"/>
      <c r="C599" s="50"/>
      <c r="D599" s="50"/>
      <c r="E599" s="50"/>
      <c r="F599" s="50"/>
      <c r="G599" s="50"/>
      <c r="H599" s="50"/>
      <c r="I599" s="50"/>
      <c r="J599" s="50"/>
      <c r="K599" s="50"/>
      <c r="L599" s="50"/>
      <c r="M599" s="87"/>
      <c r="N599" s="87"/>
      <c r="O599" s="50"/>
      <c r="P599" s="52"/>
      <c r="Q599" s="50"/>
      <c r="R599" s="51"/>
      <c r="S599" s="50"/>
      <c r="T599" s="50"/>
      <c r="U599" s="50"/>
    </row>
    <row r="600" ht="12.75" customHeight="1">
      <c r="A600" s="50"/>
      <c r="B600" s="50"/>
      <c r="C600" s="50"/>
      <c r="D600" s="50"/>
      <c r="E600" s="50"/>
      <c r="F600" s="50"/>
      <c r="G600" s="50"/>
      <c r="H600" s="50"/>
      <c r="I600" s="50"/>
      <c r="J600" s="50"/>
      <c r="K600" s="50"/>
      <c r="L600" s="50"/>
      <c r="M600" s="87"/>
      <c r="N600" s="87"/>
      <c r="O600" s="50"/>
      <c r="P600" s="52"/>
      <c r="Q600" s="50"/>
      <c r="R600" s="51"/>
      <c r="S600" s="50"/>
      <c r="T600" s="50"/>
      <c r="U600" s="50"/>
    </row>
    <row r="601" ht="12.75" customHeight="1">
      <c r="A601" s="50"/>
      <c r="B601" s="50"/>
      <c r="C601" s="50"/>
      <c r="D601" s="50"/>
      <c r="E601" s="50"/>
      <c r="F601" s="50"/>
      <c r="G601" s="50"/>
      <c r="H601" s="50"/>
      <c r="I601" s="50"/>
      <c r="J601" s="50"/>
      <c r="K601" s="50"/>
      <c r="L601" s="50"/>
      <c r="M601" s="87"/>
      <c r="N601" s="87"/>
      <c r="O601" s="50"/>
      <c r="P601" s="52"/>
      <c r="Q601" s="50"/>
      <c r="R601" s="51"/>
      <c r="S601" s="50"/>
      <c r="T601" s="50"/>
      <c r="U601" s="50"/>
    </row>
    <row r="602" ht="12.75" customHeight="1">
      <c r="A602" s="50"/>
      <c r="B602" s="50"/>
      <c r="C602" s="50"/>
      <c r="D602" s="50"/>
      <c r="E602" s="50"/>
      <c r="F602" s="50"/>
      <c r="G602" s="50"/>
      <c r="H602" s="50"/>
      <c r="I602" s="50"/>
      <c r="J602" s="50"/>
      <c r="K602" s="50"/>
      <c r="L602" s="50"/>
      <c r="M602" s="87"/>
      <c r="N602" s="87"/>
      <c r="O602" s="50"/>
      <c r="P602" s="52"/>
      <c r="Q602" s="50"/>
      <c r="R602" s="51"/>
      <c r="S602" s="50"/>
      <c r="T602" s="50"/>
      <c r="U602" s="50"/>
    </row>
    <row r="603" ht="12.75" customHeight="1">
      <c r="A603" s="50"/>
      <c r="B603" s="50"/>
      <c r="C603" s="50"/>
      <c r="D603" s="50"/>
      <c r="E603" s="50"/>
      <c r="F603" s="50"/>
      <c r="G603" s="50"/>
      <c r="H603" s="50"/>
      <c r="I603" s="50"/>
      <c r="J603" s="50"/>
      <c r="K603" s="50"/>
      <c r="L603" s="50"/>
      <c r="M603" s="87"/>
      <c r="N603" s="87"/>
      <c r="O603" s="50"/>
      <c r="P603" s="52"/>
      <c r="Q603" s="50"/>
      <c r="R603" s="51"/>
      <c r="S603" s="50"/>
      <c r="T603" s="50"/>
      <c r="U603" s="50"/>
    </row>
    <row r="604" ht="12.75" customHeight="1">
      <c r="A604" s="50"/>
      <c r="B604" s="50"/>
      <c r="C604" s="50"/>
      <c r="D604" s="50"/>
      <c r="E604" s="50"/>
      <c r="F604" s="50"/>
      <c r="G604" s="50"/>
      <c r="H604" s="50"/>
      <c r="I604" s="50"/>
      <c r="J604" s="50"/>
      <c r="K604" s="50"/>
      <c r="L604" s="50"/>
      <c r="M604" s="87"/>
      <c r="N604" s="87"/>
      <c r="O604" s="50"/>
      <c r="P604" s="52"/>
      <c r="Q604" s="50"/>
      <c r="R604" s="51"/>
      <c r="S604" s="50"/>
      <c r="T604" s="50"/>
      <c r="U604" s="50"/>
    </row>
    <row r="605" ht="12.75" customHeight="1">
      <c r="A605" s="50"/>
      <c r="B605" s="50"/>
      <c r="C605" s="50"/>
      <c r="D605" s="50"/>
      <c r="E605" s="50"/>
      <c r="F605" s="50"/>
      <c r="G605" s="50"/>
      <c r="H605" s="50"/>
      <c r="I605" s="50"/>
      <c r="J605" s="50"/>
      <c r="K605" s="50"/>
      <c r="L605" s="50"/>
      <c r="M605" s="87"/>
      <c r="N605" s="87"/>
      <c r="O605" s="50"/>
      <c r="P605" s="52"/>
      <c r="Q605" s="50"/>
      <c r="R605" s="51"/>
      <c r="S605" s="50"/>
      <c r="T605" s="50"/>
      <c r="U605" s="50"/>
    </row>
    <row r="606" ht="12.75" customHeight="1">
      <c r="A606" s="50"/>
      <c r="B606" s="50"/>
      <c r="C606" s="50"/>
      <c r="D606" s="50"/>
      <c r="E606" s="50"/>
      <c r="F606" s="50"/>
      <c r="G606" s="50"/>
      <c r="H606" s="50"/>
      <c r="I606" s="50"/>
      <c r="J606" s="50"/>
      <c r="K606" s="50"/>
      <c r="L606" s="50"/>
      <c r="M606" s="87"/>
      <c r="N606" s="87"/>
      <c r="O606" s="50"/>
      <c r="P606" s="52"/>
      <c r="Q606" s="50"/>
      <c r="R606" s="51"/>
      <c r="S606" s="50"/>
      <c r="T606" s="50"/>
      <c r="U606" s="50"/>
    </row>
    <row r="607" ht="12.75" customHeight="1">
      <c r="A607" s="50"/>
      <c r="B607" s="50"/>
      <c r="C607" s="50"/>
      <c r="D607" s="50"/>
      <c r="E607" s="50"/>
      <c r="F607" s="50"/>
      <c r="G607" s="50"/>
      <c r="H607" s="50"/>
      <c r="I607" s="50"/>
      <c r="J607" s="50"/>
      <c r="K607" s="50"/>
      <c r="L607" s="50"/>
      <c r="M607" s="87"/>
      <c r="N607" s="87"/>
      <c r="O607" s="50"/>
      <c r="P607" s="52"/>
      <c r="Q607" s="50"/>
      <c r="R607" s="51"/>
      <c r="S607" s="50"/>
      <c r="T607" s="50"/>
      <c r="U607" s="50"/>
    </row>
    <row r="608" ht="12.75" customHeight="1">
      <c r="A608" s="50"/>
      <c r="B608" s="50"/>
      <c r="C608" s="50"/>
      <c r="D608" s="50"/>
      <c r="E608" s="50"/>
      <c r="F608" s="50"/>
      <c r="G608" s="50"/>
      <c r="H608" s="50"/>
      <c r="I608" s="50"/>
      <c r="J608" s="50"/>
      <c r="K608" s="50"/>
      <c r="L608" s="50"/>
      <c r="M608" s="87"/>
      <c r="N608" s="87"/>
      <c r="O608" s="50"/>
      <c r="P608" s="52"/>
      <c r="Q608" s="50"/>
      <c r="R608" s="51"/>
      <c r="S608" s="50"/>
      <c r="T608" s="50"/>
      <c r="U608" s="50"/>
    </row>
    <row r="609" ht="12.75" customHeight="1">
      <c r="A609" s="50"/>
      <c r="B609" s="50"/>
      <c r="C609" s="50"/>
      <c r="D609" s="50"/>
      <c r="E609" s="50"/>
      <c r="F609" s="50"/>
      <c r="G609" s="50"/>
      <c r="H609" s="50"/>
      <c r="I609" s="50"/>
      <c r="J609" s="50"/>
      <c r="K609" s="50"/>
      <c r="L609" s="50"/>
      <c r="M609" s="87"/>
      <c r="N609" s="87"/>
      <c r="O609" s="50"/>
      <c r="P609" s="52"/>
      <c r="Q609" s="50"/>
      <c r="R609" s="51"/>
      <c r="S609" s="50"/>
      <c r="T609" s="50"/>
      <c r="U609" s="50"/>
    </row>
    <row r="610" ht="12.75" customHeight="1">
      <c r="A610" s="50"/>
      <c r="B610" s="50"/>
      <c r="C610" s="50"/>
      <c r="D610" s="50"/>
      <c r="E610" s="50"/>
      <c r="F610" s="50"/>
      <c r="G610" s="50"/>
      <c r="H610" s="50"/>
      <c r="I610" s="50"/>
      <c r="J610" s="50"/>
      <c r="K610" s="50"/>
      <c r="L610" s="50"/>
      <c r="M610" s="87"/>
      <c r="N610" s="87"/>
      <c r="O610" s="50"/>
      <c r="P610" s="52"/>
      <c r="Q610" s="50"/>
      <c r="R610" s="51"/>
      <c r="S610" s="50"/>
      <c r="T610" s="50"/>
      <c r="U610" s="50"/>
    </row>
    <row r="611" ht="12.75" customHeight="1">
      <c r="A611" s="50"/>
      <c r="B611" s="50"/>
      <c r="C611" s="50"/>
      <c r="D611" s="50"/>
      <c r="E611" s="50"/>
      <c r="F611" s="50"/>
      <c r="G611" s="50"/>
      <c r="H611" s="50"/>
      <c r="I611" s="50"/>
      <c r="J611" s="50"/>
      <c r="K611" s="50"/>
      <c r="L611" s="50"/>
      <c r="M611" s="87"/>
      <c r="N611" s="87"/>
      <c r="O611" s="50"/>
      <c r="P611" s="52"/>
      <c r="Q611" s="50"/>
      <c r="R611" s="51"/>
      <c r="S611" s="50"/>
      <c r="T611" s="50"/>
      <c r="U611" s="50"/>
    </row>
    <row r="612" ht="12.75" customHeight="1">
      <c r="A612" s="50"/>
      <c r="B612" s="50"/>
      <c r="C612" s="50"/>
      <c r="D612" s="50"/>
      <c r="E612" s="50"/>
      <c r="F612" s="50"/>
      <c r="G612" s="50"/>
      <c r="H612" s="50"/>
      <c r="I612" s="50"/>
      <c r="J612" s="50"/>
      <c r="K612" s="50"/>
      <c r="L612" s="50"/>
      <c r="M612" s="87"/>
      <c r="N612" s="87"/>
      <c r="O612" s="50"/>
      <c r="P612" s="52"/>
      <c r="Q612" s="50"/>
      <c r="R612" s="51"/>
      <c r="S612" s="50"/>
      <c r="T612" s="50"/>
      <c r="U612" s="50"/>
    </row>
    <row r="613" ht="12.75" customHeight="1">
      <c r="A613" s="50"/>
      <c r="B613" s="50"/>
      <c r="C613" s="50"/>
      <c r="D613" s="50"/>
      <c r="E613" s="50"/>
      <c r="F613" s="50"/>
      <c r="G613" s="50"/>
      <c r="H613" s="50"/>
      <c r="I613" s="50"/>
      <c r="J613" s="50"/>
      <c r="K613" s="50"/>
      <c r="L613" s="50"/>
      <c r="M613" s="87"/>
      <c r="N613" s="87"/>
      <c r="O613" s="50"/>
      <c r="P613" s="52"/>
      <c r="Q613" s="50"/>
      <c r="R613" s="51"/>
      <c r="S613" s="50"/>
      <c r="T613" s="50"/>
      <c r="U613" s="50"/>
    </row>
    <row r="614" ht="12.75" customHeight="1">
      <c r="A614" s="50"/>
      <c r="B614" s="50"/>
      <c r="C614" s="50"/>
      <c r="D614" s="50"/>
      <c r="E614" s="50"/>
      <c r="F614" s="50"/>
      <c r="G614" s="50"/>
      <c r="H614" s="50"/>
      <c r="I614" s="50"/>
      <c r="J614" s="50"/>
      <c r="K614" s="50"/>
      <c r="L614" s="50"/>
      <c r="M614" s="87"/>
      <c r="N614" s="87"/>
      <c r="O614" s="50"/>
      <c r="P614" s="52"/>
      <c r="Q614" s="50"/>
      <c r="R614" s="51"/>
      <c r="S614" s="50"/>
      <c r="T614" s="50"/>
      <c r="U614" s="50"/>
    </row>
    <row r="615" ht="12.75" customHeight="1">
      <c r="A615" s="50"/>
      <c r="B615" s="50"/>
      <c r="C615" s="50"/>
      <c r="D615" s="50"/>
      <c r="E615" s="50"/>
      <c r="F615" s="50"/>
      <c r="G615" s="50"/>
      <c r="H615" s="50"/>
      <c r="I615" s="50"/>
      <c r="J615" s="50"/>
      <c r="K615" s="50"/>
      <c r="L615" s="50"/>
      <c r="M615" s="87"/>
      <c r="N615" s="87"/>
      <c r="O615" s="50"/>
      <c r="P615" s="52"/>
      <c r="Q615" s="50"/>
      <c r="R615" s="51"/>
      <c r="S615" s="50"/>
      <c r="T615" s="50"/>
      <c r="U615" s="50"/>
    </row>
    <row r="616" ht="12.75" customHeight="1">
      <c r="A616" s="50"/>
      <c r="B616" s="50"/>
      <c r="C616" s="50"/>
      <c r="D616" s="50"/>
      <c r="E616" s="50"/>
      <c r="F616" s="50"/>
      <c r="G616" s="50"/>
      <c r="H616" s="50"/>
      <c r="I616" s="50"/>
      <c r="J616" s="50"/>
      <c r="K616" s="50"/>
      <c r="L616" s="50"/>
      <c r="M616" s="87"/>
      <c r="N616" s="87"/>
      <c r="O616" s="50"/>
      <c r="P616" s="52"/>
      <c r="Q616" s="50"/>
      <c r="R616" s="51"/>
      <c r="S616" s="50"/>
      <c r="T616" s="50"/>
      <c r="U616" s="50"/>
    </row>
    <row r="617" ht="12.75" customHeight="1">
      <c r="A617" s="50"/>
      <c r="B617" s="50"/>
      <c r="C617" s="50"/>
      <c r="D617" s="50"/>
      <c r="E617" s="50"/>
      <c r="F617" s="50"/>
      <c r="G617" s="50"/>
      <c r="H617" s="50"/>
      <c r="I617" s="50"/>
      <c r="J617" s="50"/>
      <c r="K617" s="50"/>
      <c r="L617" s="50"/>
      <c r="M617" s="87"/>
      <c r="N617" s="87"/>
      <c r="O617" s="50"/>
      <c r="P617" s="52"/>
      <c r="Q617" s="50"/>
      <c r="R617" s="51"/>
      <c r="S617" s="50"/>
      <c r="T617" s="50"/>
      <c r="U617" s="50"/>
    </row>
    <row r="618" ht="12.75" customHeight="1">
      <c r="A618" s="50"/>
      <c r="B618" s="50"/>
      <c r="C618" s="50"/>
      <c r="D618" s="50"/>
      <c r="E618" s="50"/>
      <c r="F618" s="50"/>
      <c r="G618" s="50"/>
      <c r="H618" s="50"/>
      <c r="I618" s="50"/>
      <c r="J618" s="50"/>
      <c r="K618" s="50"/>
      <c r="L618" s="50"/>
      <c r="M618" s="87"/>
      <c r="N618" s="87"/>
      <c r="O618" s="50"/>
      <c r="P618" s="52"/>
      <c r="Q618" s="50"/>
      <c r="R618" s="51"/>
      <c r="S618" s="50"/>
      <c r="T618" s="50"/>
      <c r="U618" s="50"/>
    </row>
    <row r="619" ht="12.75" customHeight="1">
      <c r="A619" s="50"/>
      <c r="B619" s="50"/>
      <c r="C619" s="50"/>
      <c r="D619" s="50"/>
      <c r="E619" s="50"/>
      <c r="F619" s="50"/>
      <c r="G619" s="50"/>
      <c r="H619" s="50"/>
      <c r="I619" s="50"/>
      <c r="J619" s="50"/>
      <c r="K619" s="50"/>
      <c r="L619" s="50"/>
      <c r="M619" s="87"/>
      <c r="N619" s="87"/>
      <c r="O619" s="50"/>
      <c r="P619" s="52"/>
      <c r="Q619" s="50"/>
      <c r="R619" s="51"/>
      <c r="S619" s="50"/>
      <c r="T619" s="50"/>
      <c r="U619" s="50"/>
    </row>
    <row r="620" ht="12.75" customHeight="1">
      <c r="A620" s="50"/>
      <c r="B620" s="50"/>
      <c r="C620" s="50"/>
      <c r="D620" s="50"/>
      <c r="E620" s="50"/>
      <c r="F620" s="50"/>
      <c r="G620" s="50"/>
      <c r="H620" s="50"/>
      <c r="I620" s="50"/>
      <c r="J620" s="50"/>
      <c r="K620" s="50"/>
      <c r="L620" s="50"/>
      <c r="M620" s="87"/>
      <c r="N620" s="87"/>
      <c r="O620" s="50"/>
      <c r="P620" s="52"/>
      <c r="Q620" s="50"/>
      <c r="R620" s="51"/>
      <c r="S620" s="50"/>
      <c r="T620" s="50"/>
      <c r="U620" s="50"/>
    </row>
    <row r="621" ht="12.75" customHeight="1">
      <c r="A621" s="50"/>
      <c r="B621" s="50"/>
      <c r="C621" s="50"/>
      <c r="D621" s="50"/>
      <c r="E621" s="50"/>
      <c r="F621" s="50"/>
      <c r="G621" s="50"/>
      <c r="H621" s="50"/>
      <c r="I621" s="50"/>
      <c r="J621" s="50"/>
      <c r="K621" s="50"/>
      <c r="L621" s="50"/>
      <c r="M621" s="87"/>
      <c r="N621" s="87"/>
      <c r="O621" s="50"/>
      <c r="P621" s="52"/>
      <c r="Q621" s="50"/>
      <c r="R621" s="51"/>
      <c r="S621" s="50"/>
      <c r="T621" s="50"/>
      <c r="U621" s="50"/>
    </row>
    <row r="622" ht="12.75" customHeight="1">
      <c r="A622" s="50"/>
      <c r="B622" s="50"/>
      <c r="C622" s="50"/>
      <c r="D622" s="50"/>
      <c r="E622" s="50"/>
      <c r="F622" s="50"/>
      <c r="G622" s="50"/>
      <c r="H622" s="50"/>
      <c r="I622" s="50"/>
      <c r="J622" s="50"/>
      <c r="K622" s="50"/>
      <c r="L622" s="50"/>
      <c r="M622" s="87"/>
      <c r="N622" s="87"/>
      <c r="O622" s="50"/>
      <c r="P622" s="52"/>
      <c r="Q622" s="50"/>
      <c r="R622" s="51"/>
      <c r="S622" s="50"/>
      <c r="T622" s="50"/>
      <c r="U622" s="50"/>
    </row>
    <row r="623" ht="12.75" customHeight="1">
      <c r="A623" s="50"/>
      <c r="B623" s="50"/>
      <c r="C623" s="50"/>
      <c r="D623" s="50"/>
      <c r="E623" s="50"/>
      <c r="F623" s="50"/>
      <c r="G623" s="50"/>
      <c r="H623" s="50"/>
      <c r="I623" s="50"/>
      <c r="J623" s="50"/>
      <c r="K623" s="50"/>
      <c r="L623" s="50"/>
      <c r="M623" s="87"/>
      <c r="N623" s="87"/>
      <c r="O623" s="50"/>
      <c r="P623" s="52"/>
      <c r="Q623" s="50"/>
      <c r="R623" s="51"/>
      <c r="S623" s="50"/>
      <c r="T623" s="50"/>
      <c r="U623" s="50"/>
    </row>
    <row r="624" ht="12.75" customHeight="1">
      <c r="A624" s="50"/>
      <c r="B624" s="50"/>
      <c r="C624" s="50"/>
      <c r="D624" s="50"/>
      <c r="E624" s="50"/>
      <c r="F624" s="50"/>
      <c r="G624" s="50"/>
      <c r="H624" s="50"/>
      <c r="I624" s="50"/>
      <c r="J624" s="50"/>
      <c r="K624" s="50"/>
      <c r="L624" s="50"/>
      <c r="M624" s="87"/>
      <c r="N624" s="87"/>
      <c r="O624" s="50"/>
      <c r="P624" s="52"/>
      <c r="Q624" s="50"/>
      <c r="R624" s="51"/>
      <c r="S624" s="50"/>
      <c r="T624" s="50"/>
      <c r="U624" s="50"/>
    </row>
    <row r="625" ht="12.75" customHeight="1">
      <c r="A625" s="50"/>
      <c r="B625" s="50"/>
      <c r="C625" s="50"/>
      <c r="D625" s="50"/>
      <c r="E625" s="50"/>
      <c r="F625" s="50"/>
      <c r="G625" s="50"/>
      <c r="H625" s="50"/>
      <c r="I625" s="50"/>
      <c r="J625" s="50"/>
      <c r="K625" s="50"/>
      <c r="L625" s="50"/>
      <c r="M625" s="87"/>
      <c r="N625" s="87"/>
      <c r="O625" s="50"/>
      <c r="P625" s="52"/>
      <c r="Q625" s="50"/>
      <c r="R625" s="51"/>
      <c r="S625" s="50"/>
      <c r="T625" s="50"/>
      <c r="U625" s="50"/>
    </row>
    <row r="626" ht="12.75" customHeight="1">
      <c r="A626" s="50"/>
      <c r="B626" s="50"/>
      <c r="C626" s="50"/>
      <c r="D626" s="50"/>
      <c r="E626" s="50"/>
      <c r="F626" s="50"/>
      <c r="G626" s="50"/>
      <c r="H626" s="50"/>
      <c r="I626" s="50"/>
      <c r="J626" s="50"/>
      <c r="K626" s="50"/>
      <c r="L626" s="50"/>
      <c r="M626" s="87"/>
      <c r="N626" s="87"/>
      <c r="O626" s="50"/>
      <c r="P626" s="52"/>
      <c r="Q626" s="50"/>
      <c r="R626" s="51"/>
      <c r="S626" s="50"/>
      <c r="T626" s="50"/>
      <c r="U626" s="50"/>
    </row>
    <row r="627" ht="12.75" customHeight="1">
      <c r="A627" s="50"/>
      <c r="B627" s="50"/>
      <c r="C627" s="50"/>
      <c r="D627" s="50"/>
      <c r="E627" s="50"/>
      <c r="F627" s="50"/>
      <c r="G627" s="50"/>
      <c r="H627" s="50"/>
      <c r="I627" s="50"/>
      <c r="J627" s="50"/>
      <c r="K627" s="50"/>
      <c r="L627" s="50"/>
      <c r="M627" s="87"/>
      <c r="N627" s="87"/>
      <c r="O627" s="50"/>
      <c r="P627" s="52"/>
      <c r="Q627" s="50"/>
      <c r="R627" s="51"/>
      <c r="S627" s="50"/>
      <c r="T627" s="50"/>
      <c r="U627" s="50"/>
    </row>
    <row r="628" ht="12.75" customHeight="1">
      <c r="A628" s="50"/>
      <c r="B628" s="50"/>
      <c r="C628" s="50"/>
      <c r="D628" s="50"/>
      <c r="E628" s="50"/>
      <c r="F628" s="50"/>
      <c r="G628" s="50"/>
      <c r="H628" s="50"/>
      <c r="I628" s="50"/>
      <c r="J628" s="50"/>
      <c r="K628" s="50"/>
      <c r="L628" s="50"/>
      <c r="M628" s="87"/>
      <c r="N628" s="87"/>
      <c r="O628" s="50"/>
      <c r="P628" s="52"/>
      <c r="Q628" s="50"/>
      <c r="R628" s="51"/>
      <c r="S628" s="50"/>
      <c r="T628" s="50"/>
      <c r="U628" s="50"/>
    </row>
    <row r="629" ht="12.75" customHeight="1">
      <c r="A629" s="50"/>
      <c r="B629" s="50"/>
      <c r="C629" s="50"/>
      <c r="D629" s="50"/>
      <c r="E629" s="50"/>
      <c r="F629" s="50"/>
      <c r="G629" s="50"/>
      <c r="H629" s="50"/>
      <c r="I629" s="50"/>
      <c r="J629" s="50"/>
      <c r="K629" s="50"/>
      <c r="L629" s="50"/>
      <c r="M629" s="87"/>
      <c r="N629" s="87"/>
      <c r="O629" s="50"/>
      <c r="P629" s="52"/>
      <c r="Q629" s="50"/>
      <c r="R629" s="51"/>
      <c r="S629" s="50"/>
      <c r="T629" s="50"/>
      <c r="U629" s="50"/>
    </row>
    <row r="630" ht="12.75" customHeight="1">
      <c r="A630" s="50"/>
      <c r="B630" s="50"/>
      <c r="C630" s="50"/>
      <c r="D630" s="50"/>
      <c r="E630" s="50"/>
      <c r="F630" s="50"/>
      <c r="G630" s="50"/>
      <c r="H630" s="50"/>
      <c r="I630" s="50"/>
      <c r="J630" s="50"/>
      <c r="K630" s="50"/>
      <c r="L630" s="50"/>
      <c r="M630" s="87"/>
      <c r="N630" s="87"/>
      <c r="O630" s="50"/>
      <c r="P630" s="52"/>
      <c r="Q630" s="50"/>
      <c r="R630" s="51"/>
      <c r="S630" s="50"/>
      <c r="T630" s="50"/>
      <c r="U630" s="50"/>
    </row>
    <row r="631" ht="12.75" customHeight="1">
      <c r="A631" s="50"/>
      <c r="B631" s="50"/>
      <c r="C631" s="50"/>
      <c r="D631" s="50"/>
      <c r="E631" s="50"/>
      <c r="F631" s="50"/>
      <c r="G631" s="50"/>
      <c r="H631" s="50"/>
      <c r="I631" s="50"/>
      <c r="J631" s="50"/>
      <c r="K631" s="50"/>
      <c r="L631" s="50"/>
      <c r="M631" s="87"/>
      <c r="N631" s="87"/>
      <c r="O631" s="50"/>
      <c r="P631" s="52"/>
      <c r="Q631" s="50"/>
      <c r="R631" s="51"/>
      <c r="S631" s="50"/>
      <c r="T631" s="50"/>
      <c r="U631" s="50"/>
    </row>
    <row r="632" ht="12.75" customHeight="1">
      <c r="A632" s="50"/>
      <c r="B632" s="50"/>
      <c r="C632" s="50"/>
      <c r="D632" s="50"/>
      <c r="E632" s="50"/>
      <c r="F632" s="50"/>
      <c r="G632" s="50"/>
      <c r="H632" s="50"/>
      <c r="I632" s="50"/>
      <c r="J632" s="50"/>
      <c r="K632" s="50"/>
      <c r="L632" s="50"/>
      <c r="M632" s="87"/>
      <c r="N632" s="87"/>
      <c r="O632" s="50"/>
      <c r="P632" s="52"/>
      <c r="Q632" s="50"/>
      <c r="R632" s="51"/>
      <c r="S632" s="50"/>
      <c r="T632" s="50"/>
      <c r="U632" s="50"/>
    </row>
    <row r="633" ht="12.75" customHeight="1">
      <c r="A633" s="50"/>
      <c r="B633" s="50"/>
      <c r="C633" s="50"/>
      <c r="D633" s="50"/>
      <c r="E633" s="50"/>
      <c r="F633" s="50"/>
      <c r="G633" s="50"/>
      <c r="H633" s="50"/>
      <c r="I633" s="50"/>
      <c r="J633" s="50"/>
      <c r="K633" s="50"/>
      <c r="L633" s="50"/>
      <c r="M633" s="87"/>
      <c r="N633" s="87"/>
      <c r="O633" s="50"/>
      <c r="P633" s="52"/>
      <c r="Q633" s="50"/>
      <c r="R633" s="51"/>
      <c r="S633" s="50"/>
      <c r="T633" s="50"/>
      <c r="U633" s="50"/>
    </row>
    <row r="634" ht="12.75" customHeight="1">
      <c r="A634" s="50"/>
      <c r="B634" s="50"/>
      <c r="C634" s="50"/>
      <c r="D634" s="50"/>
      <c r="E634" s="50"/>
      <c r="F634" s="50"/>
      <c r="G634" s="50"/>
      <c r="H634" s="50"/>
      <c r="I634" s="50"/>
      <c r="J634" s="50"/>
      <c r="K634" s="50"/>
      <c r="L634" s="50"/>
      <c r="M634" s="87"/>
      <c r="N634" s="87"/>
      <c r="O634" s="50"/>
      <c r="P634" s="52"/>
      <c r="Q634" s="50"/>
      <c r="R634" s="51"/>
      <c r="S634" s="50"/>
      <c r="T634" s="50"/>
      <c r="U634" s="50"/>
    </row>
    <row r="635" ht="12.75" customHeight="1">
      <c r="A635" s="50"/>
      <c r="B635" s="50"/>
      <c r="C635" s="50"/>
      <c r="D635" s="50"/>
      <c r="E635" s="50"/>
      <c r="F635" s="50"/>
      <c r="G635" s="50"/>
      <c r="H635" s="50"/>
      <c r="I635" s="50"/>
      <c r="J635" s="50"/>
      <c r="K635" s="50"/>
      <c r="L635" s="50"/>
      <c r="M635" s="87"/>
      <c r="N635" s="87"/>
      <c r="O635" s="50"/>
      <c r="P635" s="52"/>
      <c r="Q635" s="50"/>
      <c r="R635" s="51"/>
      <c r="S635" s="50"/>
      <c r="T635" s="50"/>
      <c r="U635" s="50"/>
    </row>
    <row r="636" ht="12.75" customHeight="1">
      <c r="A636" s="50"/>
      <c r="B636" s="50"/>
      <c r="C636" s="50"/>
      <c r="D636" s="50"/>
      <c r="E636" s="50"/>
      <c r="F636" s="50"/>
      <c r="G636" s="50"/>
      <c r="H636" s="50"/>
      <c r="I636" s="50"/>
      <c r="J636" s="50"/>
      <c r="K636" s="50"/>
      <c r="L636" s="50"/>
      <c r="M636" s="87"/>
      <c r="N636" s="87"/>
      <c r="O636" s="50"/>
      <c r="P636" s="52"/>
      <c r="Q636" s="50"/>
      <c r="R636" s="51"/>
      <c r="S636" s="50"/>
      <c r="T636" s="50"/>
      <c r="U636" s="50"/>
    </row>
    <row r="637" ht="12.75" customHeight="1">
      <c r="A637" s="50"/>
      <c r="B637" s="50"/>
      <c r="C637" s="50"/>
      <c r="D637" s="50"/>
      <c r="E637" s="50"/>
      <c r="F637" s="50"/>
      <c r="G637" s="50"/>
      <c r="H637" s="50"/>
      <c r="I637" s="50"/>
      <c r="J637" s="50"/>
      <c r="K637" s="50"/>
      <c r="L637" s="50"/>
      <c r="M637" s="87"/>
      <c r="N637" s="87"/>
      <c r="O637" s="50"/>
      <c r="P637" s="52"/>
      <c r="Q637" s="50"/>
      <c r="R637" s="51"/>
      <c r="S637" s="50"/>
      <c r="T637" s="50"/>
      <c r="U637" s="50"/>
    </row>
    <row r="638" ht="12.75" customHeight="1">
      <c r="A638" s="50"/>
      <c r="B638" s="50"/>
      <c r="C638" s="50"/>
      <c r="D638" s="50"/>
      <c r="E638" s="50"/>
      <c r="F638" s="50"/>
      <c r="G638" s="50"/>
      <c r="H638" s="50"/>
      <c r="I638" s="50"/>
      <c r="J638" s="50"/>
      <c r="K638" s="50"/>
      <c r="L638" s="50"/>
      <c r="M638" s="87"/>
      <c r="N638" s="87"/>
      <c r="O638" s="50"/>
      <c r="P638" s="52"/>
      <c r="Q638" s="50"/>
      <c r="R638" s="51"/>
      <c r="S638" s="50"/>
      <c r="T638" s="50"/>
      <c r="U638" s="50"/>
    </row>
    <row r="639" ht="12.75" customHeight="1">
      <c r="A639" s="50"/>
      <c r="B639" s="50"/>
      <c r="C639" s="50"/>
      <c r="D639" s="50"/>
      <c r="E639" s="50"/>
      <c r="F639" s="50"/>
      <c r="G639" s="50"/>
      <c r="H639" s="50"/>
      <c r="I639" s="50"/>
      <c r="J639" s="50"/>
      <c r="K639" s="50"/>
      <c r="L639" s="50"/>
      <c r="M639" s="87"/>
      <c r="N639" s="87"/>
      <c r="O639" s="50"/>
      <c r="P639" s="52"/>
      <c r="Q639" s="50"/>
      <c r="R639" s="51"/>
      <c r="S639" s="50"/>
      <c r="T639" s="50"/>
      <c r="U639" s="50"/>
    </row>
    <row r="640" ht="12.75" customHeight="1">
      <c r="A640" s="50"/>
      <c r="B640" s="50"/>
      <c r="C640" s="50"/>
      <c r="D640" s="50"/>
      <c r="E640" s="50"/>
      <c r="F640" s="50"/>
      <c r="G640" s="50"/>
      <c r="H640" s="50"/>
      <c r="I640" s="50"/>
      <c r="J640" s="50"/>
      <c r="K640" s="50"/>
      <c r="L640" s="50"/>
      <c r="M640" s="87"/>
      <c r="N640" s="87"/>
      <c r="O640" s="50"/>
      <c r="P640" s="52"/>
      <c r="Q640" s="50"/>
      <c r="R640" s="51"/>
      <c r="S640" s="50"/>
      <c r="T640" s="50"/>
      <c r="U640" s="50"/>
    </row>
    <row r="641" ht="12.75" customHeight="1">
      <c r="A641" s="50"/>
      <c r="B641" s="50"/>
      <c r="C641" s="50"/>
      <c r="D641" s="50"/>
      <c r="E641" s="50"/>
      <c r="F641" s="50"/>
      <c r="G641" s="50"/>
      <c r="H641" s="50"/>
      <c r="I641" s="50"/>
      <c r="J641" s="50"/>
      <c r="K641" s="50"/>
      <c r="L641" s="50"/>
      <c r="M641" s="87"/>
      <c r="N641" s="87"/>
      <c r="O641" s="50"/>
      <c r="P641" s="52"/>
      <c r="Q641" s="50"/>
      <c r="R641" s="51"/>
      <c r="S641" s="50"/>
      <c r="T641" s="50"/>
      <c r="U641" s="50"/>
    </row>
    <row r="642" ht="12.75" customHeight="1">
      <c r="A642" s="50"/>
      <c r="B642" s="50"/>
      <c r="C642" s="50"/>
      <c r="D642" s="50"/>
      <c r="E642" s="50"/>
      <c r="F642" s="50"/>
      <c r="G642" s="50"/>
      <c r="H642" s="50"/>
      <c r="I642" s="50"/>
      <c r="J642" s="50"/>
      <c r="K642" s="50"/>
      <c r="L642" s="50"/>
      <c r="M642" s="87"/>
      <c r="N642" s="87"/>
      <c r="O642" s="50"/>
      <c r="P642" s="52"/>
      <c r="Q642" s="50"/>
      <c r="R642" s="51"/>
      <c r="S642" s="50"/>
      <c r="T642" s="50"/>
      <c r="U642" s="50"/>
    </row>
    <row r="643" ht="12.75" customHeight="1">
      <c r="A643" s="50"/>
      <c r="B643" s="50"/>
      <c r="C643" s="50"/>
      <c r="D643" s="50"/>
      <c r="E643" s="50"/>
      <c r="F643" s="50"/>
      <c r="G643" s="50"/>
      <c r="H643" s="50"/>
      <c r="I643" s="50"/>
      <c r="J643" s="50"/>
      <c r="K643" s="50"/>
      <c r="L643" s="50"/>
      <c r="M643" s="87"/>
      <c r="N643" s="87"/>
      <c r="O643" s="50"/>
      <c r="P643" s="52"/>
      <c r="Q643" s="50"/>
      <c r="R643" s="51"/>
      <c r="S643" s="50"/>
      <c r="T643" s="50"/>
      <c r="U643" s="50"/>
    </row>
    <row r="644" ht="12.75" customHeight="1">
      <c r="A644" s="50"/>
      <c r="B644" s="50"/>
      <c r="C644" s="50"/>
      <c r="D644" s="50"/>
      <c r="E644" s="50"/>
      <c r="F644" s="50"/>
      <c r="G644" s="50"/>
      <c r="H644" s="50"/>
      <c r="I644" s="50"/>
      <c r="J644" s="50"/>
      <c r="K644" s="50"/>
      <c r="L644" s="50"/>
      <c r="M644" s="87"/>
      <c r="N644" s="87"/>
      <c r="O644" s="50"/>
      <c r="P644" s="52"/>
      <c r="Q644" s="50"/>
      <c r="R644" s="51"/>
      <c r="S644" s="50"/>
      <c r="T644" s="50"/>
      <c r="U644" s="50"/>
    </row>
    <row r="645" ht="12.75" customHeight="1">
      <c r="A645" s="50"/>
      <c r="B645" s="50"/>
      <c r="C645" s="50"/>
      <c r="D645" s="50"/>
      <c r="E645" s="50"/>
      <c r="F645" s="50"/>
      <c r="G645" s="50"/>
      <c r="H645" s="50"/>
      <c r="I645" s="50"/>
      <c r="J645" s="50"/>
      <c r="K645" s="50"/>
      <c r="L645" s="50"/>
      <c r="M645" s="87"/>
      <c r="N645" s="87"/>
      <c r="O645" s="50"/>
      <c r="P645" s="52"/>
      <c r="Q645" s="50"/>
      <c r="R645" s="51"/>
      <c r="S645" s="50"/>
      <c r="T645" s="50"/>
      <c r="U645" s="50"/>
    </row>
    <row r="646" ht="12.75" customHeight="1">
      <c r="A646" s="50"/>
      <c r="B646" s="50"/>
      <c r="C646" s="50"/>
      <c r="D646" s="50"/>
      <c r="E646" s="50"/>
      <c r="F646" s="50"/>
      <c r="G646" s="50"/>
      <c r="H646" s="50"/>
      <c r="I646" s="50"/>
      <c r="J646" s="50"/>
      <c r="K646" s="50"/>
      <c r="L646" s="50"/>
      <c r="M646" s="87"/>
      <c r="N646" s="87"/>
      <c r="O646" s="50"/>
      <c r="P646" s="52"/>
      <c r="Q646" s="50"/>
      <c r="R646" s="51"/>
      <c r="S646" s="50"/>
      <c r="T646" s="50"/>
      <c r="U646" s="50"/>
    </row>
    <row r="647" ht="12.75" customHeight="1">
      <c r="A647" s="50"/>
      <c r="B647" s="50"/>
      <c r="C647" s="50"/>
      <c r="D647" s="50"/>
      <c r="E647" s="50"/>
      <c r="F647" s="50"/>
      <c r="G647" s="50"/>
      <c r="H647" s="50"/>
      <c r="I647" s="50"/>
      <c r="J647" s="50"/>
      <c r="K647" s="50"/>
      <c r="L647" s="50"/>
      <c r="M647" s="87"/>
      <c r="N647" s="87"/>
      <c r="O647" s="50"/>
      <c r="P647" s="52"/>
      <c r="Q647" s="50"/>
      <c r="R647" s="51"/>
      <c r="S647" s="50"/>
      <c r="T647" s="50"/>
      <c r="U647" s="50"/>
    </row>
    <row r="648" ht="12.75" customHeight="1">
      <c r="A648" s="50"/>
      <c r="B648" s="50"/>
      <c r="C648" s="50"/>
      <c r="D648" s="50"/>
      <c r="E648" s="50"/>
      <c r="F648" s="50"/>
      <c r="G648" s="50"/>
      <c r="H648" s="50"/>
      <c r="I648" s="50"/>
      <c r="J648" s="50"/>
      <c r="K648" s="50"/>
      <c r="L648" s="50"/>
      <c r="M648" s="87"/>
      <c r="N648" s="87"/>
      <c r="O648" s="50"/>
      <c r="P648" s="52"/>
      <c r="Q648" s="50"/>
      <c r="R648" s="51"/>
      <c r="S648" s="50"/>
      <c r="T648" s="50"/>
      <c r="U648" s="50"/>
    </row>
    <row r="649" ht="12.75" customHeight="1">
      <c r="A649" s="50"/>
      <c r="B649" s="50"/>
      <c r="C649" s="50"/>
      <c r="D649" s="50"/>
      <c r="E649" s="50"/>
      <c r="F649" s="50"/>
      <c r="G649" s="50"/>
      <c r="H649" s="50"/>
      <c r="I649" s="50"/>
      <c r="J649" s="50"/>
      <c r="K649" s="50"/>
      <c r="L649" s="50"/>
      <c r="M649" s="87"/>
      <c r="N649" s="87"/>
      <c r="O649" s="50"/>
      <c r="P649" s="52"/>
      <c r="Q649" s="50"/>
      <c r="R649" s="51"/>
      <c r="S649" s="50"/>
      <c r="T649" s="50"/>
      <c r="U649" s="50"/>
    </row>
    <row r="650" ht="12.75" customHeight="1">
      <c r="A650" s="50"/>
      <c r="B650" s="50"/>
      <c r="C650" s="50"/>
      <c r="D650" s="50"/>
      <c r="E650" s="50"/>
      <c r="F650" s="50"/>
      <c r="G650" s="50"/>
      <c r="H650" s="50"/>
      <c r="I650" s="50"/>
      <c r="J650" s="50"/>
      <c r="K650" s="50"/>
      <c r="L650" s="50"/>
      <c r="M650" s="87"/>
      <c r="N650" s="87"/>
      <c r="O650" s="50"/>
      <c r="P650" s="52"/>
      <c r="Q650" s="50"/>
      <c r="R650" s="51"/>
      <c r="S650" s="50"/>
      <c r="T650" s="50"/>
      <c r="U650" s="50"/>
    </row>
    <row r="651" ht="12.75" customHeight="1">
      <c r="A651" s="50"/>
      <c r="B651" s="50"/>
      <c r="C651" s="50"/>
      <c r="D651" s="50"/>
      <c r="E651" s="50"/>
      <c r="F651" s="50"/>
      <c r="G651" s="50"/>
      <c r="H651" s="50"/>
      <c r="I651" s="50"/>
      <c r="J651" s="50"/>
      <c r="K651" s="50"/>
      <c r="L651" s="50"/>
      <c r="M651" s="87"/>
      <c r="N651" s="87"/>
      <c r="O651" s="50"/>
      <c r="P651" s="52"/>
      <c r="Q651" s="50"/>
      <c r="R651" s="51"/>
      <c r="S651" s="50"/>
      <c r="T651" s="50"/>
      <c r="U651" s="50"/>
    </row>
    <row r="652" ht="12.75" customHeight="1">
      <c r="A652" s="50"/>
      <c r="B652" s="50"/>
      <c r="C652" s="50"/>
      <c r="D652" s="50"/>
      <c r="E652" s="50"/>
      <c r="F652" s="50"/>
      <c r="G652" s="50"/>
      <c r="H652" s="50"/>
      <c r="I652" s="50"/>
      <c r="J652" s="50"/>
      <c r="K652" s="50"/>
      <c r="L652" s="50"/>
      <c r="M652" s="87"/>
      <c r="N652" s="87"/>
      <c r="O652" s="50"/>
      <c r="P652" s="52"/>
      <c r="Q652" s="50"/>
      <c r="R652" s="51"/>
      <c r="S652" s="50"/>
      <c r="T652" s="50"/>
      <c r="U652" s="50"/>
    </row>
    <row r="653" ht="12.75" customHeight="1">
      <c r="A653" s="50"/>
      <c r="B653" s="50"/>
      <c r="C653" s="50"/>
      <c r="D653" s="50"/>
      <c r="E653" s="50"/>
      <c r="F653" s="50"/>
      <c r="G653" s="50"/>
      <c r="H653" s="50"/>
      <c r="I653" s="50"/>
      <c r="J653" s="50"/>
      <c r="K653" s="50"/>
      <c r="L653" s="50"/>
      <c r="M653" s="87"/>
      <c r="N653" s="87"/>
      <c r="O653" s="50"/>
      <c r="P653" s="52"/>
      <c r="Q653" s="50"/>
      <c r="R653" s="51"/>
      <c r="S653" s="50"/>
      <c r="T653" s="50"/>
      <c r="U653" s="50"/>
    </row>
    <row r="654" ht="12.75" customHeight="1">
      <c r="A654" s="50"/>
      <c r="B654" s="50"/>
      <c r="C654" s="50"/>
      <c r="D654" s="50"/>
      <c r="E654" s="50"/>
      <c r="F654" s="50"/>
      <c r="G654" s="50"/>
      <c r="H654" s="50"/>
      <c r="I654" s="50"/>
      <c r="J654" s="50"/>
      <c r="K654" s="50"/>
      <c r="L654" s="50"/>
      <c r="M654" s="87"/>
      <c r="N654" s="87"/>
      <c r="O654" s="50"/>
      <c r="P654" s="52"/>
      <c r="Q654" s="50"/>
      <c r="R654" s="51"/>
      <c r="S654" s="50"/>
      <c r="T654" s="50"/>
      <c r="U654" s="50"/>
    </row>
    <row r="655" ht="12.75" customHeight="1">
      <c r="A655" s="50"/>
      <c r="B655" s="50"/>
      <c r="C655" s="50"/>
      <c r="D655" s="50"/>
      <c r="E655" s="50"/>
      <c r="F655" s="50"/>
      <c r="G655" s="50"/>
      <c r="H655" s="50"/>
      <c r="I655" s="50"/>
      <c r="J655" s="50"/>
      <c r="K655" s="50"/>
      <c r="L655" s="50"/>
      <c r="M655" s="87"/>
      <c r="N655" s="87"/>
      <c r="O655" s="50"/>
      <c r="P655" s="52"/>
      <c r="Q655" s="50"/>
      <c r="R655" s="51"/>
      <c r="S655" s="50"/>
      <c r="T655" s="50"/>
      <c r="U655" s="50"/>
    </row>
    <row r="656" ht="12.75" customHeight="1">
      <c r="A656" s="50"/>
      <c r="B656" s="50"/>
      <c r="C656" s="50"/>
      <c r="D656" s="50"/>
      <c r="E656" s="50"/>
      <c r="F656" s="50"/>
      <c r="G656" s="50"/>
      <c r="H656" s="50"/>
      <c r="I656" s="50"/>
      <c r="J656" s="50"/>
      <c r="K656" s="50"/>
      <c r="L656" s="50"/>
      <c r="M656" s="87"/>
      <c r="N656" s="87"/>
      <c r="O656" s="50"/>
      <c r="P656" s="52"/>
      <c r="Q656" s="50"/>
      <c r="R656" s="51"/>
      <c r="S656" s="50"/>
      <c r="T656" s="50"/>
      <c r="U656" s="50"/>
    </row>
    <row r="657" ht="12.75" customHeight="1">
      <c r="A657" s="50"/>
      <c r="B657" s="50"/>
      <c r="C657" s="50"/>
      <c r="D657" s="50"/>
      <c r="E657" s="50"/>
      <c r="F657" s="50"/>
      <c r="G657" s="50"/>
      <c r="H657" s="50"/>
      <c r="I657" s="50"/>
      <c r="J657" s="50"/>
      <c r="K657" s="50"/>
      <c r="L657" s="50"/>
      <c r="M657" s="87"/>
      <c r="N657" s="87"/>
      <c r="O657" s="50"/>
      <c r="P657" s="52"/>
      <c r="Q657" s="50"/>
      <c r="R657" s="51"/>
      <c r="S657" s="50"/>
      <c r="T657" s="50"/>
      <c r="U657" s="50"/>
    </row>
    <row r="658" ht="12.75" customHeight="1">
      <c r="A658" s="50"/>
      <c r="B658" s="50"/>
      <c r="C658" s="50"/>
      <c r="D658" s="50"/>
      <c r="E658" s="50"/>
      <c r="F658" s="50"/>
      <c r="G658" s="50"/>
      <c r="H658" s="50"/>
      <c r="I658" s="50"/>
      <c r="J658" s="50"/>
      <c r="K658" s="50"/>
      <c r="L658" s="50"/>
      <c r="M658" s="87"/>
      <c r="N658" s="87"/>
      <c r="O658" s="50"/>
      <c r="P658" s="52"/>
      <c r="Q658" s="50"/>
      <c r="R658" s="51"/>
      <c r="S658" s="50"/>
      <c r="T658" s="50"/>
      <c r="U658" s="50"/>
    </row>
    <row r="659" ht="12.75" customHeight="1">
      <c r="A659" s="50"/>
      <c r="B659" s="50"/>
      <c r="C659" s="50"/>
      <c r="D659" s="50"/>
      <c r="E659" s="50"/>
      <c r="F659" s="50"/>
      <c r="G659" s="50"/>
      <c r="H659" s="50"/>
      <c r="I659" s="50"/>
      <c r="J659" s="50"/>
      <c r="K659" s="50"/>
      <c r="L659" s="50"/>
      <c r="M659" s="87"/>
      <c r="N659" s="87"/>
      <c r="O659" s="50"/>
      <c r="P659" s="52"/>
      <c r="Q659" s="50"/>
      <c r="R659" s="51"/>
      <c r="S659" s="50"/>
      <c r="T659" s="50"/>
      <c r="U659" s="50"/>
    </row>
    <row r="660" ht="12.75" customHeight="1">
      <c r="A660" s="50"/>
      <c r="B660" s="50"/>
      <c r="C660" s="50"/>
      <c r="D660" s="50"/>
      <c r="E660" s="50"/>
      <c r="F660" s="50"/>
      <c r="G660" s="50"/>
      <c r="H660" s="50"/>
      <c r="I660" s="50"/>
      <c r="J660" s="50"/>
      <c r="K660" s="50"/>
      <c r="L660" s="50"/>
      <c r="M660" s="87"/>
      <c r="N660" s="87"/>
      <c r="O660" s="50"/>
      <c r="P660" s="52"/>
      <c r="Q660" s="50"/>
      <c r="R660" s="51"/>
      <c r="S660" s="50"/>
      <c r="T660" s="50"/>
      <c r="U660" s="50"/>
    </row>
    <row r="661" ht="12.75" customHeight="1">
      <c r="A661" s="50"/>
      <c r="B661" s="50"/>
      <c r="C661" s="50"/>
      <c r="D661" s="50"/>
      <c r="E661" s="50"/>
      <c r="F661" s="50"/>
      <c r="G661" s="50"/>
      <c r="H661" s="50"/>
      <c r="I661" s="50"/>
      <c r="J661" s="50"/>
      <c r="K661" s="50"/>
      <c r="L661" s="50"/>
      <c r="M661" s="87"/>
      <c r="N661" s="87"/>
      <c r="O661" s="50"/>
      <c r="P661" s="52"/>
      <c r="Q661" s="50"/>
      <c r="R661" s="51"/>
      <c r="S661" s="50"/>
      <c r="T661" s="50"/>
      <c r="U661" s="50"/>
    </row>
    <row r="662" ht="12.75" customHeight="1">
      <c r="A662" s="50"/>
      <c r="B662" s="50"/>
      <c r="C662" s="50"/>
      <c r="D662" s="50"/>
      <c r="E662" s="50"/>
      <c r="F662" s="50"/>
      <c r="G662" s="50"/>
      <c r="H662" s="50"/>
      <c r="I662" s="50"/>
      <c r="J662" s="50"/>
      <c r="K662" s="50"/>
      <c r="L662" s="50"/>
      <c r="M662" s="87"/>
      <c r="N662" s="87"/>
      <c r="O662" s="50"/>
      <c r="P662" s="52"/>
      <c r="Q662" s="50"/>
      <c r="R662" s="51"/>
      <c r="S662" s="50"/>
      <c r="T662" s="50"/>
      <c r="U662" s="50"/>
    </row>
    <row r="663" ht="12.75" customHeight="1">
      <c r="A663" s="50"/>
      <c r="B663" s="50"/>
      <c r="C663" s="50"/>
      <c r="D663" s="50"/>
      <c r="E663" s="50"/>
      <c r="F663" s="50"/>
      <c r="G663" s="50"/>
      <c r="H663" s="50"/>
      <c r="I663" s="50"/>
      <c r="J663" s="50"/>
      <c r="K663" s="50"/>
      <c r="L663" s="50"/>
      <c r="M663" s="87"/>
      <c r="N663" s="87"/>
      <c r="O663" s="50"/>
      <c r="P663" s="52"/>
      <c r="Q663" s="50"/>
      <c r="R663" s="51"/>
      <c r="S663" s="50"/>
      <c r="T663" s="50"/>
      <c r="U663" s="50"/>
    </row>
    <row r="664" ht="12.75" customHeight="1">
      <c r="A664" s="50"/>
      <c r="B664" s="50"/>
      <c r="C664" s="50"/>
      <c r="D664" s="50"/>
      <c r="E664" s="50"/>
      <c r="F664" s="50"/>
      <c r="G664" s="50"/>
      <c r="H664" s="50"/>
      <c r="I664" s="50"/>
      <c r="J664" s="50"/>
      <c r="K664" s="50"/>
      <c r="L664" s="50"/>
      <c r="M664" s="87"/>
      <c r="N664" s="87"/>
      <c r="O664" s="50"/>
      <c r="P664" s="52"/>
      <c r="Q664" s="50"/>
      <c r="R664" s="51"/>
      <c r="S664" s="50"/>
      <c r="T664" s="50"/>
      <c r="U664" s="50"/>
    </row>
    <row r="665" ht="12.75" customHeight="1">
      <c r="A665" s="50"/>
      <c r="B665" s="50"/>
      <c r="C665" s="50"/>
      <c r="D665" s="50"/>
      <c r="E665" s="50"/>
      <c r="F665" s="50"/>
      <c r="G665" s="50"/>
      <c r="H665" s="50"/>
      <c r="I665" s="50"/>
      <c r="J665" s="50"/>
      <c r="K665" s="50"/>
      <c r="L665" s="50"/>
      <c r="M665" s="87"/>
      <c r="N665" s="87"/>
      <c r="O665" s="50"/>
      <c r="P665" s="52"/>
      <c r="Q665" s="50"/>
      <c r="R665" s="51"/>
      <c r="S665" s="50"/>
      <c r="T665" s="50"/>
      <c r="U665" s="50"/>
    </row>
    <row r="666" ht="12.75" customHeight="1">
      <c r="A666" s="50"/>
      <c r="B666" s="50"/>
      <c r="C666" s="50"/>
      <c r="D666" s="50"/>
      <c r="E666" s="50"/>
      <c r="F666" s="50"/>
      <c r="G666" s="50"/>
      <c r="H666" s="50"/>
      <c r="I666" s="50"/>
      <c r="J666" s="50"/>
      <c r="K666" s="50"/>
      <c r="L666" s="50"/>
      <c r="M666" s="87"/>
      <c r="N666" s="87"/>
      <c r="O666" s="50"/>
      <c r="P666" s="52"/>
      <c r="Q666" s="50"/>
      <c r="R666" s="51"/>
      <c r="S666" s="50"/>
      <c r="T666" s="50"/>
      <c r="U666" s="50"/>
    </row>
    <row r="667" ht="12.75" customHeight="1">
      <c r="A667" s="50"/>
      <c r="B667" s="50"/>
      <c r="C667" s="50"/>
      <c r="D667" s="50"/>
      <c r="E667" s="50"/>
      <c r="F667" s="50"/>
      <c r="G667" s="50"/>
      <c r="H667" s="50"/>
      <c r="I667" s="50"/>
      <c r="J667" s="50"/>
      <c r="K667" s="50"/>
      <c r="L667" s="50"/>
      <c r="M667" s="87"/>
      <c r="N667" s="87"/>
      <c r="O667" s="50"/>
      <c r="P667" s="52"/>
      <c r="Q667" s="50"/>
      <c r="R667" s="51"/>
      <c r="S667" s="50"/>
      <c r="T667" s="50"/>
      <c r="U667" s="50"/>
    </row>
    <row r="668" ht="12.75" customHeight="1">
      <c r="A668" s="50"/>
      <c r="B668" s="50"/>
      <c r="C668" s="50"/>
      <c r="D668" s="50"/>
      <c r="E668" s="50"/>
      <c r="F668" s="50"/>
      <c r="G668" s="50"/>
      <c r="H668" s="50"/>
      <c r="I668" s="50"/>
      <c r="J668" s="50"/>
      <c r="K668" s="50"/>
      <c r="L668" s="50"/>
      <c r="M668" s="87"/>
      <c r="N668" s="87"/>
      <c r="O668" s="50"/>
      <c r="P668" s="52"/>
      <c r="Q668" s="50"/>
      <c r="R668" s="51"/>
      <c r="S668" s="50"/>
      <c r="T668" s="50"/>
      <c r="U668" s="50"/>
    </row>
    <row r="669" ht="12.75" customHeight="1">
      <c r="A669" s="50"/>
      <c r="B669" s="50"/>
      <c r="C669" s="50"/>
      <c r="D669" s="50"/>
      <c r="E669" s="50"/>
      <c r="F669" s="50"/>
      <c r="G669" s="50"/>
      <c r="H669" s="50"/>
      <c r="I669" s="50"/>
      <c r="J669" s="50"/>
      <c r="K669" s="50"/>
      <c r="L669" s="50"/>
      <c r="M669" s="87"/>
      <c r="N669" s="87"/>
      <c r="O669" s="50"/>
      <c r="P669" s="52"/>
      <c r="Q669" s="50"/>
      <c r="R669" s="51"/>
      <c r="S669" s="50"/>
      <c r="T669" s="50"/>
      <c r="U669" s="50"/>
    </row>
    <row r="670" ht="12.75" customHeight="1">
      <c r="A670" s="50"/>
      <c r="B670" s="50"/>
      <c r="C670" s="50"/>
      <c r="D670" s="50"/>
      <c r="E670" s="50"/>
      <c r="F670" s="50"/>
      <c r="G670" s="50"/>
      <c r="H670" s="50"/>
      <c r="I670" s="50"/>
      <c r="J670" s="50"/>
      <c r="K670" s="50"/>
      <c r="L670" s="50"/>
      <c r="M670" s="87"/>
      <c r="N670" s="87"/>
      <c r="O670" s="50"/>
      <c r="P670" s="52"/>
      <c r="Q670" s="50"/>
      <c r="R670" s="51"/>
      <c r="S670" s="50"/>
      <c r="T670" s="50"/>
      <c r="U670" s="50"/>
    </row>
    <row r="671" ht="12.75" customHeight="1">
      <c r="A671" s="50"/>
      <c r="B671" s="50"/>
      <c r="C671" s="50"/>
      <c r="D671" s="50"/>
      <c r="E671" s="50"/>
      <c r="F671" s="50"/>
      <c r="G671" s="50"/>
      <c r="H671" s="50"/>
      <c r="I671" s="50"/>
      <c r="J671" s="50"/>
      <c r="K671" s="50"/>
      <c r="L671" s="50"/>
      <c r="M671" s="87"/>
      <c r="N671" s="87"/>
      <c r="O671" s="50"/>
      <c r="P671" s="52"/>
      <c r="Q671" s="50"/>
      <c r="R671" s="51"/>
      <c r="S671" s="50"/>
      <c r="T671" s="50"/>
      <c r="U671" s="50"/>
    </row>
    <row r="672" ht="12.75" customHeight="1">
      <c r="A672" s="50"/>
      <c r="B672" s="50"/>
      <c r="C672" s="50"/>
      <c r="D672" s="50"/>
      <c r="E672" s="50"/>
      <c r="F672" s="50"/>
      <c r="G672" s="50"/>
      <c r="H672" s="50"/>
      <c r="I672" s="50"/>
      <c r="J672" s="50"/>
      <c r="K672" s="50"/>
      <c r="L672" s="50"/>
      <c r="M672" s="87"/>
      <c r="N672" s="87"/>
      <c r="O672" s="50"/>
      <c r="P672" s="52"/>
      <c r="Q672" s="50"/>
      <c r="R672" s="51"/>
      <c r="S672" s="50"/>
      <c r="T672" s="50"/>
      <c r="U672" s="50"/>
    </row>
    <row r="673" ht="12.75" customHeight="1">
      <c r="A673" s="50"/>
      <c r="B673" s="50"/>
      <c r="C673" s="50"/>
      <c r="D673" s="50"/>
      <c r="E673" s="50"/>
      <c r="F673" s="50"/>
      <c r="G673" s="50"/>
      <c r="H673" s="50"/>
      <c r="I673" s="50"/>
      <c r="J673" s="50"/>
      <c r="K673" s="50"/>
      <c r="L673" s="50"/>
      <c r="M673" s="87"/>
      <c r="N673" s="87"/>
      <c r="O673" s="50"/>
      <c r="P673" s="52"/>
      <c r="Q673" s="50"/>
      <c r="R673" s="51"/>
      <c r="S673" s="50"/>
      <c r="T673" s="50"/>
      <c r="U673" s="50"/>
    </row>
    <row r="674" ht="12.75" customHeight="1">
      <c r="A674" s="50"/>
      <c r="B674" s="50"/>
      <c r="C674" s="50"/>
      <c r="D674" s="50"/>
      <c r="E674" s="50"/>
      <c r="F674" s="50"/>
      <c r="G674" s="50"/>
      <c r="H674" s="50"/>
      <c r="I674" s="50"/>
      <c r="J674" s="50"/>
      <c r="K674" s="50"/>
      <c r="L674" s="50"/>
      <c r="M674" s="87"/>
      <c r="N674" s="87"/>
      <c r="O674" s="50"/>
      <c r="P674" s="52"/>
      <c r="Q674" s="50"/>
      <c r="R674" s="51"/>
      <c r="S674" s="50"/>
      <c r="T674" s="50"/>
      <c r="U674" s="50"/>
    </row>
    <row r="675" ht="12.75" customHeight="1">
      <c r="A675" s="50"/>
      <c r="B675" s="50"/>
      <c r="C675" s="50"/>
      <c r="D675" s="50"/>
      <c r="E675" s="50"/>
      <c r="F675" s="50"/>
      <c r="G675" s="50"/>
      <c r="H675" s="50"/>
      <c r="I675" s="50"/>
      <c r="J675" s="50"/>
      <c r="K675" s="50"/>
      <c r="L675" s="50"/>
      <c r="M675" s="87"/>
      <c r="N675" s="87"/>
      <c r="O675" s="50"/>
      <c r="P675" s="52"/>
      <c r="Q675" s="50"/>
      <c r="R675" s="51"/>
      <c r="S675" s="50"/>
      <c r="T675" s="50"/>
      <c r="U675" s="50"/>
    </row>
    <row r="676" ht="12.75" customHeight="1">
      <c r="A676" s="50"/>
      <c r="B676" s="50"/>
      <c r="C676" s="50"/>
      <c r="D676" s="50"/>
      <c r="E676" s="50"/>
      <c r="F676" s="50"/>
      <c r="G676" s="50"/>
      <c r="H676" s="50"/>
      <c r="I676" s="50"/>
      <c r="J676" s="50"/>
      <c r="K676" s="50"/>
      <c r="L676" s="50"/>
      <c r="M676" s="87"/>
      <c r="N676" s="87"/>
      <c r="O676" s="50"/>
      <c r="P676" s="52"/>
      <c r="Q676" s="50"/>
      <c r="R676" s="51"/>
      <c r="S676" s="50"/>
      <c r="T676" s="50"/>
      <c r="U676" s="50"/>
    </row>
    <row r="677" ht="12.75" customHeight="1">
      <c r="A677" s="50"/>
      <c r="B677" s="50"/>
      <c r="C677" s="50"/>
      <c r="D677" s="50"/>
      <c r="E677" s="50"/>
      <c r="F677" s="50"/>
      <c r="G677" s="50"/>
      <c r="H677" s="50"/>
      <c r="I677" s="50"/>
      <c r="J677" s="50"/>
      <c r="K677" s="50"/>
      <c r="L677" s="50"/>
      <c r="M677" s="87"/>
      <c r="N677" s="87"/>
      <c r="O677" s="50"/>
      <c r="P677" s="52"/>
      <c r="Q677" s="50"/>
      <c r="R677" s="51"/>
      <c r="S677" s="50"/>
      <c r="T677" s="50"/>
      <c r="U677" s="50"/>
    </row>
    <row r="678" ht="12.75" customHeight="1">
      <c r="A678" s="50"/>
      <c r="B678" s="50"/>
      <c r="C678" s="50"/>
      <c r="D678" s="50"/>
      <c r="E678" s="50"/>
      <c r="F678" s="50"/>
      <c r="G678" s="50"/>
      <c r="H678" s="50"/>
      <c r="I678" s="50"/>
      <c r="J678" s="50"/>
      <c r="K678" s="50"/>
      <c r="L678" s="50"/>
      <c r="M678" s="87"/>
      <c r="N678" s="87"/>
      <c r="O678" s="50"/>
      <c r="P678" s="52"/>
      <c r="Q678" s="50"/>
      <c r="R678" s="51"/>
      <c r="S678" s="50"/>
      <c r="T678" s="50"/>
      <c r="U678" s="50"/>
    </row>
    <row r="679" ht="12.75" customHeight="1">
      <c r="A679" s="50"/>
      <c r="B679" s="50"/>
      <c r="C679" s="50"/>
      <c r="D679" s="50"/>
      <c r="E679" s="50"/>
      <c r="F679" s="50"/>
      <c r="G679" s="50"/>
      <c r="H679" s="50"/>
      <c r="I679" s="50"/>
      <c r="J679" s="50"/>
      <c r="K679" s="50"/>
      <c r="L679" s="50"/>
      <c r="M679" s="87"/>
      <c r="N679" s="87"/>
      <c r="O679" s="50"/>
      <c r="P679" s="52"/>
      <c r="Q679" s="50"/>
      <c r="R679" s="51"/>
      <c r="S679" s="50"/>
      <c r="T679" s="50"/>
      <c r="U679" s="50"/>
    </row>
    <row r="680" ht="12.75" customHeight="1">
      <c r="A680" s="50"/>
      <c r="B680" s="50"/>
      <c r="C680" s="50"/>
      <c r="D680" s="50"/>
      <c r="E680" s="50"/>
      <c r="F680" s="50"/>
      <c r="G680" s="50"/>
      <c r="H680" s="50"/>
      <c r="I680" s="50"/>
      <c r="J680" s="50"/>
      <c r="K680" s="50"/>
      <c r="L680" s="50"/>
      <c r="M680" s="87"/>
      <c r="N680" s="87"/>
      <c r="O680" s="50"/>
      <c r="P680" s="52"/>
      <c r="Q680" s="50"/>
      <c r="R680" s="51"/>
      <c r="S680" s="50"/>
      <c r="T680" s="50"/>
      <c r="U680" s="50"/>
    </row>
    <row r="681" ht="12.75" customHeight="1">
      <c r="A681" s="50"/>
      <c r="B681" s="50"/>
      <c r="C681" s="50"/>
      <c r="D681" s="50"/>
      <c r="E681" s="50"/>
      <c r="F681" s="50"/>
      <c r="G681" s="50"/>
      <c r="H681" s="50"/>
      <c r="I681" s="50"/>
      <c r="J681" s="50"/>
      <c r="K681" s="50"/>
      <c r="L681" s="50"/>
      <c r="M681" s="87"/>
      <c r="N681" s="87"/>
      <c r="O681" s="50"/>
      <c r="P681" s="52"/>
      <c r="Q681" s="50"/>
      <c r="R681" s="51"/>
      <c r="S681" s="50"/>
      <c r="T681" s="50"/>
      <c r="U681" s="50"/>
    </row>
    <row r="682" ht="12.75" customHeight="1">
      <c r="A682" s="50"/>
      <c r="B682" s="50"/>
      <c r="C682" s="50"/>
      <c r="D682" s="50"/>
      <c r="E682" s="50"/>
      <c r="F682" s="50"/>
      <c r="G682" s="50"/>
      <c r="H682" s="50"/>
      <c r="I682" s="50"/>
      <c r="J682" s="50"/>
      <c r="K682" s="50"/>
      <c r="L682" s="50"/>
      <c r="M682" s="87"/>
      <c r="N682" s="87"/>
      <c r="O682" s="50"/>
      <c r="P682" s="52"/>
      <c r="Q682" s="50"/>
      <c r="R682" s="51"/>
      <c r="S682" s="50"/>
      <c r="T682" s="50"/>
      <c r="U682" s="50"/>
    </row>
    <row r="683" ht="12.75" customHeight="1">
      <c r="A683" s="50"/>
      <c r="B683" s="50"/>
      <c r="C683" s="50"/>
      <c r="D683" s="50"/>
      <c r="E683" s="50"/>
      <c r="F683" s="50"/>
      <c r="G683" s="50"/>
      <c r="H683" s="50"/>
      <c r="I683" s="50"/>
      <c r="J683" s="50"/>
      <c r="K683" s="50"/>
      <c r="L683" s="50"/>
      <c r="M683" s="87"/>
      <c r="N683" s="87"/>
      <c r="O683" s="50"/>
      <c r="P683" s="52"/>
      <c r="Q683" s="50"/>
      <c r="R683" s="51"/>
      <c r="S683" s="50"/>
      <c r="T683" s="50"/>
      <c r="U683" s="50"/>
    </row>
    <row r="684" ht="12.75" customHeight="1">
      <c r="A684" s="50"/>
      <c r="B684" s="50"/>
      <c r="C684" s="50"/>
      <c r="D684" s="50"/>
      <c r="E684" s="50"/>
      <c r="F684" s="50"/>
      <c r="G684" s="50"/>
      <c r="H684" s="50"/>
      <c r="I684" s="50"/>
      <c r="J684" s="50"/>
      <c r="K684" s="50"/>
      <c r="L684" s="50"/>
      <c r="M684" s="87"/>
      <c r="N684" s="87"/>
      <c r="O684" s="50"/>
      <c r="P684" s="52"/>
      <c r="Q684" s="50"/>
      <c r="R684" s="51"/>
      <c r="S684" s="50"/>
      <c r="T684" s="50"/>
      <c r="U684" s="50"/>
    </row>
    <row r="685" ht="12.75" customHeight="1">
      <c r="A685" s="50"/>
      <c r="B685" s="50"/>
      <c r="C685" s="50"/>
      <c r="D685" s="50"/>
      <c r="E685" s="50"/>
      <c r="F685" s="50"/>
      <c r="G685" s="50"/>
      <c r="H685" s="50"/>
      <c r="I685" s="50"/>
      <c r="J685" s="50"/>
      <c r="K685" s="50"/>
      <c r="L685" s="50"/>
      <c r="M685" s="87"/>
      <c r="N685" s="87"/>
      <c r="O685" s="50"/>
      <c r="P685" s="52"/>
      <c r="Q685" s="50"/>
      <c r="R685" s="51"/>
      <c r="S685" s="50"/>
      <c r="T685" s="50"/>
      <c r="U685" s="50"/>
    </row>
    <row r="686" ht="12.75" customHeight="1">
      <c r="A686" s="50"/>
      <c r="B686" s="50"/>
      <c r="C686" s="50"/>
      <c r="D686" s="50"/>
      <c r="E686" s="50"/>
      <c r="F686" s="50"/>
      <c r="G686" s="50"/>
      <c r="H686" s="50"/>
      <c r="I686" s="50"/>
      <c r="J686" s="50"/>
      <c r="K686" s="50"/>
      <c r="L686" s="50"/>
      <c r="M686" s="87"/>
      <c r="N686" s="87"/>
      <c r="O686" s="50"/>
      <c r="P686" s="52"/>
      <c r="Q686" s="50"/>
      <c r="R686" s="51"/>
      <c r="S686" s="50"/>
      <c r="T686" s="50"/>
      <c r="U686" s="50"/>
    </row>
    <row r="687" ht="12.75" customHeight="1">
      <c r="A687" s="50"/>
      <c r="B687" s="50"/>
      <c r="C687" s="50"/>
      <c r="D687" s="50"/>
      <c r="E687" s="50"/>
      <c r="F687" s="50"/>
      <c r="G687" s="50"/>
      <c r="H687" s="50"/>
      <c r="I687" s="50"/>
      <c r="J687" s="50"/>
      <c r="K687" s="50"/>
      <c r="L687" s="50"/>
      <c r="M687" s="87"/>
      <c r="N687" s="87"/>
      <c r="O687" s="50"/>
      <c r="P687" s="52"/>
      <c r="Q687" s="50"/>
      <c r="R687" s="51"/>
      <c r="S687" s="50"/>
      <c r="T687" s="50"/>
      <c r="U687" s="50"/>
    </row>
    <row r="688" ht="12.75" customHeight="1">
      <c r="A688" s="50"/>
      <c r="B688" s="50"/>
      <c r="C688" s="50"/>
      <c r="D688" s="50"/>
      <c r="E688" s="50"/>
      <c r="F688" s="50"/>
      <c r="G688" s="50"/>
      <c r="H688" s="50"/>
      <c r="I688" s="50"/>
      <c r="J688" s="50"/>
      <c r="K688" s="50"/>
      <c r="L688" s="50"/>
      <c r="M688" s="87"/>
      <c r="N688" s="87"/>
      <c r="O688" s="50"/>
      <c r="P688" s="52"/>
      <c r="Q688" s="50"/>
      <c r="R688" s="51"/>
      <c r="S688" s="50"/>
      <c r="T688" s="50"/>
      <c r="U688" s="50"/>
    </row>
    <row r="689" ht="12.75" customHeight="1">
      <c r="A689" s="50"/>
      <c r="B689" s="50"/>
      <c r="C689" s="50"/>
      <c r="D689" s="50"/>
      <c r="E689" s="50"/>
      <c r="F689" s="50"/>
      <c r="G689" s="50"/>
      <c r="H689" s="50"/>
      <c r="I689" s="50"/>
      <c r="J689" s="50"/>
      <c r="K689" s="50"/>
      <c r="L689" s="50"/>
      <c r="M689" s="87"/>
      <c r="N689" s="87"/>
      <c r="O689" s="50"/>
      <c r="P689" s="52"/>
      <c r="Q689" s="50"/>
      <c r="R689" s="51"/>
      <c r="S689" s="50"/>
      <c r="T689" s="50"/>
      <c r="U689" s="50"/>
    </row>
    <row r="690" ht="12.75" customHeight="1">
      <c r="A690" s="50"/>
      <c r="B690" s="50"/>
      <c r="C690" s="50"/>
      <c r="D690" s="50"/>
      <c r="E690" s="50"/>
      <c r="F690" s="50"/>
      <c r="G690" s="50"/>
      <c r="H690" s="50"/>
      <c r="I690" s="50"/>
      <c r="J690" s="50"/>
      <c r="K690" s="50"/>
      <c r="L690" s="50"/>
      <c r="M690" s="87"/>
      <c r="N690" s="87"/>
      <c r="O690" s="50"/>
      <c r="P690" s="52"/>
      <c r="Q690" s="50"/>
      <c r="R690" s="51"/>
      <c r="S690" s="50"/>
      <c r="T690" s="50"/>
      <c r="U690" s="50"/>
    </row>
    <row r="691" ht="12.75" customHeight="1">
      <c r="A691" s="50"/>
      <c r="B691" s="50"/>
      <c r="C691" s="50"/>
      <c r="D691" s="50"/>
      <c r="E691" s="50"/>
      <c r="F691" s="50"/>
      <c r="G691" s="50"/>
      <c r="H691" s="50"/>
      <c r="I691" s="50"/>
      <c r="J691" s="50"/>
      <c r="K691" s="50"/>
      <c r="L691" s="50"/>
      <c r="M691" s="87"/>
      <c r="N691" s="87"/>
      <c r="O691" s="50"/>
      <c r="P691" s="52"/>
      <c r="Q691" s="50"/>
      <c r="R691" s="51"/>
      <c r="S691" s="50"/>
      <c r="T691" s="50"/>
      <c r="U691" s="50"/>
    </row>
    <row r="692" ht="12.75" customHeight="1">
      <c r="A692" s="50"/>
      <c r="B692" s="50"/>
      <c r="C692" s="50"/>
      <c r="D692" s="50"/>
      <c r="E692" s="50"/>
      <c r="F692" s="50"/>
      <c r="G692" s="50"/>
      <c r="H692" s="50"/>
      <c r="I692" s="50"/>
      <c r="J692" s="50"/>
      <c r="K692" s="50"/>
      <c r="L692" s="50"/>
      <c r="M692" s="87"/>
      <c r="N692" s="87"/>
      <c r="O692" s="50"/>
      <c r="P692" s="52"/>
      <c r="Q692" s="50"/>
      <c r="R692" s="51"/>
      <c r="S692" s="50"/>
      <c r="T692" s="50"/>
      <c r="U692" s="50"/>
    </row>
    <row r="693" ht="12.75" customHeight="1">
      <c r="A693" s="50"/>
      <c r="B693" s="50"/>
      <c r="C693" s="50"/>
      <c r="D693" s="50"/>
      <c r="E693" s="50"/>
      <c r="F693" s="50"/>
      <c r="G693" s="50"/>
      <c r="H693" s="50"/>
      <c r="I693" s="50"/>
      <c r="J693" s="50"/>
      <c r="K693" s="50"/>
      <c r="L693" s="50"/>
      <c r="M693" s="87"/>
      <c r="N693" s="87"/>
      <c r="O693" s="50"/>
      <c r="P693" s="52"/>
      <c r="Q693" s="50"/>
      <c r="R693" s="51"/>
      <c r="S693" s="50"/>
      <c r="T693" s="50"/>
      <c r="U693" s="50"/>
    </row>
    <row r="694" ht="12.75" customHeight="1">
      <c r="A694" s="50"/>
      <c r="B694" s="50"/>
      <c r="C694" s="50"/>
      <c r="D694" s="50"/>
      <c r="E694" s="50"/>
      <c r="F694" s="50"/>
      <c r="G694" s="50"/>
      <c r="H694" s="50"/>
      <c r="I694" s="50"/>
      <c r="J694" s="50"/>
      <c r="K694" s="50"/>
      <c r="L694" s="50"/>
      <c r="M694" s="87"/>
      <c r="N694" s="87"/>
      <c r="O694" s="50"/>
      <c r="P694" s="52"/>
      <c r="Q694" s="50"/>
      <c r="R694" s="51"/>
      <c r="S694" s="50"/>
      <c r="T694" s="50"/>
      <c r="U694" s="50"/>
    </row>
    <row r="695" ht="12.75" customHeight="1">
      <c r="A695" s="50"/>
      <c r="B695" s="50"/>
      <c r="C695" s="50"/>
      <c r="D695" s="50"/>
      <c r="E695" s="50"/>
      <c r="F695" s="50"/>
      <c r="G695" s="50"/>
      <c r="H695" s="50"/>
      <c r="I695" s="50"/>
      <c r="J695" s="50"/>
      <c r="K695" s="50"/>
      <c r="L695" s="50"/>
      <c r="M695" s="87"/>
      <c r="N695" s="87"/>
      <c r="O695" s="50"/>
      <c r="P695" s="52"/>
      <c r="Q695" s="50"/>
      <c r="R695" s="51"/>
      <c r="S695" s="50"/>
      <c r="T695" s="50"/>
      <c r="U695" s="50"/>
    </row>
    <row r="696" ht="12.75" customHeight="1">
      <c r="A696" s="50"/>
      <c r="B696" s="50"/>
      <c r="C696" s="50"/>
      <c r="D696" s="50"/>
      <c r="E696" s="50"/>
      <c r="F696" s="50"/>
      <c r="G696" s="50"/>
      <c r="H696" s="50"/>
      <c r="I696" s="50"/>
      <c r="J696" s="50"/>
      <c r="K696" s="50"/>
      <c r="L696" s="50"/>
      <c r="M696" s="87"/>
      <c r="N696" s="87"/>
      <c r="O696" s="50"/>
      <c r="P696" s="52"/>
      <c r="Q696" s="50"/>
      <c r="R696" s="51"/>
      <c r="S696" s="50"/>
      <c r="T696" s="50"/>
      <c r="U696" s="50"/>
    </row>
    <row r="697" ht="12.75" customHeight="1">
      <c r="A697" s="50"/>
      <c r="B697" s="50"/>
      <c r="C697" s="50"/>
      <c r="D697" s="50"/>
      <c r="E697" s="50"/>
      <c r="F697" s="50"/>
      <c r="G697" s="50"/>
      <c r="H697" s="50"/>
      <c r="I697" s="50"/>
      <c r="J697" s="50"/>
      <c r="K697" s="50"/>
      <c r="L697" s="50"/>
      <c r="M697" s="87"/>
      <c r="N697" s="87"/>
      <c r="O697" s="50"/>
      <c r="P697" s="52"/>
      <c r="Q697" s="50"/>
      <c r="R697" s="51"/>
      <c r="S697" s="50"/>
      <c r="T697" s="50"/>
      <c r="U697" s="50"/>
    </row>
    <row r="698" ht="12.75" customHeight="1">
      <c r="A698" s="50"/>
      <c r="B698" s="50"/>
      <c r="C698" s="50"/>
      <c r="D698" s="50"/>
      <c r="E698" s="50"/>
      <c r="F698" s="50"/>
      <c r="G698" s="50"/>
      <c r="H698" s="50"/>
      <c r="I698" s="50"/>
      <c r="J698" s="50"/>
      <c r="K698" s="50"/>
      <c r="L698" s="50"/>
      <c r="M698" s="87"/>
      <c r="N698" s="87"/>
      <c r="O698" s="50"/>
      <c r="P698" s="52"/>
      <c r="Q698" s="50"/>
      <c r="R698" s="51"/>
      <c r="S698" s="50"/>
      <c r="T698" s="50"/>
      <c r="U698" s="50"/>
    </row>
    <row r="699" ht="12.75" customHeight="1">
      <c r="A699" s="50"/>
      <c r="B699" s="50"/>
      <c r="C699" s="50"/>
      <c r="D699" s="50"/>
      <c r="E699" s="50"/>
      <c r="F699" s="50"/>
      <c r="G699" s="50"/>
      <c r="H699" s="50"/>
      <c r="I699" s="50"/>
      <c r="J699" s="50"/>
      <c r="K699" s="50"/>
      <c r="L699" s="50"/>
      <c r="M699" s="87"/>
      <c r="N699" s="87"/>
      <c r="O699" s="50"/>
      <c r="P699" s="52"/>
      <c r="Q699" s="50"/>
      <c r="R699" s="51"/>
      <c r="S699" s="50"/>
      <c r="T699" s="50"/>
      <c r="U699" s="50"/>
    </row>
    <row r="700" ht="12.75" customHeight="1">
      <c r="A700" s="50"/>
      <c r="B700" s="50"/>
      <c r="C700" s="50"/>
      <c r="D700" s="50"/>
      <c r="E700" s="50"/>
      <c r="F700" s="50"/>
      <c r="G700" s="50"/>
      <c r="H700" s="50"/>
      <c r="I700" s="50"/>
      <c r="J700" s="50"/>
      <c r="K700" s="50"/>
      <c r="L700" s="50"/>
      <c r="M700" s="87"/>
      <c r="N700" s="87"/>
      <c r="O700" s="50"/>
      <c r="P700" s="52"/>
      <c r="Q700" s="50"/>
      <c r="R700" s="51"/>
      <c r="S700" s="50"/>
      <c r="T700" s="50"/>
      <c r="U700" s="50"/>
    </row>
    <row r="701" ht="12.75" customHeight="1">
      <c r="A701" s="50"/>
      <c r="B701" s="50"/>
      <c r="C701" s="50"/>
      <c r="D701" s="50"/>
      <c r="E701" s="50"/>
      <c r="F701" s="50"/>
      <c r="G701" s="50"/>
      <c r="H701" s="50"/>
      <c r="I701" s="50"/>
      <c r="J701" s="50"/>
      <c r="K701" s="50"/>
      <c r="L701" s="50"/>
      <c r="M701" s="87"/>
      <c r="N701" s="87"/>
      <c r="O701" s="50"/>
      <c r="P701" s="52"/>
      <c r="Q701" s="50"/>
      <c r="R701" s="51"/>
      <c r="S701" s="50"/>
      <c r="T701" s="50"/>
      <c r="U701" s="50"/>
    </row>
    <row r="702" ht="12.75" customHeight="1">
      <c r="A702" s="50"/>
      <c r="B702" s="50"/>
      <c r="C702" s="50"/>
      <c r="D702" s="50"/>
      <c r="E702" s="50"/>
      <c r="F702" s="50"/>
      <c r="G702" s="50"/>
      <c r="H702" s="50"/>
      <c r="I702" s="50"/>
      <c r="J702" s="50"/>
      <c r="K702" s="50"/>
      <c r="L702" s="50"/>
      <c r="M702" s="87"/>
      <c r="N702" s="87"/>
      <c r="O702" s="50"/>
      <c r="P702" s="52"/>
      <c r="Q702" s="50"/>
      <c r="R702" s="51"/>
      <c r="S702" s="50"/>
      <c r="T702" s="50"/>
      <c r="U702" s="50"/>
    </row>
    <row r="703" ht="12.75" customHeight="1">
      <c r="A703" s="50"/>
      <c r="B703" s="50"/>
      <c r="C703" s="50"/>
      <c r="D703" s="50"/>
      <c r="E703" s="50"/>
      <c r="F703" s="50"/>
      <c r="G703" s="50"/>
      <c r="H703" s="50"/>
      <c r="I703" s="50"/>
      <c r="J703" s="50"/>
      <c r="K703" s="50"/>
      <c r="L703" s="50"/>
      <c r="M703" s="87"/>
      <c r="N703" s="87"/>
      <c r="O703" s="50"/>
      <c r="P703" s="52"/>
      <c r="Q703" s="50"/>
      <c r="R703" s="51"/>
      <c r="S703" s="50"/>
      <c r="T703" s="50"/>
      <c r="U703" s="50"/>
    </row>
    <row r="704" ht="12.75" customHeight="1">
      <c r="A704" s="50"/>
      <c r="B704" s="50"/>
      <c r="C704" s="50"/>
      <c r="D704" s="50"/>
      <c r="E704" s="50"/>
      <c r="F704" s="50"/>
      <c r="G704" s="50"/>
      <c r="H704" s="50"/>
      <c r="I704" s="50"/>
      <c r="J704" s="50"/>
      <c r="K704" s="50"/>
      <c r="L704" s="50"/>
      <c r="M704" s="87"/>
      <c r="N704" s="87"/>
      <c r="O704" s="50"/>
      <c r="P704" s="52"/>
      <c r="Q704" s="50"/>
      <c r="R704" s="51"/>
      <c r="S704" s="50"/>
      <c r="T704" s="50"/>
      <c r="U704" s="50"/>
    </row>
    <row r="705" ht="12.75" customHeight="1">
      <c r="A705" s="50"/>
      <c r="B705" s="50"/>
      <c r="C705" s="50"/>
      <c r="D705" s="50"/>
      <c r="E705" s="50"/>
      <c r="F705" s="50"/>
      <c r="G705" s="50"/>
      <c r="H705" s="50"/>
      <c r="I705" s="50"/>
      <c r="J705" s="50"/>
      <c r="K705" s="50"/>
      <c r="L705" s="50"/>
      <c r="M705" s="87"/>
      <c r="N705" s="87"/>
      <c r="O705" s="50"/>
      <c r="P705" s="52"/>
      <c r="Q705" s="50"/>
      <c r="R705" s="51"/>
      <c r="S705" s="50"/>
      <c r="T705" s="50"/>
      <c r="U705" s="50"/>
    </row>
    <row r="706" ht="12.75" customHeight="1">
      <c r="A706" s="50"/>
      <c r="B706" s="50"/>
      <c r="C706" s="50"/>
      <c r="D706" s="50"/>
      <c r="E706" s="50"/>
      <c r="F706" s="50"/>
      <c r="G706" s="50"/>
      <c r="H706" s="50"/>
      <c r="I706" s="50"/>
      <c r="J706" s="50"/>
      <c r="K706" s="50"/>
      <c r="L706" s="50"/>
      <c r="M706" s="87"/>
      <c r="N706" s="87"/>
      <c r="O706" s="50"/>
      <c r="P706" s="52"/>
      <c r="Q706" s="50"/>
      <c r="R706" s="51"/>
      <c r="S706" s="50"/>
      <c r="T706" s="50"/>
      <c r="U706" s="50"/>
    </row>
    <row r="707" ht="12.75" customHeight="1">
      <c r="A707" s="50"/>
      <c r="B707" s="50"/>
      <c r="C707" s="50"/>
      <c r="D707" s="50"/>
      <c r="E707" s="50"/>
      <c r="F707" s="50"/>
      <c r="G707" s="50"/>
      <c r="H707" s="50"/>
      <c r="I707" s="50"/>
      <c r="J707" s="50"/>
      <c r="K707" s="50"/>
      <c r="L707" s="50"/>
      <c r="M707" s="87"/>
      <c r="N707" s="87"/>
      <c r="O707" s="50"/>
      <c r="P707" s="52"/>
      <c r="Q707" s="50"/>
      <c r="R707" s="51"/>
      <c r="S707" s="50"/>
      <c r="T707" s="50"/>
      <c r="U707" s="50"/>
    </row>
    <row r="708" ht="12.75" customHeight="1">
      <c r="A708" s="50"/>
      <c r="B708" s="50"/>
      <c r="C708" s="50"/>
      <c r="D708" s="50"/>
      <c r="E708" s="50"/>
      <c r="F708" s="50"/>
      <c r="G708" s="50"/>
      <c r="H708" s="50"/>
      <c r="I708" s="50"/>
      <c r="J708" s="50"/>
      <c r="K708" s="50"/>
      <c r="L708" s="50"/>
      <c r="M708" s="87"/>
      <c r="N708" s="87"/>
      <c r="O708" s="50"/>
      <c r="P708" s="52"/>
      <c r="Q708" s="50"/>
      <c r="R708" s="51"/>
      <c r="S708" s="50"/>
      <c r="T708" s="50"/>
      <c r="U708" s="50"/>
    </row>
    <row r="709" ht="12.75" customHeight="1">
      <c r="A709" s="50"/>
      <c r="B709" s="50"/>
      <c r="C709" s="50"/>
      <c r="D709" s="50"/>
      <c r="E709" s="50"/>
      <c r="F709" s="50"/>
      <c r="G709" s="50"/>
      <c r="H709" s="50"/>
      <c r="I709" s="50"/>
      <c r="J709" s="50"/>
      <c r="K709" s="50"/>
      <c r="L709" s="50"/>
      <c r="M709" s="87"/>
      <c r="N709" s="87"/>
      <c r="O709" s="50"/>
      <c r="P709" s="52"/>
      <c r="Q709" s="50"/>
      <c r="R709" s="51"/>
      <c r="S709" s="50"/>
      <c r="T709" s="50"/>
      <c r="U709" s="50"/>
    </row>
    <row r="710" ht="12.75" customHeight="1">
      <c r="A710" s="50"/>
      <c r="B710" s="50"/>
      <c r="C710" s="50"/>
      <c r="D710" s="50"/>
      <c r="E710" s="50"/>
      <c r="F710" s="50"/>
      <c r="G710" s="50"/>
      <c r="H710" s="50"/>
      <c r="I710" s="50"/>
      <c r="J710" s="50"/>
      <c r="K710" s="50"/>
      <c r="L710" s="50"/>
      <c r="M710" s="87"/>
      <c r="N710" s="87"/>
      <c r="O710" s="50"/>
      <c r="P710" s="52"/>
      <c r="Q710" s="50"/>
      <c r="R710" s="51"/>
      <c r="S710" s="50"/>
      <c r="T710" s="50"/>
      <c r="U710" s="50"/>
    </row>
    <row r="711" ht="12.75" customHeight="1">
      <c r="A711" s="50"/>
      <c r="B711" s="50"/>
      <c r="C711" s="50"/>
      <c r="D711" s="50"/>
      <c r="E711" s="50"/>
      <c r="F711" s="50"/>
      <c r="G711" s="50"/>
      <c r="H711" s="50"/>
      <c r="I711" s="50"/>
      <c r="J711" s="50"/>
      <c r="K711" s="50"/>
      <c r="L711" s="50"/>
      <c r="M711" s="87"/>
      <c r="N711" s="87"/>
      <c r="O711" s="50"/>
      <c r="P711" s="52"/>
      <c r="Q711" s="50"/>
      <c r="R711" s="51"/>
      <c r="S711" s="50"/>
      <c r="T711" s="50"/>
      <c r="U711" s="50"/>
    </row>
    <row r="712" ht="12.75" customHeight="1">
      <c r="A712" s="50"/>
      <c r="B712" s="50"/>
      <c r="C712" s="50"/>
      <c r="D712" s="50"/>
      <c r="E712" s="50"/>
      <c r="F712" s="50"/>
      <c r="G712" s="50"/>
      <c r="H712" s="50"/>
      <c r="I712" s="50"/>
      <c r="J712" s="50"/>
      <c r="K712" s="50"/>
      <c r="L712" s="50"/>
      <c r="M712" s="87"/>
      <c r="N712" s="87"/>
      <c r="O712" s="50"/>
      <c r="P712" s="52"/>
      <c r="Q712" s="50"/>
      <c r="R712" s="51"/>
      <c r="S712" s="50"/>
      <c r="T712" s="50"/>
      <c r="U712" s="50"/>
    </row>
    <row r="713" ht="12.75" customHeight="1">
      <c r="A713" s="50"/>
      <c r="B713" s="50"/>
      <c r="C713" s="50"/>
      <c r="D713" s="50"/>
      <c r="E713" s="50"/>
      <c r="F713" s="50"/>
      <c r="G713" s="50"/>
      <c r="H713" s="50"/>
      <c r="I713" s="50"/>
      <c r="J713" s="50"/>
      <c r="K713" s="50"/>
      <c r="L713" s="50"/>
      <c r="M713" s="87"/>
      <c r="N713" s="87"/>
      <c r="O713" s="50"/>
      <c r="P713" s="52"/>
      <c r="Q713" s="50"/>
      <c r="R713" s="51"/>
      <c r="S713" s="50"/>
      <c r="T713" s="50"/>
      <c r="U713" s="50"/>
    </row>
    <row r="714" ht="12.75" customHeight="1">
      <c r="A714" s="50"/>
      <c r="B714" s="50"/>
      <c r="C714" s="50"/>
      <c r="D714" s="50"/>
      <c r="E714" s="50"/>
      <c r="F714" s="50"/>
      <c r="G714" s="50"/>
      <c r="H714" s="50"/>
      <c r="I714" s="50"/>
      <c r="J714" s="50"/>
      <c r="K714" s="50"/>
      <c r="L714" s="50"/>
      <c r="M714" s="87"/>
      <c r="N714" s="87"/>
      <c r="O714" s="50"/>
      <c r="P714" s="52"/>
      <c r="Q714" s="50"/>
      <c r="R714" s="51"/>
      <c r="S714" s="50"/>
      <c r="T714" s="50"/>
      <c r="U714" s="50"/>
    </row>
    <row r="715" ht="12.75" customHeight="1">
      <c r="A715" s="50"/>
      <c r="B715" s="50"/>
      <c r="C715" s="50"/>
      <c r="D715" s="50"/>
      <c r="E715" s="50"/>
      <c r="F715" s="50"/>
      <c r="G715" s="50"/>
      <c r="H715" s="50"/>
      <c r="I715" s="50"/>
      <c r="J715" s="50"/>
      <c r="K715" s="50"/>
      <c r="L715" s="50"/>
      <c r="M715" s="87"/>
      <c r="N715" s="87"/>
      <c r="O715" s="50"/>
      <c r="P715" s="52"/>
      <c r="Q715" s="50"/>
      <c r="R715" s="51"/>
      <c r="S715" s="50"/>
      <c r="T715" s="50"/>
      <c r="U715" s="50"/>
    </row>
    <row r="716" ht="12.75" customHeight="1">
      <c r="A716" s="50"/>
      <c r="B716" s="50"/>
      <c r="C716" s="50"/>
      <c r="D716" s="50"/>
      <c r="E716" s="50"/>
      <c r="F716" s="50"/>
      <c r="G716" s="50"/>
      <c r="H716" s="50"/>
      <c r="I716" s="50"/>
      <c r="J716" s="50"/>
      <c r="K716" s="50"/>
      <c r="L716" s="50"/>
      <c r="M716" s="87"/>
      <c r="N716" s="87"/>
      <c r="O716" s="50"/>
      <c r="P716" s="52"/>
      <c r="Q716" s="50"/>
      <c r="R716" s="51"/>
      <c r="S716" s="50"/>
      <c r="T716" s="50"/>
      <c r="U716" s="50"/>
    </row>
    <row r="717" ht="12.75" customHeight="1">
      <c r="A717" s="50"/>
      <c r="B717" s="50"/>
      <c r="C717" s="50"/>
      <c r="D717" s="50"/>
      <c r="E717" s="50"/>
      <c r="F717" s="50"/>
      <c r="G717" s="50"/>
      <c r="H717" s="50"/>
      <c r="I717" s="50"/>
      <c r="J717" s="50"/>
      <c r="K717" s="50"/>
      <c r="L717" s="50"/>
      <c r="M717" s="87"/>
      <c r="N717" s="87"/>
      <c r="O717" s="50"/>
      <c r="P717" s="52"/>
      <c r="Q717" s="50"/>
      <c r="R717" s="51"/>
      <c r="S717" s="50"/>
      <c r="T717" s="50"/>
      <c r="U717" s="50"/>
    </row>
    <row r="718" ht="12.75" customHeight="1">
      <c r="A718" s="50"/>
      <c r="B718" s="50"/>
      <c r="C718" s="50"/>
      <c r="D718" s="50"/>
      <c r="E718" s="50"/>
      <c r="F718" s="50"/>
      <c r="G718" s="50"/>
      <c r="H718" s="50"/>
      <c r="I718" s="50"/>
      <c r="J718" s="50"/>
      <c r="K718" s="50"/>
      <c r="L718" s="50"/>
      <c r="M718" s="87"/>
      <c r="N718" s="87"/>
      <c r="O718" s="50"/>
      <c r="P718" s="52"/>
      <c r="Q718" s="50"/>
      <c r="R718" s="51"/>
      <c r="S718" s="50"/>
      <c r="T718" s="50"/>
      <c r="U718" s="50"/>
    </row>
    <row r="719" ht="12.75" customHeight="1">
      <c r="A719" s="50"/>
      <c r="B719" s="50"/>
      <c r="C719" s="50"/>
      <c r="D719" s="50"/>
      <c r="E719" s="50"/>
      <c r="F719" s="50"/>
      <c r="G719" s="50"/>
      <c r="H719" s="50"/>
      <c r="I719" s="50"/>
      <c r="J719" s="50"/>
      <c r="K719" s="50"/>
      <c r="L719" s="50"/>
      <c r="M719" s="87"/>
      <c r="N719" s="87"/>
      <c r="O719" s="50"/>
      <c r="P719" s="52"/>
      <c r="Q719" s="50"/>
      <c r="R719" s="51"/>
      <c r="S719" s="50"/>
      <c r="T719" s="50"/>
      <c r="U719" s="50"/>
    </row>
    <row r="720" ht="12.75" customHeight="1">
      <c r="A720" s="50"/>
      <c r="B720" s="50"/>
      <c r="C720" s="50"/>
      <c r="D720" s="50"/>
      <c r="E720" s="50"/>
      <c r="F720" s="50"/>
      <c r="G720" s="50"/>
      <c r="H720" s="50"/>
      <c r="I720" s="50"/>
      <c r="J720" s="50"/>
      <c r="K720" s="50"/>
      <c r="L720" s="50"/>
      <c r="M720" s="87"/>
      <c r="N720" s="87"/>
      <c r="O720" s="50"/>
      <c r="P720" s="52"/>
      <c r="Q720" s="50"/>
      <c r="R720" s="51"/>
      <c r="S720" s="50"/>
      <c r="T720" s="50"/>
      <c r="U720" s="50"/>
    </row>
    <row r="721" ht="12.75" customHeight="1">
      <c r="A721" s="50"/>
      <c r="B721" s="50"/>
      <c r="C721" s="50"/>
      <c r="D721" s="50"/>
      <c r="E721" s="50"/>
      <c r="F721" s="50"/>
      <c r="G721" s="50"/>
      <c r="H721" s="50"/>
      <c r="I721" s="50"/>
      <c r="J721" s="50"/>
      <c r="K721" s="50"/>
      <c r="L721" s="50"/>
      <c r="M721" s="87"/>
      <c r="N721" s="87"/>
      <c r="O721" s="50"/>
      <c r="P721" s="52"/>
      <c r="Q721" s="50"/>
      <c r="R721" s="51"/>
      <c r="S721" s="50"/>
      <c r="T721" s="50"/>
      <c r="U721" s="50"/>
    </row>
    <row r="722" ht="12.75" customHeight="1">
      <c r="A722" s="50"/>
      <c r="B722" s="50"/>
      <c r="C722" s="50"/>
      <c r="D722" s="50"/>
      <c r="E722" s="50"/>
      <c r="F722" s="50"/>
      <c r="G722" s="50"/>
      <c r="H722" s="50"/>
      <c r="I722" s="50"/>
      <c r="J722" s="50"/>
      <c r="K722" s="50"/>
      <c r="L722" s="50"/>
      <c r="M722" s="87"/>
      <c r="N722" s="87"/>
      <c r="O722" s="50"/>
      <c r="P722" s="52"/>
      <c r="Q722" s="50"/>
      <c r="R722" s="51"/>
      <c r="S722" s="50"/>
      <c r="T722" s="50"/>
      <c r="U722" s="50"/>
    </row>
    <row r="723" ht="12.75" customHeight="1">
      <c r="A723" s="50"/>
      <c r="B723" s="50"/>
      <c r="C723" s="50"/>
      <c r="D723" s="50"/>
      <c r="E723" s="50"/>
      <c r="F723" s="50"/>
      <c r="G723" s="50"/>
      <c r="H723" s="50"/>
      <c r="I723" s="50"/>
      <c r="J723" s="50"/>
      <c r="K723" s="50"/>
      <c r="L723" s="50"/>
      <c r="M723" s="87"/>
      <c r="N723" s="87"/>
      <c r="O723" s="50"/>
      <c r="P723" s="52"/>
      <c r="Q723" s="50"/>
      <c r="R723" s="51"/>
      <c r="S723" s="50"/>
      <c r="T723" s="50"/>
      <c r="U723" s="50"/>
    </row>
    <row r="724" ht="12.75" customHeight="1">
      <c r="A724" s="50"/>
      <c r="B724" s="50"/>
      <c r="C724" s="50"/>
      <c r="D724" s="50"/>
      <c r="E724" s="50"/>
      <c r="F724" s="50"/>
      <c r="G724" s="50"/>
      <c r="H724" s="50"/>
      <c r="I724" s="50"/>
      <c r="J724" s="50"/>
      <c r="K724" s="50"/>
      <c r="L724" s="50"/>
      <c r="M724" s="87"/>
      <c r="N724" s="87"/>
      <c r="O724" s="50"/>
      <c r="P724" s="52"/>
      <c r="Q724" s="50"/>
      <c r="R724" s="51"/>
      <c r="S724" s="50"/>
      <c r="T724" s="50"/>
      <c r="U724" s="50"/>
    </row>
    <row r="725" ht="12.75" customHeight="1">
      <c r="A725" s="50"/>
      <c r="B725" s="50"/>
      <c r="C725" s="50"/>
      <c r="D725" s="50"/>
      <c r="E725" s="50"/>
      <c r="F725" s="50"/>
      <c r="G725" s="50"/>
      <c r="H725" s="50"/>
      <c r="I725" s="50"/>
      <c r="J725" s="50"/>
      <c r="K725" s="50"/>
      <c r="L725" s="50"/>
      <c r="M725" s="87"/>
      <c r="N725" s="87"/>
      <c r="O725" s="50"/>
      <c r="P725" s="52"/>
      <c r="Q725" s="50"/>
      <c r="R725" s="51"/>
      <c r="S725" s="50"/>
      <c r="T725" s="50"/>
      <c r="U725" s="50"/>
    </row>
    <row r="726" ht="12.75" customHeight="1">
      <c r="A726" s="50"/>
      <c r="B726" s="50"/>
      <c r="C726" s="50"/>
      <c r="D726" s="50"/>
      <c r="E726" s="50"/>
      <c r="F726" s="50"/>
      <c r="G726" s="50"/>
      <c r="H726" s="50"/>
      <c r="I726" s="50"/>
      <c r="J726" s="50"/>
      <c r="K726" s="50"/>
      <c r="L726" s="50"/>
      <c r="M726" s="87"/>
      <c r="N726" s="87"/>
      <c r="O726" s="50"/>
      <c r="P726" s="52"/>
      <c r="Q726" s="50"/>
      <c r="R726" s="51"/>
      <c r="S726" s="50"/>
      <c r="T726" s="50"/>
      <c r="U726" s="50"/>
    </row>
    <row r="727" ht="12.75" customHeight="1">
      <c r="A727" s="50"/>
      <c r="B727" s="50"/>
      <c r="C727" s="50"/>
      <c r="D727" s="50"/>
      <c r="E727" s="50"/>
      <c r="F727" s="50"/>
      <c r="G727" s="50"/>
      <c r="H727" s="50"/>
      <c r="I727" s="50"/>
      <c r="J727" s="50"/>
      <c r="K727" s="50"/>
      <c r="L727" s="50"/>
      <c r="M727" s="87"/>
      <c r="N727" s="87"/>
      <c r="O727" s="50"/>
      <c r="P727" s="52"/>
      <c r="Q727" s="50"/>
      <c r="R727" s="51"/>
      <c r="S727" s="50"/>
      <c r="T727" s="50"/>
      <c r="U727" s="50"/>
    </row>
    <row r="728" ht="12.75" customHeight="1">
      <c r="A728" s="50"/>
      <c r="B728" s="50"/>
      <c r="C728" s="50"/>
      <c r="D728" s="50"/>
      <c r="E728" s="50"/>
      <c r="F728" s="50"/>
      <c r="G728" s="50"/>
      <c r="H728" s="50"/>
      <c r="I728" s="50"/>
      <c r="J728" s="50"/>
      <c r="K728" s="50"/>
      <c r="L728" s="50"/>
      <c r="M728" s="87"/>
      <c r="N728" s="87"/>
      <c r="O728" s="50"/>
      <c r="P728" s="52"/>
      <c r="Q728" s="50"/>
      <c r="R728" s="51"/>
      <c r="S728" s="50"/>
      <c r="T728" s="50"/>
      <c r="U728" s="50"/>
    </row>
    <row r="729" ht="12.75" customHeight="1">
      <c r="A729" s="50"/>
      <c r="B729" s="50"/>
      <c r="C729" s="50"/>
      <c r="D729" s="50"/>
      <c r="E729" s="50"/>
      <c r="F729" s="50"/>
      <c r="G729" s="50"/>
      <c r="H729" s="50"/>
      <c r="I729" s="50"/>
      <c r="J729" s="50"/>
      <c r="K729" s="50"/>
      <c r="L729" s="50"/>
      <c r="M729" s="87"/>
      <c r="N729" s="87"/>
      <c r="O729" s="50"/>
      <c r="P729" s="52"/>
      <c r="Q729" s="50"/>
      <c r="R729" s="51"/>
      <c r="S729" s="50"/>
      <c r="T729" s="50"/>
      <c r="U729" s="50"/>
    </row>
    <row r="730" ht="12.75" customHeight="1">
      <c r="A730" s="50"/>
      <c r="B730" s="50"/>
      <c r="C730" s="50"/>
      <c r="D730" s="50"/>
      <c r="E730" s="50"/>
      <c r="F730" s="50"/>
      <c r="G730" s="50"/>
      <c r="H730" s="50"/>
      <c r="I730" s="50"/>
      <c r="J730" s="50"/>
      <c r="K730" s="50"/>
      <c r="L730" s="50"/>
      <c r="M730" s="87"/>
      <c r="N730" s="87"/>
      <c r="O730" s="50"/>
      <c r="P730" s="52"/>
      <c r="Q730" s="50"/>
      <c r="R730" s="51"/>
      <c r="S730" s="50"/>
      <c r="T730" s="50"/>
      <c r="U730" s="50"/>
    </row>
    <row r="731" ht="12.75" customHeight="1">
      <c r="A731" s="50"/>
      <c r="B731" s="50"/>
      <c r="C731" s="50"/>
      <c r="D731" s="50"/>
      <c r="E731" s="50"/>
      <c r="F731" s="50"/>
      <c r="G731" s="50"/>
      <c r="H731" s="50"/>
      <c r="I731" s="50"/>
      <c r="J731" s="50"/>
      <c r="K731" s="50"/>
      <c r="L731" s="50"/>
      <c r="M731" s="87"/>
      <c r="N731" s="87"/>
      <c r="O731" s="50"/>
      <c r="P731" s="52"/>
      <c r="Q731" s="50"/>
      <c r="R731" s="51"/>
      <c r="S731" s="50"/>
      <c r="T731" s="50"/>
      <c r="U731" s="50"/>
    </row>
    <row r="732" ht="12.75" customHeight="1">
      <c r="A732" s="50"/>
      <c r="B732" s="50"/>
      <c r="C732" s="50"/>
      <c r="D732" s="50"/>
      <c r="E732" s="50"/>
      <c r="F732" s="50"/>
      <c r="G732" s="50"/>
      <c r="H732" s="50"/>
      <c r="I732" s="50"/>
      <c r="J732" s="50"/>
      <c r="K732" s="50"/>
      <c r="L732" s="50"/>
      <c r="M732" s="87"/>
      <c r="N732" s="87"/>
      <c r="O732" s="50"/>
      <c r="P732" s="52"/>
      <c r="Q732" s="50"/>
      <c r="R732" s="51"/>
      <c r="S732" s="50"/>
      <c r="T732" s="50"/>
      <c r="U732" s="50"/>
    </row>
    <row r="733" ht="12.75" customHeight="1">
      <c r="A733" s="50"/>
      <c r="B733" s="50"/>
      <c r="C733" s="50"/>
      <c r="D733" s="50"/>
      <c r="E733" s="50"/>
      <c r="F733" s="50"/>
      <c r="G733" s="50"/>
      <c r="H733" s="50"/>
      <c r="I733" s="50"/>
      <c r="J733" s="50"/>
      <c r="K733" s="50"/>
      <c r="L733" s="50"/>
      <c r="M733" s="87"/>
      <c r="N733" s="87"/>
      <c r="O733" s="50"/>
      <c r="P733" s="52"/>
      <c r="Q733" s="50"/>
      <c r="R733" s="51"/>
      <c r="S733" s="50"/>
      <c r="T733" s="50"/>
      <c r="U733" s="50"/>
    </row>
    <row r="734" ht="12.75" customHeight="1">
      <c r="A734" s="50"/>
      <c r="B734" s="50"/>
      <c r="C734" s="50"/>
      <c r="D734" s="50"/>
      <c r="E734" s="50"/>
      <c r="F734" s="50"/>
      <c r="G734" s="50"/>
      <c r="H734" s="50"/>
      <c r="I734" s="50"/>
      <c r="J734" s="50"/>
      <c r="K734" s="50"/>
      <c r="L734" s="50"/>
      <c r="M734" s="87"/>
      <c r="N734" s="87"/>
      <c r="O734" s="50"/>
      <c r="P734" s="52"/>
      <c r="Q734" s="50"/>
      <c r="R734" s="51"/>
      <c r="S734" s="50"/>
      <c r="T734" s="50"/>
      <c r="U734" s="50"/>
    </row>
    <row r="735" ht="12.75" customHeight="1">
      <c r="A735" s="50"/>
      <c r="B735" s="50"/>
      <c r="C735" s="50"/>
      <c r="D735" s="50"/>
      <c r="E735" s="50"/>
      <c r="F735" s="50"/>
      <c r="G735" s="50"/>
      <c r="H735" s="50"/>
      <c r="I735" s="50"/>
      <c r="J735" s="50"/>
      <c r="K735" s="50"/>
      <c r="L735" s="50"/>
      <c r="M735" s="87"/>
      <c r="N735" s="87"/>
      <c r="O735" s="50"/>
      <c r="P735" s="52"/>
      <c r="Q735" s="50"/>
      <c r="R735" s="51"/>
      <c r="S735" s="50"/>
      <c r="T735" s="50"/>
      <c r="U735" s="50"/>
    </row>
    <row r="736" ht="12.75" customHeight="1">
      <c r="A736" s="50"/>
      <c r="B736" s="50"/>
      <c r="C736" s="50"/>
      <c r="D736" s="50"/>
      <c r="E736" s="50"/>
      <c r="F736" s="50"/>
      <c r="G736" s="50"/>
      <c r="H736" s="50"/>
      <c r="I736" s="50"/>
      <c r="J736" s="50"/>
      <c r="K736" s="50"/>
      <c r="L736" s="50"/>
      <c r="M736" s="87"/>
      <c r="N736" s="87"/>
      <c r="O736" s="50"/>
      <c r="P736" s="52"/>
      <c r="Q736" s="50"/>
      <c r="R736" s="51"/>
      <c r="S736" s="50"/>
      <c r="T736" s="50"/>
      <c r="U736" s="50"/>
    </row>
    <row r="737" ht="12.75" customHeight="1">
      <c r="A737" s="50"/>
      <c r="B737" s="50"/>
      <c r="C737" s="50"/>
      <c r="D737" s="50"/>
      <c r="E737" s="50"/>
      <c r="F737" s="50"/>
      <c r="G737" s="50"/>
      <c r="H737" s="50"/>
      <c r="I737" s="50"/>
      <c r="J737" s="50"/>
      <c r="K737" s="50"/>
      <c r="L737" s="50"/>
      <c r="M737" s="87"/>
      <c r="N737" s="87"/>
      <c r="O737" s="50"/>
      <c r="P737" s="52"/>
      <c r="Q737" s="50"/>
      <c r="R737" s="51"/>
      <c r="S737" s="50"/>
      <c r="T737" s="50"/>
      <c r="U737" s="50"/>
    </row>
    <row r="738" ht="12.75" customHeight="1">
      <c r="A738" s="50"/>
      <c r="B738" s="50"/>
      <c r="C738" s="50"/>
      <c r="D738" s="50"/>
      <c r="E738" s="50"/>
      <c r="F738" s="50"/>
      <c r="G738" s="50"/>
      <c r="H738" s="50"/>
      <c r="I738" s="50"/>
      <c r="J738" s="50"/>
      <c r="K738" s="50"/>
      <c r="L738" s="50"/>
      <c r="M738" s="87"/>
      <c r="N738" s="87"/>
      <c r="O738" s="50"/>
      <c r="P738" s="52"/>
      <c r="Q738" s="50"/>
      <c r="R738" s="51"/>
      <c r="S738" s="50"/>
      <c r="T738" s="50"/>
      <c r="U738" s="50"/>
    </row>
    <row r="739" ht="12.75" customHeight="1">
      <c r="A739" s="50"/>
      <c r="B739" s="50"/>
      <c r="C739" s="50"/>
      <c r="D739" s="50"/>
      <c r="E739" s="50"/>
      <c r="F739" s="50"/>
      <c r="G739" s="50"/>
      <c r="H739" s="50"/>
      <c r="I739" s="50"/>
      <c r="J739" s="50"/>
      <c r="K739" s="50"/>
      <c r="L739" s="50"/>
      <c r="M739" s="87"/>
      <c r="N739" s="87"/>
      <c r="O739" s="50"/>
      <c r="P739" s="52"/>
      <c r="Q739" s="50"/>
      <c r="R739" s="51"/>
      <c r="S739" s="50"/>
      <c r="T739" s="50"/>
      <c r="U739" s="50"/>
    </row>
    <row r="740" ht="12.75" customHeight="1">
      <c r="A740" s="50"/>
      <c r="B740" s="50"/>
      <c r="C740" s="50"/>
      <c r="D740" s="50"/>
      <c r="E740" s="50"/>
      <c r="F740" s="50"/>
      <c r="G740" s="50"/>
      <c r="H740" s="50"/>
      <c r="I740" s="50"/>
      <c r="J740" s="50"/>
      <c r="K740" s="50"/>
      <c r="L740" s="50"/>
      <c r="M740" s="87"/>
      <c r="N740" s="87"/>
      <c r="O740" s="50"/>
      <c r="P740" s="52"/>
      <c r="Q740" s="50"/>
      <c r="R740" s="51"/>
      <c r="S740" s="50"/>
      <c r="T740" s="50"/>
      <c r="U740" s="50"/>
    </row>
    <row r="741" ht="12.75" customHeight="1">
      <c r="A741" s="50"/>
      <c r="B741" s="50"/>
      <c r="C741" s="50"/>
      <c r="D741" s="50"/>
      <c r="E741" s="50"/>
      <c r="F741" s="50"/>
      <c r="G741" s="50"/>
      <c r="H741" s="50"/>
      <c r="I741" s="50"/>
      <c r="J741" s="50"/>
      <c r="K741" s="50"/>
      <c r="L741" s="50"/>
      <c r="M741" s="87"/>
      <c r="N741" s="87"/>
      <c r="O741" s="50"/>
      <c r="P741" s="52"/>
      <c r="Q741" s="50"/>
      <c r="R741" s="51"/>
      <c r="S741" s="50"/>
      <c r="T741" s="50"/>
      <c r="U741" s="50"/>
    </row>
    <row r="742" ht="12.75" customHeight="1">
      <c r="A742" s="50"/>
      <c r="B742" s="50"/>
      <c r="C742" s="50"/>
      <c r="D742" s="50"/>
      <c r="E742" s="50"/>
      <c r="F742" s="50"/>
      <c r="G742" s="50"/>
      <c r="H742" s="50"/>
      <c r="I742" s="50"/>
      <c r="J742" s="50"/>
      <c r="K742" s="50"/>
      <c r="L742" s="50"/>
      <c r="M742" s="87"/>
      <c r="N742" s="87"/>
      <c r="O742" s="50"/>
      <c r="P742" s="52"/>
      <c r="Q742" s="50"/>
      <c r="R742" s="51"/>
      <c r="S742" s="50"/>
      <c r="T742" s="50"/>
      <c r="U742" s="50"/>
    </row>
    <row r="743" ht="12.75" customHeight="1">
      <c r="A743" s="50"/>
      <c r="B743" s="50"/>
      <c r="C743" s="50"/>
      <c r="D743" s="50"/>
      <c r="E743" s="50"/>
      <c r="F743" s="50"/>
      <c r="G743" s="50"/>
      <c r="H743" s="50"/>
      <c r="I743" s="50"/>
      <c r="J743" s="50"/>
      <c r="K743" s="50"/>
      <c r="L743" s="50"/>
      <c r="M743" s="87"/>
      <c r="N743" s="87"/>
      <c r="O743" s="50"/>
      <c r="P743" s="52"/>
      <c r="Q743" s="50"/>
      <c r="R743" s="51"/>
      <c r="S743" s="50"/>
      <c r="T743" s="50"/>
      <c r="U743" s="50"/>
    </row>
    <row r="744" ht="12.75" customHeight="1">
      <c r="A744" s="50"/>
      <c r="B744" s="50"/>
      <c r="C744" s="50"/>
      <c r="D744" s="50"/>
      <c r="E744" s="50"/>
      <c r="F744" s="50"/>
      <c r="G744" s="50"/>
      <c r="H744" s="50"/>
      <c r="I744" s="50"/>
      <c r="J744" s="50"/>
      <c r="K744" s="50"/>
      <c r="L744" s="50"/>
      <c r="M744" s="87"/>
      <c r="N744" s="87"/>
      <c r="O744" s="50"/>
      <c r="P744" s="52"/>
      <c r="Q744" s="50"/>
      <c r="R744" s="51"/>
      <c r="S744" s="50"/>
      <c r="T744" s="50"/>
      <c r="U744" s="50"/>
    </row>
    <row r="745" ht="12.75" customHeight="1">
      <c r="A745" s="50"/>
      <c r="B745" s="50"/>
      <c r="C745" s="50"/>
      <c r="D745" s="50"/>
      <c r="E745" s="50"/>
      <c r="F745" s="50"/>
      <c r="G745" s="50"/>
      <c r="H745" s="50"/>
      <c r="I745" s="50"/>
      <c r="J745" s="50"/>
      <c r="K745" s="50"/>
      <c r="L745" s="50"/>
      <c r="M745" s="87"/>
      <c r="N745" s="87"/>
      <c r="O745" s="50"/>
      <c r="P745" s="52"/>
      <c r="Q745" s="50"/>
      <c r="R745" s="51"/>
      <c r="S745" s="50"/>
      <c r="T745" s="50"/>
      <c r="U745" s="50"/>
    </row>
    <row r="746" ht="12.75" customHeight="1">
      <c r="A746" s="50"/>
      <c r="B746" s="50"/>
      <c r="C746" s="50"/>
      <c r="D746" s="50"/>
      <c r="E746" s="50"/>
      <c r="F746" s="50"/>
      <c r="G746" s="50"/>
      <c r="H746" s="50"/>
      <c r="I746" s="50"/>
      <c r="J746" s="50"/>
      <c r="K746" s="50"/>
      <c r="L746" s="50"/>
      <c r="M746" s="87"/>
      <c r="N746" s="87"/>
      <c r="O746" s="50"/>
      <c r="P746" s="52"/>
      <c r="Q746" s="50"/>
      <c r="R746" s="51"/>
      <c r="S746" s="50"/>
      <c r="T746" s="50"/>
      <c r="U746" s="50"/>
    </row>
    <row r="747" ht="12.75" customHeight="1">
      <c r="A747" s="50"/>
      <c r="B747" s="50"/>
      <c r="C747" s="50"/>
      <c r="D747" s="50"/>
      <c r="E747" s="50"/>
      <c r="F747" s="50"/>
      <c r="G747" s="50"/>
      <c r="H747" s="50"/>
      <c r="I747" s="50"/>
      <c r="J747" s="50"/>
      <c r="K747" s="50"/>
      <c r="L747" s="50"/>
      <c r="M747" s="87"/>
      <c r="N747" s="87"/>
      <c r="O747" s="50"/>
      <c r="P747" s="52"/>
      <c r="Q747" s="50"/>
      <c r="R747" s="51"/>
      <c r="S747" s="50"/>
      <c r="T747" s="50"/>
      <c r="U747" s="50"/>
    </row>
    <row r="748" ht="12.75" customHeight="1">
      <c r="A748" s="50"/>
      <c r="B748" s="50"/>
      <c r="C748" s="50"/>
      <c r="D748" s="50"/>
      <c r="E748" s="50"/>
      <c r="F748" s="50"/>
      <c r="G748" s="50"/>
      <c r="H748" s="50"/>
      <c r="I748" s="50"/>
      <c r="J748" s="50"/>
      <c r="K748" s="50"/>
      <c r="L748" s="50"/>
      <c r="M748" s="87"/>
      <c r="N748" s="87"/>
      <c r="O748" s="50"/>
      <c r="P748" s="52"/>
      <c r="Q748" s="50"/>
      <c r="R748" s="51"/>
      <c r="S748" s="50"/>
      <c r="T748" s="50"/>
      <c r="U748" s="50"/>
    </row>
    <row r="749" ht="12.75" customHeight="1">
      <c r="A749" s="50"/>
      <c r="B749" s="50"/>
      <c r="C749" s="50"/>
      <c r="D749" s="50"/>
      <c r="E749" s="50"/>
      <c r="F749" s="50"/>
      <c r="G749" s="50"/>
      <c r="H749" s="50"/>
      <c r="I749" s="50"/>
      <c r="J749" s="50"/>
      <c r="K749" s="50"/>
      <c r="L749" s="50"/>
      <c r="M749" s="87"/>
      <c r="N749" s="87"/>
      <c r="O749" s="50"/>
      <c r="P749" s="52"/>
      <c r="Q749" s="50"/>
      <c r="R749" s="51"/>
      <c r="S749" s="50"/>
      <c r="T749" s="50"/>
      <c r="U749" s="50"/>
    </row>
    <row r="750" ht="12.75" customHeight="1">
      <c r="A750" s="50"/>
      <c r="B750" s="50"/>
      <c r="C750" s="50"/>
      <c r="D750" s="50"/>
      <c r="E750" s="50"/>
      <c r="F750" s="50"/>
      <c r="G750" s="50"/>
      <c r="H750" s="50"/>
      <c r="I750" s="50"/>
      <c r="J750" s="50"/>
      <c r="K750" s="50"/>
      <c r="L750" s="50"/>
      <c r="M750" s="87"/>
      <c r="N750" s="87"/>
      <c r="O750" s="50"/>
      <c r="P750" s="52"/>
      <c r="Q750" s="50"/>
      <c r="R750" s="51"/>
      <c r="S750" s="50"/>
      <c r="T750" s="50"/>
      <c r="U750" s="50"/>
    </row>
    <row r="751" ht="12.75" customHeight="1">
      <c r="A751" s="50"/>
      <c r="B751" s="50"/>
      <c r="C751" s="50"/>
      <c r="D751" s="50"/>
      <c r="E751" s="50"/>
      <c r="F751" s="50"/>
      <c r="G751" s="50"/>
      <c r="H751" s="50"/>
      <c r="I751" s="50"/>
      <c r="J751" s="50"/>
      <c r="K751" s="50"/>
      <c r="L751" s="50"/>
      <c r="M751" s="87"/>
      <c r="N751" s="87"/>
      <c r="O751" s="50"/>
      <c r="P751" s="52"/>
      <c r="Q751" s="50"/>
      <c r="R751" s="51"/>
      <c r="S751" s="50"/>
      <c r="T751" s="50"/>
      <c r="U751" s="50"/>
    </row>
    <row r="752" ht="12.75" customHeight="1">
      <c r="A752" s="50"/>
      <c r="B752" s="50"/>
      <c r="C752" s="50"/>
      <c r="D752" s="50"/>
      <c r="E752" s="50"/>
      <c r="F752" s="50"/>
      <c r="G752" s="50"/>
      <c r="H752" s="50"/>
      <c r="I752" s="50"/>
      <c r="J752" s="50"/>
      <c r="K752" s="50"/>
      <c r="L752" s="50"/>
      <c r="M752" s="87"/>
      <c r="N752" s="87"/>
      <c r="O752" s="50"/>
      <c r="P752" s="52"/>
      <c r="Q752" s="50"/>
      <c r="R752" s="51"/>
      <c r="S752" s="50"/>
      <c r="T752" s="50"/>
      <c r="U752" s="50"/>
    </row>
    <row r="753" ht="12.75" customHeight="1">
      <c r="A753" s="50"/>
      <c r="B753" s="50"/>
      <c r="C753" s="50"/>
      <c r="D753" s="50"/>
      <c r="E753" s="50"/>
      <c r="F753" s="50"/>
      <c r="G753" s="50"/>
      <c r="H753" s="50"/>
      <c r="I753" s="50"/>
      <c r="J753" s="50"/>
      <c r="K753" s="50"/>
      <c r="L753" s="50"/>
      <c r="M753" s="87"/>
      <c r="N753" s="87"/>
      <c r="O753" s="50"/>
      <c r="P753" s="52"/>
      <c r="Q753" s="50"/>
      <c r="R753" s="51"/>
      <c r="S753" s="50"/>
      <c r="T753" s="50"/>
      <c r="U753" s="50"/>
    </row>
    <row r="754" ht="12.75" customHeight="1">
      <c r="A754" s="50"/>
      <c r="B754" s="50"/>
      <c r="C754" s="50"/>
      <c r="D754" s="50"/>
      <c r="E754" s="50"/>
      <c r="F754" s="50"/>
      <c r="G754" s="50"/>
      <c r="H754" s="50"/>
      <c r="I754" s="50"/>
      <c r="J754" s="50"/>
      <c r="K754" s="50"/>
      <c r="L754" s="50"/>
      <c r="M754" s="87"/>
      <c r="N754" s="87"/>
      <c r="O754" s="50"/>
      <c r="P754" s="52"/>
      <c r="Q754" s="50"/>
      <c r="R754" s="51"/>
      <c r="S754" s="50"/>
      <c r="T754" s="50"/>
      <c r="U754" s="50"/>
    </row>
    <row r="755" ht="12.75" customHeight="1">
      <c r="A755" s="50"/>
      <c r="B755" s="50"/>
      <c r="C755" s="50"/>
      <c r="D755" s="50"/>
      <c r="E755" s="50"/>
      <c r="F755" s="50"/>
      <c r="G755" s="50"/>
      <c r="H755" s="50"/>
      <c r="I755" s="50"/>
      <c r="J755" s="50"/>
      <c r="K755" s="50"/>
      <c r="L755" s="50"/>
      <c r="M755" s="87"/>
      <c r="N755" s="87"/>
      <c r="O755" s="50"/>
      <c r="P755" s="52"/>
      <c r="Q755" s="50"/>
      <c r="R755" s="51"/>
      <c r="S755" s="50"/>
      <c r="T755" s="50"/>
      <c r="U755" s="50"/>
    </row>
    <row r="756" ht="12.75" customHeight="1">
      <c r="A756" s="50"/>
      <c r="B756" s="50"/>
      <c r="C756" s="50"/>
      <c r="D756" s="50"/>
      <c r="E756" s="50"/>
      <c r="F756" s="50"/>
      <c r="G756" s="50"/>
      <c r="H756" s="50"/>
      <c r="I756" s="50"/>
      <c r="J756" s="50"/>
      <c r="K756" s="50"/>
      <c r="L756" s="50"/>
      <c r="M756" s="87"/>
      <c r="N756" s="87"/>
      <c r="O756" s="50"/>
      <c r="P756" s="52"/>
      <c r="Q756" s="50"/>
      <c r="R756" s="51"/>
      <c r="S756" s="50"/>
      <c r="T756" s="50"/>
      <c r="U756" s="50"/>
    </row>
    <row r="757" ht="12.75" customHeight="1">
      <c r="A757" s="50"/>
      <c r="B757" s="50"/>
      <c r="C757" s="50"/>
      <c r="D757" s="50"/>
      <c r="E757" s="50"/>
      <c r="F757" s="50"/>
      <c r="G757" s="50"/>
      <c r="H757" s="50"/>
      <c r="I757" s="50"/>
      <c r="J757" s="50"/>
      <c r="K757" s="50"/>
      <c r="L757" s="50"/>
      <c r="M757" s="87"/>
      <c r="N757" s="87"/>
      <c r="O757" s="50"/>
      <c r="P757" s="52"/>
      <c r="Q757" s="50"/>
      <c r="R757" s="51"/>
      <c r="S757" s="50"/>
      <c r="T757" s="50"/>
      <c r="U757" s="50"/>
    </row>
    <row r="758" ht="12.75" customHeight="1">
      <c r="A758" s="50"/>
      <c r="B758" s="50"/>
      <c r="C758" s="50"/>
      <c r="D758" s="50"/>
      <c r="E758" s="50"/>
      <c r="F758" s="50"/>
      <c r="G758" s="50"/>
      <c r="H758" s="50"/>
      <c r="I758" s="50"/>
      <c r="J758" s="50"/>
      <c r="K758" s="50"/>
      <c r="L758" s="50"/>
      <c r="M758" s="87"/>
      <c r="N758" s="87"/>
      <c r="O758" s="50"/>
      <c r="P758" s="52"/>
      <c r="Q758" s="50"/>
      <c r="R758" s="51"/>
      <c r="S758" s="50"/>
      <c r="T758" s="50"/>
      <c r="U758" s="50"/>
    </row>
    <row r="759" ht="12.75" customHeight="1">
      <c r="A759" s="50"/>
      <c r="B759" s="50"/>
      <c r="C759" s="50"/>
      <c r="D759" s="50"/>
      <c r="E759" s="50"/>
      <c r="F759" s="50"/>
      <c r="G759" s="50"/>
      <c r="H759" s="50"/>
      <c r="I759" s="50"/>
      <c r="J759" s="50"/>
      <c r="K759" s="50"/>
      <c r="L759" s="50"/>
      <c r="M759" s="87"/>
      <c r="N759" s="87"/>
      <c r="O759" s="50"/>
      <c r="P759" s="52"/>
      <c r="Q759" s="50"/>
      <c r="R759" s="51"/>
      <c r="S759" s="50"/>
      <c r="T759" s="50"/>
      <c r="U759" s="50"/>
    </row>
    <row r="760" ht="12.75" customHeight="1">
      <c r="A760" s="50"/>
      <c r="B760" s="50"/>
      <c r="C760" s="50"/>
      <c r="D760" s="50"/>
      <c r="E760" s="50"/>
      <c r="F760" s="50"/>
      <c r="G760" s="50"/>
      <c r="H760" s="50"/>
      <c r="I760" s="50"/>
      <c r="J760" s="50"/>
      <c r="K760" s="50"/>
      <c r="L760" s="50"/>
      <c r="M760" s="87"/>
      <c r="N760" s="87"/>
      <c r="O760" s="50"/>
      <c r="P760" s="52"/>
      <c r="Q760" s="50"/>
      <c r="R760" s="51"/>
      <c r="S760" s="50"/>
      <c r="T760" s="50"/>
      <c r="U760" s="50"/>
    </row>
    <row r="761" ht="12.75" customHeight="1">
      <c r="A761" s="50"/>
      <c r="B761" s="50"/>
      <c r="C761" s="50"/>
      <c r="D761" s="50"/>
      <c r="E761" s="50"/>
      <c r="F761" s="50"/>
      <c r="G761" s="50"/>
      <c r="H761" s="50"/>
      <c r="I761" s="50"/>
      <c r="J761" s="50"/>
      <c r="K761" s="50"/>
      <c r="L761" s="50"/>
      <c r="M761" s="87"/>
      <c r="N761" s="87"/>
      <c r="O761" s="50"/>
      <c r="P761" s="52"/>
      <c r="Q761" s="50"/>
      <c r="R761" s="51"/>
      <c r="S761" s="50"/>
      <c r="T761" s="50"/>
      <c r="U761" s="50"/>
    </row>
    <row r="762" ht="12.75" customHeight="1">
      <c r="A762" s="50"/>
      <c r="B762" s="50"/>
      <c r="C762" s="50"/>
      <c r="D762" s="50"/>
      <c r="E762" s="50"/>
      <c r="F762" s="50"/>
      <c r="G762" s="50"/>
      <c r="H762" s="50"/>
      <c r="I762" s="50"/>
      <c r="J762" s="50"/>
      <c r="K762" s="50"/>
      <c r="L762" s="50"/>
      <c r="M762" s="87"/>
      <c r="N762" s="87"/>
      <c r="O762" s="50"/>
      <c r="P762" s="52"/>
      <c r="Q762" s="50"/>
      <c r="R762" s="51"/>
      <c r="S762" s="50"/>
      <c r="T762" s="50"/>
      <c r="U762" s="50"/>
    </row>
    <row r="763" ht="12.75" customHeight="1">
      <c r="A763" s="50"/>
      <c r="B763" s="50"/>
      <c r="C763" s="50"/>
      <c r="D763" s="50"/>
      <c r="E763" s="50"/>
      <c r="F763" s="50"/>
      <c r="G763" s="50"/>
      <c r="H763" s="50"/>
      <c r="I763" s="50"/>
      <c r="J763" s="50"/>
      <c r="K763" s="50"/>
      <c r="L763" s="50"/>
      <c r="M763" s="87"/>
      <c r="N763" s="87"/>
      <c r="O763" s="50"/>
      <c r="P763" s="52"/>
      <c r="Q763" s="50"/>
      <c r="R763" s="51"/>
      <c r="S763" s="50"/>
      <c r="T763" s="50"/>
      <c r="U763" s="50"/>
    </row>
    <row r="764" ht="12.75" customHeight="1">
      <c r="A764" s="50"/>
      <c r="B764" s="50"/>
      <c r="C764" s="50"/>
      <c r="D764" s="50"/>
      <c r="E764" s="50"/>
      <c r="F764" s="50"/>
      <c r="G764" s="50"/>
      <c r="H764" s="50"/>
      <c r="I764" s="50"/>
      <c r="J764" s="50"/>
      <c r="K764" s="50"/>
      <c r="L764" s="50"/>
      <c r="M764" s="87"/>
      <c r="N764" s="87"/>
      <c r="O764" s="50"/>
      <c r="P764" s="52"/>
      <c r="Q764" s="50"/>
      <c r="R764" s="51"/>
      <c r="S764" s="50"/>
      <c r="T764" s="50"/>
      <c r="U764" s="50"/>
    </row>
    <row r="765" ht="12.75" customHeight="1">
      <c r="A765" s="50"/>
      <c r="B765" s="50"/>
      <c r="C765" s="50"/>
      <c r="D765" s="50"/>
      <c r="E765" s="50"/>
      <c r="F765" s="50"/>
      <c r="G765" s="50"/>
      <c r="H765" s="50"/>
      <c r="I765" s="50"/>
      <c r="J765" s="50"/>
      <c r="K765" s="50"/>
      <c r="L765" s="50"/>
      <c r="M765" s="87"/>
      <c r="N765" s="87"/>
      <c r="O765" s="50"/>
      <c r="P765" s="52"/>
      <c r="Q765" s="50"/>
      <c r="R765" s="51"/>
      <c r="S765" s="50"/>
      <c r="T765" s="50"/>
      <c r="U765" s="50"/>
    </row>
    <row r="766" ht="12.75" customHeight="1">
      <c r="A766" s="50"/>
      <c r="B766" s="50"/>
      <c r="C766" s="50"/>
      <c r="D766" s="50"/>
      <c r="E766" s="50"/>
      <c r="F766" s="50"/>
      <c r="G766" s="50"/>
      <c r="H766" s="50"/>
      <c r="I766" s="50"/>
      <c r="J766" s="50"/>
      <c r="K766" s="50"/>
      <c r="L766" s="50"/>
      <c r="M766" s="87"/>
      <c r="N766" s="87"/>
      <c r="O766" s="50"/>
      <c r="P766" s="52"/>
      <c r="Q766" s="50"/>
      <c r="R766" s="51"/>
      <c r="S766" s="50"/>
      <c r="T766" s="50"/>
      <c r="U766" s="50"/>
    </row>
    <row r="767" ht="12.75" customHeight="1">
      <c r="A767" s="50"/>
      <c r="B767" s="50"/>
      <c r="C767" s="50"/>
      <c r="D767" s="50"/>
      <c r="E767" s="50"/>
      <c r="F767" s="50"/>
      <c r="G767" s="50"/>
      <c r="H767" s="50"/>
      <c r="I767" s="50"/>
      <c r="J767" s="50"/>
      <c r="K767" s="50"/>
      <c r="L767" s="50"/>
      <c r="M767" s="87"/>
      <c r="N767" s="87"/>
      <c r="O767" s="50"/>
      <c r="P767" s="52"/>
      <c r="Q767" s="50"/>
      <c r="R767" s="51"/>
      <c r="S767" s="50"/>
      <c r="T767" s="50"/>
      <c r="U767" s="50"/>
    </row>
    <row r="768" ht="12.75" customHeight="1">
      <c r="A768" s="50"/>
      <c r="B768" s="50"/>
      <c r="C768" s="50"/>
      <c r="D768" s="50"/>
      <c r="E768" s="50"/>
      <c r="F768" s="50"/>
      <c r="G768" s="50"/>
      <c r="H768" s="50"/>
      <c r="I768" s="50"/>
      <c r="J768" s="50"/>
      <c r="K768" s="50"/>
      <c r="L768" s="50"/>
      <c r="M768" s="87"/>
      <c r="N768" s="87"/>
      <c r="O768" s="50"/>
      <c r="P768" s="52"/>
      <c r="Q768" s="50"/>
      <c r="R768" s="51"/>
      <c r="S768" s="50"/>
      <c r="T768" s="50"/>
      <c r="U768" s="50"/>
    </row>
    <row r="769" ht="12.75" customHeight="1">
      <c r="A769" s="50"/>
      <c r="B769" s="50"/>
      <c r="C769" s="50"/>
      <c r="D769" s="50"/>
      <c r="E769" s="50"/>
      <c r="F769" s="50"/>
      <c r="G769" s="50"/>
      <c r="H769" s="50"/>
      <c r="I769" s="50"/>
      <c r="J769" s="50"/>
      <c r="K769" s="50"/>
      <c r="L769" s="50"/>
      <c r="M769" s="87"/>
      <c r="N769" s="87"/>
      <c r="O769" s="50"/>
      <c r="P769" s="52"/>
      <c r="Q769" s="50"/>
      <c r="R769" s="51"/>
      <c r="S769" s="50"/>
      <c r="T769" s="50"/>
      <c r="U769" s="50"/>
    </row>
    <row r="770" ht="12.75" customHeight="1">
      <c r="A770" s="50"/>
      <c r="B770" s="50"/>
      <c r="C770" s="50"/>
      <c r="D770" s="50"/>
      <c r="E770" s="50"/>
      <c r="F770" s="50"/>
      <c r="G770" s="50"/>
      <c r="H770" s="50"/>
      <c r="I770" s="50"/>
      <c r="J770" s="50"/>
      <c r="K770" s="50"/>
      <c r="L770" s="50"/>
      <c r="M770" s="87"/>
      <c r="N770" s="87"/>
      <c r="O770" s="50"/>
      <c r="P770" s="52"/>
      <c r="Q770" s="50"/>
      <c r="R770" s="51"/>
      <c r="S770" s="50"/>
      <c r="T770" s="50"/>
      <c r="U770" s="50"/>
    </row>
    <row r="771" ht="12.75" customHeight="1">
      <c r="A771" s="50"/>
      <c r="B771" s="50"/>
      <c r="C771" s="50"/>
      <c r="D771" s="50"/>
      <c r="E771" s="50"/>
      <c r="F771" s="50"/>
      <c r="G771" s="50"/>
      <c r="H771" s="50"/>
      <c r="I771" s="50"/>
      <c r="J771" s="50"/>
      <c r="K771" s="50"/>
      <c r="L771" s="50"/>
      <c r="M771" s="87"/>
      <c r="N771" s="87"/>
      <c r="O771" s="50"/>
      <c r="P771" s="52"/>
      <c r="Q771" s="50"/>
      <c r="R771" s="51"/>
      <c r="S771" s="50"/>
      <c r="T771" s="50"/>
      <c r="U771" s="50"/>
    </row>
    <row r="772" ht="12.75" customHeight="1">
      <c r="A772" s="50"/>
      <c r="B772" s="50"/>
      <c r="C772" s="50"/>
      <c r="D772" s="50"/>
      <c r="E772" s="50"/>
      <c r="F772" s="50"/>
      <c r="G772" s="50"/>
      <c r="H772" s="50"/>
      <c r="I772" s="50"/>
      <c r="J772" s="50"/>
      <c r="K772" s="50"/>
      <c r="L772" s="50"/>
      <c r="M772" s="87"/>
      <c r="N772" s="87"/>
      <c r="O772" s="50"/>
      <c r="P772" s="52"/>
      <c r="Q772" s="50"/>
      <c r="R772" s="51"/>
      <c r="S772" s="50"/>
      <c r="T772" s="50"/>
      <c r="U772" s="50"/>
    </row>
    <row r="773" ht="12.75" customHeight="1">
      <c r="A773" s="50"/>
      <c r="B773" s="50"/>
      <c r="C773" s="50"/>
      <c r="D773" s="50"/>
      <c r="E773" s="50"/>
      <c r="F773" s="50"/>
      <c r="G773" s="50"/>
      <c r="H773" s="50"/>
      <c r="I773" s="50"/>
      <c r="J773" s="50"/>
      <c r="K773" s="50"/>
      <c r="L773" s="50"/>
      <c r="M773" s="87"/>
      <c r="N773" s="87"/>
      <c r="O773" s="50"/>
      <c r="P773" s="52"/>
      <c r="Q773" s="50"/>
      <c r="R773" s="51"/>
      <c r="S773" s="50"/>
      <c r="T773" s="50"/>
      <c r="U773" s="50"/>
    </row>
    <row r="774" ht="12.75" customHeight="1">
      <c r="A774" s="50"/>
      <c r="B774" s="50"/>
      <c r="C774" s="50"/>
      <c r="D774" s="50"/>
      <c r="E774" s="50"/>
      <c r="F774" s="50"/>
      <c r="G774" s="50"/>
      <c r="H774" s="50"/>
      <c r="I774" s="50"/>
      <c r="J774" s="50"/>
      <c r="K774" s="50"/>
      <c r="L774" s="50"/>
      <c r="M774" s="87"/>
      <c r="N774" s="87"/>
      <c r="O774" s="50"/>
      <c r="P774" s="52"/>
      <c r="Q774" s="50"/>
      <c r="R774" s="51"/>
      <c r="S774" s="50"/>
      <c r="T774" s="50"/>
      <c r="U774" s="50"/>
    </row>
    <row r="775" ht="12.75" customHeight="1">
      <c r="A775" s="50"/>
      <c r="B775" s="50"/>
      <c r="C775" s="50"/>
      <c r="D775" s="50"/>
      <c r="E775" s="50"/>
      <c r="F775" s="50"/>
      <c r="G775" s="50"/>
      <c r="H775" s="50"/>
      <c r="I775" s="50"/>
      <c r="J775" s="50"/>
      <c r="K775" s="50"/>
      <c r="L775" s="50"/>
      <c r="M775" s="87"/>
      <c r="N775" s="87"/>
      <c r="O775" s="50"/>
      <c r="P775" s="52"/>
      <c r="Q775" s="50"/>
      <c r="R775" s="51"/>
      <c r="S775" s="50"/>
      <c r="T775" s="50"/>
      <c r="U775" s="50"/>
    </row>
    <row r="776" ht="12.75" customHeight="1">
      <c r="A776" s="50"/>
      <c r="B776" s="50"/>
      <c r="C776" s="50"/>
      <c r="D776" s="50"/>
      <c r="E776" s="50"/>
      <c r="F776" s="50"/>
      <c r="G776" s="50"/>
      <c r="H776" s="50"/>
      <c r="I776" s="50"/>
      <c r="J776" s="50"/>
      <c r="K776" s="50"/>
      <c r="L776" s="50"/>
      <c r="M776" s="87"/>
      <c r="N776" s="87"/>
      <c r="O776" s="50"/>
      <c r="P776" s="52"/>
      <c r="Q776" s="50"/>
      <c r="R776" s="51"/>
      <c r="S776" s="50"/>
      <c r="T776" s="50"/>
      <c r="U776" s="50"/>
    </row>
    <row r="777" ht="12.75" customHeight="1">
      <c r="A777" s="50"/>
      <c r="B777" s="50"/>
      <c r="C777" s="50"/>
      <c r="D777" s="50"/>
      <c r="E777" s="50"/>
      <c r="F777" s="50"/>
      <c r="G777" s="50"/>
      <c r="H777" s="50"/>
      <c r="I777" s="50"/>
      <c r="J777" s="50"/>
      <c r="K777" s="50"/>
      <c r="L777" s="50"/>
      <c r="M777" s="87"/>
      <c r="N777" s="87"/>
      <c r="O777" s="50"/>
      <c r="P777" s="52"/>
      <c r="Q777" s="50"/>
      <c r="R777" s="51"/>
      <c r="S777" s="50"/>
      <c r="T777" s="50"/>
      <c r="U777" s="50"/>
    </row>
    <row r="778" ht="12.75" customHeight="1">
      <c r="A778" s="50"/>
      <c r="B778" s="50"/>
      <c r="C778" s="50"/>
      <c r="D778" s="50"/>
      <c r="E778" s="50"/>
      <c r="F778" s="50"/>
      <c r="G778" s="50"/>
      <c r="H778" s="50"/>
      <c r="I778" s="50"/>
      <c r="J778" s="50"/>
      <c r="K778" s="50"/>
      <c r="L778" s="50"/>
      <c r="M778" s="87"/>
      <c r="N778" s="87"/>
      <c r="O778" s="50"/>
      <c r="P778" s="52"/>
      <c r="Q778" s="50"/>
      <c r="R778" s="51"/>
      <c r="S778" s="50"/>
      <c r="T778" s="50"/>
      <c r="U778" s="50"/>
    </row>
    <row r="779" ht="12.75" customHeight="1">
      <c r="A779" s="50"/>
      <c r="B779" s="50"/>
      <c r="C779" s="50"/>
      <c r="D779" s="50"/>
      <c r="E779" s="50"/>
      <c r="F779" s="50"/>
      <c r="G779" s="50"/>
      <c r="H779" s="50"/>
      <c r="I779" s="50"/>
      <c r="J779" s="50"/>
      <c r="K779" s="50"/>
      <c r="L779" s="50"/>
      <c r="M779" s="87"/>
      <c r="N779" s="87"/>
      <c r="O779" s="50"/>
      <c r="P779" s="52"/>
      <c r="Q779" s="50"/>
      <c r="R779" s="51"/>
      <c r="S779" s="50"/>
      <c r="T779" s="50"/>
      <c r="U779" s="50"/>
    </row>
    <row r="780" ht="12.75" customHeight="1">
      <c r="A780" s="50"/>
      <c r="B780" s="50"/>
      <c r="C780" s="50"/>
      <c r="D780" s="50"/>
      <c r="E780" s="50"/>
      <c r="F780" s="50"/>
      <c r="G780" s="50"/>
      <c r="H780" s="50"/>
      <c r="I780" s="50"/>
      <c r="J780" s="50"/>
      <c r="K780" s="50"/>
      <c r="L780" s="50"/>
      <c r="M780" s="87"/>
      <c r="N780" s="87"/>
      <c r="O780" s="50"/>
      <c r="P780" s="52"/>
      <c r="Q780" s="50"/>
      <c r="R780" s="51"/>
      <c r="S780" s="50"/>
      <c r="T780" s="50"/>
      <c r="U780" s="50"/>
    </row>
    <row r="781" ht="12.75" customHeight="1">
      <c r="A781" s="50"/>
      <c r="B781" s="50"/>
      <c r="C781" s="50"/>
      <c r="D781" s="50"/>
      <c r="E781" s="50"/>
      <c r="F781" s="50"/>
      <c r="G781" s="50"/>
      <c r="H781" s="50"/>
      <c r="I781" s="50"/>
      <c r="J781" s="50"/>
      <c r="K781" s="50"/>
      <c r="L781" s="50"/>
      <c r="M781" s="87"/>
      <c r="N781" s="87"/>
      <c r="O781" s="50"/>
      <c r="P781" s="52"/>
      <c r="Q781" s="50"/>
      <c r="R781" s="51"/>
      <c r="S781" s="50"/>
      <c r="T781" s="50"/>
      <c r="U781" s="50"/>
    </row>
    <row r="782" ht="12.75" customHeight="1">
      <c r="A782" s="50"/>
      <c r="B782" s="50"/>
      <c r="C782" s="50"/>
      <c r="D782" s="50"/>
      <c r="E782" s="50"/>
      <c r="F782" s="50"/>
      <c r="G782" s="50"/>
      <c r="H782" s="50"/>
      <c r="I782" s="50"/>
      <c r="J782" s="50"/>
      <c r="K782" s="50"/>
      <c r="L782" s="50"/>
      <c r="M782" s="87"/>
      <c r="N782" s="87"/>
      <c r="O782" s="50"/>
      <c r="P782" s="52"/>
      <c r="Q782" s="50"/>
      <c r="R782" s="51"/>
      <c r="S782" s="50"/>
      <c r="T782" s="50"/>
      <c r="U782" s="50"/>
    </row>
    <row r="783" ht="12.75" customHeight="1">
      <c r="A783" s="50"/>
      <c r="B783" s="50"/>
      <c r="C783" s="50"/>
      <c r="D783" s="50"/>
      <c r="E783" s="50"/>
      <c r="F783" s="50"/>
      <c r="G783" s="50"/>
      <c r="H783" s="50"/>
      <c r="I783" s="50"/>
      <c r="J783" s="50"/>
      <c r="K783" s="50"/>
      <c r="L783" s="50"/>
      <c r="M783" s="87"/>
      <c r="N783" s="87"/>
      <c r="O783" s="50"/>
      <c r="P783" s="52"/>
      <c r="Q783" s="50"/>
      <c r="R783" s="51"/>
      <c r="S783" s="50"/>
      <c r="T783" s="50"/>
      <c r="U783" s="50"/>
    </row>
    <row r="784" ht="12.75" customHeight="1">
      <c r="A784" s="50"/>
      <c r="B784" s="50"/>
      <c r="C784" s="50"/>
      <c r="D784" s="50"/>
      <c r="E784" s="50"/>
      <c r="F784" s="50"/>
      <c r="G784" s="50"/>
      <c r="H784" s="50"/>
      <c r="I784" s="50"/>
      <c r="J784" s="50"/>
      <c r="K784" s="50"/>
      <c r="L784" s="50"/>
      <c r="M784" s="87"/>
      <c r="N784" s="87"/>
      <c r="O784" s="50"/>
      <c r="P784" s="52"/>
      <c r="Q784" s="50"/>
      <c r="R784" s="51"/>
      <c r="S784" s="50"/>
      <c r="T784" s="50"/>
      <c r="U784" s="50"/>
    </row>
    <row r="785" ht="12.75" customHeight="1">
      <c r="A785" s="50"/>
      <c r="B785" s="50"/>
      <c r="C785" s="50"/>
      <c r="D785" s="50"/>
      <c r="E785" s="50"/>
      <c r="F785" s="50"/>
      <c r="G785" s="50"/>
      <c r="H785" s="50"/>
      <c r="I785" s="50"/>
      <c r="J785" s="50"/>
      <c r="K785" s="50"/>
      <c r="L785" s="50"/>
      <c r="M785" s="87"/>
      <c r="N785" s="87"/>
      <c r="O785" s="50"/>
      <c r="P785" s="52"/>
      <c r="Q785" s="50"/>
      <c r="R785" s="51"/>
      <c r="S785" s="50"/>
      <c r="T785" s="50"/>
      <c r="U785" s="50"/>
    </row>
    <row r="786" ht="12.75" customHeight="1">
      <c r="A786" s="50"/>
      <c r="B786" s="50"/>
      <c r="C786" s="50"/>
      <c r="D786" s="50"/>
      <c r="E786" s="50"/>
      <c r="F786" s="50"/>
      <c r="G786" s="50"/>
      <c r="H786" s="50"/>
      <c r="I786" s="50"/>
      <c r="J786" s="50"/>
      <c r="K786" s="50"/>
      <c r="L786" s="50"/>
      <c r="M786" s="87"/>
      <c r="N786" s="87"/>
      <c r="O786" s="50"/>
      <c r="P786" s="52"/>
      <c r="Q786" s="50"/>
      <c r="R786" s="51"/>
      <c r="S786" s="50"/>
      <c r="T786" s="50"/>
      <c r="U786" s="50"/>
    </row>
    <row r="787" ht="12.75" customHeight="1">
      <c r="A787" s="50"/>
      <c r="B787" s="50"/>
      <c r="C787" s="50"/>
      <c r="D787" s="50"/>
      <c r="E787" s="50"/>
      <c r="F787" s="50"/>
      <c r="G787" s="50"/>
      <c r="H787" s="50"/>
      <c r="I787" s="50"/>
      <c r="J787" s="50"/>
      <c r="K787" s="50"/>
      <c r="L787" s="50"/>
      <c r="M787" s="87"/>
      <c r="N787" s="87"/>
      <c r="O787" s="50"/>
      <c r="P787" s="52"/>
      <c r="Q787" s="50"/>
      <c r="R787" s="51"/>
      <c r="S787" s="50"/>
      <c r="T787" s="50"/>
      <c r="U787" s="50"/>
    </row>
    <row r="788" ht="12.75" customHeight="1">
      <c r="A788" s="50"/>
      <c r="B788" s="50"/>
      <c r="C788" s="50"/>
      <c r="D788" s="50"/>
      <c r="E788" s="50"/>
      <c r="F788" s="50"/>
      <c r="G788" s="50"/>
      <c r="H788" s="50"/>
      <c r="I788" s="50"/>
      <c r="J788" s="50"/>
      <c r="K788" s="50"/>
      <c r="L788" s="50"/>
      <c r="M788" s="87"/>
      <c r="N788" s="87"/>
      <c r="O788" s="50"/>
      <c r="P788" s="52"/>
      <c r="Q788" s="50"/>
      <c r="R788" s="51"/>
      <c r="S788" s="50"/>
      <c r="T788" s="50"/>
      <c r="U788" s="50"/>
    </row>
    <row r="789" ht="12.75" customHeight="1">
      <c r="A789" s="50"/>
      <c r="B789" s="50"/>
      <c r="C789" s="50"/>
      <c r="D789" s="50"/>
      <c r="E789" s="50"/>
      <c r="F789" s="50"/>
      <c r="G789" s="50"/>
      <c r="H789" s="50"/>
      <c r="I789" s="50"/>
      <c r="J789" s="50"/>
      <c r="K789" s="50"/>
      <c r="L789" s="50"/>
      <c r="M789" s="87"/>
      <c r="N789" s="87"/>
      <c r="O789" s="50"/>
      <c r="P789" s="52"/>
      <c r="Q789" s="50"/>
      <c r="R789" s="51"/>
      <c r="S789" s="50"/>
      <c r="T789" s="50"/>
      <c r="U789" s="50"/>
    </row>
    <row r="790" ht="12.75" customHeight="1">
      <c r="A790" s="50"/>
      <c r="B790" s="50"/>
      <c r="C790" s="50"/>
      <c r="D790" s="50"/>
      <c r="E790" s="50"/>
      <c r="F790" s="50"/>
      <c r="G790" s="50"/>
      <c r="H790" s="50"/>
      <c r="I790" s="50"/>
      <c r="J790" s="50"/>
      <c r="K790" s="50"/>
      <c r="L790" s="50"/>
      <c r="M790" s="87"/>
      <c r="N790" s="87"/>
      <c r="O790" s="50"/>
      <c r="P790" s="52"/>
      <c r="Q790" s="50"/>
      <c r="R790" s="51"/>
      <c r="S790" s="50"/>
      <c r="T790" s="50"/>
      <c r="U790" s="50"/>
    </row>
    <row r="791" ht="12.75" customHeight="1">
      <c r="A791" s="50"/>
      <c r="B791" s="50"/>
      <c r="C791" s="50"/>
      <c r="D791" s="50"/>
      <c r="E791" s="50"/>
      <c r="F791" s="50"/>
      <c r="G791" s="50"/>
      <c r="H791" s="50"/>
      <c r="I791" s="50"/>
      <c r="J791" s="50"/>
      <c r="K791" s="50"/>
      <c r="L791" s="50"/>
      <c r="M791" s="87"/>
      <c r="N791" s="87"/>
      <c r="O791" s="50"/>
      <c r="P791" s="52"/>
      <c r="Q791" s="50"/>
      <c r="R791" s="51"/>
      <c r="S791" s="50"/>
      <c r="T791" s="50"/>
      <c r="U791" s="50"/>
    </row>
    <row r="792" ht="12.75" customHeight="1">
      <c r="A792" s="50"/>
      <c r="B792" s="50"/>
      <c r="C792" s="50"/>
      <c r="D792" s="50"/>
      <c r="E792" s="50"/>
      <c r="F792" s="50"/>
      <c r="G792" s="50"/>
      <c r="H792" s="50"/>
      <c r="I792" s="50"/>
      <c r="J792" s="50"/>
      <c r="K792" s="50"/>
      <c r="L792" s="50"/>
      <c r="M792" s="87"/>
      <c r="N792" s="87"/>
      <c r="O792" s="50"/>
      <c r="P792" s="52"/>
      <c r="Q792" s="50"/>
      <c r="R792" s="51"/>
      <c r="S792" s="50"/>
      <c r="T792" s="50"/>
      <c r="U792" s="50"/>
    </row>
    <row r="793" ht="12.75" customHeight="1">
      <c r="A793" s="50"/>
      <c r="B793" s="50"/>
      <c r="C793" s="50"/>
      <c r="D793" s="50"/>
      <c r="E793" s="50"/>
      <c r="F793" s="50"/>
      <c r="G793" s="50"/>
      <c r="H793" s="50"/>
      <c r="I793" s="50"/>
      <c r="J793" s="50"/>
      <c r="K793" s="50"/>
      <c r="L793" s="50"/>
      <c r="M793" s="87"/>
      <c r="N793" s="87"/>
      <c r="O793" s="50"/>
      <c r="P793" s="52"/>
      <c r="Q793" s="50"/>
      <c r="R793" s="51"/>
      <c r="S793" s="50"/>
      <c r="T793" s="50"/>
      <c r="U793" s="50"/>
    </row>
    <row r="794" ht="12.75" customHeight="1">
      <c r="A794" s="50"/>
      <c r="B794" s="50"/>
      <c r="C794" s="50"/>
      <c r="D794" s="50"/>
      <c r="E794" s="50"/>
      <c r="F794" s="50"/>
      <c r="G794" s="50"/>
      <c r="H794" s="50"/>
      <c r="I794" s="50"/>
      <c r="J794" s="50"/>
      <c r="K794" s="50"/>
      <c r="L794" s="50"/>
      <c r="M794" s="87"/>
      <c r="N794" s="87"/>
      <c r="O794" s="50"/>
      <c r="P794" s="52"/>
      <c r="Q794" s="50"/>
      <c r="R794" s="51"/>
      <c r="S794" s="50"/>
      <c r="T794" s="50"/>
      <c r="U794" s="50"/>
    </row>
    <row r="795" ht="12.75" customHeight="1">
      <c r="A795" s="50"/>
      <c r="B795" s="50"/>
      <c r="C795" s="50"/>
      <c r="D795" s="50"/>
      <c r="E795" s="50"/>
      <c r="F795" s="50"/>
      <c r="G795" s="50"/>
      <c r="H795" s="50"/>
      <c r="I795" s="50"/>
      <c r="J795" s="50"/>
      <c r="K795" s="50"/>
      <c r="L795" s="50"/>
      <c r="M795" s="87"/>
      <c r="N795" s="87"/>
      <c r="O795" s="50"/>
      <c r="P795" s="52"/>
      <c r="Q795" s="50"/>
      <c r="R795" s="51"/>
      <c r="S795" s="50"/>
      <c r="T795" s="50"/>
      <c r="U795" s="50"/>
    </row>
    <row r="796" ht="12.75" customHeight="1">
      <c r="A796" s="50"/>
      <c r="B796" s="50"/>
      <c r="C796" s="50"/>
      <c r="D796" s="50"/>
      <c r="E796" s="50"/>
      <c r="F796" s="50"/>
      <c r="G796" s="50"/>
      <c r="H796" s="50"/>
      <c r="I796" s="50"/>
      <c r="J796" s="50"/>
      <c r="K796" s="50"/>
      <c r="L796" s="50"/>
      <c r="M796" s="87"/>
      <c r="N796" s="87"/>
      <c r="O796" s="50"/>
      <c r="P796" s="52"/>
      <c r="Q796" s="50"/>
      <c r="R796" s="51"/>
      <c r="S796" s="50"/>
      <c r="T796" s="50"/>
      <c r="U796" s="50"/>
    </row>
    <row r="797" ht="12.75" customHeight="1">
      <c r="A797" s="50"/>
      <c r="B797" s="50"/>
      <c r="C797" s="50"/>
      <c r="D797" s="50"/>
      <c r="E797" s="50"/>
      <c r="F797" s="50"/>
      <c r="G797" s="50"/>
      <c r="H797" s="50"/>
      <c r="I797" s="50"/>
      <c r="J797" s="50"/>
      <c r="K797" s="50"/>
      <c r="L797" s="50"/>
      <c r="M797" s="87"/>
      <c r="N797" s="87"/>
      <c r="O797" s="50"/>
      <c r="P797" s="52"/>
      <c r="Q797" s="50"/>
      <c r="R797" s="51"/>
      <c r="S797" s="50"/>
      <c r="T797" s="50"/>
      <c r="U797" s="50"/>
    </row>
    <row r="798" ht="12.75" customHeight="1">
      <c r="A798" s="50"/>
      <c r="B798" s="50"/>
      <c r="C798" s="50"/>
      <c r="D798" s="50"/>
      <c r="E798" s="50"/>
      <c r="F798" s="50"/>
      <c r="G798" s="50"/>
      <c r="H798" s="50"/>
      <c r="I798" s="50"/>
      <c r="J798" s="50"/>
      <c r="K798" s="50"/>
      <c r="L798" s="50"/>
      <c r="M798" s="87"/>
      <c r="N798" s="87"/>
      <c r="O798" s="50"/>
      <c r="P798" s="52"/>
      <c r="Q798" s="50"/>
      <c r="R798" s="51"/>
      <c r="S798" s="50"/>
      <c r="T798" s="50"/>
      <c r="U798" s="50"/>
    </row>
    <row r="799" ht="12.75" customHeight="1">
      <c r="A799" s="50"/>
      <c r="B799" s="50"/>
      <c r="C799" s="50"/>
      <c r="D799" s="50"/>
      <c r="E799" s="50"/>
      <c r="F799" s="50"/>
      <c r="G799" s="50"/>
      <c r="H799" s="50"/>
      <c r="I799" s="50"/>
      <c r="J799" s="50"/>
      <c r="K799" s="50"/>
      <c r="L799" s="50"/>
      <c r="M799" s="87"/>
      <c r="N799" s="87"/>
      <c r="O799" s="50"/>
      <c r="P799" s="52"/>
      <c r="Q799" s="50"/>
      <c r="R799" s="51"/>
      <c r="S799" s="50"/>
      <c r="T799" s="50"/>
      <c r="U799" s="50"/>
    </row>
    <row r="800" ht="12.75" customHeight="1">
      <c r="A800" s="50"/>
      <c r="B800" s="50"/>
      <c r="C800" s="50"/>
      <c r="D800" s="50"/>
      <c r="E800" s="50"/>
      <c r="F800" s="50"/>
      <c r="G800" s="50"/>
      <c r="H800" s="50"/>
      <c r="I800" s="50"/>
      <c r="J800" s="50"/>
      <c r="K800" s="50"/>
      <c r="L800" s="50"/>
      <c r="M800" s="87"/>
      <c r="N800" s="87"/>
      <c r="O800" s="50"/>
      <c r="P800" s="52"/>
      <c r="Q800" s="50"/>
      <c r="R800" s="51"/>
      <c r="S800" s="50"/>
      <c r="T800" s="50"/>
      <c r="U800" s="50"/>
    </row>
    <row r="801" ht="12.75" customHeight="1">
      <c r="A801" s="50"/>
      <c r="B801" s="50"/>
      <c r="C801" s="50"/>
      <c r="D801" s="50"/>
      <c r="E801" s="50"/>
      <c r="F801" s="50"/>
      <c r="G801" s="50"/>
      <c r="H801" s="50"/>
      <c r="I801" s="50"/>
      <c r="J801" s="50"/>
      <c r="K801" s="50"/>
      <c r="L801" s="50"/>
      <c r="M801" s="87"/>
      <c r="N801" s="87"/>
      <c r="O801" s="50"/>
      <c r="P801" s="52"/>
      <c r="Q801" s="50"/>
      <c r="R801" s="51"/>
      <c r="S801" s="50"/>
      <c r="T801" s="50"/>
      <c r="U801" s="50"/>
    </row>
    <row r="802" ht="12.75" customHeight="1">
      <c r="A802" s="50"/>
      <c r="B802" s="50"/>
      <c r="C802" s="50"/>
      <c r="D802" s="50"/>
      <c r="E802" s="50"/>
      <c r="F802" s="50"/>
      <c r="G802" s="50"/>
      <c r="H802" s="50"/>
      <c r="I802" s="50"/>
      <c r="J802" s="50"/>
      <c r="K802" s="50"/>
      <c r="L802" s="50"/>
      <c r="M802" s="87"/>
      <c r="N802" s="87"/>
      <c r="O802" s="50"/>
      <c r="P802" s="52"/>
      <c r="Q802" s="50"/>
      <c r="R802" s="51"/>
      <c r="S802" s="50"/>
      <c r="T802" s="50"/>
      <c r="U802" s="50"/>
    </row>
    <row r="803" ht="12.75" customHeight="1">
      <c r="A803" s="50"/>
      <c r="B803" s="50"/>
      <c r="C803" s="50"/>
      <c r="D803" s="50"/>
      <c r="E803" s="50"/>
      <c r="F803" s="50"/>
      <c r="G803" s="50"/>
      <c r="H803" s="50"/>
      <c r="I803" s="50"/>
      <c r="J803" s="50"/>
      <c r="K803" s="50"/>
      <c r="L803" s="50"/>
      <c r="M803" s="87"/>
      <c r="N803" s="87"/>
      <c r="O803" s="50"/>
      <c r="P803" s="52"/>
      <c r="Q803" s="50"/>
      <c r="R803" s="51"/>
      <c r="S803" s="50"/>
      <c r="T803" s="50"/>
      <c r="U803" s="50"/>
    </row>
    <row r="804" ht="12.75" customHeight="1">
      <c r="A804" s="50"/>
      <c r="B804" s="50"/>
      <c r="C804" s="50"/>
      <c r="D804" s="50"/>
      <c r="E804" s="50"/>
      <c r="F804" s="50"/>
      <c r="G804" s="50"/>
      <c r="H804" s="50"/>
      <c r="I804" s="50"/>
      <c r="J804" s="50"/>
      <c r="K804" s="50"/>
      <c r="L804" s="50"/>
      <c r="M804" s="87"/>
      <c r="N804" s="87"/>
      <c r="O804" s="50"/>
      <c r="P804" s="52"/>
      <c r="Q804" s="50"/>
      <c r="R804" s="51"/>
      <c r="S804" s="50"/>
      <c r="T804" s="50"/>
      <c r="U804" s="50"/>
    </row>
    <row r="805" ht="12.75" customHeight="1">
      <c r="A805" s="50"/>
      <c r="B805" s="50"/>
      <c r="C805" s="50"/>
      <c r="D805" s="50"/>
      <c r="E805" s="50"/>
      <c r="F805" s="50"/>
      <c r="G805" s="50"/>
      <c r="H805" s="50"/>
      <c r="I805" s="50"/>
      <c r="J805" s="50"/>
      <c r="K805" s="50"/>
      <c r="L805" s="50"/>
      <c r="M805" s="87"/>
      <c r="N805" s="87"/>
      <c r="O805" s="50"/>
      <c r="P805" s="52"/>
      <c r="Q805" s="50"/>
      <c r="R805" s="51"/>
      <c r="S805" s="50"/>
      <c r="T805" s="50"/>
      <c r="U805" s="50"/>
    </row>
    <row r="806" ht="12.75" customHeight="1">
      <c r="A806" s="50"/>
      <c r="B806" s="50"/>
      <c r="C806" s="50"/>
      <c r="D806" s="50"/>
      <c r="E806" s="50"/>
      <c r="F806" s="50"/>
      <c r="G806" s="50"/>
      <c r="H806" s="50"/>
      <c r="I806" s="50"/>
      <c r="J806" s="50"/>
      <c r="K806" s="50"/>
      <c r="L806" s="50"/>
      <c r="M806" s="87"/>
      <c r="N806" s="87"/>
      <c r="O806" s="50"/>
      <c r="P806" s="52"/>
      <c r="Q806" s="50"/>
      <c r="R806" s="51"/>
      <c r="S806" s="50"/>
      <c r="T806" s="50"/>
      <c r="U806" s="50"/>
    </row>
    <row r="807" ht="12.75" customHeight="1">
      <c r="A807" s="50"/>
      <c r="B807" s="50"/>
      <c r="C807" s="50"/>
      <c r="D807" s="50"/>
      <c r="E807" s="50"/>
      <c r="F807" s="50"/>
      <c r="G807" s="50"/>
      <c r="H807" s="50"/>
      <c r="I807" s="50"/>
      <c r="J807" s="50"/>
      <c r="K807" s="50"/>
      <c r="L807" s="50"/>
      <c r="M807" s="87"/>
      <c r="N807" s="87"/>
      <c r="O807" s="50"/>
      <c r="P807" s="52"/>
      <c r="Q807" s="50"/>
      <c r="R807" s="51"/>
      <c r="S807" s="50"/>
      <c r="T807" s="50"/>
      <c r="U807" s="50"/>
    </row>
    <row r="808" ht="12.75" customHeight="1">
      <c r="A808" s="50"/>
      <c r="B808" s="50"/>
      <c r="C808" s="50"/>
      <c r="D808" s="50"/>
      <c r="E808" s="50"/>
      <c r="F808" s="50"/>
      <c r="G808" s="50"/>
      <c r="H808" s="50"/>
      <c r="I808" s="50"/>
      <c r="J808" s="50"/>
      <c r="K808" s="50"/>
      <c r="L808" s="50"/>
      <c r="M808" s="87"/>
      <c r="N808" s="87"/>
      <c r="O808" s="50"/>
      <c r="P808" s="52"/>
      <c r="Q808" s="50"/>
      <c r="R808" s="51"/>
      <c r="S808" s="50"/>
      <c r="T808" s="50"/>
      <c r="U808" s="50"/>
    </row>
    <row r="809" ht="12.75" customHeight="1">
      <c r="A809" s="50"/>
      <c r="B809" s="50"/>
      <c r="C809" s="50"/>
      <c r="D809" s="50"/>
      <c r="E809" s="50"/>
      <c r="F809" s="50"/>
      <c r="G809" s="50"/>
      <c r="H809" s="50"/>
      <c r="I809" s="50"/>
      <c r="J809" s="50"/>
      <c r="K809" s="50"/>
      <c r="L809" s="50"/>
      <c r="M809" s="87"/>
      <c r="N809" s="87"/>
      <c r="O809" s="50"/>
      <c r="P809" s="52"/>
      <c r="Q809" s="50"/>
      <c r="R809" s="51"/>
      <c r="S809" s="50"/>
      <c r="T809" s="50"/>
      <c r="U809" s="50"/>
    </row>
    <row r="810" ht="12.75" customHeight="1">
      <c r="A810" s="50"/>
      <c r="B810" s="50"/>
      <c r="C810" s="50"/>
      <c r="D810" s="50"/>
      <c r="E810" s="50"/>
      <c r="F810" s="50"/>
      <c r="G810" s="50"/>
      <c r="H810" s="50"/>
      <c r="I810" s="50"/>
      <c r="J810" s="50"/>
      <c r="K810" s="50"/>
      <c r="L810" s="50"/>
      <c r="M810" s="87"/>
      <c r="N810" s="87"/>
      <c r="O810" s="50"/>
      <c r="P810" s="52"/>
      <c r="Q810" s="50"/>
      <c r="R810" s="51"/>
      <c r="S810" s="50"/>
      <c r="T810" s="50"/>
      <c r="U810" s="50"/>
    </row>
    <row r="811" ht="12.75" customHeight="1">
      <c r="A811" s="50"/>
      <c r="B811" s="50"/>
      <c r="C811" s="50"/>
      <c r="D811" s="50"/>
      <c r="E811" s="50"/>
      <c r="F811" s="50"/>
      <c r="G811" s="50"/>
      <c r="H811" s="50"/>
      <c r="I811" s="50"/>
      <c r="J811" s="50"/>
      <c r="K811" s="50"/>
      <c r="L811" s="50"/>
      <c r="M811" s="87"/>
      <c r="N811" s="87"/>
      <c r="O811" s="50"/>
      <c r="P811" s="52"/>
      <c r="Q811" s="50"/>
      <c r="R811" s="51"/>
      <c r="S811" s="50"/>
      <c r="T811" s="50"/>
      <c r="U811" s="50"/>
    </row>
    <row r="812" ht="12.75" customHeight="1">
      <c r="A812" s="50"/>
      <c r="B812" s="50"/>
      <c r="C812" s="50"/>
      <c r="D812" s="50"/>
      <c r="E812" s="50"/>
      <c r="F812" s="50"/>
      <c r="G812" s="50"/>
      <c r="H812" s="50"/>
      <c r="I812" s="50"/>
      <c r="J812" s="50"/>
      <c r="K812" s="50"/>
      <c r="L812" s="50"/>
      <c r="M812" s="87"/>
      <c r="N812" s="87"/>
      <c r="O812" s="50"/>
      <c r="P812" s="52"/>
      <c r="Q812" s="50"/>
      <c r="R812" s="51"/>
      <c r="S812" s="50"/>
      <c r="T812" s="50"/>
      <c r="U812" s="50"/>
    </row>
    <row r="813" ht="12.75" customHeight="1">
      <c r="A813" s="50"/>
      <c r="B813" s="50"/>
      <c r="C813" s="50"/>
      <c r="D813" s="50"/>
      <c r="E813" s="50"/>
      <c r="F813" s="50"/>
      <c r="G813" s="50"/>
      <c r="H813" s="50"/>
      <c r="I813" s="50"/>
      <c r="J813" s="50"/>
      <c r="K813" s="50"/>
      <c r="L813" s="50"/>
      <c r="M813" s="87"/>
      <c r="N813" s="87"/>
      <c r="O813" s="50"/>
      <c r="P813" s="52"/>
      <c r="Q813" s="50"/>
      <c r="R813" s="51"/>
      <c r="S813" s="50"/>
      <c r="T813" s="50"/>
      <c r="U813" s="50"/>
    </row>
    <row r="814" ht="12.75" customHeight="1">
      <c r="A814" s="50"/>
      <c r="B814" s="50"/>
      <c r="C814" s="50"/>
      <c r="D814" s="50"/>
      <c r="E814" s="50"/>
      <c r="F814" s="50"/>
      <c r="G814" s="50"/>
      <c r="H814" s="50"/>
      <c r="I814" s="50"/>
      <c r="J814" s="50"/>
      <c r="K814" s="50"/>
      <c r="L814" s="50"/>
      <c r="M814" s="87"/>
      <c r="N814" s="87"/>
      <c r="O814" s="50"/>
      <c r="P814" s="52"/>
      <c r="Q814" s="50"/>
      <c r="R814" s="51"/>
      <c r="S814" s="50"/>
      <c r="T814" s="50"/>
      <c r="U814" s="50"/>
    </row>
    <row r="815" ht="12.75" customHeight="1">
      <c r="A815" s="50"/>
      <c r="B815" s="50"/>
      <c r="C815" s="50"/>
      <c r="D815" s="50"/>
      <c r="E815" s="50"/>
      <c r="F815" s="50"/>
      <c r="G815" s="50"/>
      <c r="H815" s="50"/>
      <c r="I815" s="50"/>
      <c r="J815" s="50"/>
      <c r="K815" s="50"/>
      <c r="L815" s="50"/>
      <c r="M815" s="87"/>
      <c r="N815" s="87"/>
      <c r="O815" s="50"/>
      <c r="P815" s="52"/>
      <c r="Q815" s="50"/>
      <c r="R815" s="51"/>
      <c r="S815" s="50"/>
      <c r="T815" s="50"/>
      <c r="U815" s="50"/>
    </row>
    <row r="816" ht="12.75" customHeight="1">
      <c r="A816" s="50"/>
      <c r="B816" s="50"/>
      <c r="C816" s="50"/>
      <c r="D816" s="50"/>
      <c r="E816" s="50"/>
      <c r="F816" s="50"/>
      <c r="G816" s="50"/>
      <c r="H816" s="50"/>
      <c r="I816" s="50"/>
      <c r="J816" s="50"/>
      <c r="K816" s="50"/>
      <c r="L816" s="50"/>
      <c r="M816" s="87"/>
      <c r="N816" s="87"/>
      <c r="O816" s="50"/>
      <c r="P816" s="52"/>
      <c r="Q816" s="50"/>
      <c r="R816" s="51"/>
      <c r="S816" s="50"/>
      <c r="T816" s="50"/>
      <c r="U816" s="50"/>
    </row>
    <row r="817" ht="12.75" customHeight="1">
      <c r="A817" s="50"/>
      <c r="B817" s="50"/>
      <c r="C817" s="50"/>
      <c r="D817" s="50"/>
      <c r="E817" s="50"/>
      <c r="F817" s="50"/>
      <c r="G817" s="50"/>
      <c r="H817" s="50"/>
      <c r="I817" s="50"/>
      <c r="J817" s="50"/>
      <c r="K817" s="50"/>
      <c r="L817" s="50"/>
      <c r="M817" s="87"/>
      <c r="N817" s="87"/>
      <c r="O817" s="50"/>
      <c r="P817" s="52"/>
      <c r="Q817" s="50"/>
      <c r="R817" s="51"/>
      <c r="S817" s="50"/>
      <c r="T817" s="50"/>
      <c r="U817" s="50"/>
    </row>
    <row r="818" ht="12.75" customHeight="1">
      <c r="A818" s="50"/>
      <c r="B818" s="50"/>
      <c r="C818" s="50"/>
      <c r="D818" s="50"/>
      <c r="E818" s="50"/>
      <c r="F818" s="50"/>
      <c r="G818" s="50"/>
      <c r="H818" s="50"/>
      <c r="I818" s="50"/>
      <c r="J818" s="50"/>
      <c r="K818" s="50"/>
      <c r="L818" s="50"/>
      <c r="M818" s="87"/>
      <c r="N818" s="87"/>
      <c r="O818" s="50"/>
      <c r="P818" s="52"/>
      <c r="Q818" s="50"/>
      <c r="R818" s="51"/>
      <c r="S818" s="50"/>
      <c r="T818" s="50"/>
      <c r="U818" s="50"/>
    </row>
    <row r="819" ht="12.75" customHeight="1">
      <c r="A819" s="50"/>
      <c r="B819" s="50"/>
      <c r="C819" s="50"/>
      <c r="D819" s="50"/>
      <c r="E819" s="50"/>
      <c r="F819" s="50"/>
      <c r="G819" s="50"/>
      <c r="H819" s="50"/>
      <c r="I819" s="50"/>
      <c r="J819" s="50"/>
      <c r="K819" s="50"/>
      <c r="L819" s="50"/>
      <c r="M819" s="87"/>
      <c r="N819" s="87"/>
      <c r="O819" s="50"/>
      <c r="P819" s="52"/>
      <c r="Q819" s="50"/>
      <c r="R819" s="51"/>
      <c r="S819" s="50"/>
      <c r="T819" s="50"/>
      <c r="U819" s="50"/>
    </row>
    <row r="820" ht="12.75" customHeight="1">
      <c r="A820" s="50"/>
      <c r="B820" s="50"/>
      <c r="C820" s="50"/>
      <c r="D820" s="50"/>
      <c r="E820" s="50"/>
      <c r="F820" s="50"/>
      <c r="G820" s="50"/>
      <c r="H820" s="50"/>
      <c r="I820" s="50"/>
      <c r="J820" s="50"/>
      <c r="K820" s="50"/>
      <c r="L820" s="50"/>
      <c r="M820" s="87"/>
      <c r="N820" s="87"/>
      <c r="O820" s="50"/>
      <c r="P820" s="52"/>
      <c r="Q820" s="50"/>
      <c r="R820" s="51"/>
      <c r="S820" s="50"/>
      <c r="T820" s="50"/>
      <c r="U820" s="50"/>
    </row>
    <row r="821" ht="12.75" customHeight="1">
      <c r="A821" s="50"/>
      <c r="B821" s="50"/>
      <c r="C821" s="50"/>
      <c r="D821" s="50"/>
      <c r="E821" s="50"/>
      <c r="F821" s="50"/>
      <c r="G821" s="50"/>
      <c r="H821" s="50"/>
      <c r="I821" s="50"/>
      <c r="J821" s="50"/>
      <c r="K821" s="50"/>
      <c r="L821" s="50"/>
      <c r="M821" s="87"/>
      <c r="N821" s="87"/>
      <c r="O821" s="50"/>
      <c r="P821" s="52"/>
      <c r="Q821" s="50"/>
      <c r="R821" s="51"/>
      <c r="S821" s="50"/>
      <c r="T821" s="50"/>
      <c r="U821" s="50"/>
    </row>
    <row r="822" ht="12.75" customHeight="1">
      <c r="A822" s="50"/>
      <c r="B822" s="50"/>
      <c r="C822" s="50"/>
      <c r="D822" s="50"/>
      <c r="E822" s="50"/>
      <c r="F822" s="50"/>
      <c r="G822" s="50"/>
      <c r="H822" s="50"/>
      <c r="I822" s="50"/>
      <c r="J822" s="50"/>
      <c r="K822" s="50"/>
      <c r="L822" s="50"/>
      <c r="M822" s="87"/>
      <c r="N822" s="87"/>
      <c r="O822" s="50"/>
      <c r="P822" s="52"/>
      <c r="Q822" s="50"/>
      <c r="R822" s="51"/>
      <c r="S822" s="50"/>
      <c r="T822" s="50"/>
      <c r="U822" s="50"/>
    </row>
    <row r="823" ht="12.75" customHeight="1">
      <c r="A823" s="50"/>
      <c r="B823" s="50"/>
      <c r="C823" s="50"/>
      <c r="D823" s="50"/>
      <c r="E823" s="50"/>
      <c r="F823" s="50"/>
      <c r="G823" s="50"/>
      <c r="H823" s="50"/>
      <c r="I823" s="50"/>
      <c r="J823" s="50"/>
      <c r="K823" s="50"/>
      <c r="L823" s="50"/>
      <c r="M823" s="87"/>
      <c r="N823" s="87"/>
      <c r="O823" s="50"/>
      <c r="P823" s="52"/>
      <c r="Q823" s="50"/>
      <c r="R823" s="51"/>
      <c r="S823" s="50"/>
      <c r="T823" s="50"/>
      <c r="U823" s="50"/>
    </row>
    <row r="824" ht="12.75" customHeight="1">
      <c r="A824" s="50"/>
      <c r="B824" s="50"/>
      <c r="C824" s="50"/>
      <c r="D824" s="50"/>
      <c r="E824" s="50"/>
      <c r="F824" s="50"/>
      <c r="G824" s="50"/>
      <c r="H824" s="50"/>
      <c r="I824" s="50"/>
      <c r="J824" s="50"/>
      <c r="K824" s="50"/>
      <c r="L824" s="50"/>
      <c r="M824" s="87"/>
      <c r="N824" s="87"/>
      <c r="O824" s="50"/>
      <c r="P824" s="52"/>
      <c r="Q824" s="50"/>
      <c r="R824" s="51"/>
      <c r="S824" s="50"/>
      <c r="T824" s="50"/>
      <c r="U824" s="50"/>
    </row>
    <row r="825" ht="12.75" customHeight="1">
      <c r="A825" s="50"/>
      <c r="B825" s="50"/>
      <c r="C825" s="50"/>
      <c r="D825" s="50"/>
      <c r="E825" s="50"/>
      <c r="F825" s="50"/>
      <c r="G825" s="50"/>
      <c r="H825" s="50"/>
      <c r="I825" s="50"/>
      <c r="J825" s="50"/>
      <c r="K825" s="50"/>
      <c r="L825" s="50"/>
      <c r="M825" s="87"/>
      <c r="N825" s="87"/>
      <c r="O825" s="50"/>
      <c r="P825" s="52"/>
      <c r="Q825" s="50"/>
      <c r="R825" s="51"/>
      <c r="S825" s="50"/>
      <c r="T825" s="50"/>
      <c r="U825" s="50"/>
    </row>
    <row r="826" ht="12.75" customHeight="1">
      <c r="A826" s="50"/>
      <c r="B826" s="50"/>
      <c r="C826" s="50"/>
      <c r="D826" s="50"/>
      <c r="E826" s="50"/>
      <c r="F826" s="50"/>
      <c r="G826" s="50"/>
      <c r="H826" s="50"/>
      <c r="I826" s="50"/>
      <c r="J826" s="50"/>
      <c r="K826" s="50"/>
      <c r="L826" s="50"/>
      <c r="M826" s="87"/>
      <c r="N826" s="87"/>
      <c r="O826" s="50"/>
      <c r="P826" s="52"/>
      <c r="Q826" s="50"/>
      <c r="R826" s="51"/>
      <c r="S826" s="50"/>
      <c r="T826" s="50"/>
      <c r="U826" s="50"/>
    </row>
    <row r="827" ht="12.75" customHeight="1">
      <c r="A827" s="50"/>
      <c r="B827" s="50"/>
      <c r="C827" s="50"/>
      <c r="D827" s="50"/>
      <c r="E827" s="50"/>
      <c r="F827" s="50"/>
      <c r="G827" s="50"/>
      <c r="H827" s="50"/>
      <c r="I827" s="50"/>
      <c r="J827" s="50"/>
      <c r="K827" s="50"/>
      <c r="L827" s="50"/>
      <c r="M827" s="87"/>
      <c r="N827" s="87"/>
      <c r="O827" s="50"/>
      <c r="P827" s="52"/>
      <c r="Q827" s="50"/>
      <c r="R827" s="51"/>
      <c r="S827" s="50"/>
      <c r="T827" s="50"/>
      <c r="U827" s="50"/>
    </row>
    <row r="828" ht="12.75" customHeight="1">
      <c r="A828" s="50"/>
      <c r="B828" s="50"/>
      <c r="C828" s="50"/>
      <c r="D828" s="50"/>
      <c r="E828" s="50"/>
      <c r="F828" s="50"/>
      <c r="G828" s="50"/>
      <c r="H828" s="50"/>
      <c r="I828" s="50"/>
      <c r="J828" s="50"/>
      <c r="K828" s="50"/>
      <c r="L828" s="50"/>
      <c r="M828" s="87"/>
      <c r="N828" s="87"/>
      <c r="O828" s="50"/>
      <c r="P828" s="52"/>
      <c r="Q828" s="50"/>
      <c r="R828" s="51"/>
      <c r="S828" s="50"/>
      <c r="T828" s="50"/>
      <c r="U828" s="50"/>
    </row>
    <row r="829" ht="12.75" customHeight="1">
      <c r="A829" s="50"/>
      <c r="B829" s="50"/>
      <c r="C829" s="50"/>
      <c r="D829" s="50"/>
      <c r="E829" s="50"/>
      <c r="F829" s="50"/>
      <c r="G829" s="50"/>
      <c r="H829" s="50"/>
      <c r="I829" s="50"/>
      <c r="J829" s="50"/>
      <c r="K829" s="50"/>
      <c r="L829" s="50"/>
      <c r="M829" s="87"/>
      <c r="N829" s="87"/>
      <c r="O829" s="50"/>
      <c r="P829" s="52"/>
      <c r="Q829" s="50"/>
      <c r="R829" s="51"/>
      <c r="S829" s="50"/>
      <c r="T829" s="50"/>
      <c r="U829" s="50"/>
    </row>
    <row r="830" ht="12.75" customHeight="1">
      <c r="A830" s="50"/>
      <c r="B830" s="50"/>
      <c r="C830" s="50"/>
      <c r="D830" s="50"/>
      <c r="E830" s="50"/>
      <c r="F830" s="50"/>
      <c r="G830" s="50"/>
      <c r="H830" s="50"/>
      <c r="I830" s="50"/>
      <c r="J830" s="50"/>
      <c r="K830" s="50"/>
      <c r="L830" s="50"/>
      <c r="M830" s="87"/>
      <c r="N830" s="87"/>
      <c r="O830" s="50"/>
      <c r="P830" s="52"/>
      <c r="Q830" s="50"/>
      <c r="R830" s="51"/>
      <c r="S830" s="50"/>
      <c r="T830" s="50"/>
      <c r="U830" s="50"/>
    </row>
    <row r="831" ht="12.75" customHeight="1">
      <c r="A831" s="50"/>
      <c r="B831" s="50"/>
      <c r="C831" s="50"/>
      <c r="D831" s="50"/>
      <c r="E831" s="50"/>
      <c r="F831" s="50"/>
      <c r="G831" s="50"/>
      <c r="H831" s="50"/>
      <c r="I831" s="50"/>
      <c r="J831" s="50"/>
      <c r="K831" s="50"/>
      <c r="L831" s="50"/>
      <c r="M831" s="87"/>
      <c r="N831" s="87"/>
      <c r="O831" s="50"/>
      <c r="P831" s="52"/>
      <c r="Q831" s="50"/>
      <c r="R831" s="51"/>
      <c r="S831" s="50"/>
      <c r="T831" s="50"/>
      <c r="U831" s="50"/>
    </row>
    <row r="832" ht="12.75" customHeight="1">
      <c r="A832" s="50"/>
      <c r="B832" s="50"/>
      <c r="C832" s="50"/>
      <c r="D832" s="50"/>
      <c r="E832" s="50"/>
      <c r="F832" s="50"/>
      <c r="G832" s="50"/>
      <c r="H832" s="50"/>
      <c r="I832" s="50"/>
      <c r="J832" s="50"/>
      <c r="K832" s="50"/>
      <c r="L832" s="50"/>
      <c r="M832" s="87"/>
      <c r="N832" s="87"/>
      <c r="O832" s="50"/>
      <c r="P832" s="52"/>
      <c r="Q832" s="50"/>
      <c r="R832" s="51"/>
      <c r="S832" s="50"/>
      <c r="T832" s="50"/>
      <c r="U832" s="50"/>
    </row>
    <row r="833" ht="12.75" customHeight="1">
      <c r="A833" s="50"/>
      <c r="B833" s="50"/>
      <c r="C833" s="50"/>
      <c r="D833" s="50"/>
      <c r="E833" s="50"/>
      <c r="F833" s="50"/>
      <c r="G833" s="50"/>
      <c r="H833" s="50"/>
      <c r="I833" s="50"/>
      <c r="J833" s="50"/>
      <c r="K833" s="50"/>
      <c r="L833" s="50"/>
      <c r="M833" s="87"/>
      <c r="N833" s="87"/>
      <c r="O833" s="50"/>
      <c r="P833" s="52"/>
      <c r="Q833" s="50"/>
      <c r="R833" s="51"/>
      <c r="S833" s="50"/>
      <c r="T833" s="50"/>
      <c r="U833" s="50"/>
    </row>
    <row r="834" ht="12.75" customHeight="1">
      <c r="A834" s="50"/>
      <c r="B834" s="50"/>
      <c r="C834" s="50"/>
      <c r="D834" s="50"/>
      <c r="E834" s="50"/>
      <c r="F834" s="50"/>
      <c r="G834" s="50"/>
      <c r="H834" s="50"/>
      <c r="I834" s="50"/>
      <c r="J834" s="50"/>
      <c r="K834" s="50"/>
      <c r="L834" s="50"/>
      <c r="M834" s="87"/>
      <c r="N834" s="87"/>
      <c r="O834" s="50"/>
      <c r="P834" s="52"/>
      <c r="Q834" s="50"/>
      <c r="R834" s="51"/>
      <c r="S834" s="50"/>
      <c r="T834" s="50"/>
      <c r="U834" s="50"/>
    </row>
    <row r="835" ht="12.75" customHeight="1">
      <c r="A835" s="50"/>
      <c r="B835" s="50"/>
      <c r="C835" s="50"/>
      <c r="D835" s="50"/>
      <c r="E835" s="50"/>
      <c r="F835" s="50"/>
      <c r="G835" s="50"/>
      <c r="H835" s="50"/>
      <c r="I835" s="50"/>
      <c r="J835" s="50"/>
      <c r="K835" s="50"/>
      <c r="L835" s="50"/>
      <c r="M835" s="87"/>
      <c r="N835" s="87"/>
      <c r="O835" s="50"/>
      <c r="P835" s="52"/>
      <c r="Q835" s="50"/>
      <c r="R835" s="51"/>
      <c r="S835" s="50"/>
      <c r="T835" s="50"/>
      <c r="U835" s="50"/>
    </row>
    <row r="836" ht="12.75" customHeight="1">
      <c r="A836" s="50"/>
      <c r="B836" s="50"/>
      <c r="C836" s="50"/>
      <c r="D836" s="50"/>
      <c r="E836" s="50"/>
      <c r="F836" s="50"/>
      <c r="G836" s="50"/>
      <c r="H836" s="50"/>
      <c r="I836" s="50"/>
      <c r="J836" s="50"/>
      <c r="K836" s="50"/>
      <c r="L836" s="50"/>
      <c r="M836" s="87"/>
      <c r="N836" s="87"/>
      <c r="O836" s="50"/>
      <c r="P836" s="52"/>
      <c r="Q836" s="50"/>
      <c r="R836" s="51"/>
      <c r="S836" s="50"/>
      <c r="T836" s="50"/>
      <c r="U836" s="50"/>
    </row>
    <row r="837" ht="12.75" customHeight="1">
      <c r="A837" s="50"/>
      <c r="B837" s="50"/>
      <c r="C837" s="50"/>
      <c r="D837" s="50"/>
      <c r="E837" s="50"/>
      <c r="F837" s="50"/>
      <c r="G837" s="50"/>
      <c r="H837" s="50"/>
      <c r="I837" s="50"/>
      <c r="J837" s="50"/>
      <c r="K837" s="50"/>
      <c r="L837" s="50"/>
      <c r="M837" s="87"/>
      <c r="N837" s="87"/>
      <c r="O837" s="50"/>
      <c r="P837" s="52"/>
      <c r="Q837" s="50"/>
      <c r="R837" s="51"/>
      <c r="S837" s="50"/>
      <c r="T837" s="50"/>
      <c r="U837" s="50"/>
    </row>
    <row r="838" ht="12.75" customHeight="1">
      <c r="A838" s="50"/>
      <c r="B838" s="50"/>
      <c r="C838" s="50"/>
      <c r="D838" s="50"/>
      <c r="E838" s="50"/>
      <c r="F838" s="50"/>
      <c r="G838" s="50"/>
      <c r="H838" s="50"/>
      <c r="I838" s="50"/>
      <c r="J838" s="50"/>
      <c r="K838" s="50"/>
      <c r="L838" s="50"/>
      <c r="M838" s="87"/>
      <c r="N838" s="87"/>
      <c r="O838" s="50"/>
      <c r="P838" s="52"/>
      <c r="Q838" s="50"/>
      <c r="R838" s="51"/>
      <c r="S838" s="50"/>
      <c r="T838" s="50"/>
      <c r="U838" s="50"/>
    </row>
    <row r="839" ht="12.75" customHeight="1">
      <c r="A839" s="50"/>
      <c r="B839" s="50"/>
      <c r="C839" s="50"/>
      <c r="D839" s="50"/>
      <c r="E839" s="50"/>
      <c r="F839" s="50"/>
      <c r="G839" s="50"/>
      <c r="H839" s="50"/>
      <c r="I839" s="50"/>
      <c r="J839" s="50"/>
      <c r="K839" s="50"/>
      <c r="L839" s="50"/>
      <c r="M839" s="87"/>
      <c r="N839" s="87"/>
      <c r="O839" s="50"/>
      <c r="P839" s="52"/>
      <c r="Q839" s="50"/>
      <c r="R839" s="51"/>
      <c r="S839" s="50"/>
      <c r="T839" s="50"/>
      <c r="U839" s="50"/>
    </row>
    <row r="840" ht="12.75" customHeight="1">
      <c r="A840" s="50"/>
      <c r="B840" s="50"/>
      <c r="C840" s="50"/>
      <c r="D840" s="50"/>
      <c r="E840" s="50"/>
      <c r="F840" s="50"/>
      <c r="G840" s="50"/>
      <c r="H840" s="50"/>
      <c r="I840" s="50"/>
      <c r="J840" s="50"/>
      <c r="K840" s="50"/>
      <c r="L840" s="50"/>
      <c r="M840" s="87"/>
      <c r="N840" s="87"/>
      <c r="O840" s="50"/>
      <c r="P840" s="52"/>
      <c r="Q840" s="50"/>
      <c r="R840" s="51"/>
      <c r="S840" s="50"/>
      <c r="T840" s="50"/>
      <c r="U840" s="50"/>
    </row>
    <row r="841" ht="12.75" customHeight="1">
      <c r="A841" s="50"/>
      <c r="B841" s="50"/>
      <c r="C841" s="50"/>
      <c r="D841" s="50"/>
      <c r="E841" s="50"/>
      <c r="F841" s="50"/>
      <c r="G841" s="50"/>
      <c r="H841" s="50"/>
      <c r="I841" s="50"/>
      <c r="J841" s="50"/>
      <c r="K841" s="50"/>
      <c r="L841" s="50"/>
      <c r="M841" s="87"/>
      <c r="N841" s="87"/>
      <c r="O841" s="50"/>
      <c r="P841" s="52"/>
      <c r="Q841" s="50"/>
      <c r="R841" s="51"/>
      <c r="S841" s="50"/>
      <c r="T841" s="50"/>
      <c r="U841" s="50"/>
    </row>
    <row r="842" ht="12.75" customHeight="1">
      <c r="A842" s="50"/>
      <c r="B842" s="50"/>
      <c r="C842" s="50"/>
      <c r="D842" s="50"/>
      <c r="E842" s="50"/>
      <c r="F842" s="50"/>
      <c r="G842" s="50"/>
      <c r="H842" s="50"/>
      <c r="I842" s="50"/>
      <c r="J842" s="50"/>
      <c r="K842" s="50"/>
      <c r="L842" s="50"/>
      <c r="M842" s="87"/>
      <c r="N842" s="87"/>
      <c r="O842" s="50"/>
      <c r="P842" s="52"/>
      <c r="Q842" s="50"/>
      <c r="R842" s="51"/>
      <c r="S842" s="50"/>
      <c r="T842" s="50"/>
      <c r="U842" s="50"/>
    </row>
    <row r="843" ht="12.75" customHeight="1">
      <c r="A843" s="50"/>
      <c r="B843" s="50"/>
      <c r="C843" s="50"/>
      <c r="D843" s="50"/>
      <c r="E843" s="50"/>
      <c r="F843" s="50"/>
      <c r="G843" s="50"/>
      <c r="H843" s="50"/>
      <c r="I843" s="50"/>
      <c r="J843" s="50"/>
      <c r="K843" s="50"/>
      <c r="L843" s="50"/>
      <c r="M843" s="87"/>
      <c r="N843" s="87"/>
      <c r="O843" s="50"/>
      <c r="P843" s="52"/>
      <c r="Q843" s="50"/>
      <c r="R843" s="51"/>
      <c r="S843" s="50"/>
      <c r="T843" s="50"/>
      <c r="U843" s="50"/>
    </row>
    <row r="844" ht="12.75" customHeight="1">
      <c r="A844" s="50"/>
      <c r="B844" s="50"/>
      <c r="C844" s="50"/>
      <c r="D844" s="50"/>
      <c r="E844" s="50"/>
      <c r="F844" s="50"/>
      <c r="G844" s="50"/>
      <c r="H844" s="50"/>
      <c r="I844" s="50"/>
      <c r="J844" s="50"/>
      <c r="K844" s="50"/>
      <c r="L844" s="50"/>
      <c r="M844" s="87"/>
      <c r="N844" s="87"/>
      <c r="O844" s="50"/>
      <c r="P844" s="52"/>
      <c r="Q844" s="50"/>
      <c r="R844" s="51"/>
      <c r="S844" s="50"/>
      <c r="T844" s="50"/>
      <c r="U844" s="50"/>
    </row>
    <row r="845" ht="12.75" customHeight="1">
      <c r="A845" s="50"/>
      <c r="B845" s="50"/>
      <c r="C845" s="50"/>
      <c r="D845" s="50"/>
      <c r="E845" s="50"/>
      <c r="F845" s="50"/>
      <c r="G845" s="50"/>
      <c r="H845" s="50"/>
      <c r="I845" s="50"/>
      <c r="J845" s="50"/>
      <c r="K845" s="50"/>
      <c r="L845" s="50"/>
      <c r="M845" s="87"/>
      <c r="N845" s="87"/>
      <c r="O845" s="50"/>
      <c r="P845" s="52"/>
      <c r="Q845" s="50"/>
      <c r="R845" s="51"/>
      <c r="S845" s="50"/>
      <c r="T845" s="50"/>
      <c r="U845" s="50"/>
    </row>
    <row r="846" ht="12.75" customHeight="1">
      <c r="A846" s="50"/>
      <c r="B846" s="50"/>
      <c r="C846" s="50"/>
      <c r="D846" s="50"/>
      <c r="E846" s="50"/>
      <c r="F846" s="50"/>
      <c r="G846" s="50"/>
      <c r="H846" s="50"/>
      <c r="I846" s="50"/>
      <c r="J846" s="50"/>
      <c r="K846" s="50"/>
      <c r="L846" s="50"/>
      <c r="M846" s="87"/>
      <c r="N846" s="87"/>
      <c r="O846" s="50"/>
      <c r="P846" s="52"/>
      <c r="Q846" s="50"/>
      <c r="R846" s="51"/>
      <c r="S846" s="50"/>
      <c r="T846" s="50"/>
      <c r="U846" s="50"/>
    </row>
    <row r="847" ht="12.75" customHeight="1">
      <c r="A847" s="50"/>
      <c r="B847" s="50"/>
      <c r="C847" s="50"/>
      <c r="D847" s="50"/>
      <c r="E847" s="50"/>
      <c r="F847" s="50"/>
      <c r="G847" s="50"/>
      <c r="H847" s="50"/>
      <c r="I847" s="50"/>
      <c r="J847" s="50"/>
      <c r="K847" s="50"/>
      <c r="L847" s="50"/>
      <c r="M847" s="87"/>
      <c r="N847" s="87"/>
      <c r="O847" s="50"/>
      <c r="P847" s="52"/>
      <c r="Q847" s="50"/>
      <c r="R847" s="51"/>
      <c r="S847" s="50"/>
      <c r="T847" s="50"/>
      <c r="U847" s="50"/>
    </row>
    <row r="848" ht="12.75" customHeight="1">
      <c r="A848" s="50"/>
      <c r="B848" s="50"/>
      <c r="C848" s="50"/>
      <c r="D848" s="50"/>
      <c r="E848" s="50"/>
      <c r="F848" s="50"/>
      <c r="G848" s="50"/>
      <c r="H848" s="50"/>
      <c r="I848" s="50"/>
      <c r="J848" s="50"/>
      <c r="K848" s="50"/>
      <c r="L848" s="50"/>
      <c r="M848" s="87"/>
      <c r="N848" s="87"/>
      <c r="O848" s="50"/>
      <c r="P848" s="52"/>
      <c r="Q848" s="50"/>
      <c r="R848" s="51"/>
      <c r="S848" s="50"/>
      <c r="T848" s="50"/>
      <c r="U848" s="50"/>
    </row>
    <row r="849" ht="12.75" customHeight="1">
      <c r="A849" s="50"/>
      <c r="B849" s="50"/>
      <c r="C849" s="50"/>
      <c r="D849" s="50"/>
      <c r="E849" s="50"/>
      <c r="F849" s="50"/>
      <c r="G849" s="50"/>
      <c r="H849" s="50"/>
      <c r="I849" s="50"/>
      <c r="J849" s="50"/>
      <c r="K849" s="50"/>
      <c r="L849" s="50"/>
      <c r="M849" s="87"/>
      <c r="N849" s="87"/>
      <c r="O849" s="50"/>
      <c r="P849" s="52"/>
      <c r="Q849" s="50"/>
      <c r="R849" s="51"/>
      <c r="S849" s="50"/>
      <c r="T849" s="50"/>
      <c r="U849" s="50"/>
    </row>
    <row r="850" ht="12.75" customHeight="1">
      <c r="A850" s="50"/>
      <c r="B850" s="50"/>
      <c r="C850" s="50"/>
      <c r="D850" s="50"/>
      <c r="E850" s="50"/>
      <c r="F850" s="50"/>
      <c r="G850" s="50"/>
      <c r="H850" s="50"/>
      <c r="I850" s="50"/>
      <c r="J850" s="50"/>
      <c r="K850" s="50"/>
      <c r="L850" s="50"/>
      <c r="M850" s="87"/>
      <c r="N850" s="87"/>
      <c r="O850" s="50"/>
      <c r="P850" s="52"/>
      <c r="Q850" s="50"/>
      <c r="R850" s="51"/>
      <c r="S850" s="50"/>
      <c r="T850" s="50"/>
      <c r="U850" s="50"/>
    </row>
    <row r="851" ht="12.75" customHeight="1">
      <c r="A851" s="50"/>
      <c r="B851" s="50"/>
      <c r="C851" s="50"/>
      <c r="D851" s="50"/>
      <c r="E851" s="50"/>
      <c r="F851" s="50"/>
      <c r="G851" s="50"/>
      <c r="H851" s="50"/>
      <c r="I851" s="50"/>
      <c r="J851" s="50"/>
      <c r="K851" s="50"/>
      <c r="L851" s="50"/>
      <c r="M851" s="87"/>
      <c r="N851" s="87"/>
      <c r="O851" s="50"/>
      <c r="P851" s="52"/>
      <c r="Q851" s="50"/>
      <c r="R851" s="51"/>
      <c r="S851" s="50"/>
      <c r="T851" s="50"/>
      <c r="U851" s="50"/>
    </row>
    <row r="852" ht="12.75" customHeight="1">
      <c r="A852" s="50"/>
      <c r="B852" s="50"/>
      <c r="C852" s="50"/>
      <c r="D852" s="50"/>
      <c r="E852" s="50"/>
      <c r="F852" s="50"/>
      <c r="G852" s="50"/>
      <c r="H852" s="50"/>
      <c r="I852" s="50"/>
      <c r="J852" s="50"/>
      <c r="K852" s="50"/>
      <c r="L852" s="50"/>
      <c r="M852" s="87"/>
      <c r="N852" s="87"/>
      <c r="O852" s="50"/>
      <c r="P852" s="52"/>
      <c r="Q852" s="50"/>
      <c r="R852" s="51"/>
      <c r="S852" s="50"/>
      <c r="T852" s="50"/>
      <c r="U852" s="50"/>
    </row>
    <row r="853" ht="12.75" customHeight="1">
      <c r="A853" s="50"/>
      <c r="B853" s="50"/>
      <c r="C853" s="50"/>
      <c r="D853" s="50"/>
      <c r="E853" s="50"/>
      <c r="F853" s="50"/>
      <c r="G853" s="50"/>
      <c r="H853" s="50"/>
      <c r="I853" s="50"/>
      <c r="J853" s="50"/>
      <c r="K853" s="50"/>
      <c r="L853" s="50"/>
      <c r="M853" s="87"/>
      <c r="N853" s="87"/>
      <c r="O853" s="50"/>
      <c r="P853" s="52"/>
      <c r="Q853" s="50"/>
      <c r="R853" s="51"/>
      <c r="S853" s="50"/>
      <c r="T853" s="50"/>
      <c r="U853" s="50"/>
    </row>
    <row r="854" ht="12.75" customHeight="1">
      <c r="A854" s="50"/>
      <c r="B854" s="50"/>
      <c r="C854" s="50"/>
      <c r="D854" s="50"/>
      <c r="E854" s="50"/>
      <c r="F854" s="50"/>
      <c r="G854" s="50"/>
      <c r="H854" s="50"/>
      <c r="I854" s="50"/>
      <c r="J854" s="50"/>
      <c r="K854" s="50"/>
      <c r="L854" s="50"/>
      <c r="M854" s="87"/>
      <c r="N854" s="87"/>
      <c r="O854" s="50"/>
      <c r="P854" s="52"/>
      <c r="Q854" s="50"/>
      <c r="R854" s="51"/>
      <c r="S854" s="50"/>
      <c r="T854" s="50"/>
      <c r="U854" s="50"/>
    </row>
    <row r="855" ht="12.75" customHeight="1">
      <c r="A855" s="50"/>
      <c r="B855" s="50"/>
      <c r="C855" s="50"/>
      <c r="D855" s="50"/>
      <c r="E855" s="50"/>
      <c r="F855" s="50"/>
      <c r="G855" s="50"/>
      <c r="H855" s="50"/>
      <c r="I855" s="50"/>
      <c r="J855" s="50"/>
      <c r="K855" s="50"/>
      <c r="L855" s="50"/>
      <c r="M855" s="87"/>
      <c r="N855" s="87"/>
      <c r="O855" s="50"/>
      <c r="P855" s="52"/>
      <c r="Q855" s="50"/>
      <c r="R855" s="51"/>
      <c r="S855" s="50"/>
      <c r="T855" s="50"/>
      <c r="U855" s="50"/>
    </row>
    <row r="856" ht="12.75" customHeight="1">
      <c r="A856" s="50"/>
      <c r="B856" s="50"/>
      <c r="C856" s="50"/>
      <c r="D856" s="50"/>
      <c r="E856" s="50"/>
      <c r="F856" s="50"/>
      <c r="G856" s="50"/>
      <c r="H856" s="50"/>
      <c r="I856" s="50"/>
      <c r="J856" s="50"/>
      <c r="K856" s="50"/>
      <c r="L856" s="50"/>
      <c r="M856" s="87"/>
      <c r="N856" s="87"/>
      <c r="O856" s="50"/>
      <c r="P856" s="52"/>
      <c r="Q856" s="50"/>
      <c r="R856" s="51"/>
      <c r="S856" s="50"/>
      <c r="T856" s="50"/>
      <c r="U856" s="50"/>
    </row>
    <row r="857" ht="12.75" customHeight="1">
      <c r="A857" s="50"/>
      <c r="B857" s="50"/>
      <c r="C857" s="50"/>
      <c r="D857" s="50"/>
      <c r="E857" s="50"/>
      <c r="F857" s="50"/>
      <c r="G857" s="50"/>
      <c r="H857" s="50"/>
      <c r="I857" s="50"/>
      <c r="J857" s="50"/>
      <c r="K857" s="50"/>
      <c r="L857" s="50"/>
      <c r="M857" s="87"/>
      <c r="N857" s="87"/>
      <c r="O857" s="50"/>
      <c r="P857" s="52"/>
      <c r="Q857" s="50"/>
      <c r="R857" s="51"/>
      <c r="S857" s="50"/>
      <c r="T857" s="50"/>
      <c r="U857" s="50"/>
    </row>
    <row r="858" ht="12.75" customHeight="1">
      <c r="A858" s="50"/>
      <c r="B858" s="50"/>
      <c r="C858" s="50"/>
      <c r="D858" s="50"/>
      <c r="E858" s="50"/>
      <c r="F858" s="50"/>
      <c r="G858" s="50"/>
      <c r="H858" s="50"/>
      <c r="I858" s="50"/>
      <c r="J858" s="50"/>
      <c r="K858" s="50"/>
      <c r="L858" s="50"/>
      <c r="M858" s="87"/>
      <c r="N858" s="87"/>
      <c r="O858" s="50"/>
      <c r="P858" s="52"/>
      <c r="Q858" s="50"/>
      <c r="R858" s="51"/>
      <c r="S858" s="50"/>
      <c r="T858" s="50"/>
      <c r="U858" s="50"/>
    </row>
    <row r="859" ht="12.75" customHeight="1">
      <c r="A859" s="50"/>
      <c r="B859" s="50"/>
      <c r="C859" s="50"/>
      <c r="D859" s="50"/>
      <c r="E859" s="50"/>
      <c r="F859" s="50"/>
      <c r="G859" s="50"/>
      <c r="H859" s="50"/>
      <c r="I859" s="50"/>
      <c r="J859" s="50"/>
      <c r="K859" s="50"/>
      <c r="L859" s="50"/>
      <c r="M859" s="87"/>
      <c r="N859" s="87"/>
      <c r="O859" s="50"/>
      <c r="P859" s="52"/>
      <c r="Q859" s="50"/>
      <c r="R859" s="51"/>
      <c r="S859" s="50"/>
      <c r="T859" s="50"/>
      <c r="U859" s="50"/>
    </row>
    <row r="860" ht="12.75" customHeight="1">
      <c r="A860" s="50"/>
      <c r="B860" s="50"/>
      <c r="C860" s="50"/>
      <c r="D860" s="50"/>
      <c r="E860" s="50"/>
      <c r="F860" s="50"/>
      <c r="G860" s="50"/>
      <c r="H860" s="50"/>
      <c r="I860" s="50"/>
      <c r="J860" s="50"/>
      <c r="K860" s="50"/>
      <c r="L860" s="50"/>
      <c r="M860" s="87"/>
      <c r="N860" s="87"/>
      <c r="O860" s="50"/>
      <c r="P860" s="52"/>
      <c r="Q860" s="50"/>
      <c r="R860" s="51"/>
      <c r="S860" s="50"/>
      <c r="T860" s="50"/>
      <c r="U860" s="50"/>
    </row>
    <row r="861" ht="12.75" customHeight="1">
      <c r="A861" s="50"/>
      <c r="B861" s="50"/>
      <c r="C861" s="50"/>
      <c r="D861" s="50"/>
      <c r="E861" s="50"/>
      <c r="F861" s="50"/>
      <c r="G861" s="50"/>
      <c r="H861" s="50"/>
      <c r="I861" s="50"/>
      <c r="J861" s="50"/>
      <c r="K861" s="50"/>
      <c r="L861" s="50"/>
      <c r="M861" s="87"/>
      <c r="N861" s="87"/>
      <c r="O861" s="50"/>
      <c r="P861" s="52"/>
      <c r="Q861" s="50"/>
      <c r="R861" s="51"/>
      <c r="S861" s="50"/>
      <c r="T861" s="50"/>
      <c r="U861" s="50"/>
    </row>
    <row r="862" ht="12.75" customHeight="1">
      <c r="A862" s="50"/>
      <c r="B862" s="50"/>
      <c r="C862" s="50"/>
      <c r="D862" s="50"/>
      <c r="E862" s="50"/>
      <c r="F862" s="50"/>
      <c r="G862" s="50"/>
      <c r="H862" s="50"/>
      <c r="I862" s="50"/>
      <c r="J862" s="50"/>
      <c r="K862" s="50"/>
      <c r="L862" s="50"/>
      <c r="M862" s="87"/>
      <c r="N862" s="87"/>
      <c r="O862" s="50"/>
      <c r="P862" s="52"/>
      <c r="Q862" s="50"/>
      <c r="R862" s="51"/>
      <c r="S862" s="50"/>
      <c r="T862" s="50"/>
      <c r="U862" s="50"/>
    </row>
    <row r="863" ht="12.75" customHeight="1">
      <c r="A863" s="50"/>
      <c r="B863" s="50"/>
      <c r="C863" s="50"/>
      <c r="D863" s="50"/>
      <c r="E863" s="50"/>
      <c r="F863" s="50"/>
      <c r="G863" s="50"/>
      <c r="H863" s="50"/>
      <c r="I863" s="50"/>
      <c r="J863" s="50"/>
      <c r="K863" s="50"/>
      <c r="L863" s="50"/>
      <c r="M863" s="87"/>
      <c r="N863" s="87"/>
      <c r="O863" s="50"/>
      <c r="P863" s="52"/>
      <c r="Q863" s="50"/>
      <c r="R863" s="51"/>
      <c r="S863" s="50"/>
      <c r="T863" s="50"/>
      <c r="U863" s="50"/>
    </row>
    <row r="864" ht="12.75" customHeight="1">
      <c r="A864" s="50"/>
      <c r="B864" s="50"/>
      <c r="C864" s="50"/>
      <c r="D864" s="50"/>
      <c r="E864" s="50"/>
      <c r="F864" s="50"/>
      <c r="G864" s="50"/>
      <c r="H864" s="50"/>
      <c r="I864" s="50"/>
      <c r="J864" s="50"/>
      <c r="K864" s="50"/>
      <c r="L864" s="50"/>
      <c r="M864" s="87"/>
      <c r="N864" s="87"/>
      <c r="O864" s="50"/>
      <c r="P864" s="52"/>
      <c r="Q864" s="50"/>
      <c r="R864" s="51"/>
      <c r="S864" s="50"/>
      <c r="T864" s="50"/>
      <c r="U864" s="50"/>
    </row>
    <row r="865" ht="12.75" customHeight="1">
      <c r="A865" s="50"/>
      <c r="B865" s="50"/>
      <c r="C865" s="50"/>
      <c r="D865" s="50"/>
      <c r="E865" s="50"/>
      <c r="F865" s="50"/>
      <c r="G865" s="50"/>
      <c r="H865" s="50"/>
      <c r="I865" s="50"/>
      <c r="J865" s="50"/>
      <c r="K865" s="50"/>
      <c r="L865" s="50"/>
      <c r="M865" s="87"/>
      <c r="N865" s="87"/>
      <c r="O865" s="50"/>
      <c r="P865" s="52"/>
      <c r="Q865" s="50"/>
      <c r="R865" s="51"/>
      <c r="S865" s="50"/>
      <c r="T865" s="50"/>
      <c r="U865" s="50"/>
    </row>
    <row r="866" ht="12.75" customHeight="1">
      <c r="A866" s="50"/>
      <c r="B866" s="50"/>
      <c r="C866" s="50"/>
      <c r="D866" s="50"/>
      <c r="E866" s="50"/>
      <c r="F866" s="50"/>
      <c r="G866" s="50"/>
      <c r="H866" s="50"/>
      <c r="I866" s="50"/>
      <c r="J866" s="50"/>
      <c r="K866" s="50"/>
      <c r="L866" s="50"/>
      <c r="M866" s="87"/>
      <c r="N866" s="87"/>
      <c r="O866" s="50"/>
      <c r="P866" s="52"/>
      <c r="Q866" s="50"/>
      <c r="R866" s="51"/>
      <c r="S866" s="50"/>
      <c r="T866" s="50"/>
      <c r="U866" s="50"/>
    </row>
    <row r="867" ht="12.75" customHeight="1">
      <c r="A867" s="50"/>
      <c r="B867" s="50"/>
      <c r="C867" s="50"/>
      <c r="D867" s="50"/>
      <c r="E867" s="50"/>
      <c r="F867" s="50"/>
      <c r="G867" s="50"/>
      <c r="H867" s="50"/>
      <c r="I867" s="50"/>
      <c r="J867" s="50"/>
      <c r="K867" s="50"/>
      <c r="L867" s="50"/>
      <c r="M867" s="87"/>
      <c r="N867" s="87"/>
      <c r="O867" s="50"/>
      <c r="P867" s="52"/>
      <c r="Q867" s="50"/>
      <c r="R867" s="51"/>
      <c r="S867" s="50"/>
      <c r="T867" s="50"/>
      <c r="U867" s="50"/>
    </row>
    <row r="868" ht="12.75" customHeight="1">
      <c r="A868" s="50"/>
      <c r="B868" s="50"/>
      <c r="C868" s="50"/>
      <c r="D868" s="50"/>
      <c r="E868" s="50"/>
      <c r="F868" s="50"/>
      <c r="G868" s="50"/>
      <c r="H868" s="50"/>
      <c r="I868" s="50"/>
      <c r="J868" s="50"/>
      <c r="K868" s="50"/>
      <c r="L868" s="50"/>
      <c r="M868" s="87"/>
      <c r="N868" s="87"/>
      <c r="O868" s="50"/>
      <c r="P868" s="52"/>
      <c r="Q868" s="50"/>
      <c r="R868" s="51"/>
      <c r="S868" s="50"/>
      <c r="T868" s="50"/>
      <c r="U868" s="50"/>
    </row>
    <row r="869" ht="12.75" customHeight="1">
      <c r="A869" s="50"/>
      <c r="B869" s="50"/>
      <c r="C869" s="50"/>
      <c r="D869" s="50"/>
      <c r="E869" s="50"/>
      <c r="F869" s="50"/>
      <c r="G869" s="50"/>
      <c r="H869" s="50"/>
      <c r="I869" s="50"/>
      <c r="J869" s="50"/>
      <c r="K869" s="50"/>
      <c r="L869" s="50"/>
      <c r="M869" s="87"/>
      <c r="N869" s="87"/>
      <c r="O869" s="50"/>
      <c r="P869" s="52"/>
      <c r="Q869" s="50"/>
      <c r="R869" s="51"/>
      <c r="S869" s="50"/>
      <c r="T869" s="50"/>
      <c r="U869" s="50"/>
    </row>
    <row r="870" ht="12.75" customHeight="1">
      <c r="A870" s="50"/>
      <c r="B870" s="50"/>
      <c r="C870" s="50"/>
      <c r="D870" s="50"/>
      <c r="E870" s="50"/>
      <c r="F870" s="50"/>
      <c r="G870" s="50"/>
      <c r="H870" s="50"/>
      <c r="I870" s="50"/>
      <c r="J870" s="50"/>
      <c r="K870" s="50"/>
      <c r="L870" s="50"/>
      <c r="M870" s="87"/>
      <c r="N870" s="87"/>
      <c r="O870" s="50"/>
      <c r="P870" s="52"/>
      <c r="Q870" s="50"/>
      <c r="R870" s="51"/>
      <c r="S870" s="50"/>
      <c r="T870" s="50"/>
      <c r="U870" s="50"/>
    </row>
    <row r="871" ht="12.75" customHeight="1">
      <c r="A871" s="50"/>
      <c r="B871" s="50"/>
      <c r="C871" s="50"/>
      <c r="D871" s="50"/>
      <c r="E871" s="50"/>
      <c r="F871" s="50"/>
      <c r="G871" s="50"/>
      <c r="H871" s="50"/>
      <c r="I871" s="50"/>
      <c r="J871" s="50"/>
      <c r="K871" s="50"/>
      <c r="L871" s="50"/>
      <c r="M871" s="87"/>
      <c r="N871" s="87"/>
      <c r="O871" s="50"/>
      <c r="P871" s="52"/>
      <c r="Q871" s="50"/>
      <c r="R871" s="51"/>
      <c r="S871" s="50"/>
      <c r="T871" s="50"/>
      <c r="U871" s="50"/>
    </row>
    <row r="872" ht="12.75" customHeight="1">
      <c r="A872" s="50"/>
      <c r="B872" s="50"/>
      <c r="C872" s="50"/>
      <c r="D872" s="50"/>
      <c r="E872" s="50"/>
      <c r="F872" s="50"/>
      <c r="G872" s="50"/>
      <c r="H872" s="50"/>
      <c r="I872" s="50"/>
      <c r="J872" s="50"/>
      <c r="K872" s="50"/>
      <c r="L872" s="50"/>
      <c r="M872" s="87"/>
      <c r="N872" s="87"/>
      <c r="O872" s="50"/>
      <c r="P872" s="52"/>
      <c r="Q872" s="50"/>
      <c r="R872" s="51"/>
      <c r="S872" s="50"/>
      <c r="T872" s="50"/>
      <c r="U872" s="50"/>
    </row>
    <row r="873" ht="12.75" customHeight="1">
      <c r="A873" s="50"/>
      <c r="B873" s="50"/>
      <c r="C873" s="50"/>
      <c r="D873" s="50"/>
      <c r="E873" s="50"/>
      <c r="F873" s="50"/>
      <c r="G873" s="50"/>
      <c r="H873" s="50"/>
      <c r="I873" s="50"/>
      <c r="J873" s="50"/>
      <c r="K873" s="50"/>
      <c r="L873" s="50"/>
      <c r="M873" s="87"/>
      <c r="N873" s="87"/>
      <c r="O873" s="50"/>
      <c r="P873" s="52"/>
      <c r="Q873" s="50"/>
      <c r="R873" s="51"/>
      <c r="S873" s="50"/>
      <c r="T873" s="50"/>
      <c r="U873" s="50"/>
    </row>
    <row r="874" ht="12.75" customHeight="1">
      <c r="A874" s="50"/>
      <c r="B874" s="50"/>
      <c r="C874" s="50"/>
      <c r="D874" s="50"/>
      <c r="E874" s="50"/>
      <c r="F874" s="50"/>
      <c r="G874" s="50"/>
      <c r="H874" s="50"/>
      <c r="I874" s="50"/>
      <c r="J874" s="50"/>
      <c r="K874" s="50"/>
      <c r="L874" s="50"/>
      <c r="M874" s="87"/>
      <c r="N874" s="87"/>
      <c r="O874" s="50"/>
      <c r="P874" s="52"/>
      <c r="Q874" s="50"/>
      <c r="R874" s="51"/>
      <c r="S874" s="50"/>
      <c r="T874" s="50"/>
      <c r="U874" s="50"/>
    </row>
    <row r="875" ht="12.75" customHeight="1">
      <c r="A875" s="50"/>
      <c r="B875" s="50"/>
      <c r="C875" s="50"/>
      <c r="D875" s="50"/>
      <c r="E875" s="50"/>
      <c r="F875" s="50"/>
      <c r="G875" s="50"/>
      <c r="H875" s="50"/>
      <c r="I875" s="50"/>
      <c r="J875" s="50"/>
      <c r="K875" s="50"/>
      <c r="L875" s="50"/>
      <c r="M875" s="87"/>
      <c r="N875" s="87"/>
      <c r="O875" s="50"/>
      <c r="P875" s="52"/>
      <c r="Q875" s="50"/>
      <c r="R875" s="51"/>
      <c r="S875" s="50"/>
      <c r="T875" s="50"/>
      <c r="U875" s="50"/>
    </row>
    <row r="876" ht="12.75" customHeight="1">
      <c r="A876" s="50"/>
      <c r="B876" s="50"/>
      <c r="C876" s="50"/>
      <c r="D876" s="50"/>
      <c r="E876" s="50"/>
      <c r="F876" s="50"/>
      <c r="G876" s="50"/>
      <c r="H876" s="50"/>
      <c r="I876" s="50"/>
      <c r="J876" s="50"/>
      <c r="K876" s="50"/>
      <c r="L876" s="50"/>
      <c r="M876" s="87"/>
      <c r="N876" s="87"/>
      <c r="O876" s="50"/>
      <c r="P876" s="52"/>
      <c r="Q876" s="50"/>
      <c r="R876" s="51"/>
      <c r="S876" s="50"/>
      <c r="T876" s="50"/>
      <c r="U876" s="50"/>
    </row>
    <row r="877" ht="12.75" customHeight="1">
      <c r="A877" s="50"/>
      <c r="B877" s="50"/>
      <c r="C877" s="50"/>
      <c r="D877" s="50"/>
      <c r="E877" s="50"/>
      <c r="F877" s="50"/>
      <c r="G877" s="50"/>
      <c r="H877" s="50"/>
      <c r="I877" s="50"/>
      <c r="J877" s="50"/>
      <c r="K877" s="50"/>
      <c r="L877" s="50"/>
      <c r="M877" s="87"/>
      <c r="N877" s="87"/>
      <c r="O877" s="50"/>
      <c r="P877" s="52"/>
      <c r="Q877" s="50"/>
      <c r="R877" s="51"/>
      <c r="S877" s="50"/>
      <c r="T877" s="50"/>
      <c r="U877" s="50"/>
    </row>
    <row r="878" ht="12.75" customHeight="1">
      <c r="A878" s="50"/>
      <c r="B878" s="50"/>
      <c r="C878" s="50"/>
      <c r="D878" s="50"/>
      <c r="E878" s="50"/>
      <c r="F878" s="50"/>
      <c r="G878" s="50"/>
      <c r="H878" s="50"/>
      <c r="I878" s="50"/>
      <c r="J878" s="50"/>
      <c r="K878" s="50"/>
      <c r="L878" s="50"/>
      <c r="M878" s="87"/>
      <c r="N878" s="87"/>
      <c r="O878" s="50"/>
      <c r="P878" s="52"/>
      <c r="Q878" s="50"/>
      <c r="R878" s="51"/>
      <c r="S878" s="50"/>
      <c r="T878" s="50"/>
      <c r="U878" s="50"/>
    </row>
    <row r="879" ht="12.75" customHeight="1">
      <c r="A879" s="50"/>
      <c r="B879" s="50"/>
      <c r="C879" s="50"/>
      <c r="D879" s="50"/>
      <c r="E879" s="50"/>
      <c r="F879" s="50"/>
      <c r="G879" s="50"/>
      <c r="H879" s="50"/>
      <c r="I879" s="50"/>
      <c r="J879" s="50"/>
      <c r="K879" s="50"/>
      <c r="L879" s="50"/>
      <c r="M879" s="87"/>
      <c r="N879" s="87"/>
      <c r="O879" s="50"/>
      <c r="P879" s="52"/>
      <c r="Q879" s="50"/>
      <c r="R879" s="51"/>
      <c r="S879" s="50"/>
      <c r="T879" s="50"/>
      <c r="U879" s="50"/>
    </row>
    <row r="880" ht="12.75" customHeight="1">
      <c r="A880" s="50"/>
      <c r="B880" s="50"/>
      <c r="C880" s="50"/>
      <c r="D880" s="50"/>
      <c r="E880" s="50"/>
      <c r="F880" s="50"/>
      <c r="G880" s="50"/>
      <c r="H880" s="50"/>
      <c r="I880" s="50"/>
      <c r="J880" s="50"/>
      <c r="K880" s="50"/>
      <c r="L880" s="50"/>
      <c r="M880" s="87"/>
      <c r="N880" s="87"/>
      <c r="O880" s="50"/>
      <c r="P880" s="52"/>
      <c r="Q880" s="50"/>
      <c r="R880" s="51"/>
      <c r="S880" s="50"/>
      <c r="T880" s="50"/>
      <c r="U880" s="50"/>
    </row>
    <row r="881" ht="12.75" customHeight="1">
      <c r="A881" s="50"/>
      <c r="B881" s="50"/>
      <c r="C881" s="50"/>
      <c r="D881" s="50"/>
      <c r="E881" s="50"/>
      <c r="F881" s="50"/>
      <c r="G881" s="50"/>
      <c r="H881" s="50"/>
      <c r="I881" s="50"/>
      <c r="J881" s="50"/>
      <c r="K881" s="50"/>
      <c r="L881" s="50"/>
      <c r="M881" s="87"/>
      <c r="N881" s="87"/>
      <c r="O881" s="50"/>
      <c r="P881" s="52"/>
      <c r="Q881" s="50"/>
      <c r="R881" s="51"/>
      <c r="S881" s="50"/>
      <c r="T881" s="50"/>
      <c r="U881" s="50"/>
    </row>
    <row r="882" ht="12.75" customHeight="1">
      <c r="A882" s="50"/>
      <c r="B882" s="50"/>
      <c r="C882" s="50"/>
      <c r="D882" s="50"/>
      <c r="E882" s="50"/>
      <c r="F882" s="50"/>
      <c r="G882" s="50"/>
      <c r="H882" s="50"/>
      <c r="I882" s="50"/>
      <c r="J882" s="50"/>
      <c r="K882" s="50"/>
      <c r="L882" s="50"/>
      <c r="M882" s="87"/>
      <c r="N882" s="87"/>
      <c r="O882" s="50"/>
      <c r="P882" s="52"/>
      <c r="Q882" s="50"/>
      <c r="R882" s="51"/>
      <c r="S882" s="50"/>
      <c r="T882" s="50"/>
      <c r="U882" s="50"/>
    </row>
    <row r="883" ht="12.75" customHeight="1">
      <c r="A883" s="50"/>
      <c r="B883" s="50"/>
      <c r="C883" s="50"/>
      <c r="D883" s="50"/>
      <c r="E883" s="50"/>
      <c r="F883" s="50"/>
      <c r="G883" s="50"/>
      <c r="H883" s="50"/>
      <c r="I883" s="50"/>
      <c r="J883" s="50"/>
      <c r="K883" s="50"/>
      <c r="L883" s="50"/>
      <c r="M883" s="87"/>
      <c r="N883" s="87"/>
      <c r="O883" s="50"/>
      <c r="P883" s="52"/>
      <c r="Q883" s="50"/>
      <c r="R883" s="51"/>
      <c r="S883" s="50"/>
      <c r="T883" s="50"/>
      <c r="U883" s="50"/>
    </row>
    <row r="884" ht="12.75" customHeight="1">
      <c r="A884" s="50"/>
      <c r="B884" s="50"/>
      <c r="C884" s="50"/>
      <c r="D884" s="50"/>
      <c r="E884" s="50"/>
      <c r="F884" s="50"/>
      <c r="G884" s="50"/>
      <c r="H884" s="50"/>
      <c r="I884" s="50"/>
      <c r="J884" s="50"/>
      <c r="K884" s="50"/>
      <c r="L884" s="50"/>
      <c r="M884" s="87"/>
      <c r="N884" s="87"/>
      <c r="O884" s="50"/>
      <c r="P884" s="52"/>
      <c r="Q884" s="50"/>
      <c r="R884" s="51"/>
      <c r="S884" s="50"/>
      <c r="T884" s="50"/>
      <c r="U884" s="50"/>
    </row>
    <row r="885" ht="12.75" customHeight="1">
      <c r="A885" s="50"/>
      <c r="B885" s="50"/>
      <c r="C885" s="50"/>
      <c r="D885" s="50"/>
      <c r="E885" s="50"/>
      <c r="F885" s="50"/>
      <c r="G885" s="50"/>
      <c r="H885" s="50"/>
      <c r="I885" s="50"/>
      <c r="J885" s="50"/>
      <c r="K885" s="50"/>
      <c r="L885" s="50"/>
      <c r="M885" s="87"/>
      <c r="N885" s="87"/>
      <c r="O885" s="50"/>
      <c r="P885" s="52"/>
      <c r="Q885" s="50"/>
      <c r="R885" s="51"/>
      <c r="S885" s="50"/>
      <c r="T885" s="50"/>
      <c r="U885" s="50"/>
    </row>
    <row r="886" ht="12.75" customHeight="1">
      <c r="A886" s="50"/>
      <c r="B886" s="50"/>
      <c r="C886" s="50"/>
      <c r="D886" s="50"/>
      <c r="E886" s="50"/>
      <c r="F886" s="50"/>
      <c r="G886" s="50"/>
      <c r="H886" s="50"/>
      <c r="I886" s="50"/>
      <c r="J886" s="50"/>
      <c r="K886" s="50"/>
      <c r="L886" s="50"/>
      <c r="M886" s="87"/>
      <c r="N886" s="87"/>
      <c r="O886" s="50"/>
      <c r="P886" s="52"/>
      <c r="Q886" s="50"/>
      <c r="R886" s="51"/>
      <c r="S886" s="50"/>
      <c r="T886" s="50"/>
      <c r="U886" s="50"/>
    </row>
    <row r="887" ht="12.75" customHeight="1">
      <c r="A887" s="50"/>
      <c r="B887" s="50"/>
      <c r="C887" s="50"/>
      <c r="D887" s="50"/>
      <c r="E887" s="50"/>
      <c r="F887" s="50"/>
      <c r="G887" s="50"/>
      <c r="H887" s="50"/>
      <c r="I887" s="50"/>
      <c r="J887" s="50"/>
      <c r="K887" s="50"/>
      <c r="L887" s="50"/>
      <c r="M887" s="87"/>
      <c r="N887" s="87"/>
      <c r="O887" s="50"/>
      <c r="P887" s="52"/>
      <c r="Q887" s="50"/>
      <c r="R887" s="51"/>
      <c r="S887" s="50"/>
      <c r="T887" s="50"/>
      <c r="U887" s="50"/>
    </row>
    <row r="888" ht="12.75" customHeight="1">
      <c r="A888" s="50"/>
      <c r="B888" s="50"/>
      <c r="C888" s="50"/>
      <c r="D888" s="50"/>
      <c r="E888" s="50"/>
      <c r="F888" s="50"/>
      <c r="G888" s="50"/>
      <c r="H888" s="50"/>
      <c r="I888" s="50"/>
      <c r="J888" s="50"/>
      <c r="K888" s="50"/>
      <c r="L888" s="50"/>
      <c r="M888" s="87"/>
      <c r="N888" s="87"/>
      <c r="O888" s="50"/>
      <c r="P888" s="52"/>
      <c r="Q888" s="50"/>
      <c r="R888" s="51"/>
      <c r="S888" s="50"/>
      <c r="T888" s="50"/>
      <c r="U888" s="50"/>
    </row>
    <row r="889" ht="12.75" customHeight="1">
      <c r="A889" s="50"/>
      <c r="B889" s="50"/>
      <c r="C889" s="50"/>
      <c r="D889" s="50"/>
      <c r="E889" s="50"/>
      <c r="F889" s="50"/>
      <c r="G889" s="50"/>
      <c r="H889" s="50"/>
      <c r="I889" s="50"/>
      <c r="J889" s="50"/>
      <c r="K889" s="50"/>
      <c r="L889" s="50"/>
      <c r="M889" s="87"/>
      <c r="N889" s="87"/>
      <c r="O889" s="50"/>
      <c r="P889" s="52"/>
      <c r="Q889" s="50"/>
      <c r="R889" s="51"/>
      <c r="S889" s="50"/>
      <c r="T889" s="50"/>
      <c r="U889" s="50"/>
    </row>
    <row r="890" ht="12.75" customHeight="1">
      <c r="A890" s="50"/>
      <c r="B890" s="50"/>
      <c r="C890" s="50"/>
      <c r="D890" s="50"/>
      <c r="E890" s="50"/>
      <c r="F890" s="50"/>
      <c r="G890" s="50"/>
      <c r="H890" s="50"/>
      <c r="I890" s="50"/>
      <c r="J890" s="50"/>
      <c r="K890" s="50"/>
      <c r="L890" s="50"/>
      <c r="M890" s="87"/>
      <c r="N890" s="87"/>
      <c r="O890" s="50"/>
      <c r="P890" s="52"/>
      <c r="Q890" s="50"/>
      <c r="R890" s="51"/>
      <c r="S890" s="50"/>
      <c r="T890" s="50"/>
      <c r="U890" s="50"/>
    </row>
    <row r="891" ht="12.75" customHeight="1">
      <c r="A891" s="50"/>
      <c r="B891" s="50"/>
      <c r="C891" s="50"/>
      <c r="D891" s="50"/>
      <c r="E891" s="50"/>
      <c r="F891" s="50"/>
      <c r="G891" s="50"/>
      <c r="H891" s="50"/>
      <c r="I891" s="50"/>
      <c r="J891" s="50"/>
      <c r="K891" s="50"/>
      <c r="L891" s="50"/>
      <c r="M891" s="87"/>
      <c r="N891" s="87"/>
      <c r="O891" s="50"/>
      <c r="P891" s="52"/>
      <c r="Q891" s="50"/>
      <c r="R891" s="51"/>
      <c r="S891" s="50"/>
      <c r="T891" s="50"/>
      <c r="U891" s="50"/>
    </row>
    <row r="892" ht="12.75" customHeight="1">
      <c r="A892" s="50"/>
      <c r="B892" s="50"/>
      <c r="C892" s="50"/>
      <c r="D892" s="50"/>
      <c r="E892" s="50"/>
      <c r="F892" s="50"/>
      <c r="G892" s="50"/>
      <c r="H892" s="50"/>
      <c r="I892" s="50"/>
      <c r="J892" s="50"/>
      <c r="K892" s="50"/>
      <c r="L892" s="50"/>
      <c r="M892" s="87"/>
      <c r="N892" s="87"/>
      <c r="O892" s="50"/>
      <c r="P892" s="52"/>
      <c r="Q892" s="50"/>
      <c r="R892" s="51"/>
      <c r="S892" s="50"/>
      <c r="T892" s="50"/>
      <c r="U892" s="50"/>
    </row>
    <row r="893" ht="12.75" customHeight="1">
      <c r="A893" s="50"/>
      <c r="B893" s="50"/>
      <c r="C893" s="50"/>
      <c r="D893" s="50"/>
      <c r="E893" s="50"/>
      <c r="F893" s="50"/>
      <c r="G893" s="50"/>
      <c r="H893" s="50"/>
      <c r="I893" s="50"/>
      <c r="J893" s="50"/>
      <c r="K893" s="50"/>
      <c r="L893" s="50"/>
      <c r="M893" s="87"/>
      <c r="N893" s="87"/>
      <c r="O893" s="50"/>
      <c r="P893" s="52"/>
      <c r="Q893" s="50"/>
      <c r="R893" s="51"/>
      <c r="S893" s="50"/>
      <c r="T893" s="50"/>
      <c r="U893" s="50"/>
    </row>
    <row r="894" ht="12.75" customHeight="1">
      <c r="A894" s="50"/>
      <c r="B894" s="50"/>
      <c r="C894" s="50"/>
      <c r="D894" s="50"/>
      <c r="E894" s="50"/>
      <c r="F894" s="50"/>
      <c r="G894" s="50"/>
      <c r="H894" s="50"/>
      <c r="I894" s="50"/>
      <c r="J894" s="50"/>
      <c r="K894" s="50"/>
      <c r="L894" s="50"/>
      <c r="M894" s="87"/>
      <c r="N894" s="87"/>
      <c r="O894" s="50"/>
      <c r="P894" s="52"/>
      <c r="Q894" s="50"/>
      <c r="R894" s="51"/>
      <c r="S894" s="50"/>
      <c r="T894" s="50"/>
      <c r="U894" s="50"/>
    </row>
    <row r="895" ht="12.75" customHeight="1">
      <c r="A895" s="50"/>
      <c r="B895" s="50"/>
      <c r="C895" s="50"/>
      <c r="D895" s="50"/>
      <c r="E895" s="50"/>
      <c r="F895" s="50"/>
      <c r="G895" s="50"/>
      <c r="H895" s="50"/>
      <c r="I895" s="50"/>
      <c r="J895" s="50"/>
      <c r="K895" s="50"/>
      <c r="L895" s="50"/>
      <c r="M895" s="87"/>
      <c r="N895" s="87"/>
      <c r="O895" s="50"/>
      <c r="P895" s="52"/>
      <c r="Q895" s="50"/>
      <c r="R895" s="51"/>
      <c r="S895" s="50"/>
      <c r="T895" s="50"/>
      <c r="U895" s="50"/>
    </row>
    <row r="896" ht="12.75" customHeight="1">
      <c r="A896" s="50"/>
      <c r="B896" s="50"/>
      <c r="C896" s="50"/>
      <c r="D896" s="50"/>
      <c r="E896" s="50"/>
      <c r="F896" s="50"/>
      <c r="G896" s="50"/>
      <c r="H896" s="50"/>
      <c r="I896" s="50"/>
      <c r="J896" s="50"/>
      <c r="K896" s="50"/>
      <c r="L896" s="50"/>
      <c r="M896" s="87"/>
      <c r="N896" s="87"/>
      <c r="O896" s="50"/>
      <c r="P896" s="52"/>
      <c r="Q896" s="50"/>
      <c r="R896" s="51"/>
      <c r="S896" s="50"/>
      <c r="T896" s="50"/>
      <c r="U896" s="50"/>
    </row>
    <row r="897" ht="12.75" customHeight="1">
      <c r="A897" s="50"/>
      <c r="B897" s="50"/>
      <c r="C897" s="50"/>
      <c r="D897" s="50"/>
      <c r="E897" s="50"/>
      <c r="F897" s="50"/>
      <c r="G897" s="50"/>
      <c r="H897" s="50"/>
      <c r="I897" s="50"/>
      <c r="J897" s="50"/>
      <c r="K897" s="50"/>
      <c r="L897" s="50"/>
      <c r="M897" s="87"/>
      <c r="N897" s="87"/>
      <c r="O897" s="50"/>
      <c r="P897" s="52"/>
      <c r="Q897" s="50"/>
      <c r="R897" s="51"/>
      <c r="S897" s="50"/>
      <c r="T897" s="50"/>
      <c r="U897" s="50"/>
    </row>
    <row r="898" ht="12.75" customHeight="1">
      <c r="A898" s="50"/>
      <c r="B898" s="50"/>
      <c r="C898" s="50"/>
      <c r="D898" s="50"/>
      <c r="E898" s="50"/>
      <c r="F898" s="50"/>
      <c r="G898" s="50"/>
      <c r="H898" s="50"/>
      <c r="I898" s="50"/>
      <c r="J898" s="50"/>
      <c r="K898" s="50"/>
      <c r="L898" s="50"/>
      <c r="M898" s="87"/>
      <c r="N898" s="87"/>
      <c r="O898" s="50"/>
      <c r="P898" s="52"/>
      <c r="Q898" s="50"/>
      <c r="R898" s="51"/>
      <c r="S898" s="50"/>
      <c r="T898" s="50"/>
      <c r="U898" s="50"/>
    </row>
    <row r="899" ht="12.75" customHeight="1">
      <c r="A899" s="50"/>
      <c r="B899" s="50"/>
      <c r="C899" s="50"/>
      <c r="D899" s="50"/>
      <c r="E899" s="50"/>
      <c r="F899" s="50"/>
      <c r="G899" s="50"/>
      <c r="H899" s="50"/>
      <c r="I899" s="50"/>
      <c r="J899" s="50"/>
      <c r="K899" s="50"/>
      <c r="L899" s="50"/>
      <c r="M899" s="87"/>
      <c r="N899" s="87"/>
      <c r="O899" s="50"/>
      <c r="P899" s="52"/>
      <c r="Q899" s="50"/>
      <c r="R899" s="51"/>
      <c r="S899" s="50"/>
      <c r="T899" s="50"/>
      <c r="U899" s="50"/>
    </row>
    <row r="900" ht="12.75" customHeight="1">
      <c r="A900" s="50"/>
      <c r="B900" s="50"/>
      <c r="C900" s="50"/>
      <c r="D900" s="50"/>
      <c r="E900" s="50"/>
      <c r="F900" s="50"/>
      <c r="G900" s="50"/>
      <c r="H900" s="50"/>
      <c r="I900" s="50"/>
      <c r="J900" s="50"/>
      <c r="K900" s="50"/>
      <c r="L900" s="50"/>
      <c r="M900" s="87"/>
      <c r="N900" s="87"/>
      <c r="O900" s="50"/>
      <c r="P900" s="52"/>
      <c r="Q900" s="50"/>
      <c r="R900" s="51"/>
      <c r="S900" s="50"/>
      <c r="T900" s="50"/>
      <c r="U900" s="50"/>
    </row>
    <row r="901" ht="12.75" customHeight="1">
      <c r="A901" s="50"/>
      <c r="B901" s="50"/>
      <c r="C901" s="50"/>
      <c r="D901" s="50"/>
      <c r="E901" s="50"/>
      <c r="F901" s="50"/>
      <c r="G901" s="50"/>
      <c r="H901" s="50"/>
      <c r="I901" s="50"/>
      <c r="J901" s="50"/>
      <c r="K901" s="50"/>
      <c r="L901" s="50"/>
      <c r="M901" s="87"/>
      <c r="N901" s="87"/>
      <c r="O901" s="50"/>
      <c r="P901" s="52"/>
      <c r="Q901" s="50"/>
      <c r="R901" s="51"/>
      <c r="S901" s="50"/>
      <c r="T901" s="50"/>
      <c r="U901" s="50"/>
    </row>
    <row r="902" ht="12.75" customHeight="1">
      <c r="A902" s="50"/>
      <c r="B902" s="50"/>
      <c r="C902" s="50"/>
      <c r="D902" s="50"/>
      <c r="E902" s="50"/>
      <c r="F902" s="50"/>
      <c r="G902" s="50"/>
      <c r="H902" s="50"/>
      <c r="I902" s="50"/>
      <c r="J902" s="50"/>
      <c r="K902" s="50"/>
      <c r="L902" s="50"/>
      <c r="M902" s="87"/>
      <c r="N902" s="87"/>
      <c r="O902" s="50"/>
      <c r="P902" s="52"/>
      <c r="Q902" s="50"/>
      <c r="R902" s="51"/>
      <c r="S902" s="50"/>
      <c r="T902" s="50"/>
      <c r="U902" s="50"/>
    </row>
    <row r="903" ht="12.75" customHeight="1">
      <c r="A903" s="50"/>
      <c r="B903" s="50"/>
      <c r="C903" s="50"/>
      <c r="D903" s="50"/>
      <c r="E903" s="50"/>
      <c r="F903" s="50"/>
      <c r="G903" s="50"/>
      <c r="H903" s="50"/>
      <c r="I903" s="50"/>
      <c r="J903" s="50"/>
      <c r="K903" s="50"/>
      <c r="L903" s="50"/>
      <c r="M903" s="87"/>
      <c r="N903" s="87"/>
      <c r="O903" s="50"/>
      <c r="P903" s="52"/>
      <c r="Q903" s="50"/>
      <c r="R903" s="51"/>
      <c r="S903" s="50"/>
      <c r="T903" s="50"/>
      <c r="U903" s="50"/>
    </row>
    <row r="904" ht="12.75" customHeight="1">
      <c r="A904" s="50"/>
      <c r="B904" s="50"/>
      <c r="C904" s="50"/>
      <c r="D904" s="50"/>
      <c r="E904" s="50"/>
      <c r="F904" s="50"/>
      <c r="G904" s="50"/>
      <c r="H904" s="50"/>
      <c r="I904" s="50"/>
      <c r="J904" s="50"/>
      <c r="K904" s="50"/>
      <c r="L904" s="50"/>
      <c r="M904" s="87"/>
      <c r="N904" s="87"/>
      <c r="O904" s="50"/>
      <c r="P904" s="52"/>
      <c r="Q904" s="50"/>
      <c r="R904" s="51"/>
      <c r="S904" s="50"/>
      <c r="T904" s="50"/>
      <c r="U904" s="50"/>
    </row>
    <row r="905" ht="12.75" customHeight="1">
      <c r="A905" s="50"/>
      <c r="B905" s="50"/>
      <c r="C905" s="50"/>
      <c r="D905" s="50"/>
      <c r="E905" s="50"/>
      <c r="F905" s="50"/>
      <c r="G905" s="50"/>
      <c r="H905" s="50"/>
      <c r="I905" s="50"/>
      <c r="J905" s="50"/>
      <c r="K905" s="50"/>
      <c r="L905" s="50"/>
      <c r="M905" s="87"/>
      <c r="N905" s="87"/>
      <c r="O905" s="50"/>
      <c r="P905" s="52"/>
      <c r="Q905" s="50"/>
      <c r="R905" s="51"/>
      <c r="S905" s="50"/>
      <c r="T905" s="50"/>
      <c r="U905" s="50"/>
    </row>
    <row r="906" ht="12.75" customHeight="1">
      <c r="A906" s="50"/>
      <c r="B906" s="50"/>
      <c r="C906" s="50"/>
      <c r="D906" s="50"/>
      <c r="E906" s="50"/>
      <c r="F906" s="50"/>
      <c r="G906" s="50"/>
      <c r="H906" s="50"/>
      <c r="I906" s="50"/>
      <c r="J906" s="50"/>
      <c r="K906" s="50"/>
      <c r="L906" s="50"/>
      <c r="M906" s="87"/>
      <c r="N906" s="87"/>
      <c r="O906" s="50"/>
      <c r="P906" s="52"/>
      <c r="Q906" s="50"/>
      <c r="R906" s="51"/>
      <c r="S906" s="50"/>
      <c r="T906" s="50"/>
      <c r="U906" s="50"/>
    </row>
    <row r="907" ht="12.75" customHeight="1">
      <c r="A907" s="50"/>
      <c r="B907" s="50"/>
      <c r="C907" s="50"/>
      <c r="D907" s="50"/>
      <c r="E907" s="50"/>
      <c r="F907" s="50"/>
      <c r="G907" s="50"/>
      <c r="H907" s="50"/>
      <c r="I907" s="50"/>
      <c r="J907" s="50"/>
      <c r="K907" s="50"/>
      <c r="L907" s="50"/>
      <c r="M907" s="87"/>
      <c r="N907" s="87"/>
      <c r="O907" s="50"/>
      <c r="P907" s="52"/>
      <c r="Q907" s="50"/>
      <c r="R907" s="51"/>
      <c r="S907" s="50"/>
      <c r="T907" s="50"/>
      <c r="U907" s="50"/>
    </row>
    <row r="908" ht="12.75" customHeight="1">
      <c r="A908" s="50"/>
      <c r="B908" s="50"/>
      <c r="C908" s="50"/>
      <c r="D908" s="50"/>
      <c r="E908" s="50"/>
      <c r="F908" s="50"/>
      <c r="G908" s="50"/>
      <c r="H908" s="50"/>
      <c r="I908" s="50"/>
      <c r="J908" s="50"/>
      <c r="K908" s="50"/>
      <c r="L908" s="50"/>
      <c r="M908" s="87"/>
      <c r="N908" s="87"/>
      <c r="O908" s="50"/>
      <c r="P908" s="52"/>
      <c r="Q908" s="50"/>
      <c r="R908" s="51"/>
      <c r="S908" s="50"/>
      <c r="T908" s="50"/>
      <c r="U908" s="50"/>
    </row>
    <row r="909" ht="12.75" customHeight="1">
      <c r="A909" s="50"/>
      <c r="B909" s="50"/>
      <c r="C909" s="50"/>
      <c r="D909" s="50"/>
      <c r="E909" s="50"/>
      <c r="F909" s="50"/>
      <c r="G909" s="50"/>
      <c r="H909" s="50"/>
      <c r="I909" s="50"/>
      <c r="J909" s="50"/>
      <c r="K909" s="50"/>
      <c r="L909" s="50"/>
      <c r="M909" s="87"/>
      <c r="N909" s="87"/>
      <c r="O909" s="50"/>
      <c r="P909" s="52"/>
      <c r="Q909" s="50"/>
      <c r="R909" s="51"/>
      <c r="S909" s="50"/>
      <c r="T909" s="50"/>
      <c r="U909" s="50"/>
    </row>
    <row r="910" ht="12.75" customHeight="1">
      <c r="A910" s="50"/>
      <c r="B910" s="50"/>
      <c r="C910" s="50"/>
      <c r="D910" s="50"/>
      <c r="E910" s="50"/>
      <c r="F910" s="50"/>
      <c r="G910" s="50"/>
      <c r="H910" s="50"/>
      <c r="I910" s="50"/>
      <c r="J910" s="50"/>
      <c r="K910" s="50"/>
      <c r="L910" s="50"/>
      <c r="M910" s="87"/>
      <c r="N910" s="87"/>
      <c r="O910" s="50"/>
      <c r="P910" s="52"/>
      <c r="Q910" s="50"/>
      <c r="R910" s="51"/>
      <c r="S910" s="50"/>
      <c r="T910" s="50"/>
      <c r="U910" s="50"/>
    </row>
    <row r="911" ht="12.75" customHeight="1">
      <c r="A911" s="50"/>
      <c r="B911" s="50"/>
      <c r="C911" s="50"/>
      <c r="D911" s="50"/>
      <c r="E911" s="50"/>
      <c r="F911" s="50"/>
      <c r="G911" s="50"/>
      <c r="H911" s="50"/>
      <c r="I911" s="50"/>
      <c r="J911" s="50"/>
      <c r="K911" s="50"/>
      <c r="L911" s="50"/>
      <c r="M911" s="87"/>
      <c r="N911" s="87"/>
      <c r="O911" s="50"/>
      <c r="P911" s="52"/>
      <c r="Q911" s="50"/>
      <c r="R911" s="51"/>
      <c r="S911" s="50"/>
      <c r="T911" s="50"/>
      <c r="U911" s="50"/>
    </row>
    <row r="912" ht="12.75" customHeight="1">
      <c r="A912" s="50"/>
      <c r="B912" s="50"/>
      <c r="C912" s="50"/>
      <c r="D912" s="50"/>
      <c r="E912" s="50"/>
      <c r="F912" s="50"/>
      <c r="G912" s="50"/>
      <c r="H912" s="50"/>
      <c r="I912" s="50"/>
      <c r="J912" s="50"/>
      <c r="K912" s="50"/>
      <c r="L912" s="50"/>
      <c r="M912" s="87"/>
      <c r="N912" s="87"/>
      <c r="O912" s="50"/>
      <c r="P912" s="52"/>
      <c r="Q912" s="50"/>
      <c r="R912" s="51"/>
      <c r="S912" s="50"/>
      <c r="T912" s="50"/>
      <c r="U912" s="50"/>
    </row>
    <row r="913" ht="12.75" customHeight="1">
      <c r="A913" s="50"/>
      <c r="B913" s="50"/>
      <c r="C913" s="50"/>
      <c r="D913" s="50"/>
      <c r="E913" s="50"/>
      <c r="F913" s="50"/>
      <c r="G913" s="50"/>
      <c r="H913" s="50"/>
      <c r="I913" s="50"/>
      <c r="J913" s="50"/>
      <c r="K913" s="50"/>
      <c r="L913" s="50"/>
      <c r="M913" s="87"/>
      <c r="N913" s="87"/>
      <c r="O913" s="50"/>
      <c r="P913" s="52"/>
      <c r="Q913" s="50"/>
      <c r="R913" s="51"/>
      <c r="S913" s="50"/>
      <c r="T913" s="50"/>
      <c r="U913" s="50"/>
    </row>
    <row r="914" ht="12.75" customHeight="1">
      <c r="A914" s="50"/>
      <c r="B914" s="50"/>
      <c r="C914" s="50"/>
      <c r="D914" s="50"/>
      <c r="E914" s="50"/>
      <c r="F914" s="50"/>
      <c r="G914" s="50"/>
      <c r="H914" s="50"/>
      <c r="I914" s="50"/>
      <c r="J914" s="50"/>
      <c r="K914" s="50"/>
      <c r="L914" s="50"/>
      <c r="M914" s="87"/>
      <c r="N914" s="87"/>
      <c r="O914" s="50"/>
      <c r="P914" s="52"/>
      <c r="Q914" s="50"/>
      <c r="R914" s="51"/>
      <c r="S914" s="50"/>
      <c r="T914" s="50"/>
      <c r="U914" s="50"/>
    </row>
    <row r="915" ht="12.75" customHeight="1">
      <c r="A915" s="50"/>
      <c r="B915" s="50"/>
      <c r="C915" s="50"/>
      <c r="D915" s="50"/>
      <c r="E915" s="50"/>
      <c r="F915" s="50"/>
      <c r="G915" s="50"/>
      <c r="H915" s="50"/>
      <c r="I915" s="50"/>
      <c r="J915" s="50"/>
      <c r="K915" s="50"/>
      <c r="L915" s="50"/>
      <c r="M915" s="87"/>
      <c r="N915" s="87"/>
      <c r="O915" s="50"/>
      <c r="P915" s="52"/>
      <c r="Q915" s="50"/>
      <c r="R915" s="51"/>
      <c r="S915" s="50"/>
      <c r="T915" s="50"/>
      <c r="U915" s="50"/>
    </row>
    <row r="916" ht="12.75" customHeight="1">
      <c r="A916" s="50"/>
      <c r="B916" s="50"/>
      <c r="C916" s="50"/>
      <c r="D916" s="50"/>
      <c r="E916" s="50"/>
      <c r="F916" s="50"/>
      <c r="G916" s="50"/>
      <c r="H916" s="50"/>
      <c r="I916" s="50"/>
      <c r="J916" s="50"/>
      <c r="K916" s="50"/>
      <c r="L916" s="50"/>
      <c r="M916" s="87"/>
      <c r="N916" s="87"/>
      <c r="O916" s="50"/>
      <c r="P916" s="52"/>
      <c r="Q916" s="50"/>
      <c r="R916" s="51"/>
      <c r="S916" s="50"/>
      <c r="T916" s="50"/>
      <c r="U916" s="50"/>
    </row>
    <row r="917" ht="12.75" customHeight="1">
      <c r="A917" s="50"/>
      <c r="B917" s="50"/>
      <c r="C917" s="50"/>
      <c r="D917" s="50"/>
      <c r="E917" s="50"/>
      <c r="F917" s="50"/>
      <c r="G917" s="50"/>
      <c r="H917" s="50"/>
      <c r="I917" s="50"/>
      <c r="J917" s="50"/>
      <c r="K917" s="50"/>
      <c r="L917" s="50"/>
      <c r="M917" s="87"/>
      <c r="N917" s="87"/>
      <c r="O917" s="50"/>
      <c r="P917" s="52"/>
      <c r="Q917" s="50"/>
      <c r="R917" s="51"/>
      <c r="S917" s="50"/>
      <c r="T917" s="50"/>
      <c r="U917" s="50"/>
    </row>
    <row r="918" ht="12.75" customHeight="1">
      <c r="A918" s="50"/>
      <c r="B918" s="50"/>
      <c r="C918" s="50"/>
      <c r="D918" s="50"/>
      <c r="E918" s="50"/>
      <c r="F918" s="50"/>
      <c r="G918" s="50"/>
      <c r="H918" s="50"/>
      <c r="I918" s="50"/>
      <c r="J918" s="50"/>
      <c r="K918" s="50"/>
      <c r="L918" s="50"/>
      <c r="M918" s="87"/>
      <c r="N918" s="87"/>
      <c r="O918" s="50"/>
      <c r="P918" s="52"/>
      <c r="Q918" s="50"/>
      <c r="R918" s="51"/>
      <c r="S918" s="50"/>
      <c r="T918" s="50"/>
      <c r="U918" s="50"/>
    </row>
    <row r="919" ht="12.75" customHeight="1">
      <c r="A919" s="50"/>
      <c r="B919" s="50"/>
      <c r="C919" s="50"/>
      <c r="D919" s="50"/>
      <c r="E919" s="50"/>
      <c r="F919" s="50"/>
      <c r="G919" s="50"/>
      <c r="H919" s="50"/>
      <c r="I919" s="50"/>
      <c r="J919" s="50"/>
      <c r="K919" s="50"/>
      <c r="L919" s="50"/>
      <c r="M919" s="87"/>
      <c r="N919" s="87"/>
      <c r="O919" s="50"/>
      <c r="P919" s="52"/>
      <c r="Q919" s="50"/>
      <c r="R919" s="51"/>
      <c r="S919" s="50"/>
      <c r="T919" s="50"/>
      <c r="U919" s="50"/>
    </row>
    <row r="920" ht="12.75" customHeight="1">
      <c r="A920" s="50"/>
      <c r="B920" s="50"/>
      <c r="C920" s="50"/>
      <c r="D920" s="50"/>
      <c r="E920" s="50"/>
      <c r="F920" s="50"/>
      <c r="G920" s="50"/>
      <c r="H920" s="50"/>
      <c r="I920" s="50"/>
      <c r="J920" s="50"/>
      <c r="K920" s="50"/>
      <c r="L920" s="50"/>
      <c r="M920" s="87"/>
      <c r="N920" s="87"/>
      <c r="O920" s="50"/>
      <c r="P920" s="52"/>
      <c r="Q920" s="50"/>
      <c r="R920" s="51"/>
      <c r="S920" s="50"/>
      <c r="T920" s="50"/>
      <c r="U920" s="50"/>
    </row>
    <row r="921" ht="12.75" customHeight="1">
      <c r="A921" s="50"/>
      <c r="B921" s="50"/>
      <c r="C921" s="50"/>
      <c r="D921" s="50"/>
      <c r="E921" s="50"/>
      <c r="F921" s="50"/>
      <c r="G921" s="50"/>
      <c r="H921" s="50"/>
      <c r="I921" s="50"/>
      <c r="J921" s="50"/>
      <c r="K921" s="50"/>
      <c r="L921" s="50"/>
      <c r="M921" s="87"/>
      <c r="N921" s="87"/>
      <c r="O921" s="50"/>
      <c r="P921" s="52"/>
      <c r="Q921" s="50"/>
      <c r="R921" s="51"/>
      <c r="S921" s="50"/>
      <c r="T921" s="50"/>
      <c r="U921" s="50"/>
    </row>
    <row r="922" ht="12.75" customHeight="1">
      <c r="A922" s="50"/>
      <c r="B922" s="50"/>
      <c r="C922" s="50"/>
      <c r="D922" s="50"/>
      <c r="E922" s="50"/>
      <c r="F922" s="50"/>
      <c r="G922" s="50"/>
      <c r="H922" s="50"/>
      <c r="I922" s="50"/>
      <c r="J922" s="50"/>
      <c r="K922" s="50"/>
      <c r="L922" s="50"/>
      <c r="M922" s="87"/>
      <c r="N922" s="87"/>
      <c r="O922" s="50"/>
      <c r="P922" s="52"/>
      <c r="Q922" s="50"/>
      <c r="R922" s="51"/>
      <c r="S922" s="50"/>
      <c r="T922" s="50"/>
      <c r="U922" s="50"/>
    </row>
    <row r="923" ht="12.75" customHeight="1">
      <c r="A923" s="50"/>
      <c r="B923" s="50"/>
      <c r="C923" s="50"/>
      <c r="D923" s="50"/>
      <c r="E923" s="50"/>
      <c r="F923" s="50"/>
      <c r="G923" s="50"/>
      <c r="H923" s="50"/>
      <c r="I923" s="50"/>
      <c r="J923" s="50"/>
      <c r="K923" s="50"/>
      <c r="L923" s="50"/>
      <c r="M923" s="87"/>
      <c r="N923" s="87"/>
      <c r="O923" s="50"/>
      <c r="P923" s="52"/>
      <c r="Q923" s="50"/>
      <c r="R923" s="51"/>
      <c r="S923" s="50"/>
      <c r="T923" s="50"/>
      <c r="U923" s="50"/>
    </row>
    <row r="924" ht="12.75" customHeight="1">
      <c r="A924" s="50"/>
      <c r="B924" s="50"/>
      <c r="C924" s="50"/>
      <c r="D924" s="50"/>
      <c r="E924" s="50"/>
      <c r="F924" s="50"/>
      <c r="G924" s="50"/>
      <c r="H924" s="50"/>
      <c r="I924" s="50"/>
      <c r="J924" s="50"/>
      <c r="K924" s="50"/>
      <c r="L924" s="50"/>
      <c r="M924" s="87"/>
      <c r="N924" s="87"/>
      <c r="O924" s="50"/>
      <c r="P924" s="52"/>
      <c r="Q924" s="50"/>
      <c r="R924" s="51"/>
      <c r="S924" s="50"/>
      <c r="T924" s="50"/>
      <c r="U924" s="50"/>
    </row>
    <row r="925" ht="12.75" customHeight="1">
      <c r="A925" s="50"/>
      <c r="B925" s="50"/>
      <c r="C925" s="50"/>
      <c r="D925" s="50"/>
      <c r="E925" s="50"/>
      <c r="F925" s="50"/>
      <c r="G925" s="50"/>
      <c r="H925" s="50"/>
      <c r="I925" s="50"/>
      <c r="J925" s="50"/>
      <c r="K925" s="50"/>
      <c r="L925" s="50"/>
      <c r="M925" s="87"/>
      <c r="N925" s="87"/>
      <c r="O925" s="50"/>
      <c r="P925" s="52"/>
      <c r="Q925" s="50"/>
      <c r="R925" s="51"/>
      <c r="S925" s="50"/>
      <c r="T925" s="50"/>
      <c r="U925" s="50"/>
    </row>
    <row r="926" ht="12.75" customHeight="1">
      <c r="A926" s="50"/>
      <c r="B926" s="50"/>
      <c r="C926" s="50"/>
      <c r="D926" s="50"/>
      <c r="E926" s="50"/>
      <c r="F926" s="50"/>
      <c r="G926" s="50"/>
      <c r="H926" s="50"/>
      <c r="I926" s="50"/>
      <c r="J926" s="50"/>
      <c r="K926" s="50"/>
      <c r="L926" s="50"/>
      <c r="M926" s="87"/>
      <c r="N926" s="87"/>
      <c r="O926" s="50"/>
      <c r="P926" s="52"/>
      <c r="Q926" s="50"/>
      <c r="R926" s="51"/>
      <c r="S926" s="50"/>
      <c r="T926" s="50"/>
      <c r="U926" s="50"/>
    </row>
    <row r="927" ht="12.75" customHeight="1">
      <c r="A927" s="50"/>
      <c r="B927" s="50"/>
      <c r="C927" s="50"/>
      <c r="D927" s="50"/>
      <c r="E927" s="50"/>
      <c r="F927" s="50"/>
      <c r="G927" s="50"/>
      <c r="H927" s="50"/>
      <c r="I927" s="50"/>
      <c r="J927" s="50"/>
      <c r="K927" s="50"/>
      <c r="L927" s="50"/>
      <c r="M927" s="87"/>
      <c r="N927" s="87"/>
      <c r="O927" s="50"/>
      <c r="P927" s="52"/>
      <c r="Q927" s="50"/>
      <c r="R927" s="51"/>
      <c r="S927" s="50"/>
      <c r="T927" s="50"/>
      <c r="U927" s="50"/>
    </row>
    <row r="928" ht="12.75" customHeight="1">
      <c r="A928" s="50"/>
      <c r="B928" s="50"/>
      <c r="C928" s="50"/>
      <c r="D928" s="50"/>
      <c r="E928" s="50"/>
      <c r="F928" s="50"/>
      <c r="G928" s="50"/>
      <c r="H928" s="50"/>
      <c r="I928" s="50"/>
      <c r="J928" s="50"/>
      <c r="K928" s="50"/>
      <c r="L928" s="50"/>
      <c r="M928" s="87"/>
      <c r="N928" s="87"/>
      <c r="O928" s="50"/>
      <c r="P928" s="52"/>
      <c r="Q928" s="50"/>
      <c r="R928" s="51"/>
      <c r="S928" s="50"/>
      <c r="T928" s="50"/>
      <c r="U928" s="50"/>
    </row>
    <row r="929" ht="12.75" customHeight="1">
      <c r="A929" s="50"/>
      <c r="B929" s="50"/>
      <c r="C929" s="50"/>
      <c r="D929" s="50"/>
      <c r="E929" s="50"/>
      <c r="F929" s="50"/>
      <c r="G929" s="50"/>
      <c r="H929" s="50"/>
      <c r="I929" s="50"/>
      <c r="J929" s="50"/>
      <c r="K929" s="50"/>
      <c r="L929" s="50"/>
      <c r="M929" s="87"/>
      <c r="N929" s="87"/>
      <c r="O929" s="50"/>
      <c r="P929" s="52"/>
      <c r="Q929" s="50"/>
      <c r="R929" s="51"/>
      <c r="S929" s="50"/>
      <c r="T929" s="50"/>
      <c r="U929" s="50"/>
    </row>
    <row r="930" ht="12.75" customHeight="1">
      <c r="A930" s="50"/>
      <c r="B930" s="50"/>
      <c r="C930" s="50"/>
      <c r="D930" s="50"/>
      <c r="E930" s="50"/>
      <c r="F930" s="50"/>
      <c r="G930" s="50"/>
      <c r="H930" s="50"/>
      <c r="I930" s="50"/>
      <c r="J930" s="50"/>
      <c r="K930" s="50"/>
      <c r="L930" s="50"/>
      <c r="M930" s="87"/>
      <c r="N930" s="87"/>
      <c r="O930" s="50"/>
      <c r="P930" s="52"/>
      <c r="Q930" s="50"/>
      <c r="R930" s="51"/>
      <c r="S930" s="50"/>
      <c r="T930" s="50"/>
      <c r="U930" s="50"/>
    </row>
    <row r="931" ht="12.75" customHeight="1">
      <c r="A931" s="50"/>
      <c r="B931" s="50"/>
      <c r="C931" s="50"/>
      <c r="D931" s="50"/>
      <c r="E931" s="50"/>
      <c r="F931" s="50"/>
      <c r="G931" s="50"/>
      <c r="H931" s="50"/>
      <c r="I931" s="50"/>
      <c r="J931" s="50"/>
      <c r="K931" s="50"/>
      <c r="L931" s="50"/>
      <c r="M931" s="87"/>
      <c r="N931" s="87"/>
      <c r="O931" s="50"/>
      <c r="P931" s="52"/>
      <c r="Q931" s="50"/>
      <c r="R931" s="51"/>
      <c r="S931" s="50"/>
      <c r="T931" s="50"/>
      <c r="U931" s="50"/>
    </row>
    <row r="932" ht="12.75" customHeight="1">
      <c r="A932" s="50"/>
      <c r="B932" s="50"/>
      <c r="C932" s="50"/>
      <c r="D932" s="50"/>
      <c r="E932" s="50"/>
      <c r="F932" s="50"/>
      <c r="G932" s="50"/>
      <c r="H932" s="50"/>
      <c r="I932" s="50"/>
      <c r="J932" s="50"/>
      <c r="K932" s="50"/>
      <c r="L932" s="50"/>
      <c r="M932" s="87"/>
      <c r="N932" s="87"/>
      <c r="O932" s="50"/>
      <c r="P932" s="52"/>
      <c r="Q932" s="50"/>
      <c r="R932" s="51"/>
      <c r="S932" s="50"/>
      <c r="T932" s="50"/>
      <c r="U932" s="50"/>
    </row>
    <row r="933" ht="12.75" customHeight="1">
      <c r="A933" s="50"/>
      <c r="B933" s="50"/>
      <c r="C933" s="50"/>
      <c r="D933" s="50"/>
      <c r="E933" s="50"/>
      <c r="F933" s="50"/>
      <c r="G933" s="50"/>
      <c r="H933" s="50"/>
      <c r="I933" s="50"/>
      <c r="J933" s="50"/>
      <c r="K933" s="50"/>
      <c r="L933" s="50"/>
      <c r="M933" s="87"/>
      <c r="N933" s="87"/>
      <c r="O933" s="50"/>
      <c r="P933" s="52"/>
      <c r="Q933" s="50"/>
      <c r="R933" s="51"/>
      <c r="S933" s="50"/>
      <c r="T933" s="50"/>
      <c r="U933" s="50"/>
    </row>
    <row r="934" ht="12.75" customHeight="1">
      <c r="A934" s="50"/>
      <c r="B934" s="50"/>
      <c r="C934" s="50"/>
      <c r="D934" s="50"/>
      <c r="E934" s="50"/>
      <c r="F934" s="50"/>
      <c r="G934" s="50"/>
      <c r="H934" s="50"/>
      <c r="I934" s="50"/>
      <c r="J934" s="50"/>
      <c r="K934" s="50"/>
      <c r="L934" s="50"/>
      <c r="M934" s="87"/>
      <c r="N934" s="87"/>
      <c r="O934" s="50"/>
      <c r="P934" s="52"/>
      <c r="Q934" s="50"/>
      <c r="R934" s="51"/>
      <c r="S934" s="50"/>
      <c r="T934" s="50"/>
      <c r="U934" s="50"/>
    </row>
    <row r="935" ht="12.75" customHeight="1">
      <c r="A935" s="50"/>
      <c r="B935" s="50"/>
      <c r="C935" s="50"/>
      <c r="D935" s="50"/>
      <c r="E935" s="50"/>
      <c r="F935" s="50"/>
      <c r="G935" s="50"/>
      <c r="H935" s="50"/>
      <c r="I935" s="50"/>
      <c r="J935" s="50"/>
      <c r="K935" s="50"/>
      <c r="L935" s="50"/>
      <c r="M935" s="87"/>
      <c r="N935" s="87"/>
      <c r="O935" s="50"/>
      <c r="P935" s="52"/>
      <c r="Q935" s="50"/>
      <c r="R935" s="51"/>
      <c r="S935" s="50"/>
      <c r="T935" s="50"/>
      <c r="U935" s="50"/>
    </row>
    <row r="936" ht="12.75" customHeight="1">
      <c r="A936" s="50"/>
      <c r="B936" s="50"/>
      <c r="C936" s="50"/>
      <c r="D936" s="50"/>
      <c r="E936" s="50"/>
      <c r="F936" s="50"/>
      <c r="G936" s="50"/>
      <c r="H936" s="50"/>
      <c r="I936" s="50"/>
      <c r="J936" s="50"/>
      <c r="K936" s="50"/>
      <c r="L936" s="50"/>
      <c r="M936" s="87"/>
      <c r="N936" s="87"/>
      <c r="O936" s="50"/>
      <c r="P936" s="52"/>
      <c r="Q936" s="50"/>
      <c r="R936" s="51"/>
      <c r="S936" s="50"/>
      <c r="T936" s="50"/>
      <c r="U936" s="50"/>
    </row>
    <row r="937" ht="12.75" customHeight="1">
      <c r="A937" s="50"/>
      <c r="B937" s="50"/>
      <c r="C937" s="50"/>
      <c r="D937" s="50"/>
      <c r="E937" s="50"/>
      <c r="F937" s="50"/>
      <c r="G937" s="50"/>
      <c r="H937" s="50"/>
      <c r="I937" s="50"/>
      <c r="J937" s="50"/>
      <c r="K937" s="50"/>
      <c r="L937" s="50"/>
      <c r="M937" s="87"/>
      <c r="N937" s="87"/>
      <c r="O937" s="50"/>
      <c r="P937" s="52"/>
      <c r="Q937" s="50"/>
      <c r="R937" s="51"/>
      <c r="S937" s="50"/>
      <c r="T937" s="50"/>
      <c r="U937" s="50"/>
    </row>
    <row r="938" ht="12.75" customHeight="1">
      <c r="A938" s="50"/>
      <c r="B938" s="50"/>
      <c r="C938" s="50"/>
      <c r="D938" s="50"/>
      <c r="E938" s="50"/>
      <c r="F938" s="50"/>
      <c r="G938" s="50"/>
      <c r="H938" s="50"/>
      <c r="I938" s="50"/>
      <c r="J938" s="50"/>
      <c r="K938" s="50"/>
      <c r="L938" s="50"/>
      <c r="M938" s="87"/>
      <c r="N938" s="87"/>
      <c r="O938" s="50"/>
      <c r="P938" s="52"/>
      <c r="Q938" s="50"/>
      <c r="R938" s="51"/>
      <c r="S938" s="50"/>
      <c r="T938" s="50"/>
      <c r="U938" s="50"/>
    </row>
    <row r="939" ht="12.75" customHeight="1">
      <c r="A939" s="50"/>
      <c r="B939" s="50"/>
      <c r="C939" s="50"/>
      <c r="D939" s="50"/>
      <c r="E939" s="50"/>
      <c r="F939" s="50"/>
      <c r="G939" s="50"/>
      <c r="H939" s="50"/>
      <c r="I939" s="50"/>
      <c r="J939" s="50"/>
      <c r="K939" s="50"/>
      <c r="L939" s="50"/>
      <c r="M939" s="87"/>
      <c r="N939" s="87"/>
      <c r="O939" s="50"/>
      <c r="P939" s="52"/>
      <c r="Q939" s="50"/>
      <c r="R939" s="51"/>
      <c r="S939" s="50"/>
      <c r="T939" s="50"/>
      <c r="U939" s="50"/>
    </row>
    <row r="940" ht="12.75" customHeight="1">
      <c r="A940" s="50"/>
      <c r="B940" s="50"/>
      <c r="C940" s="50"/>
      <c r="D940" s="50"/>
      <c r="E940" s="50"/>
      <c r="F940" s="50"/>
      <c r="G940" s="50"/>
      <c r="H940" s="50"/>
      <c r="I940" s="50"/>
      <c r="J940" s="50"/>
      <c r="K940" s="50"/>
      <c r="L940" s="50"/>
      <c r="M940" s="87"/>
      <c r="N940" s="87"/>
      <c r="O940" s="50"/>
      <c r="P940" s="52"/>
      <c r="Q940" s="50"/>
      <c r="R940" s="51"/>
      <c r="S940" s="50"/>
      <c r="T940" s="50"/>
      <c r="U940" s="50"/>
    </row>
    <row r="941" ht="12.75" customHeight="1">
      <c r="A941" s="50"/>
      <c r="B941" s="50"/>
      <c r="C941" s="50"/>
      <c r="D941" s="50"/>
      <c r="E941" s="50"/>
      <c r="F941" s="50"/>
      <c r="G941" s="50"/>
      <c r="H941" s="50"/>
      <c r="I941" s="50"/>
      <c r="J941" s="50"/>
      <c r="K941" s="50"/>
      <c r="L941" s="50"/>
      <c r="M941" s="87"/>
      <c r="N941" s="87"/>
      <c r="O941" s="50"/>
      <c r="P941" s="52"/>
      <c r="Q941" s="50"/>
      <c r="R941" s="51"/>
      <c r="S941" s="50"/>
      <c r="T941" s="50"/>
      <c r="U941" s="50"/>
    </row>
    <row r="942" ht="12.75" customHeight="1">
      <c r="A942" s="50"/>
      <c r="B942" s="50"/>
      <c r="C942" s="50"/>
      <c r="D942" s="50"/>
      <c r="E942" s="50"/>
      <c r="F942" s="50"/>
      <c r="G942" s="50"/>
      <c r="H942" s="50"/>
      <c r="I942" s="50"/>
      <c r="J942" s="50"/>
      <c r="K942" s="50"/>
      <c r="L942" s="50"/>
      <c r="M942" s="87"/>
      <c r="N942" s="87"/>
      <c r="O942" s="50"/>
      <c r="P942" s="52"/>
      <c r="Q942" s="50"/>
      <c r="R942" s="51"/>
      <c r="S942" s="50"/>
      <c r="T942" s="50"/>
      <c r="U942" s="50"/>
    </row>
    <row r="943" ht="12.75" customHeight="1">
      <c r="A943" s="50"/>
      <c r="B943" s="50"/>
      <c r="C943" s="50"/>
      <c r="D943" s="50"/>
      <c r="E943" s="50"/>
      <c r="F943" s="50"/>
      <c r="G943" s="50"/>
      <c r="H943" s="50"/>
      <c r="I943" s="50"/>
      <c r="J943" s="50"/>
      <c r="K943" s="50"/>
      <c r="L943" s="50"/>
      <c r="M943" s="87"/>
      <c r="N943" s="87"/>
      <c r="O943" s="50"/>
      <c r="P943" s="52"/>
      <c r="Q943" s="50"/>
      <c r="R943" s="51"/>
      <c r="S943" s="50"/>
      <c r="T943" s="50"/>
      <c r="U943" s="50"/>
    </row>
    <row r="944" ht="12.75" customHeight="1">
      <c r="A944" s="50"/>
      <c r="B944" s="50"/>
      <c r="C944" s="50"/>
      <c r="D944" s="50"/>
      <c r="E944" s="50"/>
      <c r="F944" s="50"/>
      <c r="G944" s="50"/>
      <c r="H944" s="50"/>
      <c r="I944" s="50"/>
      <c r="J944" s="50"/>
      <c r="K944" s="50"/>
      <c r="L944" s="50"/>
      <c r="M944" s="87"/>
      <c r="N944" s="87"/>
      <c r="O944" s="50"/>
      <c r="P944" s="52"/>
      <c r="Q944" s="50"/>
      <c r="R944" s="51"/>
      <c r="S944" s="50"/>
      <c r="T944" s="50"/>
      <c r="U944" s="50"/>
    </row>
    <row r="945" ht="12.75" customHeight="1">
      <c r="A945" s="50"/>
      <c r="B945" s="50"/>
      <c r="C945" s="50"/>
      <c r="D945" s="50"/>
      <c r="E945" s="50"/>
      <c r="F945" s="50"/>
      <c r="G945" s="50"/>
      <c r="H945" s="50"/>
      <c r="I945" s="50"/>
      <c r="J945" s="50"/>
      <c r="K945" s="50"/>
      <c r="L945" s="50"/>
      <c r="M945" s="87"/>
      <c r="N945" s="87"/>
      <c r="O945" s="50"/>
      <c r="P945" s="52"/>
      <c r="Q945" s="50"/>
      <c r="R945" s="51"/>
      <c r="S945" s="50"/>
      <c r="T945" s="50"/>
      <c r="U945" s="50"/>
    </row>
    <row r="946" ht="12.75" customHeight="1">
      <c r="A946" s="50"/>
      <c r="B946" s="50"/>
      <c r="C946" s="50"/>
      <c r="D946" s="50"/>
      <c r="E946" s="50"/>
      <c r="F946" s="50"/>
      <c r="G946" s="50"/>
      <c r="H946" s="50"/>
      <c r="I946" s="50"/>
      <c r="J946" s="50"/>
      <c r="K946" s="50"/>
      <c r="L946" s="50"/>
      <c r="M946" s="87"/>
      <c r="N946" s="87"/>
      <c r="O946" s="50"/>
      <c r="P946" s="52"/>
      <c r="Q946" s="50"/>
      <c r="R946" s="51"/>
      <c r="S946" s="50"/>
      <c r="T946" s="50"/>
      <c r="U946" s="50"/>
    </row>
    <row r="947" ht="12.75" customHeight="1">
      <c r="A947" s="50"/>
      <c r="B947" s="50"/>
      <c r="C947" s="50"/>
      <c r="D947" s="50"/>
      <c r="E947" s="50"/>
      <c r="F947" s="50"/>
      <c r="G947" s="50"/>
      <c r="H947" s="50"/>
      <c r="I947" s="50"/>
      <c r="J947" s="50"/>
      <c r="K947" s="50"/>
      <c r="L947" s="50"/>
      <c r="M947" s="87"/>
      <c r="N947" s="87"/>
      <c r="O947" s="50"/>
      <c r="P947" s="52"/>
      <c r="Q947" s="50"/>
      <c r="R947" s="51"/>
      <c r="S947" s="50"/>
      <c r="T947" s="50"/>
      <c r="U947" s="50"/>
    </row>
    <row r="948" ht="12.75" customHeight="1">
      <c r="A948" s="50"/>
      <c r="B948" s="50"/>
      <c r="C948" s="50"/>
      <c r="D948" s="50"/>
      <c r="E948" s="50"/>
      <c r="F948" s="50"/>
      <c r="G948" s="50"/>
      <c r="H948" s="50"/>
      <c r="I948" s="50"/>
      <c r="J948" s="50"/>
      <c r="K948" s="50"/>
      <c r="L948" s="50"/>
      <c r="M948" s="87"/>
      <c r="N948" s="87"/>
      <c r="O948" s="50"/>
      <c r="P948" s="52"/>
      <c r="Q948" s="50"/>
      <c r="R948" s="51"/>
      <c r="S948" s="50"/>
      <c r="T948" s="50"/>
      <c r="U948" s="50"/>
    </row>
    <row r="949" ht="12.75" customHeight="1">
      <c r="A949" s="50"/>
      <c r="B949" s="50"/>
      <c r="C949" s="50"/>
      <c r="D949" s="50"/>
      <c r="E949" s="50"/>
      <c r="F949" s="50"/>
      <c r="G949" s="50"/>
      <c r="H949" s="50"/>
      <c r="I949" s="50"/>
      <c r="J949" s="50"/>
      <c r="K949" s="50"/>
      <c r="L949" s="50"/>
      <c r="M949" s="87"/>
      <c r="N949" s="87"/>
      <c r="O949" s="50"/>
      <c r="P949" s="52"/>
      <c r="Q949" s="50"/>
      <c r="R949" s="51"/>
      <c r="S949" s="50"/>
      <c r="T949" s="50"/>
      <c r="U949" s="50"/>
    </row>
    <row r="950" ht="12.75" customHeight="1">
      <c r="A950" s="50"/>
      <c r="B950" s="50"/>
      <c r="C950" s="50"/>
      <c r="D950" s="50"/>
      <c r="E950" s="50"/>
      <c r="F950" s="50"/>
      <c r="G950" s="50"/>
      <c r="H950" s="50"/>
      <c r="I950" s="50"/>
      <c r="J950" s="50"/>
      <c r="K950" s="50"/>
      <c r="L950" s="50"/>
      <c r="M950" s="87"/>
      <c r="N950" s="87"/>
      <c r="O950" s="50"/>
      <c r="P950" s="52"/>
      <c r="Q950" s="50"/>
      <c r="R950" s="51"/>
      <c r="S950" s="50"/>
      <c r="T950" s="50"/>
      <c r="U950" s="50"/>
    </row>
    <row r="951" ht="12.75" customHeight="1">
      <c r="A951" s="50"/>
      <c r="B951" s="50"/>
      <c r="C951" s="50"/>
      <c r="D951" s="50"/>
      <c r="E951" s="50"/>
      <c r="F951" s="50"/>
      <c r="G951" s="50"/>
      <c r="H951" s="50"/>
      <c r="I951" s="50"/>
      <c r="J951" s="50"/>
      <c r="K951" s="50"/>
      <c r="L951" s="50"/>
      <c r="M951" s="87"/>
      <c r="N951" s="87"/>
      <c r="O951" s="50"/>
      <c r="P951" s="52"/>
      <c r="Q951" s="50"/>
      <c r="R951" s="51"/>
      <c r="S951" s="50"/>
      <c r="T951" s="50"/>
      <c r="U951" s="50"/>
    </row>
    <row r="952" ht="12.75" customHeight="1">
      <c r="A952" s="50"/>
      <c r="B952" s="50"/>
      <c r="C952" s="50"/>
      <c r="D952" s="50"/>
      <c r="E952" s="50"/>
      <c r="F952" s="50"/>
      <c r="G952" s="50"/>
      <c r="H952" s="50"/>
      <c r="I952" s="50"/>
      <c r="J952" s="50"/>
      <c r="K952" s="50"/>
      <c r="L952" s="50"/>
      <c r="M952" s="87"/>
      <c r="N952" s="87"/>
      <c r="O952" s="50"/>
      <c r="P952" s="52"/>
      <c r="Q952" s="50"/>
      <c r="R952" s="51"/>
      <c r="S952" s="50"/>
      <c r="T952" s="50"/>
      <c r="U952" s="50"/>
    </row>
    <row r="953" ht="12.75" customHeight="1">
      <c r="A953" s="50"/>
      <c r="B953" s="50"/>
      <c r="C953" s="50"/>
      <c r="D953" s="50"/>
      <c r="E953" s="50"/>
      <c r="F953" s="50"/>
      <c r="G953" s="50"/>
      <c r="H953" s="50"/>
      <c r="I953" s="50"/>
      <c r="J953" s="50"/>
      <c r="K953" s="50"/>
      <c r="L953" s="50"/>
      <c r="M953" s="87"/>
      <c r="N953" s="87"/>
      <c r="O953" s="50"/>
      <c r="P953" s="52"/>
      <c r="Q953" s="50"/>
      <c r="R953" s="51"/>
      <c r="S953" s="50"/>
      <c r="T953" s="50"/>
      <c r="U953" s="50"/>
    </row>
    <row r="954" ht="12.75" customHeight="1">
      <c r="A954" s="50"/>
      <c r="B954" s="50"/>
      <c r="C954" s="50"/>
      <c r="D954" s="50"/>
      <c r="E954" s="50"/>
      <c r="F954" s="50"/>
      <c r="G954" s="50"/>
      <c r="H954" s="50"/>
      <c r="I954" s="50"/>
      <c r="J954" s="50"/>
      <c r="K954" s="50"/>
      <c r="L954" s="50"/>
      <c r="M954" s="87"/>
      <c r="N954" s="87"/>
      <c r="O954" s="50"/>
      <c r="P954" s="52"/>
      <c r="Q954" s="50"/>
      <c r="R954" s="51"/>
      <c r="S954" s="50"/>
      <c r="T954" s="50"/>
      <c r="U954" s="50"/>
    </row>
    <row r="955" ht="12.75" customHeight="1">
      <c r="A955" s="50"/>
      <c r="B955" s="50"/>
      <c r="C955" s="50"/>
      <c r="D955" s="50"/>
      <c r="E955" s="50"/>
      <c r="F955" s="50"/>
      <c r="G955" s="50"/>
      <c r="H955" s="50"/>
      <c r="I955" s="50"/>
      <c r="J955" s="50"/>
      <c r="K955" s="50"/>
      <c r="L955" s="50"/>
      <c r="M955" s="87"/>
      <c r="N955" s="87"/>
      <c r="O955" s="50"/>
      <c r="P955" s="52"/>
      <c r="Q955" s="50"/>
      <c r="R955" s="51"/>
      <c r="S955" s="50"/>
      <c r="T955" s="50"/>
      <c r="U955" s="50"/>
    </row>
    <row r="956" ht="12.75" customHeight="1">
      <c r="A956" s="50"/>
      <c r="B956" s="50"/>
      <c r="C956" s="50"/>
      <c r="D956" s="50"/>
      <c r="E956" s="50"/>
      <c r="F956" s="50"/>
      <c r="G956" s="50"/>
      <c r="H956" s="50"/>
      <c r="I956" s="50"/>
      <c r="J956" s="50"/>
      <c r="K956" s="50"/>
      <c r="L956" s="50"/>
      <c r="M956" s="87"/>
      <c r="N956" s="87"/>
      <c r="O956" s="50"/>
      <c r="P956" s="52"/>
      <c r="Q956" s="50"/>
      <c r="R956" s="51"/>
      <c r="S956" s="50"/>
      <c r="T956" s="50"/>
      <c r="U956" s="50"/>
    </row>
    <row r="957" ht="12.75" customHeight="1">
      <c r="A957" s="50"/>
      <c r="B957" s="50"/>
      <c r="C957" s="50"/>
      <c r="D957" s="50"/>
      <c r="E957" s="50"/>
      <c r="F957" s="50"/>
      <c r="G957" s="50"/>
      <c r="H957" s="50"/>
      <c r="I957" s="50"/>
      <c r="J957" s="50"/>
      <c r="K957" s="50"/>
      <c r="L957" s="50"/>
      <c r="M957" s="87"/>
      <c r="N957" s="87"/>
      <c r="O957" s="50"/>
      <c r="P957" s="52"/>
      <c r="Q957" s="50"/>
      <c r="R957" s="51"/>
      <c r="S957" s="50"/>
      <c r="T957" s="50"/>
      <c r="U957" s="50"/>
    </row>
    <row r="958" ht="12.75" customHeight="1">
      <c r="A958" s="50"/>
      <c r="B958" s="50"/>
      <c r="C958" s="50"/>
      <c r="D958" s="50"/>
      <c r="E958" s="50"/>
      <c r="F958" s="50"/>
      <c r="G958" s="50"/>
      <c r="H958" s="50"/>
      <c r="I958" s="50"/>
      <c r="J958" s="50"/>
      <c r="K958" s="50"/>
      <c r="L958" s="50"/>
      <c r="M958" s="87"/>
      <c r="N958" s="87"/>
      <c r="O958" s="50"/>
      <c r="P958" s="52"/>
      <c r="Q958" s="50"/>
      <c r="R958" s="51"/>
      <c r="S958" s="50"/>
      <c r="T958" s="50"/>
      <c r="U958" s="50"/>
    </row>
    <row r="959" ht="12.75" customHeight="1">
      <c r="A959" s="50"/>
      <c r="B959" s="50"/>
      <c r="C959" s="50"/>
      <c r="D959" s="50"/>
      <c r="E959" s="50"/>
      <c r="F959" s="50"/>
      <c r="G959" s="50"/>
      <c r="H959" s="50"/>
      <c r="I959" s="50"/>
      <c r="J959" s="50"/>
      <c r="K959" s="50"/>
      <c r="L959" s="50"/>
      <c r="M959" s="87"/>
      <c r="N959" s="87"/>
      <c r="O959" s="50"/>
      <c r="P959" s="52"/>
      <c r="Q959" s="50"/>
      <c r="R959" s="51"/>
      <c r="S959" s="50"/>
      <c r="T959" s="50"/>
      <c r="U959" s="50"/>
    </row>
    <row r="960" ht="12.75" customHeight="1">
      <c r="A960" s="50"/>
      <c r="B960" s="50"/>
      <c r="C960" s="50"/>
      <c r="D960" s="50"/>
      <c r="E960" s="50"/>
      <c r="F960" s="50"/>
      <c r="G960" s="50"/>
      <c r="H960" s="50"/>
      <c r="I960" s="50"/>
      <c r="J960" s="50"/>
      <c r="K960" s="50"/>
      <c r="L960" s="50"/>
      <c r="M960" s="87"/>
      <c r="N960" s="87"/>
      <c r="O960" s="50"/>
      <c r="P960" s="52"/>
      <c r="Q960" s="50"/>
      <c r="R960" s="51"/>
      <c r="S960" s="50"/>
      <c r="T960" s="50"/>
      <c r="U960" s="50"/>
    </row>
    <row r="961" ht="12.75" customHeight="1">
      <c r="A961" s="50"/>
      <c r="B961" s="50"/>
      <c r="C961" s="50"/>
      <c r="D961" s="50"/>
      <c r="E961" s="50"/>
      <c r="F961" s="50"/>
      <c r="G961" s="50"/>
      <c r="H961" s="50"/>
      <c r="I961" s="50"/>
      <c r="J961" s="50"/>
      <c r="K961" s="50"/>
      <c r="L961" s="50"/>
      <c r="M961" s="87"/>
      <c r="N961" s="87"/>
      <c r="O961" s="50"/>
      <c r="P961" s="52"/>
      <c r="Q961" s="50"/>
      <c r="R961" s="51"/>
      <c r="S961" s="50"/>
      <c r="T961" s="50"/>
      <c r="U961" s="50"/>
    </row>
    <row r="962" ht="12.75" customHeight="1">
      <c r="A962" s="50"/>
      <c r="B962" s="50"/>
      <c r="C962" s="50"/>
      <c r="D962" s="50"/>
      <c r="E962" s="50"/>
      <c r="F962" s="50"/>
      <c r="G962" s="50"/>
      <c r="H962" s="50"/>
      <c r="I962" s="50"/>
      <c r="J962" s="50"/>
      <c r="K962" s="50"/>
      <c r="L962" s="50"/>
      <c r="M962" s="87"/>
      <c r="N962" s="87"/>
      <c r="O962" s="50"/>
      <c r="P962" s="52"/>
      <c r="Q962" s="50"/>
      <c r="R962" s="51"/>
      <c r="S962" s="50"/>
      <c r="T962" s="50"/>
      <c r="U962" s="50"/>
    </row>
    <row r="963" ht="12.75" customHeight="1">
      <c r="A963" s="50"/>
      <c r="B963" s="50"/>
      <c r="C963" s="50"/>
      <c r="D963" s="50"/>
      <c r="E963" s="50"/>
      <c r="F963" s="50"/>
      <c r="G963" s="50"/>
      <c r="H963" s="50"/>
      <c r="I963" s="50"/>
      <c r="J963" s="50"/>
      <c r="K963" s="50"/>
      <c r="L963" s="50"/>
      <c r="M963" s="87"/>
      <c r="N963" s="87"/>
      <c r="O963" s="50"/>
      <c r="P963" s="52"/>
      <c r="Q963" s="50"/>
      <c r="R963" s="51"/>
      <c r="S963" s="50"/>
      <c r="T963" s="50"/>
      <c r="U963" s="50"/>
    </row>
    <row r="964" ht="12.75" customHeight="1">
      <c r="A964" s="50"/>
      <c r="B964" s="50"/>
      <c r="C964" s="50"/>
      <c r="D964" s="50"/>
      <c r="E964" s="50"/>
      <c r="F964" s="50"/>
      <c r="G964" s="50"/>
      <c r="H964" s="50"/>
      <c r="I964" s="50"/>
      <c r="J964" s="50"/>
      <c r="K964" s="50"/>
      <c r="L964" s="50"/>
      <c r="M964" s="87"/>
      <c r="N964" s="87"/>
      <c r="O964" s="50"/>
      <c r="P964" s="52"/>
      <c r="Q964" s="50"/>
      <c r="R964" s="51"/>
      <c r="S964" s="50"/>
      <c r="T964" s="50"/>
      <c r="U964" s="50"/>
    </row>
    <row r="965" ht="12.75" customHeight="1">
      <c r="A965" s="50"/>
      <c r="B965" s="50"/>
      <c r="C965" s="50"/>
      <c r="D965" s="50"/>
      <c r="E965" s="50"/>
      <c r="F965" s="50"/>
      <c r="G965" s="50"/>
      <c r="H965" s="50"/>
      <c r="I965" s="50"/>
      <c r="J965" s="50"/>
      <c r="K965" s="50"/>
      <c r="L965" s="50"/>
      <c r="M965" s="87"/>
      <c r="N965" s="87"/>
      <c r="O965" s="50"/>
      <c r="P965" s="52"/>
      <c r="Q965" s="50"/>
      <c r="R965" s="51"/>
      <c r="S965" s="50"/>
      <c r="T965" s="50"/>
      <c r="U965" s="50"/>
    </row>
    <row r="966" ht="12.75" customHeight="1">
      <c r="A966" s="50"/>
      <c r="B966" s="50"/>
      <c r="C966" s="50"/>
      <c r="D966" s="50"/>
      <c r="E966" s="50"/>
      <c r="F966" s="50"/>
      <c r="G966" s="50"/>
      <c r="H966" s="50"/>
      <c r="I966" s="50"/>
      <c r="J966" s="50"/>
      <c r="K966" s="50"/>
      <c r="L966" s="50"/>
      <c r="M966" s="87"/>
      <c r="N966" s="87"/>
      <c r="O966" s="50"/>
      <c r="P966" s="52"/>
      <c r="Q966" s="50"/>
      <c r="R966" s="51"/>
      <c r="S966" s="50"/>
      <c r="T966" s="50"/>
      <c r="U966" s="50"/>
    </row>
    <row r="967" ht="12.75" customHeight="1">
      <c r="A967" s="50"/>
      <c r="B967" s="50"/>
      <c r="C967" s="50"/>
      <c r="D967" s="50"/>
      <c r="E967" s="50"/>
      <c r="F967" s="50"/>
      <c r="G967" s="50"/>
      <c r="H967" s="50"/>
      <c r="I967" s="50"/>
      <c r="J967" s="50"/>
      <c r="K967" s="50"/>
      <c r="L967" s="50"/>
      <c r="M967" s="87"/>
      <c r="N967" s="87"/>
      <c r="O967" s="50"/>
      <c r="P967" s="52"/>
      <c r="Q967" s="50"/>
      <c r="R967" s="51"/>
      <c r="S967" s="50"/>
      <c r="T967" s="50"/>
      <c r="U967" s="50"/>
    </row>
    <row r="968" ht="12.75" customHeight="1">
      <c r="A968" s="50"/>
      <c r="B968" s="50"/>
      <c r="C968" s="50"/>
      <c r="D968" s="50"/>
      <c r="E968" s="50"/>
      <c r="F968" s="50"/>
      <c r="G968" s="50"/>
      <c r="H968" s="50"/>
      <c r="I968" s="50"/>
      <c r="J968" s="50"/>
      <c r="K968" s="50"/>
      <c r="L968" s="50"/>
      <c r="M968" s="87"/>
      <c r="N968" s="87"/>
      <c r="O968" s="50"/>
      <c r="P968" s="52"/>
      <c r="Q968" s="50"/>
      <c r="R968" s="51"/>
      <c r="S968" s="50"/>
      <c r="T968" s="50"/>
      <c r="U968" s="50"/>
    </row>
    <row r="969" ht="12.75" customHeight="1">
      <c r="A969" s="50"/>
      <c r="B969" s="50"/>
      <c r="C969" s="50"/>
      <c r="D969" s="50"/>
      <c r="E969" s="50"/>
      <c r="F969" s="50"/>
      <c r="G969" s="50"/>
      <c r="H969" s="50"/>
      <c r="I969" s="50"/>
      <c r="J969" s="50"/>
      <c r="K969" s="50"/>
      <c r="L969" s="50"/>
      <c r="M969" s="87"/>
      <c r="N969" s="87"/>
      <c r="O969" s="50"/>
      <c r="P969" s="52"/>
      <c r="Q969" s="50"/>
      <c r="R969" s="51"/>
      <c r="S969" s="50"/>
      <c r="T969" s="50"/>
      <c r="U969" s="50"/>
    </row>
    <row r="970" ht="12.75" customHeight="1">
      <c r="A970" s="50"/>
      <c r="B970" s="50"/>
      <c r="C970" s="50"/>
      <c r="D970" s="50"/>
      <c r="E970" s="50"/>
      <c r="F970" s="50"/>
      <c r="G970" s="50"/>
      <c r="H970" s="50"/>
      <c r="I970" s="50"/>
      <c r="J970" s="50"/>
      <c r="K970" s="50"/>
      <c r="L970" s="50"/>
      <c r="M970" s="87"/>
      <c r="N970" s="87"/>
      <c r="O970" s="50"/>
      <c r="P970" s="52"/>
      <c r="Q970" s="50"/>
      <c r="R970" s="51"/>
      <c r="S970" s="50"/>
      <c r="T970" s="50"/>
      <c r="U970" s="50"/>
    </row>
    <row r="971" ht="12.75" customHeight="1">
      <c r="A971" s="50"/>
      <c r="B971" s="50"/>
      <c r="C971" s="50"/>
      <c r="D971" s="50"/>
      <c r="E971" s="50"/>
      <c r="F971" s="50"/>
      <c r="G971" s="50"/>
      <c r="H971" s="50"/>
      <c r="I971" s="50"/>
      <c r="J971" s="50"/>
      <c r="K971" s="50"/>
      <c r="L971" s="50"/>
      <c r="M971" s="87"/>
      <c r="N971" s="87"/>
      <c r="O971" s="50"/>
      <c r="P971" s="52"/>
      <c r="Q971" s="50"/>
      <c r="R971" s="51"/>
      <c r="S971" s="50"/>
      <c r="T971" s="50"/>
      <c r="U971" s="50"/>
    </row>
    <row r="972" ht="12.75" customHeight="1">
      <c r="A972" s="50"/>
      <c r="B972" s="50"/>
      <c r="C972" s="50"/>
      <c r="D972" s="50"/>
      <c r="E972" s="50"/>
      <c r="F972" s="50"/>
      <c r="G972" s="50"/>
      <c r="H972" s="50"/>
      <c r="I972" s="50"/>
      <c r="J972" s="50"/>
      <c r="K972" s="50"/>
      <c r="L972" s="50"/>
      <c r="M972" s="87"/>
      <c r="N972" s="87"/>
      <c r="O972" s="50"/>
      <c r="P972" s="52"/>
      <c r="Q972" s="50"/>
      <c r="R972" s="51"/>
      <c r="S972" s="50"/>
      <c r="T972" s="50"/>
      <c r="U972" s="50"/>
    </row>
    <row r="973" ht="12.75" customHeight="1">
      <c r="A973" s="50"/>
      <c r="B973" s="50"/>
      <c r="C973" s="50"/>
      <c r="D973" s="50"/>
      <c r="E973" s="50"/>
      <c r="F973" s="50"/>
      <c r="G973" s="50"/>
      <c r="H973" s="50"/>
      <c r="I973" s="50"/>
      <c r="J973" s="50"/>
      <c r="K973" s="50"/>
      <c r="L973" s="50"/>
      <c r="M973" s="87"/>
      <c r="N973" s="87"/>
      <c r="O973" s="50"/>
      <c r="P973" s="52"/>
      <c r="Q973" s="50"/>
      <c r="R973" s="51"/>
      <c r="S973" s="50"/>
      <c r="T973" s="50"/>
      <c r="U973" s="50"/>
    </row>
    <row r="974" ht="12.75" customHeight="1">
      <c r="A974" s="50"/>
      <c r="B974" s="50"/>
      <c r="C974" s="50"/>
      <c r="D974" s="50"/>
      <c r="E974" s="50"/>
      <c r="F974" s="50"/>
      <c r="G974" s="50"/>
      <c r="H974" s="50"/>
      <c r="I974" s="50"/>
      <c r="J974" s="50"/>
      <c r="K974" s="50"/>
      <c r="L974" s="50"/>
      <c r="M974" s="87"/>
      <c r="N974" s="87"/>
      <c r="O974" s="50"/>
      <c r="P974" s="52"/>
      <c r="Q974" s="50"/>
      <c r="R974" s="51"/>
      <c r="S974" s="50"/>
      <c r="T974" s="50"/>
      <c r="U974" s="50"/>
    </row>
    <row r="975" ht="12.75" customHeight="1">
      <c r="A975" s="50"/>
      <c r="B975" s="50"/>
      <c r="C975" s="50"/>
      <c r="D975" s="50"/>
      <c r="E975" s="50"/>
      <c r="F975" s="50"/>
      <c r="G975" s="50"/>
      <c r="H975" s="50"/>
      <c r="I975" s="50"/>
      <c r="J975" s="50"/>
      <c r="K975" s="50"/>
      <c r="L975" s="50"/>
      <c r="M975" s="87"/>
      <c r="N975" s="87"/>
      <c r="O975" s="50"/>
      <c r="P975" s="52"/>
      <c r="Q975" s="50"/>
      <c r="R975" s="51"/>
      <c r="S975" s="50"/>
      <c r="T975" s="50"/>
      <c r="U975" s="50"/>
    </row>
    <row r="976" ht="12.75" customHeight="1">
      <c r="A976" s="50"/>
      <c r="B976" s="50"/>
      <c r="C976" s="50"/>
      <c r="D976" s="50"/>
      <c r="E976" s="50"/>
      <c r="F976" s="50"/>
      <c r="G976" s="50"/>
      <c r="H976" s="50"/>
      <c r="I976" s="50"/>
      <c r="J976" s="50"/>
      <c r="K976" s="50"/>
      <c r="L976" s="50"/>
      <c r="M976" s="87"/>
      <c r="N976" s="87"/>
      <c r="O976" s="50"/>
      <c r="P976" s="52"/>
      <c r="Q976" s="50"/>
      <c r="R976" s="51"/>
      <c r="S976" s="50"/>
      <c r="T976" s="50"/>
      <c r="U976" s="50"/>
    </row>
    <row r="977" ht="12.75" customHeight="1">
      <c r="A977" s="50"/>
      <c r="B977" s="50"/>
      <c r="C977" s="50"/>
      <c r="D977" s="50"/>
      <c r="E977" s="50"/>
      <c r="F977" s="50"/>
      <c r="G977" s="50"/>
      <c r="H977" s="50"/>
      <c r="I977" s="50"/>
      <c r="J977" s="50"/>
      <c r="K977" s="50"/>
      <c r="L977" s="50"/>
      <c r="M977" s="87"/>
      <c r="N977" s="87"/>
      <c r="O977" s="50"/>
      <c r="P977" s="52"/>
      <c r="Q977" s="50"/>
      <c r="R977" s="51"/>
      <c r="S977" s="50"/>
      <c r="T977" s="50"/>
      <c r="U977" s="50"/>
    </row>
    <row r="978" ht="12.75" customHeight="1">
      <c r="A978" s="50"/>
      <c r="B978" s="50"/>
      <c r="C978" s="50"/>
      <c r="D978" s="50"/>
      <c r="E978" s="50"/>
      <c r="F978" s="50"/>
      <c r="G978" s="50"/>
      <c r="H978" s="50"/>
      <c r="I978" s="50"/>
      <c r="J978" s="50"/>
      <c r="K978" s="50"/>
      <c r="L978" s="50"/>
      <c r="M978" s="87"/>
      <c r="N978" s="87"/>
      <c r="O978" s="50"/>
      <c r="P978" s="52"/>
      <c r="Q978" s="50"/>
      <c r="R978" s="51"/>
      <c r="S978" s="50"/>
      <c r="T978" s="50"/>
      <c r="U978" s="50"/>
    </row>
    <row r="979" ht="12.75" customHeight="1">
      <c r="A979" s="50"/>
      <c r="B979" s="50"/>
      <c r="C979" s="50"/>
      <c r="D979" s="50"/>
      <c r="E979" s="50"/>
      <c r="F979" s="50"/>
      <c r="G979" s="50"/>
      <c r="H979" s="50"/>
      <c r="I979" s="50"/>
      <c r="J979" s="50"/>
      <c r="K979" s="50"/>
      <c r="L979" s="50"/>
      <c r="M979" s="87"/>
      <c r="N979" s="87"/>
      <c r="O979" s="50"/>
      <c r="P979" s="52"/>
      <c r="Q979" s="50"/>
      <c r="R979" s="51"/>
      <c r="S979" s="50"/>
      <c r="T979" s="50"/>
      <c r="U979" s="50"/>
    </row>
    <row r="980" ht="12.75" customHeight="1">
      <c r="A980" s="50"/>
      <c r="B980" s="50"/>
      <c r="C980" s="50"/>
      <c r="D980" s="50"/>
      <c r="E980" s="50"/>
      <c r="F980" s="50"/>
      <c r="G980" s="50"/>
      <c r="H980" s="50"/>
      <c r="I980" s="50"/>
      <c r="J980" s="50"/>
      <c r="K980" s="50"/>
      <c r="L980" s="50"/>
      <c r="M980" s="87"/>
      <c r="N980" s="87"/>
      <c r="O980" s="50"/>
      <c r="P980" s="52"/>
      <c r="Q980" s="50"/>
      <c r="R980" s="51"/>
      <c r="S980" s="50"/>
      <c r="T980" s="50"/>
      <c r="U980" s="50"/>
    </row>
    <row r="981" ht="12.75" customHeight="1">
      <c r="A981" s="50"/>
      <c r="B981" s="50"/>
      <c r="C981" s="50"/>
      <c r="D981" s="50"/>
      <c r="E981" s="50"/>
      <c r="F981" s="50"/>
      <c r="G981" s="50"/>
      <c r="H981" s="50"/>
      <c r="I981" s="50"/>
      <c r="J981" s="50"/>
      <c r="K981" s="50"/>
      <c r="L981" s="50"/>
      <c r="M981" s="87"/>
      <c r="N981" s="87"/>
      <c r="O981" s="50"/>
      <c r="P981" s="52"/>
      <c r="Q981" s="50"/>
      <c r="R981" s="51"/>
      <c r="S981" s="50"/>
      <c r="T981" s="50"/>
      <c r="U981" s="50"/>
    </row>
    <row r="982" ht="12.75" customHeight="1">
      <c r="A982" s="50"/>
      <c r="B982" s="50"/>
      <c r="C982" s="50"/>
      <c r="D982" s="50"/>
      <c r="E982" s="50"/>
      <c r="F982" s="50"/>
      <c r="G982" s="50"/>
      <c r="H982" s="50"/>
      <c r="I982" s="50"/>
      <c r="J982" s="50"/>
      <c r="K982" s="50"/>
      <c r="L982" s="50"/>
      <c r="M982" s="87"/>
      <c r="N982" s="87"/>
      <c r="O982" s="50"/>
      <c r="P982" s="52"/>
      <c r="Q982" s="50"/>
      <c r="R982" s="51"/>
      <c r="S982" s="50"/>
      <c r="T982" s="50"/>
      <c r="U982" s="50"/>
    </row>
    <row r="983" ht="12.75" customHeight="1">
      <c r="A983" s="50"/>
      <c r="B983" s="50"/>
      <c r="C983" s="50"/>
      <c r="D983" s="50"/>
      <c r="E983" s="50"/>
      <c r="F983" s="50"/>
      <c r="G983" s="50"/>
      <c r="H983" s="50"/>
      <c r="I983" s="50"/>
      <c r="J983" s="50"/>
      <c r="K983" s="50"/>
      <c r="L983" s="50"/>
      <c r="M983" s="87"/>
      <c r="N983" s="87"/>
      <c r="O983" s="50"/>
      <c r="P983" s="52"/>
      <c r="Q983" s="50"/>
      <c r="R983" s="51"/>
      <c r="S983" s="50"/>
      <c r="T983" s="50"/>
      <c r="U983" s="50"/>
    </row>
    <row r="984" ht="12.75" customHeight="1">
      <c r="A984" s="50"/>
      <c r="B984" s="50"/>
      <c r="C984" s="50"/>
      <c r="D984" s="50"/>
      <c r="E984" s="50"/>
      <c r="F984" s="50"/>
      <c r="G984" s="50"/>
      <c r="H984" s="50"/>
      <c r="I984" s="50"/>
      <c r="J984" s="50"/>
      <c r="K984" s="50"/>
      <c r="L984" s="50"/>
      <c r="M984" s="87"/>
      <c r="N984" s="87"/>
      <c r="O984" s="50"/>
      <c r="P984" s="52"/>
      <c r="Q984" s="50"/>
      <c r="R984" s="51"/>
      <c r="S984" s="50"/>
      <c r="T984" s="50"/>
      <c r="U984" s="50"/>
    </row>
    <row r="985" ht="12.75" customHeight="1">
      <c r="A985" s="50"/>
      <c r="B985" s="50"/>
      <c r="C985" s="50"/>
      <c r="D985" s="50"/>
      <c r="E985" s="50"/>
      <c r="F985" s="50"/>
      <c r="G985" s="50"/>
      <c r="H985" s="50"/>
      <c r="I985" s="50"/>
      <c r="J985" s="50"/>
      <c r="K985" s="50"/>
      <c r="L985" s="50"/>
      <c r="M985" s="87"/>
      <c r="N985" s="87"/>
      <c r="O985" s="50"/>
      <c r="P985" s="52"/>
      <c r="Q985" s="50"/>
      <c r="R985" s="51"/>
      <c r="S985" s="50"/>
      <c r="T985" s="50"/>
      <c r="U985" s="50"/>
    </row>
    <row r="986" ht="12.75" customHeight="1">
      <c r="A986" s="50"/>
      <c r="B986" s="50"/>
      <c r="C986" s="50"/>
      <c r="D986" s="50"/>
      <c r="E986" s="50"/>
      <c r="F986" s="50"/>
      <c r="G986" s="50"/>
      <c r="H986" s="50"/>
      <c r="I986" s="50"/>
      <c r="J986" s="50"/>
      <c r="K986" s="50"/>
      <c r="L986" s="50"/>
      <c r="M986" s="87"/>
      <c r="N986" s="87"/>
      <c r="O986" s="50"/>
      <c r="P986" s="52"/>
      <c r="Q986" s="50"/>
      <c r="R986" s="51"/>
      <c r="S986" s="50"/>
      <c r="T986" s="50"/>
      <c r="U986" s="50"/>
    </row>
    <row r="987" ht="12.75" customHeight="1">
      <c r="A987" s="50"/>
      <c r="B987" s="50"/>
      <c r="C987" s="50"/>
      <c r="D987" s="50"/>
      <c r="E987" s="50"/>
      <c r="F987" s="50"/>
      <c r="G987" s="50"/>
      <c r="H987" s="50"/>
      <c r="I987" s="50"/>
      <c r="J987" s="50"/>
      <c r="K987" s="50"/>
      <c r="L987" s="50"/>
      <c r="M987" s="87"/>
      <c r="N987" s="87"/>
      <c r="O987" s="50"/>
      <c r="P987" s="52"/>
      <c r="Q987" s="50"/>
      <c r="R987" s="51"/>
      <c r="S987" s="50"/>
      <c r="T987" s="50"/>
      <c r="U987" s="50"/>
    </row>
    <row r="988" ht="12.75" customHeight="1">
      <c r="A988" s="50"/>
      <c r="B988" s="50"/>
      <c r="C988" s="50"/>
      <c r="D988" s="50"/>
      <c r="E988" s="50"/>
      <c r="F988" s="50"/>
      <c r="G988" s="50"/>
      <c r="H988" s="50"/>
      <c r="I988" s="50"/>
      <c r="J988" s="50"/>
      <c r="K988" s="50"/>
      <c r="L988" s="50"/>
      <c r="M988" s="87"/>
      <c r="N988" s="87"/>
      <c r="O988" s="50"/>
      <c r="P988" s="52"/>
      <c r="Q988" s="50"/>
      <c r="R988" s="51"/>
      <c r="S988" s="50"/>
      <c r="T988" s="50"/>
      <c r="U988" s="50"/>
    </row>
    <row r="989" ht="12.75" customHeight="1">
      <c r="A989" s="50"/>
      <c r="B989" s="50"/>
      <c r="C989" s="50"/>
      <c r="D989" s="50"/>
      <c r="E989" s="50"/>
      <c r="F989" s="50"/>
      <c r="G989" s="50"/>
      <c r="H989" s="50"/>
      <c r="I989" s="50"/>
      <c r="J989" s="50"/>
      <c r="K989" s="50"/>
      <c r="L989" s="50"/>
      <c r="M989" s="87"/>
      <c r="N989" s="87"/>
      <c r="O989" s="50"/>
      <c r="P989" s="52"/>
      <c r="Q989" s="50"/>
      <c r="R989" s="51"/>
      <c r="S989" s="50"/>
      <c r="T989" s="50"/>
      <c r="U989" s="50"/>
    </row>
    <row r="990" ht="12.75" customHeight="1">
      <c r="A990" s="50"/>
      <c r="B990" s="50"/>
      <c r="C990" s="50"/>
      <c r="D990" s="50"/>
      <c r="E990" s="50"/>
      <c r="F990" s="50"/>
      <c r="G990" s="50"/>
      <c r="H990" s="50"/>
      <c r="I990" s="50"/>
      <c r="J990" s="50"/>
      <c r="K990" s="50"/>
      <c r="L990" s="50"/>
      <c r="M990" s="87"/>
      <c r="N990" s="87"/>
      <c r="O990" s="50"/>
      <c r="P990" s="52"/>
      <c r="Q990" s="50"/>
      <c r="R990" s="51"/>
      <c r="S990" s="50"/>
      <c r="T990" s="50"/>
      <c r="U990" s="50"/>
    </row>
    <row r="991" ht="12.75" customHeight="1">
      <c r="A991" s="50"/>
      <c r="B991" s="50"/>
      <c r="C991" s="50"/>
      <c r="D991" s="50"/>
      <c r="E991" s="50"/>
      <c r="F991" s="50"/>
      <c r="G991" s="50"/>
      <c r="H991" s="50"/>
      <c r="I991" s="50"/>
      <c r="J991" s="50"/>
      <c r="K991" s="50"/>
      <c r="L991" s="50"/>
      <c r="M991" s="87"/>
      <c r="N991" s="87"/>
      <c r="O991" s="50"/>
      <c r="P991" s="52"/>
      <c r="Q991" s="50"/>
      <c r="R991" s="51"/>
      <c r="S991" s="50"/>
      <c r="T991" s="50"/>
      <c r="U991" s="50"/>
    </row>
    <row r="992" ht="12.75" customHeight="1">
      <c r="A992" s="50"/>
      <c r="B992" s="50"/>
      <c r="C992" s="50"/>
      <c r="D992" s="50"/>
      <c r="E992" s="50"/>
      <c r="F992" s="50"/>
      <c r="G992" s="50"/>
      <c r="H992" s="50"/>
      <c r="I992" s="50"/>
      <c r="J992" s="50"/>
      <c r="K992" s="50"/>
      <c r="L992" s="50"/>
      <c r="M992" s="87"/>
      <c r="N992" s="87"/>
      <c r="O992" s="50"/>
      <c r="P992" s="52"/>
      <c r="Q992" s="50"/>
      <c r="R992" s="51"/>
      <c r="S992" s="50"/>
      <c r="T992" s="50"/>
      <c r="U992" s="50"/>
    </row>
    <row r="993" ht="12.75" customHeight="1">
      <c r="A993" s="50"/>
      <c r="B993" s="50"/>
      <c r="C993" s="50"/>
      <c r="D993" s="50"/>
      <c r="E993" s="50"/>
      <c r="F993" s="50"/>
      <c r="G993" s="50"/>
      <c r="H993" s="50"/>
      <c r="I993" s="50"/>
      <c r="J993" s="50"/>
      <c r="K993" s="50"/>
      <c r="L993" s="50"/>
      <c r="M993" s="87"/>
      <c r="N993" s="87"/>
      <c r="O993" s="50"/>
      <c r="P993" s="52"/>
      <c r="Q993" s="50"/>
      <c r="R993" s="51"/>
      <c r="S993" s="50"/>
      <c r="T993" s="50"/>
      <c r="U993" s="50"/>
    </row>
    <row r="994" ht="12.75" customHeight="1">
      <c r="A994" s="50"/>
      <c r="B994" s="50"/>
      <c r="C994" s="50"/>
      <c r="D994" s="50"/>
      <c r="E994" s="50"/>
      <c r="F994" s="50"/>
      <c r="G994" s="50"/>
      <c r="H994" s="50"/>
      <c r="I994" s="50"/>
      <c r="J994" s="50"/>
      <c r="K994" s="50"/>
      <c r="L994" s="50"/>
      <c r="M994" s="87"/>
      <c r="N994" s="87"/>
      <c r="O994" s="50"/>
      <c r="P994" s="52"/>
      <c r="Q994" s="50"/>
      <c r="R994" s="51"/>
      <c r="S994" s="50"/>
      <c r="T994" s="50"/>
      <c r="U994" s="50"/>
    </row>
    <row r="995" ht="12.75" customHeight="1">
      <c r="A995" s="50"/>
      <c r="B995" s="50"/>
      <c r="C995" s="50"/>
      <c r="D995" s="50"/>
      <c r="E995" s="50"/>
      <c r="F995" s="50"/>
      <c r="G995" s="50"/>
      <c r="H995" s="50"/>
      <c r="I995" s="50"/>
      <c r="J995" s="50"/>
      <c r="K995" s="50"/>
      <c r="L995" s="50"/>
      <c r="M995" s="87"/>
      <c r="N995" s="87"/>
      <c r="O995" s="50"/>
      <c r="P995" s="52"/>
      <c r="Q995" s="50"/>
      <c r="R995" s="51"/>
      <c r="S995" s="50"/>
      <c r="T995" s="50"/>
      <c r="U995" s="50"/>
    </row>
    <row r="996" ht="12.75" customHeight="1">
      <c r="A996" s="50"/>
      <c r="B996" s="50"/>
      <c r="C996" s="50"/>
      <c r="D996" s="50"/>
      <c r="E996" s="50"/>
      <c r="F996" s="50"/>
      <c r="G996" s="50"/>
      <c r="H996" s="50"/>
      <c r="I996" s="50"/>
      <c r="J996" s="50"/>
      <c r="K996" s="50"/>
      <c r="L996" s="50"/>
      <c r="M996" s="87"/>
      <c r="N996" s="87"/>
      <c r="O996" s="50"/>
      <c r="P996" s="52"/>
      <c r="Q996" s="50"/>
      <c r="R996" s="51"/>
      <c r="S996" s="50"/>
      <c r="T996" s="50"/>
      <c r="U996" s="50"/>
    </row>
    <row r="997" ht="12.75" customHeight="1">
      <c r="A997" s="50"/>
      <c r="B997" s="50"/>
      <c r="C997" s="50"/>
      <c r="D997" s="50"/>
      <c r="E997" s="50"/>
      <c r="F997" s="50"/>
      <c r="G997" s="50"/>
      <c r="H997" s="50"/>
      <c r="I997" s="50"/>
      <c r="J997" s="50"/>
      <c r="K997" s="50"/>
      <c r="L997" s="50"/>
      <c r="M997" s="87"/>
      <c r="N997" s="87"/>
      <c r="O997" s="50"/>
      <c r="P997" s="52"/>
      <c r="Q997" s="50"/>
      <c r="R997" s="51"/>
      <c r="S997" s="50"/>
      <c r="T997" s="50"/>
      <c r="U997" s="50"/>
    </row>
    <row r="998" ht="12.75" customHeight="1">
      <c r="A998" s="50"/>
      <c r="B998" s="50"/>
      <c r="C998" s="50"/>
      <c r="D998" s="50"/>
      <c r="E998" s="50"/>
      <c r="F998" s="50"/>
      <c r="G998" s="50"/>
      <c r="H998" s="50"/>
      <c r="I998" s="50"/>
      <c r="J998" s="50"/>
      <c r="K998" s="50"/>
      <c r="L998" s="50"/>
      <c r="M998" s="87"/>
      <c r="N998" s="87"/>
      <c r="O998" s="50"/>
      <c r="P998" s="52"/>
      <c r="Q998" s="50"/>
      <c r="R998" s="51"/>
      <c r="S998" s="50"/>
      <c r="T998" s="50"/>
      <c r="U998" s="50"/>
    </row>
    <row r="999" ht="12.75" customHeight="1">
      <c r="A999" s="50"/>
      <c r="B999" s="50"/>
      <c r="C999" s="50"/>
      <c r="D999" s="50"/>
      <c r="E999" s="50"/>
      <c r="F999" s="50"/>
      <c r="G999" s="50"/>
      <c r="H999" s="50"/>
      <c r="I999" s="50"/>
      <c r="J999" s="50"/>
      <c r="K999" s="50"/>
      <c r="L999" s="50"/>
      <c r="M999" s="87"/>
      <c r="N999" s="87"/>
      <c r="O999" s="50"/>
      <c r="P999" s="52"/>
      <c r="Q999" s="50"/>
      <c r="R999" s="51"/>
      <c r="S999" s="50"/>
      <c r="T999" s="50"/>
      <c r="U999" s="50"/>
    </row>
    <row r="1000" ht="12.75" customHeight="1">
      <c r="A1000" s="50"/>
      <c r="B1000" s="50"/>
      <c r="C1000" s="50"/>
      <c r="D1000" s="50"/>
      <c r="E1000" s="50"/>
      <c r="F1000" s="50"/>
      <c r="G1000" s="50"/>
      <c r="H1000" s="50"/>
      <c r="I1000" s="50"/>
      <c r="J1000" s="50"/>
      <c r="K1000" s="50"/>
      <c r="L1000" s="50"/>
      <c r="M1000" s="87"/>
      <c r="N1000" s="87"/>
      <c r="O1000" s="50"/>
      <c r="P1000" s="52"/>
      <c r="Q1000" s="50"/>
      <c r="R1000" s="51"/>
      <c r="S1000" s="50"/>
      <c r="T1000" s="50"/>
      <c r="U1000" s="50"/>
    </row>
  </sheetData>
  <autoFilter ref="$A$9:$U$10"/>
  <mergeCells count="3">
    <mergeCell ref="A1:R3"/>
    <mergeCell ref="A8:N8"/>
    <mergeCell ref="P8:U8"/>
  </mergeCells>
  <conditionalFormatting sqref="S9:T9 S1:T3 S7:T7">
    <cfRule type="cellIs" dxfId="0" priority="1" stopIfTrue="1" operator="equal">
      <formula>"1: Cumple Parcialmente"</formula>
    </cfRule>
  </conditionalFormatting>
  <conditionalFormatting sqref="U9 U1:U3 U7">
    <cfRule type="cellIs" dxfId="1" priority="2" stopIfTrue="1" operator="equal">
      <formula>"ABIERTA"</formula>
    </cfRule>
  </conditionalFormatting>
  <conditionalFormatting sqref="U9 U1:U3 U7">
    <cfRule type="cellIs" dxfId="2" priority="3" stopIfTrue="1" operator="equal">
      <formula>"CERRADA"</formula>
    </cfRule>
  </conditionalFormatting>
  <conditionalFormatting sqref="S9:T9 S1:T3 S7:T7">
    <cfRule type="cellIs" dxfId="2" priority="4" stopIfTrue="1" operator="equal">
      <formula>"2: Cumple "</formula>
    </cfRule>
  </conditionalFormatting>
  <conditionalFormatting sqref="S9:T9 S1:T3 S7:T7">
    <cfRule type="cellIs" dxfId="1" priority="5" stopIfTrue="1" operator="equal">
      <formula>"0: No cumple"</formula>
    </cfRule>
  </conditionalFormatting>
  <conditionalFormatting sqref="S4:T5">
    <cfRule type="cellIs" dxfId="0" priority="6" stopIfTrue="1" operator="equal">
      <formula>"1: Cumple Parcialmente"</formula>
    </cfRule>
  </conditionalFormatting>
  <conditionalFormatting sqref="U4:U5">
    <cfRule type="cellIs" dxfId="1" priority="7" stopIfTrue="1" operator="equal">
      <formula>"ABIERTA"</formula>
    </cfRule>
  </conditionalFormatting>
  <conditionalFormatting sqref="U4:U5">
    <cfRule type="cellIs" dxfId="2" priority="8" stopIfTrue="1" operator="equal">
      <formula>"CERRADA"</formula>
    </cfRule>
  </conditionalFormatting>
  <conditionalFormatting sqref="S4:T5">
    <cfRule type="cellIs" dxfId="2" priority="9" stopIfTrue="1" operator="equal">
      <formula>"2: Cumple "</formula>
    </cfRule>
  </conditionalFormatting>
  <conditionalFormatting sqref="S4:T5">
    <cfRule type="cellIs" dxfId="1" priority="10" stopIfTrue="1" operator="equal">
      <formula>"0: No cumple"</formula>
    </cfRule>
  </conditionalFormatting>
  <conditionalFormatting sqref="D5">
    <cfRule type="cellIs" dxfId="2" priority="11" operator="equal">
      <formula>$B$5</formula>
    </cfRule>
  </conditionalFormatting>
  <conditionalFormatting sqref="D5">
    <cfRule type="cellIs" dxfId="1" priority="12" operator="equal">
      <formula>0</formula>
    </cfRule>
  </conditionalFormatting>
  <conditionalFormatting sqref="F5">
    <cfRule type="cellIs" dxfId="2" priority="13" operator="equal">
      <formula>0</formula>
    </cfRule>
  </conditionalFormatting>
  <conditionalFormatting sqref="F5">
    <cfRule type="cellIs" dxfId="1" priority="14" operator="equal">
      <formula>$B$5</formula>
    </cfRule>
  </conditionalFormatting>
  <conditionalFormatting sqref="S6:T6">
    <cfRule type="cellIs" dxfId="0" priority="15" stopIfTrue="1" operator="equal">
      <formula>"1: Cumple Parcialmente"</formula>
    </cfRule>
  </conditionalFormatting>
  <conditionalFormatting sqref="U6">
    <cfRule type="cellIs" dxfId="1" priority="16" stopIfTrue="1" operator="equal">
      <formula>"ABIERTA"</formula>
    </cfRule>
  </conditionalFormatting>
  <conditionalFormatting sqref="U6">
    <cfRule type="cellIs" dxfId="2" priority="17" stopIfTrue="1" operator="equal">
      <formula>"CERRADA"</formula>
    </cfRule>
  </conditionalFormatting>
  <conditionalFormatting sqref="S6:T6">
    <cfRule type="cellIs" dxfId="2" priority="18" stopIfTrue="1" operator="equal">
      <formula>"2: Cumple "</formula>
    </cfRule>
  </conditionalFormatting>
  <conditionalFormatting sqref="S6:T6">
    <cfRule type="cellIs" dxfId="1" priority="19" stopIfTrue="1" operator="equal">
      <formula>"0: No cumple"</formula>
    </cfRule>
  </conditionalFormatting>
  <conditionalFormatting sqref="D6">
    <cfRule type="cellIs" dxfId="1" priority="20" operator="equal">
      <formula>0</formula>
    </cfRule>
  </conditionalFormatting>
  <conditionalFormatting sqref="F6">
    <cfRule type="cellIs" dxfId="2" priority="21" operator="equal">
      <formula>0</formula>
    </cfRule>
  </conditionalFormatting>
  <dataValidations>
    <dataValidation type="list" allowBlank="1" showErrorMessage="1" sqref="S10:S21">
      <formula1>'DICCIONARIO DE DATOS'!$E$2:$E$3</formula1>
    </dataValidation>
    <dataValidation type="list" allowBlank="1" showErrorMessage="1" sqref="E10:E21">
      <formula1>'DICCIONARIO DE DATOS'!$C$2:$C$3</formula1>
    </dataValidation>
    <dataValidation type="date" allowBlank="1" showErrorMessage="1" sqref="M10:N222 R10:R222">
      <formula1>41640.0</formula1>
      <formula2>55153.0</formula2>
    </dataValidation>
    <dataValidation type="list" allowBlank="1" showErrorMessage="1" sqref="K10:K21">
      <formula1>'DICCIONARIO DE DATOS'!$B$2:$B$18</formula1>
    </dataValidation>
    <dataValidation type="list" allowBlank="1" showErrorMessage="1" sqref="T10:T21">
      <formula1>'DICCIONARIO DE DATOS'!$F$2:$F$3</formula1>
    </dataValidation>
    <dataValidation type="list" allowBlank="1" showErrorMessage="1" sqref="U10:U21">
      <formula1>'DICCIONARIO DE DATOS'!$G$2:$G$5</formula1>
    </dataValidation>
    <dataValidation type="decimal" allowBlank="1" showErrorMessage="1" sqref="B10:B222">
      <formula1>2014.0</formula1>
      <formula2>2050.0</formula2>
    </dataValidation>
    <dataValidation type="list" allowBlank="1" showErrorMessage="1" sqref="I10:I21">
      <formula1>'DICCIONARIO DE DATOS'!$D$2:$D$4</formula1>
    </dataValidation>
    <dataValidation type="list" allowBlank="1" showErrorMessage="1" sqref="J10:J21">
      <formula1>'DICCIONARIO DE DATOS'!$A$2:$A$10</formula1>
    </dataValidation>
  </dataValidation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3" width="43.0"/>
    <col customWidth="1" min="4" max="4" width="115.29"/>
    <col customWidth="1" min="5" max="6" width="43.0"/>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8.0" customHeight="1">
      <c r="A1" s="16" t="s">
        <v>90</v>
      </c>
      <c r="B1" s="17"/>
      <c r="C1" s="17"/>
      <c r="D1" s="17"/>
      <c r="E1" s="17"/>
      <c r="F1" s="17"/>
      <c r="G1" s="17"/>
      <c r="H1" s="17"/>
      <c r="I1" s="17"/>
      <c r="J1" s="17"/>
      <c r="K1" s="17"/>
      <c r="L1" s="17"/>
      <c r="M1" s="17"/>
      <c r="N1" s="17"/>
      <c r="O1" s="17"/>
      <c r="P1" s="17"/>
      <c r="Q1" s="17"/>
      <c r="R1" s="17"/>
      <c r="S1" s="18" t="s">
        <v>91</v>
      </c>
      <c r="T1" s="19"/>
      <c r="U1" s="20" t="s">
        <v>92</v>
      </c>
    </row>
    <row r="2" ht="12.75" customHeight="1">
      <c r="A2" s="21"/>
      <c r="S2" s="18" t="s">
        <v>93</v>
      </c>
      <c r="T2" s="19"/>
      <c r="U2" s="20">
        <v>9.0</v>
      </c>
    </row>
    <row r="3" ht="18.0" customHeight="1">
      <c r="A3" s="22"/>
      <c r="B3" s="23"/>
      <c r="C3" s="23"/>
      <c r="D3" s="23"/>
      <c r="E3" s="23"/>
      <c r="F3" s="23"/>
      <c r="G3" s="23"/>
      <c r="H3" s="23"/>
      <c r="I3" s="23"/>
      <c r="J3" s="23"/>
      <c r="K3" s="23"/>
      <c r="L3" s="23"/>
      <c r="M3" s="23"/>
      <c r="N3" s="23"/>
      <c r="O3" s="23"/>
      <c r="P3" s="23"/>
      <c r="Q3" s="23"/>
      <c r="R3" s="23"/>
      <c r="S3" s="24" t="s">
        <v>94</v>
      </c>
      <c r="T3" s="25"/>
      <c r="U3" s="26">
        <v>43028.0</v>
      </c>
    </row>
    <row r="4" ht="65.25" customHeight="1">
      <c r="A4" s="27" t="s">
        <v>1</v>
      </c>
      <c r="B4" s="28" t="s">
        <v>95</v>
      </c>
      <c r="C4" s="28" t="s">
        <v>96</v>
      </c>
      <c r="D4" s="29" t="s">
        <v>97</v>
      </c>
      <c r="E4" s="30" t="s">
        <v>98</v>
      </c>
      <c r="F4" s="31" t="s">
        <v>99</v>
      </c>
      <c r="G4" s="32"/>
      <c r="H4" s="32"/>
      <c r="I4" s="32"/>
      <c r="J4" s="32"/>
      <c r="K4" s="32"/>
      <c r="L4" s="32"/>
      <c r="M4" s="82"/>
      <c r="N4" s="82"/>
      <c r="O4" s="32"/>
      <c r="P4" s="32"/>
      <c r="Q4" s="32"/>
      <c r="R4" s="82"/>
      <c r="S4" s="24"/>
      <c r="T4" s="24"/>
      <c r="U4" s="33"/>
    </row>
    <row r="5" ht="53.25" customHeight="1">
      <c r="A5" s="34" t="s">
        <v>127</v>
      </c>
      <c r="B5" s="35">
        <f>COUNTIF(K9:K1048570,"SEGUIMIENTO EVALUACIÓN Y CONTROL A LA GESTIÓN DE LA ENTIDAD")</f>
        <v>1</v>
      </c>
      <c r="C5" s="35">
        <f>COUNTIFS(K9:K1048570,"SEGUIMIENTO EVALUACIÓN Y CONTROL A LA GESTIÓN DE LA ENTIDAD",U9:U1048570,"NO INICIADA")</f>
        <v>0</v>
      </c>
      <c r="D5" s="36">
        <f>COUNTIFS(K9:K1048570,"SEGUIMIENTO EVALUACIÓN Y CONTROL A LA GESTIÓN DE LA ENTIDAD",U9:U1048570,"CERRADA")</f>
        <v>1</v>
      </c>
      <c r="E5" s="35">
        <f>COUNTIFS(K9:K1048570,"SEGUIMIENTO EVALUACIÓN Y CONTROL A LA GESTIÓN DE LA ENTIDAD",U9:U1048570,"ABIERTA EN DESARROLLO")</f>
        <v>0</v>
      </c>
      <c r="F5" s="35">
        <f>COUNTIFS(K9:K1048570,"SEGUIMIENTO EVALUACIÓN Y CONTROL A LA GESTIÓN DE LA ENTIDAD",U9:U1048570,"ABIERTA VENCIDA")</f>
        <v>0</v>
      </c>
      <c r="G5" s="32"/>
      <c r="H5" s="32"/>
      <c r="I5" s="32"/>
      <c r="J5" s="32"/>
      <c r="K5" s="32"/>
      <c r="L5" s="32"/>
      <c r="M5" s="82"/>
      <c r="N5" s="82"/>
      <c r="O5" s="32"/>
      <c r="P5" s="32"/>
      <c r="Q5" s="32"/>
      <c r="R5" s="82"/>
      <c r="S5" s="24"/>
      <c r="T5" s="24"/>
      <c r="U5" s="33"/>
    </row>
    <row r="6" ht="18.0" customHeight="1">
      <c r="A6" s="32"/>
      <c r="B6" s="32"/>
      <c r="C6" s="32"/>
      <c r="D6" s="32"/>
      <c r="E6" s="32"/>
      <c r="F6" s="32"/>
      <c r="G6" s="32"/>
      <c r="H6" s="32"/>
      <c r="I6" s="32"/>
      <c r="J6" s="32"/>
      <c r="K6" s="32"/>
      <c r="L6" s="32"/>
      <c r="M6" s="82"/>
      <c r="N6" s="82"/>
      <c r="O6" s="32"/>
      <c r="P6" s="32"/>
      <c r="Q6" s="32"/>
      <c r="R6" s="82"/>
      <c r="S6" s="24"/>
      <c r="T6" s="24"/>
      <c r="U6" s="33"/>
    </row>
    <row r="7" ht="54.0" customHeight="1">
      <c r="A7" s="18" t="s">
        <v>0</v>
      </c>
      <c r="B7" s="10"/>
      <c r="C7" s="10"/>
      <c r="D7" s="10"/>
      <c r="E7" s="10"/>
      <c r="F7" s="10"/>
      <c r="G7" s="10"/>
      <c r="H7" s="10"/>
      <c r="I7" s="10"/>
      <c r="J7" s="10"/>
      <c r="K7" s="10"/>
      <c r="L7" s="10"/>
      <c r="M7" s="10"/>
      <c r="N7" s="11"/>
      <c r="O7" s="37" t="s">
        <v>100</v>
      </c>
      <c r="P7" s="38" t="s">
        <v>101</v>
      </c>
      <c r="Q7" s="10"/>
      <c r="R7" s="10"/>
      <c r="S7" s="10"/>
      <c r="T7" s="10"/>
      <c r="U7" s="11"/>
    </row>
    <row r="8" ht="71.25" customHeight="1">
      <c r="A8" s="20" t="s">
        <v>45</v>
      </c>
      <c r="B8" s="20" t="s">
        <v>53</v>
      </c>
      <c r="C8" s="20" t="s">
        <v>55</v>
      </c>
      <c r="D8" s="20" t="s">
        <v>57</v>
      </c>
      <c r="E8" s="20" t="s">
        <v>2</v>
      </c>
      <c r="F8" s="20" t="s">
        <v>60</v>
      </c>
      <c r="G8" s="20" t="s">
        <v>62</v>
      </c>
      <c r="H8" s="20" t="s">
        <v>64</v>
      </c>
      <c r="I8" s="20" t="s">
        <v>102</v>
      </c>
      <c r="J8" s="20" t="s">
        <v>67</v>
      </c>
      <c r="K8" s="20" t="s">
        <v>1</v>
      </c>
      <c r="L8" s="20" t="s">
        <v>103</v>
      </c>
      <c r="M8" s="85" t="s">
        <v>72</v>
      </c>
      <c r="N8" s="85" t="s">
        <v>74</v>
      </c>
      <c r="O8" s="88" t="s">
        <v>76</v>
      </c>
      <c r="P8" s="89" t="s">
        <v>78</v>
      </c>
      <c r="Q8" s="20" t="s">
        <v>80</v>
      </c>
      <c r="R8" s="85" t="s">
        <v>104</v>
      </c>
      <c r="S8" s="20" t="s">
        <v>105</v>
      </c>
      <c r="T8" s="20" t="s">
        <v>106</v>
      </c>
      <c r="U8" s="20" t="s">
        <v>126</v>
      </c>
    </row>
    <row r="9" ht="71.25" customHeight="1">
      <c r="A9" s="90" t="s">
        <v>128</v>
      </c>
      <c r="B9" s="91">
        <v>2018.0</v>
      </c>
      <c r="C9" s="91" t="s">
        <v>129</v>
      </c>
      <c r="D9" s="91" t="s">
        <v>130</v>
      </c>
      <c r="E9" s="92" t="s">
        <v>9</v>
      </c>
      <c r="F9" s="91" t="s">
        <v>131</v>
      </c>
      <c r="G9" s="93" t="s">
        <v>132</v>
      </c>
      <c r="H9" s="91" t="s">
        <v>133</v>
      </c>
      <c r="I9" s="92" t="s">
        <v>16</v>
      </c>
      <c r="J9" s="92" t="s">
        <v>23</v>
      </c>
      <c r="K9" s="92" t="s">
        <v>127</v>
      </c>
      <c r="L9" s="94" t="s">
        <v>134</v>
      </c>
      <c r="M9" s="95"/>
      <c r="N9" s="96">
        <v>43465.0</v>
      </c>
      <c r="O9" s="97" t="s">
        <v>135</v>
      </c>
      <c r="P9" s="98">
        <v>1.0</v>
      </c>
      <c r="Q9" s="97" t="s">
        <v>136</v>
      </c>
      <c r="R9" s="96">
        <v>43465.0</v>
      </c>
      <c r="S9" s="92" t="s">
        <v>11</v>
      </c>
      <c r="T9" s="92" t="s">
        <v>11</v>
      </c>
      <c r="U9" s="92" t="s">
        <v>22</v>
      </c>
    </row>
    <row r="10" ht="385.5" customHeight="1">
      <c r="A10" s="99" t="s">
        <v>137</v>
      </c>
      <c r="B10" s="8">
        <v>2021.0</v>
      </c>
      <c r="C10" s="8" t="s">
        <v>138</v>
      </c>
      <c r="D10" s="8" t="s">
        <v>139</v>
      </c>
      <c r="E10" s="92" t="s">
        <v>9</v>
      </c>
      <c r="F10" s="91" t="s">
        <v>140</v>
      </c>
      <c r="G10" s="93" t="s">
        <v>141</v>
      </c>
      <c r="H10" s="91" t="s">
        <v>142</v>
      </c>
      <c r="I10" s="92" t="s">
        <v>16</v>
      </c>
      <c r="J10" s="92" t="s">
        <v>23</v>
      </c>
      <c r="K10" s="92" t="s">
        <v>44</v>
      </c>
      <c r="L10" s="8" t="s">
        <v>143</v>
      </c>
      <c r="M10" s="100">
        <v>44433.0</v>
      </c>
      <c r="N10" s="100">
        <v>44561.0</v>
      </c>
      <c r="O10" s="97" t="s">
        <v>144</v>
      </c>
      <c r="P10" s="101">
        <f>15/17</f>
        <v>0.8823529412</v>
      </c>
      <c r="Q10" s="97" t="s">
        <v>145</v>
      </c>
      <c r="R10" s="100">
        <v>44529.0</v>
      </c>
      <c r="S10" s="92"/>
      <c r="T10" s="92"/>
      <c r="U10" s="92" t="s">
        <v>12</v>
      </c>
    </row>
    <row r="11" ht="71.25" customHeight="1">
      <c r="A11" s="102"/>
      <c r="B11" s="4"/>
      <c r="C11" s="4"/>
      <c r="D11" s="4"/>
      <c r="E11" s="92"/>
      <c r="F11" s="4"/>
      <c r="G11" s="4"/>
      <c r="H11" s="4"/>
      <c r="I11" s="92"/>
      <c r="J11" s="92"/>
      <c r="K11" s="92"/>
      <c r="L11" s="4"/>
      <c r="M11" s="103"/>
      <c r="N11" s="103"/>
      <c r="O11" s="104"/>
      <c r="P11" s="5"/>
      <c r="Q11" s="97" t="str">
        <f t="shared" ref="Q11:Q44" si="1">O11</f>
        <v/>
      </c>
      <c r="R11" s="103"/>
      <c r="S11" s="92"/>
      <c r="T11" s="92"/>
      <c r="U11" s="92"/>
    </row>
    <row r="12" ht="71.25" customHeight="1">
      <c r="A12" s="102"/>
      <c r="B12" s="4"/>
      <c r="C12" s="4"/>
      <c r="D12" s="4"/>
      <c r="E12" s="92"/>
      <c r="F12" s="4"/>
      <c r="G12" s="4"/>
      <c r="H12" s="4"/>
      <c r="I12" s="92"/>
      <c r="J12" s="92"/>
      <c r="K12" s="92"/>
      <c r="L12" s="4"/>
      <c r="M12" s="103"/>
      <c r="N12" s="103"/>
      <c r="O12" s="104"/>
      <c r="P12" s="5"/>
      <c r="Q12" s="97" t="str">
        <f t="shared" si="1"/>
        <v/>
      </c>
      <c r="R12" s="103"/>
      <c r="S12" s="92"/>
      <c r="T12" s="92"/>
      <c r="U12" s="92"/>
    </row>
    <row r="13" ht="71.25" customHeight="1">
      <c r="A13" s="102"/>
      <c r="B13" s="4"/>
      <c r="C13" s="4"/>
      <c r="D13" s="4"/>
      <c r="E13" s="92"/>
      <c r="F13" s="4"/>
      <c r="G13" s="4"/>
      <c r="H13" s="4"/>
      <c r="I13" s="92"/>
      <c r="J13" s="92"/>
      <c r="K13" s="92"/>
      <c r="L13" s="4"/>
      <c r="M13" s="103"/>
      <c r="N13" s="103"/>
      <c r="O13" s="104"/>
      <c r="P13" s="5"/>
      <c r="Q13" s="97" t="str">
        <f t="shared" si="1"/>
        <v/>
      </c>
      <c r="R13" s="103"/>
      <c r="S13" s="92"/>
      <c r="T13" s="92"/>
      <c r="U13" s="92"/>
    </row>
    <row r="14" ht="71.25" customHeight="1">
      <c r="A14" s="102"/>
      <c r="B14" s="4"/>
      <c r="C14" s="4"/>
      <c r="D14" s="4"/>
      <c r="E14" s="92"/>
      <c r="F14" s="4"/>
      <c r="G14" s="4"/>
      <c r="H14" s="4"/>
      <c r="I14" s="92"/>
      <c r="J14" s="92"/>
      <c r="K14" s="92"/>
      <c r="L14" s="4"/>
      <c r="M14" s="103"/>
      <c r="N14" s="103"/>
      <c r="O14" s="104"/>
      <c r="P14" s="5"/>
      <c r="Q14" s="97" t="str">
        <f t="shared" si="1"/>
        <v/>
      </c>
      <c r="R14" s="103"/>
      <c r="S14" s="92"/>
      <c r="T14" s="92"/>
      <c r="U14" s="92"/>
    </row>
    <row r="15" ht="71.25" customHeight="1">
      <c r="A15" s="102"/>
      <c r="B15" s="4"/>
      <c r="C15" s="4"/>
      <c r="D15" s="4"/>
      <c r="E15" s="92"/>
      <c r="F15" s="4"/>
      <c r="G15" s="4"/>
      <c r="H15" s="4"/>
      <c r="I15" s="92"/>
      <c r="J15" s="92"/>
      <c r="K15" s="92"/>
      <c r="L15" s="4"/>
      <c r="M15" s="103"/>
      <c r="N15" s="103"/>
      <c r="O15" s="104"/>
      <c r="P15" s="5"/>
      <c r="Q15" s="97" t="str">
        <f t="shared" si="1"/>
        <v/>
      </c>
      <c r="R15" s="103"/>
      <c r="S15" s="92"/>
      <c r="T15" s="92"/>
      <c r="U15" s="92"/>
    </row>
    <row r="16" ht="71.25" customHeight="1">
      <c r="A16" s="102"/>
      <c r="B16" s="4"/>
      <c r="C16" s="4"/>
      <c r="D16" s="4"/>
      <c r="E16" s="92"/>
      <c r="F16" s="4"/>
      <c r="G16" s="4"/>
      <c r="H16" s="4"/>
      <c r="I16" s="92"/>
      <c r="J16" s="92"/>
      <c r="K16" s="92"/>
      <c r="L16" s="4"/>
      <c r="M16" s="103"/>
      <c r="N16" s="103"/>
      <c r="O16" s="104"/>
      <c r="P16" s="5"/>
      <c r="Q16" s="97" t="str">
        <f t="shared" si="1"/>
        <v/>
      </c>
      <c r="R16" s="103"/>
      <c r="S16" s="92"/>
      <c r="T16" s="92"/>
      <c r="U16" s="92"/>
    </row>
    <row r="17" ht="71.25" customHeight="1">
      <c r="A17" s="102"/>
      <c r="B17" s="4"/>
      <c r="C17" s="4"/>
      <c r="D17" s="4"/>
      <c r="E17" s="92"/>
      <c r="F17" s="4"/>
      <c r="G17" s="4"/>
      <c r="H17" s="4"/>
      <c r="I17" s="92"/>
      <c r="J17" s="92"/>
      <c r="K17" s="92"/>
      <c r="L17" s="4"/>
      <c r="M17" s="103"/>
      <c r="N17" s="103"/>
      <c r="O17" s="104"/>
      <c r="P17" s="5"/>
      <c r="Q17" s="97" t="str">
        <f t="shared" si="1"/>
        <v/>
      </c>
      <c r="R17" s="103"/>
      <c r="S17" s="92"/>
      <c r="T17" s="92"/>
      <c r="U17" s="92"/>
    </row>
    <row r="18" ht="71.25" customHeight="1">
      <c r="A18" s="102"/>
      <c r="B18" s="4"/>
      <c r="C18" s="4"/>
      <c r="D18" s="4"/>
      <c r="E18" s="92"/>
      <c r="F18" s="4"/>
      <c r="G18" s="4"/>
      <c r="H18" s="4"/>
      <c r="I18" s="92"/>
      <c r="J18" s="92"/>
      <c r="K18" s="92"/>
      <c r="L18" s="4"/>
      <c r="M18" s="103"/>
      <c r="N18" s="103"/>
      <c r="O18" s="104"/>
      <c r="P18" s="5"/>
      <c r="Q18" s="97" t="str">
        <f t="shared" si="1"/>
        <v/>
      </c>
      <c r="R18" s="103"/>
      <c r="S18" s="92"/>
      <c r="T18" s="92"/>
      <c r="U18" s="92"/>
    </row>
    <row r="19" ht="71.25" customHeight="1">
      <c r="A19" s="102"/>
      <c r="B19" s="4"/>
      <c r="C19" s="4"/>
      <c r="D19" s="4"/>
      <c r="E19" s="92"/>
      <c r="F19" s="4"/>
      <c r="G19" s="4"/>
      <c r="H19" s="4"/>
      <c r="I19" s="92"/>
      <c r="J19" s="92"/>
      <c r="K19" s="92"/>
      <c r="L19" s="4"/>
      <c r="M19" s="103"/>
      <c r="N19" s="103"/>
      <c r="O19" s="104"/>
      <c r="P19" s="5"/>
      <c r="Q19" s="97" t="str">
        <f t="shared" si="1"/>
        <v/>
      </c>
      <c r="R19" s="103"/>
      <c r="S19" s="92"/>
      <c r="T19" s="92"/>
      <c r="U19" s="92"/>
    </row>
    <row r="20" ht="71.25" customHeight="1">
      <c r="A20" s="102"/>
      <c r="B20" s="4"/>
      <c r="C20" s="4"/>
      <c r="D20" s="4"/>
      <c r="E20" s="92"/>
      <c r="F20" s="4"/>
      <c r="G20" s="4"/>
      <c r="H20" s="4"/>
      <c r="I20" s="92"/>
      <c r="J20" s="92"/>
      <c r="K20" s="92"/>
      <c r="L20" s="4"/>
      <c r="M20" s="103"/>
      <c r="N20" s="103"/>
      <c r="O20" s="104"/>
      <c r="P20" s="5"/>
      <c r="Q20" s="97" t="str">
        <f t="shared" si="1"/>
        <v/>
      </c>
      <c r="R20" s="103"/>
      <c r="S20" s="92"/>
      <c r="T20" s="92"/>
      <c r="U20" s="92"/>
    </row>
    <row r="21" ht="71.25" customHeight="1">
      <c r="A21" s="102"/>
      <c r="B21" s="4"/>
      <c r="C21" s="4"/>
      <c r="D21" s="4"/>
      <c r="E21" s="92"/>
      <c r="F21" s="4"/>
      <c r="G21" s="4"/>
      <c r="H21" s="4"/>
      <c r="I21" s="92"/>
      <c r="J21" s="92"/>
      <c r="K21" s="92"/>
      <c r="L21" s="4"/>
      <c r="M21" s="103"/>
      <c r="N21" s="103"/>
      <c r="O21" s="104"/>
      <c r="P21" s="5"/>
      <c r="Q21" s="97" t="str">
        <f t="shared" si="1"/>
        <v/>
      </c>
      <c r="R21" s="103"/>
      <c r="S21" s="92"/>
      <c r="T21" s="92"/>
      <c r="U21" s="92"/>
    </row>
    <row r="22" ht="71.25" customHeight="1">
      <c r="A22" s="102"/>
      <c r="B22" s="4"/>
      <c r="C22" s="4"/>
      <c r="D22" s="4"/>
      <c r="E22" s="92"/>
      <c r="F22" s="4"/>
      <c r="G22" s="4"/>
      <c r="H22" s="4"/>
      <c r="I22" s="92"/>
      <c r="J22" s="92"/>
      <c r="K22" s="92"/>
      <c r="L22" s="4"/>
      <c r="M22" s="103"/>
      <c r="N22" s="103"/>
      <c r="O22" s="104"/>
      <c r="P22" s="5"/>
      <c r="Q22" s="97" t="str">
        <f t="shared" si="1"/>
        <v/>
      </c>
      <c r="R22" s="103"/>
      <c r="S22" s="92"/>
      <c r="T22" s="92"/>
      <c r="U22" s="92"/>
    </row>
    <row r="23" ht="71.25" customHeight="1">
      <c r="A23" s="102"/>
      <c r="B23" s="4"/>
      <c r="C23" s="4"/>
      <c r="D23" s="4"/>
      <c r="E23" s="92"/>
      <c r="F23" s="4"/>
      <c r="G23" s="4"/>
      <c r="H23" s="4"/>
      <c r="I23" s="92"/>
      <c r="J23" s="92"/>
      <c r="K23" s="92"/>
      <c r="L23" s="4"/>
      <c r="M23" s="103"/>
      <c r="N23" s="103"/>
      <c r="O23" s="104"/>
      <c r="P23" s="5"/>
      <c r="Q23" s="97" t="str">
        <f t="shared" si="1"/>
        <v/>
      </c>
      <c r="R23" s="103"/>
      <c r="S23" s="92"/>
      <c r="T23" s="92"/>
      <c r="U23" s="92"/>
    </row>
    <row r="24" ht="71.25" customHeight="1">
      <c r="A24" s="102"/>
      <c r="B24" s="4"/>
      <c r="C24" s="4"/>
      <c r="D24" s="4"/>
      <c r="E24" s="92"/>
      <c r="F24" s="4"/>
      <c r="G24" s="4"/>
      <c r="H24" s="4"/>
      <c r="I24" s="92"/>
      <c r="J24" s="92"/>
      <c r="K24" s="92"/>
      <c r="L24" s="4"/>
      <c r="M24" s="103"/>
      <c r="N24" s="103"/>
      <c r="O24" s="104"/>
      <c r="P24" s="5"/>
      <c r="Q24" s="97" t="str">
        <f t="shared" si="1"/>
        <v/>
      </c>
      <c r="R24" s="103"/>
      <c r="S24" s="92"/>
      <c r="T24" s="92"/>
      <c r="U24" s="92"/>
    </row>
    <row r="25" ht="71.25" customHeight="1">
      <c r="A25" s="102"/>
      <c r="B25" s="4"/>
      <c r="C25" s="4"/>
      <c r="D25" s="4"/>
      <c r="E25" s="92"/>
      <c r="F25" s="4"/>
      <c r="G25" s="4"/>
      <c r="H25" s="4"/>
      <c r="I25" s="92"/>
      <c r="J25" s="92"/>
      <c r="K25" s="92"/>
      <c r="L25" s="4"/>
      <c r="M25" s="103"/>
      <c r="N25" s="103"/>
      <c r="O25" s="104"/>
      <c r="P25" s="5"/>
      <c r="Q25" s="97" t="str">
        <f t="shared" si="1"/>
        <v/>
      </c>
      <c r="R25" s="103"/>
      <c r="S25" s="92"/>
      <c r="T25" s="92"/>
      <c r="U25" s="92"/>
    </row>
    <row r="26" ht="71.25" customHeight="1">
      <c r="A26" s="4"/>
      <c r="B26" s="4"/>
      <c r="C26" s="4"/>
      <c r="D26" s="4"/>
      <c r="E26" s="92"/>
      <c r="F26" s="4"/>
      <c r="G26" s="4"/>
      <c r="H26" s="4"/>
      <c r="I26" s="92"/>
      <c r="J26" s="92"/>
      <c r="K26" s="92"/>
      <c r="L26" s="4"/>
      <c r="M26" s="103"/>
      <c r="N26" s="103"/>
      <c r="O26" s="104"/>
      <c r="P26" s="5"/>
      <c r="Q26" s="97" t="str">
        <f t="shared" si="1"/>
        <v/>
      </c>
      <c r="R26" s="103"/>
      <c r="S26" s="92"/>
      <c r="T26" s="92"/>
      <c r="U26" s="92"/>
    </row>
    <row r="27" ht="71.25" customHeight="1">
      <c r="A27" s="4"/>
      <c r="B27" s="4"/>
      <c r="C27" s="4"/>
      <c r="D27" s="4"/>
      <c r="E27" s="92"/>
      <c r="F27" s="4"/>
      <c r="G27" s="4"/>
      <c r="H27" s="4"/>
      <c r="I27" s="92"/>
      <c r="J27" s="92"/>
      <c r="K27" s="92"/>
      <c r="L27" s="4"/>
      <c r="M27" s="103"/>
      <c r="N27" s="103"/>
      <c r="O27" s="104"/>
      <c r="P27" s="5"/>
      <c r="Q27" s="97" t="str">
        <f t="shared" si="1"/>
        <v/>
      </c>
      <c r="R27" s="103"/>
      <c r="S27" s="92"/>
      <c r="T27" s="92"/>
      <c r="U27" s="92"/>
    </row>
    <row r="28" ht="71.25" customHeight="1">
      <c r="A28" s="4"/>
      <c r="B28" s="4"/>
      <c r="C28" s="4"/>
      <c r="D28" s="4"/>
      <c r="E28" s="92"/>
      <c r="F28" s="4"/>
      <c r="G28" s="4"/>
      <c r="H28" s="4"/>
      <c r="I28" s="92"/>
      <c r="J28" s="92"/>
      <c r="K28" s="92"/>
      <c r="L28" s="4"/>
      <c r="M28" s="103"/>
      <c r="N28" s="103"/>
      <c r="O28" s="104"/>
      <c r="P28" s="5"/>
      <c r="Q28" s="97" t="str">
        <f t="shared" si="1"/>
        <v/>
      </c>
      <c r="R28" s="103"/>
      <c r="S28" s="92"/>
      <c r="T28" s="92"/>
      <c r="U28" s="92"/>
    </row>
    <row r="29" ht="71.25" customHeight="1">
      <c r="A29" s="4"/>
      <c r="B29" s="4"/>
      <c r="C29" s="4"/>
      <c r="D29" s="4"/>
      <c r="E29" s="92"/>
      <c r="F29" s="4"/>
      <c r="G29" s="4"/>
      <c r="H29" s="4"/>
      <c r="I29" s="92"/>
      <c r="J29" s="92"/>
      <c r="K29" s="92"/>
      <c r="L29" s="4"/>
      <c r="M29" s="103"/>
      <c r="N29" s="103"/>
      <c r="O29" s="104"/>
      <c r="P29" s="5"/>
      <c r="Q29" s="97" t="str">
        <f t="shared" si="1"/>
        <v/>
      </c>
      <c r="R29" s="103"/>
      <c r="S29" s="92"/>
      <c r="T29" s="92"/>
      <c r="U29" s="92"/>
    </row>
    <row r="30" ht="71.25" customHeight="1">
      <c r="A30" s="4"/>
      <c r="B30" s="4"/>
      <c r="C30" s="4"/>
      <c r="D30" s="4"/>
      <c r="E30" s="92"/>
      <c r="F30" s="4"/>
      <c r="G30" s="4"/>
      <c r="H30" s="4"/>
      <c r="I30" s="92"/>
      <c r="J30" s="92"/>
      <c r="K30" s="92"/>
      <c r="L30" s="4"/>
      <c r="M30" s="103"/>
      <c r="N30" s="103"/>
      <c r="O30" s="104"/>
      <c r="P30" s="5"/>
      <c r="Q30" s="97" t="str">
        <f t="shared" si="1"/>
        <v/>
      </c>
      <c r="R30" s="103"/>
      <c r="S30" s="92"/>
      <c r="T30" s="92"/>
      <c r="U30" s="92"/>
    </row>
    <row r="31" ht="71.25" customHeight="1">
      <c r="A31" s="4"/>
      <c r="B31" s="4"/>
      <c r="C31" s="4"/>
      <c r="D31" s="4"/>
      <c r="E31" s="92"/>
      <c r="F31" s="4"/>
      <c r="G31" s="4"/>
      <c r="H31" s="4"/>
      <c r="I31" s="92"/>
      <c r="J31" s="92"/>
      <c r="K31" s="92"/>
      <c r="L31" s="4"/>
      <c r="M31" s="103"/>
      <c r="N31" s="103"/>
      <c r="O31" s="104"/>
      <c r="P31" s="5"/>
      <c r="Q31" s="97" t="str">
        <f t="shared" si="1"/>
        <v/>
      </c>
      <c r="R31" s="103"/>
      <c r="S31" s="92"/>
      <c r="T31" s="92"/>
      <c r="U31" s="92"/>
    </row>
    <row r="32" ht="71.25" customHeight="1">
      <c r="A32" s="4"/>
      <c r="B32" s="4"/>
      <c r="C32" s="4"/>
      <c r="D32" s="4"/>
      <c r="E32" s="92"/>
      <c r="F32" s="4"/>
      <c r="G32" s="4"/>
      <c r="H32" s="4"/>
      <c r="I32" s="92"/>
      <c r="J32" s="92"/>
      <c r="K32" s="92"/>
      <c r="L32" s="4"/>
      <c r="M32" s="103"/>
      <c r="N32" s="103"/>
      <c r="O32" s="104"/>
      <c r="P32" s="5"/>
      <c r="Q32" s="97" t="str">
        <f t="shared" si="1"/>
        <v/>
      </c>
      <c r="R32" s="103"/>
      <c r="S32" s="92"/>
      <c r="T32" s="92"/>
      <c r="U32" s="92"/>
    </row>
    <row r="33" ht="71.25" customHeight="1">
      <c r="A33" s="4"/>
      <c r="B33" s="4"/>
      <c r="C33" s="4"/>
      <c r="D33" s="4"/>
      <c r="E33" s="92"/>
      <c r="F33" s="4"/>
      <c r="G33" s="4"/>
      <c r="H33" s="4"/>
      <c r="I33" s="92"/>
      <c r="J33" s="92"/>
      <c r="K33" s="92"/>
      <c r="L33" s="4"/>
      <c r="M33" s="103"/>
      <c r="N33" s="103"/>
      <c r="O33" s="104"/>
      <c r="P33" s="5"/>
      <c r="Q33" s="97" t="str">
        <f t="shared" si="1"/>
        <v/>
      </c>
      <c r="R33" s="103"/>
      <c r="S33" s="92"/>
      <c r="T33" s="92"/>
      <c r="U33" s="92"/>
    </row>
    <row r="34" ht="71.25" customHeight="1">
      <c r="A34" s="4"/>
      <c r="B34" s="4"/>
      <c r="C34" s="4"/>
      <c r="D34" s="4"/>
      <c r="E34" s="92"/>
      <c r="F34" s="4"/>
      <c r="G34" s="4"/>
      <c r="H34" s="4"/>
      <c r="I34" s="92"/>
      <c r="J34" s="92"/>
      <c r="K34" s="92"/>
      <c r="L34" s="4"/>
      <c r="M34" s="103"/>
      <c r="N34" s="103"/>
      <c r="O34" s="104"/>
      <c r="P34" s="5"/>
      <c r="Q34" s="97" t="str">
        <f t="shared" si="1"/>
        <v/>
      </c>
      <c r="R34" s="103"/>
      <c r="S34" s="92"/>
      <c r="T34" s="92"/>
      <c r="U34" s="92"/>
    </row>
    <row r="35" ht="71.25" customHeight="1">
      <c r="A35" s="4"/>
      <c r="B35" s="4"/>
      <c r="C35" s="4"/>
      <c r="D35" s="4"/>
      <c r="E35" s="92"/>
      <c r="F35" s="4"/>
      <c r="G35" s="4"/>
      <c r="H35" s="4"/>
      <c r="I35" s="92"/>
      <c r="J35" s="92"/>
      <c r="K35" s="92"/>
      <c r="L35" s="4"/>
      <c r="M35" s="103"/>
      <c r="N35" s="103"/>
      <c r="O35" s="104"/>
      <c r="P35" s="5"/>
      <c r="Q35" s="97" t="str">
        <f t="shared" si="1"/>
        <v/>
      </c>
      <c r="R35" s="103"/>
      <c r="S35" s="92"/>
      <c r="T35" s="92"/>
      <c r="U35" s="92"/>
    </row>
    <row r="36" ht="71.25" customHeight="1">
      <c r="A36" s="4"/>
      <c r="B36" s="4"/>
      <c r="C36" s="4"/>
      <c r="D36" s="4"/>
      <c r="E36" s="92"/>
      <c r="F36" s="4"/>
      <c r="G36" s="4"/>
      <c r="H36" s="4"/>
      <c r="I36" s="92"/>
      <c r="J36" s="92"/>
      <c r="K36" s="92"/>
      <c r="L36" s="4"/>
      <c r="M36" s="103"/>
      <c r="N36" s="103"/>
      <c r="O36" s="104"/>
      <c r="P36" s="5"/>
      <c r="Q36" s="97" t="str">
        <f t="shared" si="1"/>
        <v/>
      </c>
      <c r="R36" s="103"/>
      <c r="S36" s="92"/>
      <c r="T36" s="92"/>
      <c r="U36" s="92"/>
    </row>
    <row r="37" ht="71.25" customHeight="1">
      <c r="A37" s="4"/>
      <c r="B37" s="4"/>
      <c r="C37" s="4"/>
      <c r="D37" s="4"/>
      <c r="E37" s="92"/>
      <c r="F37" s="4"/>
      <c r="G37" s="4"/>
      <c r="H37" s="4"/>
      <c r="I37" s="92"/>
      <c r="J37" s="92"/>
      <c r="K37" s="92"/>
      <c r="L37" s="4"/>
      <c r="M37" s="103"/>
      <c r="N37" s="103"/>
      <c r="O37" s="104"/>
      <c r="P37" s="5"/>
      <c r="Q37" s="97" t="str">
        <f t="shared" si="1"/>
        <v/>
      </c>
      <c r="R37" s="103"/>
      <c r="S37" s="92"/>
      <c r="T37" s="92"/>
      <c r="U37" s="92"/>
    </row>
    <row r="38" ht="71.25" customHeight="1">
      <c r="A38" s="4"/>
      <c r="B38" s="4"/>
      <c r="C38" s="4"/>
      <c r="D38" s="4"/>
      <c r="E38" s="92"/>
      <c r="F38" s="4"/>
      <c r="G38" s="4"/>
      <c r="H38" s="4"/>
      <c r="I38" s="92"/>
      <c r="J38" s="92"/>
      <c r="K38" s="92"/>
      <c r="L38" s="4"/>
      <c r="M38" s="103"/>
      <c r="N38" s="103"/>
      <c r="O38" s="104"/>
      <c r="P38" s="5"/>
      <c r="Q38" s="97" t="str">
        <f t="shared" si="1"/>
        <v/>
      </c>
      <c r="R38" s="103"/>
      <c r="S38" s="92"/>
      <c r="T38" s="92"/>
      <c r="U38" s="92"/>
    </row>
    <row r="39" ht="71.25" customHeight="1">
      <c r="A39" s="4"/>
      <c r="B39" s="4"/>
      <c r="C39" s="4"/>
      <c r="D39" s="4"/>
      <c r="E39" s="92"/>
      <c r="F39" s="4"/>
      <c r="G39" s="4"/>
      <c r="H39" s="4"/>
      <c r="I39" s="92"/>
      <c r="J39" s="92"/>
      <c r="K39" s="92"/>
      <c r="L39" s="4"/>
      <c r="M39" s="103"/>
      <c r="N39" s="103"/>
      <c r="O39" s="104"/>
      <c r="P39" s="5"/>
      <c r="Q39" s="97" t="str">
        <f t="shared" si="1"/>
        <v/>
      </c>
      <c r="R39" s="103"/>
      <c r="S39" s="92"/>
      <c r="T39" s="92"/>
      <c r="U39" s="92"/>
    </row>
    <row r="40" ht="71.25" customHeight="1">
      <c r="A40" s="4"/>
      <c r="B40" s="4"/>
      <c r="C40" s="4"/>
      <c r="D40" s="4"/>
      <c r="E40" s="92"/>
      <c r="F40" s="4"/>
      <c r="G40" s="4"/>
      <c r="H40" s="4"/>
      <c r="I40" s="92"/>
      <c r="J40" s="92"/>
      <c r="K40" s="92"/>
      <c r="L40" s="4"/>
      <c r="M40" s="103"/>
      <c r="N40" s="103"/>
      <c r="O40" s="104"/>
      <c r="P40" s="5"/>
      <c r="Q40" s="97" t="str">
        <f t="shared" si="1"/>
        <v/>
      </c>
      <c r="R40" s="103"/>
      <c r="S40" s="92"/>
      <c r="T40" s="92"/>
      <c r="U40" s="92"/>
    </row>
    <row r="41" ht="71.25" customHeight="1">
      <c r="A41" s="4"/>
      <c r="B41" s="4"/>
      <c r="C41" s="4"/>
      <c r="D41" s="4"/>
      <c r="E41" s="92"/>
      <c r="F41" s="4"/>
      <c r="G41" s="4"/>
      <c r="H41" s="4"/>
      <c r="I41" s="92"/>
      <c r="J41" s="92"/>
      <c r="K41" s="92"/>
      <c r="L41" s="4"/>
      <c r="M41" s="103"/>
      <c r="N41" s="103"/>
      <c r="O41" s="104"/>
      <c r="P41" s="5"/>
      <c r="Q41" s="97" t="str">
        <f t="shared" si="1"/>
        <v/>
      </c>
      <c r="R41" s="103"/>
      <c r="S41" s="92"/>
      <c r="T41" s="92"/>
      <c r="U41" s="92"/>
    </row>
    <row r="42" ht="71.25" customHeight="1">
      <c r="A42" s="4"/>
      <c r="B42" s="4"/>
      <c r="C42" s="4"/>
      <c r="D42" s="4"/>
      <c r="E42" s="92"/>
      <c r="F42" s="4"/>
      <c r="G42" s="4"/>
      <c r="H42" s="4"/>
      <c r="I42" s="92"/>
      <c r="J42" s="92"/>
      <c r="K42" s="92"/>
      <c r="L42" s="4"/>
      <c r="M42" s="103"/>
      <c r="N42" s="103"/>
      <c r="O42" s="104"/>
      <c r="P42" s="5"/>
      <c r="Q42" s="97" t="str">
        <f t="shared" si="1"/>
        <v/>
      </c>
      <c r="R42" s="103"/>
      <c r="S42" s="92"/>
      <c r="T42" s="92"/>
      <c r="U42" s="92"/>
    </row>
    <row r="43" ht="71.25" customHeight="1">
      <c r="A43" s="4"/>
      <c r="B43" s="4"/>
      <c r="C43" s="4"/>
      <c r="D43" s="4"/>
      <c r="E43" s="92"/>
      <c r="F43" s="4"/>
      <c r="G43" s="4"/>
      <c r="H43" s="4"/>
      <c r="I43" s="92"/>
      <c r="J43" s="92"/>
      <c r="K43" s="92"/>
      <c r="L43" s="4"/>
      <c r="M43" s="103"/>
      <c r="N43" s="103"/>
      <c r="O43" s="104"/>
      <c r="P43" s="5"/>
      <c r="Q43" s="97" t="str">
        <f t="shared" si="1"/>
        <v/>
      </c>
      <c r="R43" s="103"/>
      <c r="S43" s="92"/>
      <c r="T43" s="92"/>
      <c r="U43" s="92"/>
    </row>
    <row r="44" ht="71.25" customHeight="1">
      <c r="A44" s="4"/>
      <c r="B44" s="4"/>
      <c r="C44" s="4"/>
      <c r="D44" s="4"/>
      <c r="E44" s="92"/>
      <c r="F44" s="4"/>
      <c r="G44" s="4"/>
      <c r="H44" s="4"/>
      <c r="I44" s="92"/>
      <c r="J44" s="92"/>
      <c r="K44" s="92"/>
      <c r="L44" s="4"/>
      <c r="M44" s="103"/>
      <c r="N44" s="103"/>
      <c r="O44" s="104"/>
      <c r="P44" s="5"/>
      <c r="Q44" s="97" t="str">
        <f t="shared" si="1"/>
        <v/>
      </c>
      <c r="R44" s="103"/>
      <c r="S44" s="92"/>
      <c r="T44" s="92"/>
      <c r="U44" s="92"/>
    </row>
    <row r="45" ht="12.75" customHeight="1">
      <c r="A45" s="105"/>
      <c r="B45" s="105"/>
      <c r="C45" s="105"/>
      <c r="D45" s="105"/>
      <c r="E45" s="50"/>
      <c r="F45" s="105"/>
      <c r="G45" s="105"/>
      <c r="H45" s="105"/>
      <c r="I45" s="105"/>
      <c r="J45" s="105"/>
      <c r="K45" s="105"/>
      <c r="L45" s="105"/>
      <c r="M45" s="106"/>
      <c r="N45" s="106"/>
      <c r="O45" s="105"/>
      <c r="P45" s="107"/>
      <c r="Q45" s="105"/>
      <c r="R45" s="106"/>
      <c r="S45" s="105"/>
      <c r="T45" s="105"/>
      <c r="U45" s="105"/>
    </row>
    <row r="46" ht="12.75" customHeight="1">
      <c r="A46" s="105"/>
      <c r="B46" s="105"/>
      <c r="C46" s="105"/>
      <c r="D46" s="105"/>
      <c r="E46" s="50"/>
      <c r="F46" s="105"/>
      <c r="G46" s="105"/>
      <c r="H46" s="105"/>
      <c r="I46" s="105"/>
      <c r="J46" s="105"/>
      <c r="K46" s="105"/>
      <c r="L46" s="105"/>
      <c r="M46" s="106"/>
      <c r="N46" s="106"/>
      <c r="O46" s="105"/>
      <c r="P46" s="107"/>
      <c r="Q46" s="105"/>
      <c r="R46" s="106"/>
      <c r="S46" s="105"/>
      <c r="T46" s="105"/>
      <c r="U46" s="105"/>
    </row>
    <row r="47" ht="12.75" customHeight="1">
      <c r="A47" s="105"/>
      <c r="B47" s="105"/>
      <c r="C47" s="105"/>
      <c r="D47" s="105"/>
      <c r="E47" s="50"/>
      <c r="F47" s="105"/>
      <c r="G47" s="105"/>
      <c r="H47" s="105"/>
      <c r="I47" s="105"/>
      <c r="J47" s="105"/>
      <c r="K47" s="105"/>
      <c r="L47" s="105"/>
      <c r="M47" s="106"/>
      <c r="N47" s="106"/>
      <c r="O47" s="105"/>
      <c r="P47" s="107"/>
      <c r="Q47" s="105"/>
      <c r="R47" s="106"/>
      <c r="S47" s="105"/>
      <c r="T47" s="105"/>
      <c r="U47" s="105"/>
    </row>
    <row r="48" ht="12.75" customHeight="1">
      <c r="A48" s="105"/>
      <c r="B48" s="105"/>
      <c r="C48" s="105"/>
      <c r="D48" s="105"/>
      <c r="E48" s="50"/>
      <c r="F48" s="105"/>
      <c r="G48" s="105"/>
      <c r="H48" s="105"/>
      <c r="I48" s="105"/>
      <c r="J48" s="105"/>
      <c r="K48" s="105"/>
      <c r="L48" s="105"/>
      <c r="M48" s="106"/>
      <c r="N48" s="106"/>
      <c r="O48" s="105"/>
      <c r="P48" s="107"/>
      <c r="Q48" s="105"/>
      <c r="R48" s="106"/>
      <c r="S48" s="105"/>
      <c r="T48" s="105"/>
      <c r="U48" s="105"/>
    </row>
    <row r="49" ht="12.75" customHeight="1">
      <c r="A49" s="105"/>
      <c r="B49" s="105"/>
      <c r="C49" s="105"/>
      <c r="D49" s="105"/>
      <c r="E49" s="50"/>
      <c r="F49" s="105"/>
      <c r="G49" s="105"/>
      <c r="H49" s="105"/>
      <c r="I49" s="105"/>
      <c r="J49" s="105"/>
      <c r="K49" s="105"/>
      <c r="L49" s="105"/>
      <c r="M49" s="106"/>
      <c r="N49" s="106"/>
      <c r="O49" s="105"/>
      <c r="P49" s="107"/>
      <c r="Q49" s="105"/>
      <c r="R49" s="106"/>
      <c r="S49" s="105"/>
      <c r="T49" s="105"/>
      <c r="U49" s="105"/>
    </row>
    <row r="50" ht="12.75" customHeight="1">
      <c r="A50" s="105"/>
      <c r="B50" s="105"/>
      <c r="C50" s="105"/>
      <c r="D50" s="105"/>
      <c r="E50" s="50"/>
      <c r="F50" s="105"/>
      <c r="G50" s="105"/>
      <c r="H50" s="105"/>
      <c r="I50" s="105"/>
      <c r="J50" s="105"/>
      <c r="K50" s="105"/>
      <c r="L50" s="105"/>
      <c r="M50" s="106"/>
      <c r="N50" s="106"/>
      <c r="O50" s="105"/>
      <c r="P50" s="107"/>
      <c r="Q50" s="105"/>
      <c r="R50" s="106"/>
      <c r="S50" s="105"/>
      <c r="T50" s="105"/>
      <c r="U50" s="105"/>
    </row>
    <row r="51" ht="12.75" customHeight="1">
      <c r="A51" s="105"/>
      <c r="B51" s="105"/>
      <c r="C51" s="105"/>
      <c r="D51" s="105"/>
      <c r="E51" s="50"/>
      <c r="F51" s="105"/>
      <c r="G51" s="105"/>
      <c r="H51" s="105"/>
      <c r="I51" s="105"/>
      <c r="J51" s="105"/>
      <c r="K51" s="105"/>
      <c r="L51" s="105"/>
      <c r="M51" s="106"/>
      <c r="N51" s="106"/>
      <c r="O51" s="105"/>
      <c r="P51" s="107"/>
      <c r="Q51" s="105"/>
      <c r="R51" s="106"/>
      <c r="S51" s="105"/>
      <c r="T51" s="105"/>
      <c r="U51" s="105"/>
    </row>
    <row r="52" ht="12.75" customHeight="1">
      <c r="A52" s="105"/>
      <c r="B52" s="105"/>
      <c r="C52" s="105"/>
      <c r="D52" s="105"/>
      <c r="E52" s="50"/>
      <c r="F52" s="105"/>
      <c r="G52" s="105"/>
      <c r="H52" s="105"/>
      <c r="I52" s="105"/>
      <c r="J52" s="105"/>
      <c r="K52" s="105"/>
      <c r="L52" s="105"/>
      <c r="M52" s="106"/>
      <c r="N52" s="106"/>
      <c r="O52" s="105"/>
      <c r="P52" s="107"/>
      <c r="Q52" s="105"/>
      <c r="R52" s="106"/>
      <c r="S52" s="105"/>
      <c r="T52" s="105"/>
      <c r="U52" s="105"/>
    </row>
    <row r="53" ht="12.75" customHeight="1">
      <c r="A53" s="105"/>
      <c r="B53" s="105"/>
      <c r="C53" s="105"/>
      <c r="D53" s="105"/>
      <c r="E53" s="50"/>
      <c r="F53" s="105"/>
      <c r="G53" s="105"/>
      <c r="H53" s="105"/>
      <c r="I53" s="105"/>
      <c r="J53" s="105"/>
      <c r="K53" s="105"/>
      <c r="L53" s="105"/>
      <c r="M53" s="106"/>
      <c r="N53" s="106"/>
      <c r="O53" s="105"/>
      <c r="P53" s="107"/>
      <c r="Q53" s="105"/>
      <c r="R53" s="106"/>
      <c r="S53" s="105"/>
      <c r="T53" s="105"/>
      <c r="U53" s="105"/>
    </row>
    <row r="54" ht="12.75" customHeight="1">
      <c r="A54" s="105"/>
      <c r="B54" s="105"/>
      <c r="C54" s="105"/>
      <c r="D54" s="105"/>
      <c r="E54" s="50"/>
      <c r="F54" s="105"/>
      <c r="G54" s="105"/>
      <c r="H54" s="105"/>
      <c r="I54" s="105"/>
      <c r="J54" s="105"/>
      <c r="K54" s="105"/>
      <c r="L54" s="105"/>
      <c r="M54" s="106"/>
      <c r="N54" s="106"/>
      <c r="O54" s="105"/>
      <c r="P54" s="107"/>
      <c r="Q54" s="105"/>
      <c r="R54" s="106"/>
      <c r="S54" s="105"/>
      <c r="T54" s="105"/>
      <c r="U54" s="105"/>
    </row>
    <row r="55" ht="12.75" customHeight="1">
      <c r="A55" s="105"/>
      <c r="B55" s="105"/>
      <c r="C55" s="105"/>
      <c r="D55" s="105"/>
      <c r="E55" s="50"/>
      <c r="F55" s="105"/>
      <c r="G55" s="105"/>
      <c r="H55" s="105"/>
      <c r="I55" s="105"/>
      <c r="J55" s="105"/>
      <c r="K55" s="105"/>
      <c r="L55" s="105"/>
      <c r="M55" s="106"/>
      <c r="N55" s="106"/>
      <c r="O55" s="105"/>
      <c r="P55" s="107"/>
      <c r="Q55" s="105"/>
      <c r="R55" s="106"/>
      <c r="S55" s="105"/>
      <c r="T55" s="105"/>
      <c r="U55" s="105"/>
    </row>
    <row r="56" ht="12.75" customHeight="1">
      <c r="A56" s="105"/>
      <c r="B56" s="105"/>
      <c r="C56" s="105"/>
      <c r="D56" s="105"/>
      <c r="E56" s="50"/>
      <c r="F56" s="105"/>
      <c r="G56" s="105"/>
      <c r="H56" s="105"/>
      <c r="I56" s="105"/>
      <c r="J56" s="105"/>
      <c r="K56" s="105"/>
      <c r="L56" s="105"/>
      <c r="M56" s="106"/>
      <c r="N56" s="106"/>
      <c r="O56" s="105"/>
      <c r="P56" s="107"/>
      <c r="Q56" s="105"/>
      <c r="R56" s="106"/>
      <c r="S56" s="105"/>
      <c r="T56" s="105"/>
      <c r="U56" s="105"/>
    </row>
    <row r="57" ht="12.75" customHeight="1">
      <c r="A57" s="105"/>
      <c r="B57" s="105"/>
      <c r="C57" s="105"/>
      <c r="D57" s="105"/>
      <c r="E57" s="50"/>
      <c r="F57" s="105"/>
      <c r="G57" s="105"/>
      <c r="H57" s="105"/>
      <c r="I57" s="105"/>
      <c r="J57" s="105"/>
      <c r="K57" s="105"/>
      <c r="L57" s="105"/>
      <c r="M57" s="106"/>
      <c r="N57" s="106"/>
      <c r="O57" s="105"/>
      <c r="P57" s="107"/>
      <c r="Q57" s="105"/>
      <c r="R57" s="106"/>
      <c r="S57" s="105"/>
      <c r="T57" s="105"/>
      <c r="U57" s="105"/>
    </row>
    <row r="58" ht="12.75" customHeight="1">
      <c r="A58" s="105"/>
      <c r="B58" s="105"/>
      <c r="C58" s="105"/>
      <c r="D58" s="105"/>
      <c r="E58" s="50"/>
      <c r="F58" s="105"/>
      <c r="G58" s="105"/>
      <c r="H58" s="105"/>
      <c r="I58" s="105"/>
      <c r="J58" s="105"/>
      <c r="K58" s="105"/>
      <c r="L58" s="105"/>
      <c r="M58" s="106"/>
      <c r="N58" s="106"/>
      <c r="O58" s="105"/>
      <c r="P58" s="107"/>
      <c r="Q58" s="105"/>
      <c r="R58" s="106"/>
      <c r="S58" s="105"/>
      <c r="T58" s="105"/>
      <c r="U58" s="105"/>
    </row>
    <row r="59" ht="12.75" customHeight="1">
      <c r="A59" s="105"/>
      <c r="B59" s="105"/>
      <c r="C59" s="105"/>
      <c r="D59" s="105"/>
      <c r="E59" s="50"/>
      <c r="F59" s="105"/>
      <c r="G59" s="105"/>
      <c r="H59" s="105"/>
      <c r="I59" s="105"/>
      <c r="J59" s="105"/>
      <c r="K59" s="105"/>
      <c r="L59" s="105"/>
      <c r="M59" s="106"/>
      <c r="N59" s="106"/>
      <c r="O59" s="105"/>
      <c r="P59" s="107"/>
      <c r="Q59" s="105"/>
      <c r="R59" s="106"/>
      <c r="S59" s="105"/>
      <c r="T59" s="105"/>
      <c r="U59" s="105"/>
    </row>
    <row r="60" ht="12.75" customHeight="1">
      <c r="A60" s="105"/>
      <c r="B60" s="105"/>
      <c r="C60" s="105"/>
      <c r="D60" s="105"/>
      <c r="E60" s="50"/>
      <c r="F60" s="105"/>
      <c r="G60" s="105"/>
      <c r="H60" s="105"/>
      <c r="I60" s="105"/>
      <c r="J60" s="105"/>
      <c r="K60" s="105"/>
      <c r="L60" s="105"/>
      <c r="M60" s="106"/>
      <c r="N60" s="106"/>
      <c r="O60" s="105"/>
      <c r="P60" s="107"/>
      <c r="Q60" s="105"/>
      <c r="R60" s="106"/>
      <c r="S60" s="105"/>
      <c r="T60" s="105"/>
      <c r="U60" s="105"/>
    </row>
    <row r="61" ht="12.75" customHeight="1">
      <c r="A61" s="105"/>
      <c r="B61" s="105"/>
      <c r="C61" s="105"/>
      <c r="D61" s="105"/>
      <c r="E61" s="50"/>
      <c r="F61" s="105"/>
      <c r="G61" s="105"/>
      <c r="H61" s="105"/>
      <c r="I61" s="105"/>
      <c r="J61" s="105"/>
      <c r="K61" s="105"/>
      <c r="L61" s="105"/>
      <c r="M61" s="106"/>
      <c r="N61" s="106"/>
      <c r="O61" s="105"/>
      <c r="P61" s="107"/>
      <c r="Q61" s="105"/>
      <c r="R61" s="106"/>
      <c r="S61" s="105"/>
      <c r="T61" s="105"/>
      <c r="U61" s="105"/>
    </row>
    <row r="62" ht="12.75" customHeight="1">
      <c r="A62" s="105"/>
      <c r="B62" s="105"/>
      <c r="C62" s="105"/>
      <c r="D62" s="105"/>
      <c r="E62" s="50"/>
      <c r="F62" s="105"/>
      <c r="G62" s="105"/>
      <c r="H62" s="105"/>
      <c r="I62" s="105"/>
      <c r="J62" s="105"/>
      <c r="K62" s="105"/>
      <c r="L62" s="105"/>
      <c r="M62" s="106"/>
      <c r="N62" s="106"/>
      <c r="O62" s="105"/>
      <c r="P62" s="107"/>
      <c r="Q62" s="105"/>
      <c r="R62" s="106"/>
      <c r="S62" s="105"/>
      <c r="T62" s="105"/>
      <c r="U62" s="105"/>
    </row>
    <row r="63" ht="12.75" customHeight="1">
      <c r="A63" s="105"/>
      <c r="B63" s="105"/>
      <c r="C63" s="105"/>
      <c r="D63" s="105"/>
      <c r="E63" s="50"/>
      <c r="F63" s="105"/>
      <c r="G63" s="105"/>
      <c r="H63" s="105"/>
      <c r="I63" s="105"/>
      <c r="J63" s="105"/>
      <c r="K63" s="105"/>
      <c r="L63" s="105"/>
      <c r="M63" s="106"/>
      <c r="N63" s="106"/>
      <c r="O63" s="105"/>
      <c r="P63" s="107"/>
      <c r="Q63" s="105"/>
      <c r="R63" s="106"/>
      <c r="S63" s="105"/>
      <c r="T63" s="105"/>
      <c r="U63" s="105"/>
    </row>
    <row r="64" ht="12.75" customHeight="1">
      <c r="A64" s="105"/>
      <c r="B64" s="105"/>
      <c r="C64" s="105"/>
      <c r="D64" s="105"/>
      <c r="E64" s="50"/>
      <c r="F64" s="105"/>
      <c r="G64" s="105"/>
      <c r="H64" s="105"/>
      <c r="I64" s="105"/>
      <c r="J64" s="105"/>
      <c r="K64" s="105"/>
      <c r="L64" s="105"/>
      <c r="M64" s="106"/>
      <c r="N64" s="106"/>
      <c r="O64" s="105"/>
      <c r="P64" s="107"/>
      <c r="Q64" s="105"/>
      <c r="R64" s="106"/>
      <c r="S64" s="105"/>
      <c r="T64" s="105"/>
      <c r="U64" s="105"/>
    </row>
    <row r="65" ht="12.75" customHeight="1">
      <c r="A65" s="105"/>
      <c r="B65" s="105"/>
      <c r="C65" s="105"/>
      <c r="D65" s="105"/>
      <c r="E65" s="50"/>
      <c r="F65" s="105"/>
      <c r="G65" s="105"/>
      <c r="H65" s="105"/>
      <c r="I65" s="105"/>
      <c r="J65" s="105"/>
      <c r="K65" s="105"/>
      <c r="L65" s="105"/>
      <c r="M65" s="106"/>
      <c r="N65" s="106"/>
      <c r="O65" s="105"/>
      <c r="P65" s="107"/>
      <c r="Q65" s="105"/>
      <c r="R65" s="106"/>
      <c r="S65" s="105"/>
      <c r="T65" s="105"/>
      <c r="U65" s="105"/>
    </row>
    <row r="66" ht="12.75" customHeight="1">
      <c r="A66" s="105"/>
      <c r="B66" s="105"/>
      <c r="C66" s="105"/>
      <c r="D66" s="105"/>
      <c r="E66" s="50"/>
      <c r="F66" s="105"/>
      <c r="G66" s="105"/>
      <c r="H66" s="105"/>
      <c r="I66" s="105"/>
      <c r="J66" s="105"/>
      <c r="K66" s="105"/>
      <c r="L66" s="105"/>
      <c r="M66" s="106"/>
      <c r="N66" s="106"/>
      <c r="O66" s="105"/>
      <c r="P66" s="107"/>
      <c r="Q66" s="105"/>
      <c r="R66" s="106"/>
      <c r="S66" s="105"/>
      <c r="T66" s="105"/>
      <c r="U66" s="105"/>
    </row>
    <row r="67" ht="12.75" customHeight="1">
      <c r="A67" s="105"/>
      <c r="B67" s="105"/>
      <c r="C67" s="105"/>
      <c r="D67" s="105"/>
      <c r="E67" s="50"/>
      <c r="F67" s="105"/>
      <c r="G67" s="105"/>
      <c r="H67" s="105"/>
      <c r="I67" s="105"/>
      <c r="J67" s="105"/>
      <c r="K67" s="105"/>
      <c r="L67" s="105"/>
      <c r="M67" s="106"/>
      <c r="N67" s="106"/>
      <c r="O67" s="105"/>
      <c r="P67" s="107"/>
      <c r="Q67" s="105"/>
      <c r="R67" s="106"/>
      <c r="S67" s="105"/>
      <c r="T67" s="105"/>
      <c r="U67" s="105"/>
    </row>
    <row r="68" ht="12.75" customHeight="1">
      <c r="A68" s="105"/>
      <c r="B68" s="105"/>
      <c r="C68" s="105"/>
      <c r="D68" s="105"/>
      <c r="E68" s="50"/>
      <c r="F68" s="105"/>
      <c r="G68" s="105"/>
      <c r="H68" s="105"/>
      <c r="I68" s="105"/>
      <c r="J68" s="105"/>
      <c r="K68" s="105"/>
      <c r="L68" s="105"/>
      <c r="M68" s="106"/>
      <c r="N68" s="106"/>
      <c r="O68" s="105"/>
      <c r="P68" s="107"/>
      <c r="Q68" s="105"/>
      <c r="R68" s="106"/>
      <c r="S68" s="105"/>
      <c r="T68" s="105"/>
      <c r="U68" s="105"/>
    </row>
    <row r="69" ht="12.75" customHeight="1">
      <c r="A69" s="105"/>
      <c r="B69" s="105"/>
      <c r="C69" s="105"/>
      <c r="D69" s="105"/>
      <c r="E69" s="50"/>
      <c r="F69" s="105"/>
      <c r="G69" s="105"/>
      <c r="H69" s="105"/>
      <c r="I69" s="105"/>
      <c r="J69" s="105"/>
      <c r="K69" s="105"/>
      <c r="L69" s="105"/>
      <c r="M69" s="106"/>
      <c r="N69" s="106"/>
      <c r="O69" s="105"/>
      <c r="P69" s="107"/>
      <c r="Q69" s="105"/>
      <c r="R69" s="106"/>
      <c r="S69" s="105"/>
      <c r="T69" s="105"/>
      <c r="U69" s="105"/>
    </row>
    <row r="70" ht="12.75" customHeight="1">
      <c r="A70" s="105"/>
      <c r="B70" s="105"/>
      <c r="C70" s="105"/>
      <c r="D70" s="105"/>
      <c r="E70" s="50"/>
      <c r="F70" s="105"/>
      <c r="G70" s="105"/>
      <c r="H70" s="105"/>
      <c r="I70" s="105"/>
      <c r="J70" s="105"/>
      <c r="K70" s="105"/>
      <c r="L70" s="105"/>
      <c r="M70" s="106"/>
      <c r="N70" s="106"/>
      <c r="O70" s="105"/>
      <c r="P70" s="107"/>
      <c r="Q70" s="105"/>
      <c r="R70" s="106"/>
      <c r="S70" s="105"/>
      <c r="T70" s="105"/>
      <c r="U70" s="105"/>
    </row>
    <row r="71" ht="12.75" customHeight="1">
      <c r="A71" s="105"/>
      <c r="B71" s="105"/>
      <c r="C71" s="105"/>
      <c r="D71" s="105"/>
      <c r="E71" s="50"/>
      <c r="F71" s="105"/>
      <c r="G71" s="105"/>
      <c r="H71" s="105"/>
      <c r="I71" s="105"/>
      <c r="J71" s="105"/>
      <c r="K71" s="105"/>
      <c r="L71" s="105"/>
      <c r="M71" s="106"/>
      <c r="N71" s="106"/>
      <c r="O71" s="105"/>
      <c r="P71" s="107"/>
      <c r="Q71" s="105"/>
      <c r="R71" s="106"/>
      <c r="S71" s="105"/>
      <c r="T71" s="105"/>
      <c r="U71" s="105"/>
    </row>
    <row r="72" ht="12.75" customHeight="1">
      <c r="A72" s="105"/>
      <c r="B72" s="105"/>
      <c r="C72" s="105"/>
      <c r="D72" s="105"/>
      <c r="E72" s="50"/>
      <c r="F72" s="105"/>
      <c r="G72" s="105"/>
      <c r="H72" s="105"/>
      <c r="I72" s="105"/>
      <c r="J72" s="105"/>
      <c r="K72" s="105"/>
      <c r="L72" s="105"/>
      <c r="M72" s="106"/>
      <c r="N72" s="106"/>
      <c r="O72" s="105"/>
      <c r="P72" s="107"/>
      <c r="Q72" s="105"/>
      <c r="R72" s="106"/>
      <c r="S72" s="105"/>
      <c r="T72" s="105"/>
      <c r="U72" s="105"/>
    </row>
    <row r="73" ht="12.75" customHeight="1">
      <c r="A73" s="105"/>
      <c r="B73" s="105"/>
      <c r="C73" s="105"/>
      <c r="D73" s="105"/>
      <c r="E73" s="50"/>
      <c r="F73" s="105"/>
      <c r="G73" s="105"/>
      <c r="H73" s="105"/>
      <c r="I73" s="105"/>
      <c r="J73" s="105"/>
      <c r="K73" s="105"/>
      <c r="L73" s="105"/>
      <c r="M73" s="106"/>
      <c r="N73" s="106"/>
      <c r="O73" s="105"/>
      <c r="P73" s="107"/>
      <c r="Q73" s="105"/>
      <c r="R73" s="106"/>
      <c r="S73" s="105"/>
      <c r="T73" s="105"/>
      <c r="U73" s="105"/>
    </row>
    <row r="74" ht="12.75" customHeight="1">
      <c r="A74" s="105"/>
      <c r="B74" s="105"/>
      <c r="C74" s="105"/>
      <c r="D74" s="105"/>
      <c r="E74" s="50"/>
      <c r="F74" s="105"/>
      <c r="G74" s="105"/>
      <c r="H74" s="105"/>
      <c r="I74" s="105"/>
      <c r="J74" s="105"/>
      <c r="K74" s="105"/>
      <c r="L74" s="105"/>
      <c r="M74" s="106"/>
      <c r="N74" s="106"/>
      <c r="O74" s="105"/>
      <c r="P74" s="107"/>
      <c r="Q74" s="105"/>
      <c r="R74" s="106"/>
      <c r="S74" s="105"/>
      <c r="T74" s="105"/>
      <c r="U74" s="105"/>
    </row>
    <row r="75" ht="12.75" customHeight="1">
      <c r="A75" s="105"/>
      <c r="B75" s="105"/>
      <c r="C75" s="105"/>
      <c r="D75" s="105"/>
      <c r="E75" s="50"/>
      <c r="F75" s="105"/>
      <c r="G75" s="105"/>
      <c r="H75" s="105"/>
      <c r="I75" s="105"/>
      <c r="J75" s="105"/>
      <c r="K75" s="105"/>
      <c r="L75" s="105"/>
      <c r="M75" s="106"/>
      <c r="N75" s="106"/>
      <c r="O75" s="105"/>
      <c r="P75" s="107"/>
      <c r="Q75" s="105"/>
      <c r="R75" s="106"/>
      <c r="S75" s="105"/>
      <c r="T75" s="105"/>
      <c r="U75" s="105"/>
    </row>
    <row r="76" ht="12.75" customHeight="1">
      <c r="A76" s="105"/>
      <c r="B76" s="105"/>
      <c r="C76" s="105"/>
      <c r="D76" s="105"/>
      <c r="E76" s="50"/>
      <c r="F76" s="105"/>
      <c r="G76" s="105"/>
      <c r="H76" s="105"/>
      <c r="I76" s="105"/>
      <c r="J76" s="105"/>
      <c r="K76" s="105"/>
      <c r="L76" s="105"/>
      <c r="M76" s="106"/>
      <c r="N76" s="106"/>
      <c r="O76" s="105"/>
      <c r="P76" s="107"/>
      <c r="Q76" s="105"/>
      <c r="R76" s="106"/>
      <c r="S76" s="105"/>
      <c r="T76" s="105"/>
      <c r="U76" s="105"/>
    </row>
    <row r="77" ht="12.75" customHeight="1">
      <c r="A77" s="105"/>
      <c r="B77" s="105"/>
      <c r="C77" s="105"/>
      <c r="D77" s="105"/>
      <c r="E77" s="50"/>
      <c r="F77" s="105"/>
      <c r="G77" s="105"/>
      <c r="H77" s="105"/>
      <c r="I77" s="105"/>
      <c r="J77" s="105"/>
      <c r="K77" s="105"/>
      <c r="L77" s="105"/>
      <c r="M77" s="106"/>
      <c r="N77" s="106"/>
      <c r="O77" s="105"/>
      <c r="P77" s="107"/>
      <c r="Q77" s="105"/>
      <c r="R77" s="106"/>
      <c r="S77" s="105"/>
      <c r="T77" s="105"/>
      <c r="U77" s="105"/>
    </row>
    <row r="78" ht="12.75" customHeight="1">
      <c r="A78" s="105"/>
      <c r="B78" s="105"/>
      <c r="C78" s="105"/>
      <c r="D78" s="105"/>
      <c r="E78" s="50"/>
      <c r="F78" s="105"/>
      <c r="G78" s="105"/>
      <c r="H78" s="105"/>
      <c r="I78" s="105"/>
      <c r="J78" s="105"/>
      <c r="K78" s="105"/>
      <c r="L78" s="105"/>
      <c r="M78" s="106"/>
      <c r="N78" s="106"/>
      <c r="O78" s="105"/>
      <c r="P78" s="107"/>
      <c r="Q78" s="105"/>
      <c r="R78" s="106"/>
      <c r="S78" s="105"/>
      <c r="T78" s="105"/>
      <c r="U78" s="105"/>
    </row>
    <row r="79" ht="12.75" customHeight="1">
      <c r="A79" s="105"/>
      <c r="B79" s="105"/>
      <c r="C79" s="105"/>
      <c r="D79" s="105"/>
      <c r="E79" s="50"/>
      <c r="F79" s="105"/>
      <c r="G79" s="105"/>
      <c r="H79" s="105"/>
      <c r="I79" s="105"/>
      <c r="J79" s="105"/>
      <c r="K79" s="105"/>
      <c r="L79" s="105"/>
      <c r="M79" s="106"/>
      <c r="N79" s="106"/>
      <c r="O79" s="105"/>
      <c r="P79" s="107"/>
      <c r="Q79" s="105"/>
      <c r="R79" s="106"/>
      <c r="S79" s="105"/>
      <c r="T79" s="105"/>
      <c r="U79" s="105"/>
    </row>
    <row r="80" ht="12.75" customHeight="1">
      <c r="A80" s="105"/>
      <c r="B80" s="105"/>
      <c r="C80" s="105"/>
      <c r="D80" s="105"/>
      <c r="E80" s="50"/>
      <c r="F80" s="105"/>
      <c r="G80" s="105"/>
      <c r="H80" s="105"/>
      <c r="I80" s="105"/>
      <c r="J80" s="105"/>
      <c r="K80" s="105"/>
      <c r="L80" s="105"/>
      <c r="M80" s="106"/>
      <c r="N80" s="106"/>
      <c r="O80" s="105"/>
      <c r="P80" s="107"/>
      <c r="Q80" s="105"/>
      <c r="R80" s="106"/>
      <c r="S80" s="105"/>
      <c r="T80" s="105"/>
      <c r="U80" s="105"/>
    </row>
    <row r="81" ht="12.75" customHeight="1">
      <c r="A81" s="105"/>
      <c r="B81" s="105"/>
      <c r="C81" s="105"/>
      <c r="D81" s="105"/>
      <c r="E81" s="50"/>
      <c r="F81" s="105"/>
      <c r="G81" s="105"/>
      <c r="H81" s="105"/>
      <c r="I81" s="105"/>
      <c r="J81" s="105"/>
      <c r="K81" s="105"/>
      <c r="L81" s="105"/>
      <c r="M81" s="106"/>
      <c r="N81" s="106"/>
      <c r="O81" s="105"/>
      <c r="P81" s="107"/>
      <c r="Q81" s="105"/>
      <c r="R81" s="106"/>
      <c r="S81" s="105"/>
      <c r="T81" s="105"/>
      <c r="U81" s="105"/>
    </row>
    <row r="82" ht="12.75" customHeight="1">
      <c r="A82" s="105"/>
      <c r="B82" s="105"/>
      <c r="C82" s="105"/>
      <c r="D82" s="105"/>
      <c r="E82" s="50"/>
      <c r="F82" s="105"/>
      <c r="G82" s="105"/>
      <c r="H82" s="105"/>
      <c r="I82" s="105"/>
      <c r="J82" s="105"/>
      <c r="K82" s="105"/>
      <c r="L82" s="105"/>
      <c r="M82" s="106"/>
      <c r="N82" s="106"/>
      <c r="O82" s="105"/>
      <c r="P82" s="107"/>
      <c r="Q82" s="105"/>
      <c r="R82" s="106"/>
      <c r="S82" s="105"/>
      <c r="T82" s="105"/>
      <c r="U82" s="105"/>
    </row>
    <row r="83" ht="12.75" customHeight="1">
      <c r="A83" s="105"/>
      <c r="B83" s="105"/>
      <c r="C83" s="105"/>
      <c r="D83" s="105"/>
      <c r="E83" s="50"/>
      <c r="F83" s="105"/>
      <c r="G83" s="105"/>
      <c r="H83" s="105"/>
      <c r="I83" s="105"/>
      <c r="J83" s="105"/>
      <c r="K83" s="105"/>
      <c r="L83" s="105"/>
      <c r="M83" s="106"/>
      <c r="N83" s="106"/>
      <c r="O83" s="105"/>
      <c r="P83" s="107"/>
      <c r="Q83" s="105"/>
      <c r="R83" s="106"/>
      <c r="S83" s="105"/>
      <c r="T83" s="105"/>
      <c r="U83" s="105"/>
    </row>
    <row r="84" ht="12.75" customHeight="1">
      <c r="A84" s="105"/>
      <c r="B84" s="105"/>
      <c r="C84" s="105"/>
      <c r="D84" s="105"/>
      <c r="E84" s="50"/>
      <c r="F84" s="105"/>
      <c r="G84" s="105"/>
      <c r="H84" s="105"/>
      <c r="I84" s="105"/>
      <c r="J84" s="105"/>
      <c r="K84" s="105"/>
      <c r="L84" s="105"/>
      <c r="M84" s="106"/>
      <c r="N84" s="106"/>
      <c r="O84" s="105"/>
      <c r="P84" s="107"/>
      <c r="Q84" s="105"/>
      <c r="R84" s="106"/>
      <c r="S84" s="105"/>
      <c r="T84" s="105"/>
      <c r="U84" s="105"/>
    </row>
    <row r="85" ht="12.75" customHeight="1">
      <c r="A85" s="105"/>
      <c r="B85" s="105"/>
      <c r="C85" s="105"/>
      <c r="D85" s="105"/>
      <c r="E85" s="50"/>
      <c r="F85" s="105"/>
      <c r="G85" s="105"/>
      <c r="H85" s="105"/>
      <c r="I85" s="105"/>
      <c r="J85" s="105"/>
      <c r="K85" s="105"/>
      <c r="L85" s="105"/>
      <c r="M85" s="106"/>
      <c r="N85" s="106"/>
      <c r="O85" s="105"/>
      <c r="P85" s="107"/>
      <c r="Q85" s="105"/>
      <c r="R85" s="106"/>
      <c r="S85" s="105"/>
      <c r="T85" s="105"/>
      <c r="U85" s="105"/>
    </row>
    <row r="86" ht="12.75" customHeight="1">
      <c r="A86" s="105"/>
      <c r="B86" s="105"/>
      <c r="C86" s="105"/>
      <c r="D86" s="105"/>
      <c r="E86" s="50"/>
      <c r="F86" s="105"/>
      <c r="G86" s="105"/>
      <c r="H86" s="105"/>
      <c r="I86" s="105"/>
      <c r="J86" s="105"/>
      <c r="K86" s="105"/>
      <c r="L86" s="105"/>
      <c r="M86" s="106"/>
      <c r="N86" s="106"/>
      <c r="O86" s="105"/>
      <c r="P86" s="107"/>
      <c r="Q86" s="105"/>
      <c r="R86" s="106"/>
      <c r="S86" s="105"/>
      <c r="T86" s="105"/>
      <c r="U86" s="105"/>
    </row>
    <row r="87" ht="12.75" customHeight="1">
      <c r="A87" s="105"/>
      <c r="B87" s="105"/>
      <c r="C87" s="105"/>
      <c r="D87" s="105"/>
      <c r="E87" s="50"/>
      <c r="F87" s="105"/>
      <c r="G87" s="105"/>
      <c r="H87" s="105"/>
      <c r="I87" s="105"/>
      <c r="J87" s="105"/>
      <c r="K87" s="105"/>
      <c r="L87" s="105"/>
      <c r="M87" s="106"/>
      <c r="N87" s="106"/>
      <c r="O87" s="105"/>
      <c r="P87" s="107"/>
      <c r="Q87" s="105"/>
      <c r="R87" s="106"/>
      <c r="S87" s="105"/>
      <c r="T87" s="105"/>
      <c r="U87" s="105"/>
    </row>
    <row r="88" ht="12.75" customHeight="1">
      <c r="A88" s="105"/>
      <c r="B88" s="105"/>
      <c r="C88" s="105"/>
      <c r="D88" s="105"/>
      <c r="E88" s="50"/>
      <c r="F88" s="105"/>
      <c r="G88" s="105"/>
      <c r="H88" s="105"/>
      <c r="I88" s="105"/>
      <c r="J88" s="105"/>
      <c r="K88" s="105"/>
      <c r="L88" s="105"/>
      <c r="M88" s="106"/>
      <c r="N88" s="106"/>
      <c r="O88" s="105"/>
      <c r="P88" s="107"/>
      <c r="Q88" s="105"/>
      <c r="R88" s="106"/>
      <c r="S88" s="105"/>
      <c r="T88" s="105"/>
      <c r="U88" s="105"/>
    </row>
    <row r="89" ht="12.75" customHeight="1">
      <c r="A89" s="105"/>
      <c r="B89" s="105"/>
      <c r="C89" s="105"/>
      <c r="D89" s="105"/>
      <c r="E89" s="50"/>
      <c r="F89" s="105"/>
      <c r="G89" s="105"/>
      <c r="H89" s="105"/>
      <c r="I89" s="105"/>
      <c r="J89" s="105"/>
      <c r="K89" s="105"/>
      <c r="L89" s="105"/>
      <c r="M89" s="106"/>
      <c r="N89" s="106"/>
      <c r="O89" s="105"/>
      <c r="P89" s="107"/>
      <c r="Q89" s="105"/>
      <c r="R89" s="106"/>
      <c r="S89" s="105"/>
      <c r="T89" s="105"/>
      <c r="U89" s="105"/>
    </row>
    <row r="90" ht="12.75" customHeight="1">
      <c r="A90" s="105"/>
      <c r="B90" s="105"/>
      <c r="C90" s="105"/>
      <c r="D90" s="105"/>
      <c r="E90" s="50"/>
      <c r="F90" s="105"/>
      <c r="G90" s="105"/>
      <c r="H90" s="105"/>
      <c r="I90" s="105"/>
      <c r="J90" s="105"/>
      <c r="K90" s="105"/>
      <c r="L90" s="105"/>
      <c r="M90" s="106"/>
      <c r="N90" s="106"/>
      <c r="O90" s="105"/>
      <c r="P90" s="107"/>
      <c r="Q90" s="105"/>
      <c r="R90" s="106"/>
      <c r="S90" s="105"/>
      <c r="T90" s="105"/>
      <c r="U90" s="105"/>
    </row>
    <row r="91" ht="12.75" customHeight="1">
      <c r="A91" s="105"/>
      <c r="B91" s="105"/>
      <c r="C91" s="105"/>
      <c r="D91" s="105"/>
      <c r="E91" s="50"/>
      <c r="F91" s="105"/>
      <c r="G91" s="105"/>
      <c r="H91" s="105"/>
      <c r="I91" s="105"/>
      <c r="J91" s="105"/>
      <c r="K91" s="105"/>
      <c r="L91" s="105"/>
      <c r="M91" s="106"/>
      <c r="N91" s="106"/>
      <c r="O91" s="105"/>
      <c r="P91" s="107"/>
      <c r="Q91" s="105"/>
      <c r="R91" s="106"/>
      <c r="S91" s="105"/>
      <c r="T91" s="105"/>
      <c r="U91" s="105"/>
    </row>
    <row r="92" ht="12.75" customHeight="1">
      <c r="A92" s="105"/>
      <c r="B92" s="105"/>
      <c r="C92" s="105"/>
      <c r="D92" s="105"/>
      <c r="E92" s="50"/>
      <c r="F92" s="105"/>
      <c r="G92" s="105"/>
      <c r="H92" s="105"/>
      <c r="I92" s="105"/>
      <c r="J92" s="105"/>
      <c r="K92" s="105"/>
      <c r="L92" s="105"/>
      <c r="M92" s="106"/>
      <c r="N92" s="106"/>
      <c r="O92" s="105"/>
      <c r="P92" s="107"/>
      <c r="Q92" s="105"/>
      <c r="R92" s="106"/>
      <c r="S92" s="105"/>
      <c r="T92" s="105"/>
      <c r="U92" s="105"/>
    </row>
    <row r="93" ht="12.75" customHeight="1">
      <c r="A93" s="105"/>
      <c r="B93" s="105"/>
      <c r="C93" s="105"/>
      <c r="D93" s="105"/>
      <c r="E93" s="50"/>
      <c r="F93" s="105"/>
      <c r="G93" s="105"/>
      <c r="H93" s="105"/>
      <c r="I93" s="105"/>
      <c r="J93" s="105"/>
      <c r="K93" s="105"/>
      <c r="L93" s="105"/>
      <c r="M93" s="106"/>
      <c r="N93" s="106"/>
      <c r="O93" s="105"/>
      <c r="P93" s="107"/>
      <c r="Q93" s="105"/>
      <c r="R93" s="106"/>
      <c r="S93" s="105"/>
      <c r="T93" s="105"/>
      <c r="U93" s="105"/>
    </row>
    <row r="94" ht="12.75" customHeight="1">
      <c r="A94" s="105"/>
      <c r="B94" s="105"/>
      <c r="C94" s="105"/>
      <c r="D94" s="105"/>
      <c r="E94" s="50"/>
      <c r="F94" s="105"/>
      <c r="G94" s="105"/>
      <c r="H94" s="105"/>
      <c r="I94" s="105"/>
      <c r="J94" s="105"/>
      <c r="K94" s="105"/>
      <c r="L94" s="105"/>
      <c r="M94" s="106"/>
      <c r="N94" s="106"/>
      <c r="O94" s="105"/>
      <c r="P94" s="107"/>
      <c r="Q94" s="105"/>
      <c r="R94" s="106"/>
      <c r="S94" s="105"/>
      <c r="T94" s="105"/>
      <c r="U94" s="105"/>
    </row>
    <row r="95" ht="12.75" customHeight="1">
      <c r="A95" s="105"/>
      <c r="B95" s="105"/>
      <c r="C95" s="105"/>
      <c r="D95" s="105"/>
      <c r="E95" s="50"/>
      <c r="F95" s="105"/>
      <c r="G95" s="105"/>
      <c r="H95" s="105"/>
      <c r="I95" s="105"/>
      <c r="J95" s="105"/>
      <c r="K95" s="105"/>
      <c r="L95" s="105"/>
      <c r="M95" s="106"/>
      <c r="N95" s="106"/>
      <c r="O95" s="105"/>
      <c r="P95" s="107"/>
      <c r="Q95" s="105"/>
      <c r="R95" s="106"/>
      <c r="S95" s="105"/>
      <c r="T95" s="105"/>
      <c r="U95" s="105"/>
    </row>
    <row r="96" ht="12.75" customHeight="1">
      <c r="A96" s="105"/>
      <c r="B96" s="105"/>
      <c r="C96" s="105"/>
      <c r="D96" s="105"/>
      <c r="E96" s="50"/>
      <c r="F96" s="105"/>
      <c r="G96" s="105"/>
      <c r="H96" s="105"/>
      <c r="I96" s="105"/>
      <c r="J96" s="105"/>
      <c r="K96" s="105"/>
      <c r="L96" s="105"/>
      <c r="M96" s="106"/>
      <c r="N96" s="106"/>
      <c r="O96" s="105"/>
      <c r="P96" s="107"/>
      <c r="Q96" s="105"/>
      <c r="R96" s="106"/>
      <c r="S96" s="105"/>
      <c r="T96" s="105"/>
      <c r="U96" s="105"/>
    </row>
    <row r="97" ht="12.75" customHeight="1">
      <c r="A97" s="105"/>
      <c r="B97" s="105"/>
      <c r="C97" s="105"/>
      <c r="D97" s="105"/>
      <c r="E97" s="50"/>
      <c r="F97" s="105"/>
      <c r="G97" s="105"/>
      <c r="H97" s="105"/>
      <c r="I97" s="105"/>
      <c r="J97" s="105"/>
      <c r="K97" s="105"/>
      <c r="L97" s="105"/>
      <c r="M97" s="106"/>
      <c r="N97" s="106"/>
      <c r="O97" s="105"/>
      <c r="P97" s="107"/>
      <c r="Q97" s="105"/>
      <c r="R97" s="106"/>
      <c r="S97" s="105"/>
      <c r="T97" s="105"/>
      <c r="U97" s="105"/>
    </row>
    <row r="98" ht="12.75" customHeight="1">
      <c r="A98" s="105"/>
      <c r="B98" s="105"/>
      <c r="C98" s="105"/>
      <c r="D98" s="105"/>
      <c r="E98" s="50"/>
      <c r="F98" s="105"/>
      <c r="G98" s="105"/>
      <c r="H98" s="105"/>
      <c r="I98" s="105"/>
      <c r="J98" s="105"/>
      <c r="K98" s="105"/>
      <c r="L98" s="105"/>
      <c r="M98" s="106"/>
      <c r="N98" s="106"/>
      <c r="O98" s="105"/>
      <c r="P98" s="107"/>
      <c r="Q98" s="105"/>
      <c r="R98" s="106"/>
      <c r="S98" s="105"/>
      <c r="T98" s="105"/>
      <c r="U98" s="105"/>
    </row>
    <row r="99" ht="12.75" customHeight="1">
      <c r="A99" s="105"/>
      <c r="B99" s="105"/>
      <c r="C99" s="105"/>
      <c r="D99" s="105"/>
      <c r="E99" s="50"/>
      <c r="F99" s="105"/>
      <c r="G99" s="105"/>
      <c r="H99" s="105"/>
      <c r="I99" s="105"/>
      <c r="J99" s="105"/>
      <c r="K99" s="105"/>
      <c r="L99" s="105"/>
      <c r="M99" s="106"/>
      <c r="N99" s="106"/>
      <c r="O99" s="105"/>
      <c r="P99" s="107"/>
      <c r="Q99" s="105"/>
      <c r="R99" s="106"/>
      <c r="S99" s="105"/>
      <c r="T99" s="105"/>
      <c r="U99" s="105"/>
    </row>
    <row r="100" ht="12.75" customHeight="1">
      <c r="A100" s="105"/>
      <c r="B100" s="105"/>
      <c r="C100" s="105"/>
      <c r="D100" s="105"/>
      <c r="E100" s="50"/>
      <c r="F100" s="105"/>
      <c r="G100" s="105"/>
      <c r="H100" s="105"/>
      <c r="I100" s="105"/>
      <c r="J100" s="105"/>
      <c r="K100" s="105"/>
      <c r="L100" s="105"/>
      <c r="M100" s="106"/>
      <c r="N100" s="106"/>
      <c r="O100" s="105"/>
      <c r="P100" s="107"/>
      <c r="Q100" s="105"/>
      <c r="R100" s="106"/>
      <c r="S100" s="105"/>
      <c r="T100" s="105"/>
      <c r="U100" s="105"/>
    </row>
    <row r="101" ht="12.75" customHeight="1">
      <c r="A101" s="105"/>
      <c r="B101" s="105"/>
      <c r="C101" s="105"/>
      <c r="D101" s="105"/>
      <c r="E101" s="50"/>
      <c r="F101" s="105"/>
      <c r="G101" s="105"/>
      <c r="H101" s="105"/>
      <c r="I101" s="105"/>
      <c r="J101" s="105"/>
      <c r="K101" s="105"/>
      <c r="L101" s="105"/>
      <c r="M101" s="106"/>
      <c r="N101" s="106"/>
      <c r="O101" s="105"/>
      <c r="P101" s="107"/>
      <c r="Q101" s="105"/>
      <c r="R101" s="106"/>
      <c r="S101" s="105"/>
      <c r="T101" s="105"/>
      <c r="U101" s="105"/>
    </row>
    <row r="102" ht="12.75" customHeight="1">
      <c r="A102" s="105"/>
      <c r="B102" s="105"/>
      <c r="C102" s="105"/>
      <c r="D102" s="105"/>
      <c r="E102" s="50"/>
      <c r="F102" s="105"/>
      <c r="G102" s="105"/>
      <c r="H102" s="105"/>
      <c r="I102" s="105"/>
      <c r="J102" s="105"/>
      <c r="K102" s="105"/>
      <c r="L102" s="105"/>
      <c r="M102" s="106"/>
      <c r="N102" s="106"/>
      <c r="O102" s="105"/>
      <c r="P102" s="107"/>
      <c r="Q102" s="105"/>
      <c r="R102" s="106"/>
      <c r="S102" s="105"/>
      <c r="T102" s="105"/>
      <c r="U102" s="105"/>
    </row>
    <row r="103" ht="12.75" customHeight="1">
      <c r="A103" s="105"/>
      <c r="B103" s="105"/>
      <c r="C103" s="105"/>
      <c r="D103" s="105"/>
      <c r="E103" s="50"/>
      <c r="F103" s="105"/>
      <c r="G103" s="105"/>
      <c r="H103" s="105"/>
      <c r="I103" s="105"/>
      <c r="J103" s="105"/>
      <c r="K103" s="105"/>
      <c r="L103" s="105"/>
      <c r="M103" s="106"/>
      <c r="N103" s="106"/>
      <c r="O103" s="105"/>
      <c r="P103" s="107"/>
      <c r="Q103" s="105"/>
      <c r="R103" s="106"/>
      <c r="S103" s="105"/>
      <c r="T103" s="105"/>
      <c r="U103" s="105"/>
    </row>
    <row r="104" ht="12.75" customHeight="1">
      <c r="A104" s="105"/>
      <c r="B104" s="105"/>
      <c r="C104" s="105"/>
      <c r="D104" s="105"/>
      <c r="E104" s="50"/>
      <c r="F104" s="105"/>
      <c r="G104" s="105"/>
      <c r="H104" s="105"/>
      <c r="I104" s="105"/>
      <c r="J104" s="105"/>
      <c r="K104" s="105"/>
      <c r="L104" s="105"/>
      <c r="M104" s="106"/>
      <c r="N104" s="106"/>
      <c r="O104" s="105"/>
      <c r="P104" s="107"/>
      <c r="Q104" s="105"/>
      <c r="R104" s="106"/>
      <c r="S104" s="105"/>
      <c r="T104" s="105"/>
      <c r="U104" s="105"/>
    </row>
    <row r="105" ht="12.75" customHeight="1">
      <c r="A105" s="105"/>
      <c r="B105" s="105"/>
      <c r="C105" s="105"/>
      <c r="D105" s="105"/>
      <c r="E105" s="50"/>
      <c r="F105" s="105"/>
      <c r="G105" s="105"/>
      <c r="H105" s="105"/>
      <c r="I105" s="105"/>
      <c r="J105" s="105"/>
      <c r="K105" s="105"/>
      <c r="L105" s="105"/>
      <c r="M105" s="106"/>
      <c r="N105" s="106"/>
      <c r="O105" s="105"/>
      <c r="P105" s="107"/>
      <c r="Q105" s="105"/>
      <c r="R105" s="106"/>
      <c r="S105" s="105"/>
      <c r="T105" s="105"/>
      <c r="U105" s="105"/>
    </row>
    <row r="106" ht="12.75" customHeight="1">
      <c r="A106" s="105"/>
      <c r="B106" s="105"/>
      <c r="C106" s="105"/>
      <c r="D106" s="105"/>
      <c r="E106" s="50"/>
      <c r="F106" s="105"/>
      <c r="G106" s="105"/>
      <c r="H106" s="105"/>
      <c r="I106" s="105"/>
      <c r="J106" s="105"/>
      <c r="K106" s="105"/>
      <c r="L106" s="105"/>
      <c r="M106" s="106"/>
      <c r="N106" s="106"/>
      <c r="O106" s="105"/>
      <c r="P106" s="107"/>
      <c r="Q106" s="105"/>
      <c r="R106" s="106"/>
      <c r="S106" s="105"/>
      <c r="T106" s="105"/>
      <c r="U106" s="105"/>
    </row>
    <row r="107" ht="12.75" customHeight="1">
      <c r="A107" s="105"/>
      <c r="B107" s="105"/>
      <c r="C107" s="105"/>
      <c r="D107" s="105"/>
      <c r="E107" s="50"/>
      <c r="F107" s="105"/>
      <c r="G107" s="105"/>
      <c r="H107" s="105"/>
      <c r="I107" s="105"/>
      <c r="J107" s="105"/>
      <c r="K107" s="105"/>
      <c r="L107" s="105"/>
      <c r="M107" s="106"/>
      <c r="N107" s="106"/>
      <c r="O107" s="105"/>
      <c r="P107" s="107"/>
      <c r="Q107" s="105"/>
      <c r="R107" s="106"/>
      <c r="S107" s="105"/>
      <c r="T107" s="105"/>
      <c r="U107" s="105"/>
    </row>
    <row r="108" ht="12.75" customHeight="1">
      <c r="A108" s="105"/>
      <c r="B108" s="105"/>
      <c r="C108" s="105"/>
      <c r="D108" s="105"/>
      <c r="E108" s="50"/>
      <c r="F108" s="105"/>
      <c r="G108" s="105"/>
      <c r="H108" s="105"/>
      <c r="I108" s="105"/>
      <c r="J108" s="105"/>
      <c r="K108" s="105"/>
      <c r="L108" s="105"/>
      <c r="M108" s="106"/>
      <c r="N108" s="106"/>
      <c r="O108" s="105"/>
      <c r="P108" s="107"/>
      <c r="Q108" s="105"/>
      <c r="R108" s="106"/>
      <c r="S108" s="105"/>
      <c r="T108" s="105"/>
      <c r="U108" s="105"/>
    </row>
    <row r="109" ht="12.75" customHeight="1">
      <c r="A109" s="105"/>
      <c r="B109" s="105"/>
      <c r="C109" s="105"/>
      <c r="D109" s="105"/>
      <c r="E109" s="50"/>
      <c r="F109" s="105"/>
      <c r="G109" s="105"/>
      <c r="H109" s="105"/>
      <c r="I109" s="105"/>
      <c r="J109" s="105"/>
      <c r="K109" s="105"/>
      <c r="L109" s="105"/>
      <c r="M109" s="106"/>
      <c r="N109" s="106"/>
      <c r="O109" s="105"/>
      <c r="P109" s="107"/>
      <c r="Q109" s="105"/>
      <c r="R109" s="106"/>
      <c r="S109" s="105"/>
      <c r="T109" s="105"/>
      <c r="U109" s="105"/>
    </row>
    <row r="110" ht="12.75" customHeight="1">
      <c r="A110" s="105"/>
      <c r="B110" s="105"/>
      <c r="C110" s="105"/>
      <c r="D110" s="105"/>
      <c r="E110" s="50"/>
      <c r="F110" s="105"/>
      <c r="G110" s="105"/>
      <c r="H110" s="105"/>
      <c r="I110" s="105"/>
      <c r="J110" s="105"/>
      <c r="K110" s="105"/>
      <c r="L110" s="105"/>
      <c r="M110" s="106"/>
      <c r="N110" s="106"/>
      <c r="O110" s="105"/>
      <c r="P110" s="107"/>
      <c r="Q110" s="105"/>
      <c r="R110" s="106"/>
      <c r="S110" s="105"/>
      <c r="T110" s="105"/>
      <c r="U110" s="105"/>
    </row>
    <row r="111" ht="12.75" customHeight="1">
      <c r="A111" s="105"/>
      <c r="B111" s="105"/>
      <c r="C111" s="105"/>
      <c r="D111" s="105"/>
      <c r="E111" s="50"/>
      <c r="F111" s="105"/>
      <c r="G111" s="105"/>
      <c r="H111" s="105"/>
      <c r="I111" s="105"/>
      <c r="J111" s="105"/>
      <c r="K111" s="105"/>
      <c r="L111" s="105"/>
      <c r="M111" s="106"/>
      <c r="N111" s="106"/>
      <c r="O111" s="105"/>
      <c r="P111" s="107"/>
      <c r="Q111" s="105"/>
      <c r="R111" s="106"/>
      <c r="S111" s="105"/>
      <c r="T111" s="105"/>
      <c r="U111" s="105"/>
    </row>
    <row r="112" ht="12.75" customHeight="1">
      <c r="A112" s="105"/>
      <c r="B112" s="105"/>
      <c r="C112" s="105"/>
      <c r="D112" s="105"/>
      <c r="E112" s="50"/>
      <c r="F112" s="105"/>
      <c r="G112" s="105"/>
      <c r="H112" s="105"/>
      <c r="I112" s="105"/>
      <c r="J112" s="105"/>
      <c r="K112" s="105"/>
      <c r="L112" s="105"/>
      <c r="M112" s="106"/>
      <c r="N112" s="106"/>
      <c r="O112" s="105"/>
      <c r="P112" s="107"/>
      <c r="Q112" s="105"/>
      <c r="R112" s="106"/>
      <c r="S112" s="105"/>
      <c r="T112" s="105"/>
      <c r="U112" s="105"/>
    </row>
    <row r="113" ht="12.75" customHeight="1">
      <c r="A113" s="105"/>
      <c r="B113" s="105"/>
      <c r="C113" s="105"/>
      <c r="D113" s="105"/>
      <c r="E113" s="50"/>
      <c r="F113" s="105"/>
      <c r="G113" s="105"/>
      <c r="H113" s="105"/>
      <c r="I113" s="105"/>
      <c r="J113" s="105"/>
      <c r="K113" s="105"/>
      <c r="L113" s="105"/>
      <c r="M113" s="106"/>
      <c r="N113" s="106"/>
      <c r="O113" s="105"/>
      <c r="P113" s="107"/>
      <c r="Q113" s="105"/>
      <c r="R113" s="106"/>
      <c r="S113" s="105"/>
      <c r="T113" s="105"/>
      <c r="U113" s="105"/>
    </row>
    <row r="114" ht="12.75" customHeight="1">
      <c r="A114" s="105"/>
      <c r="B114" s="105"/>
      <c r="C114" s="105"/>
      <c r="D114" s="105"/>
      <c r="E114" s="50"/>
      <c r="F114" s="105"/>
      <c r="G114" s="105"/>
      <c r="H114" s="105"/>
      <c r="I114" s="105"/>
      <c r="J114" s="105"/>
      <c r="K114" s="105"/>
      <c r="L114" s="105"/>
      <c r="M114" s="106"/>
      <c r="N114" s="106"/>
      <c r="O114" s="105"/>
      <c r="P114" s="107"/>
      <c r="Q114" s="105"/>
      <c r="R114" s="106"/>
      <c r="S114" s="105"/>
      <c r="T114" s="105"/>
      <c r="U114" s="105"/>
    </row>
    <row r="115" ht="12.75" customHeight="1">
      <c r="A115" s="105"/>
      <c r="B115" s="105"/>
      <c r="C115" s="105"/>
      <c r="D115" s="105"/>
      <c r="E115" s="50"/>
      <c r="F115" s="105"/>
      <c r="G115" s="105"/>
      <c r="H115" s="105"/>
      <c r="I115" s="105"/>
      <c r="J115" s="105"/>
      <c r="K115" s="105"/>
      <c r="L115" s="105"/>
      <c r="M115" s="106"/>
      <c r="N115" s="106"/>
      <c r="O115" s="105"/>
      <c r="P115" s="107"/>
      <c r="Q115" s="105"/>
      <c r="R115" s="106"/>
      <c r="S115" s="105"/>
      <c r="T115" s="105"/>
      <c r="U115" s="105"/>
    </row>
    <row r="116" ht="12.75" customHeight="1">
      <c r="A116" s="105"/>
      <c r="B116" s="105"/>
      <c r="C116" s="105"/>
      <c r="D116" s="105"/>
      <c r="E116" s="50"/>
      <c r="F116" s="105"/>
      <c r="G116" s="105"/>
      <c r="H116" s="105"/>
      <c r="I116" s="105"/>
      <c r="J116" s="105"/>
      <c r="K116" s="105"/>
      <c r="L116" s="105"/>
      <c r="M116" s="106"/>
      <c r="N116" s="106"/>
      <c r="O116" s="105"/>
      <c r="P116" s="107"/>
      <c r="Q116" s="105"/>
      <c r="R116" s="106"/>
      <c r="S116" s="105"/>
      <c r="T116" s="105"/>
      <c r="U116" s="105"/>
    </row>
    <row r="117" ht="12.75" customHeight="1">
      <c r="A117" s="105"/>
      <c r="B117" s="105"/>
      <c r="C117" s="105"/>
      <c r="D117" s="105"/>
      <c r="E117" s="50"/>
      <c r="F117" s="105"/>
      <c r="G117" s="105"/>
      <c r="H117" s="105"/>
      <c r="I117" s="105"/>
      <c r="J117" s="105"/>
      <c r="K117" s="105"/>
      <c r="L117" s="105"/>
      <c r="M117" s="106"/>
      <c r="N117" s="106"/>
      <c r="O117" s="105"/>
      <c r="P117" s="107"/>
      <c r="Q117" s="105"/>
      <c r="R117" s="106"/>
      <c r="S117" s="105"/>
      <c r="T117" s="105"/>
      <c r="U117" s="105"/>
    </row>
    <row r="118" ht="12.75" customHeight="1">
      <c r="A118" s="105"/>
      <c r="B118" s="105"/>
      <c r="C118" s="105"/>
      <c r="D118" s="105"/>
      <c r="E118" s="50"/>
      <c r="F118" s="105"/>
      <c r="G118" s="105"/>
      <c r="H118" s="105"/>
      <c r="I118" s="105"/>
      <c r="J118" s="105"/>
      <c r="K118" s="105"/>
      <c r="L118" s="105"/>
      <c r="M118" s="106"/>
      <c r="N118" s="106"/>
      <c r="O118" s="105"/>
      <c r="P118" s="107"/>
      <c r="Q118" s="105"/>
      <c r="R118" s="106"/>
      <c r="S118" s="105"/>
      <c r="T118" s="105"/>
      <c r="U118" s="105"/>
    </row>
    <row r="119" ht="12.75" customHeight="1">
      <c r="A119" s="105"/>
      <c r="B119" s="105"/>
      <c r="C119" s="105"/>
      <c r="D119" s="105"/>
      <c r="E119" s="50"/>
      <c r="F119" s="105"/>
      <c r="G119" s="105"/>
      <c r="H119" s="105"/>
      <c r="I119" s="105"/>
      <c r="J119" s="105"/>
      <c r="K119" s="105"/>
      <c r="L119" s="105"/>
      <c r="M119" s="106"/>
      <c r="N119" s="106"/>
      <c r="O119" s="105"/>
      <c r="P119" s="107"/>
      <c r="Q119" s="105"/>
      <c r="R119" s="106"/>
      <c r="S119" s="105"/>
      <c r="T119" s="105"/>
      <c r="U119" s="105"/>
    </row>
    <row r="120" ht="12.75" customHeight="1">
      <c r="A120" s="105"/>
      <c r="B120" s="105"/>
      <c r="C120" s="105"/>
      <c r="D120" s="105"/>
      <c r="E120" s="50"/>
      <c r="F120" s="105"/>
      <c r="G120" s="105"/>
      <c r="H120" s="105"/>
      <c r="I120" s="105"/>
      <c r="J120" s="105"/>
      <c r="K120" s="105"/>
      <c r="L120" s="105"/>
      <c r="M120" s="106"/>
      <c r="N120" s="106"/>
      <c r="O120" s="105"/>
      <c r="P120" s="107"/>
      <c r="Q120" s="105"/>
      <c r="R120" s="106"/>
      <c r="S120" s="105"/>
      <c r="T120" s="105"/>
      <c r="U120" s="105"/>
    </row>
    <row r="121" ht="12.75" customHeight="1">
      <c r="A121" s="105"/>
      <c r="B121" s="105"/>
      <c r="C121" s="105"/>
      <c r="D121" s="105"/>
      <c r="E121" s="50"/>
      <c r="F121" s="105"/>
      <c r="G121" s="105"/>
      <c r="H121" s="105"/>
      <c r="I121" s="105"/>
      <c r="J121" s="105"/>
      <c r="K121" s="105"/>
      <c r="L121" s="105"/>
      <c r="M121" s="106"/>
      <c r="N121" s="106"/>
      <c r="O121" s="105"/>
      <c r="P121" s="107"/>
      <c r="Q121" s="105"/>
      <c r="R121" s="106"/>
      <c r="S121" s="105"/>
      <c r="T121" s="105"/>
      <c r="U121" s="105"/>
    </row>
    <row r="122" ht="12.75" customHeight="1">
      <c r="A122" s="105"/>
      <c r="B122" s="105"/>
      <c r="C122" s="105"/>
      <c r="D122" s="105"/>
      <c r="E122" s="50"/>
      <c r="F122" s="105"/>
      <c r="G122" s="105"/>
      <c r="H122" s="105"/>
      <c r="I122" s="105"/>
      <c r="J122" s="105"/>
      <c r="K122" s="105"/>
      <c r="L122" s="105"/>
      <c r="M122" s="106"/>
      <c r="N122" s="106"/>
      <c r="O122" s="105"/>
      <c r="P122" s="107"/>
      <c r="Q122" s="105"/>
      <c r="R122" s="106"/>
      <c r="S122" s="105"/>
      <c r="T122" s="105"/>
      <c r="U122" s="105"/>
    </row>
    <row r="123" ht="12.75" customHeight="1">
      <c r="A123" s="105"/>
      <c r="B123" s="105"/>
      <c r="C123" s="105"/>
      <c r="D123" s="105"/>
      <c r="E123" s="50"/>
      <c r="F123" s="105"/>
      <c r="G123" s="105"/>
      <c r="H123" s="105"/>
      <c r="I123" s="105"/>
      <c r="J123" s="105"/>
      <c r="K123" s="105"/>
      <c r="L123" s="105"/>
      <c r="M123" s="106"/>
      <c r="N123" s="106"/>
      <c r="O123" s="105"/>
      <c r="P123" s="107"/>
      <c r="Q123" s="105"/>
      <c r="R123" s="106"/>
      <c r="S123" s="105"/>
      <c r="T123" s="105"/>
      <c r="U123" s="105"/>
    </row>
    <row r="124" ht="12.75" customHeight="1">
      <c r="A124" s="105"/>
      <c r="B124" s="105"/>
      <c r="C124" s="105"/>
      <c r="D124" s="105"/>
      <c r="E124" s="50"/>
      <c r="F124" s="105"/>
      <c r="G124" s="105"/>
      <c r="H124" s="105"/>
      <c r="I124" s="105"/>
      <c r="J124" s="105"/>
      <c r="K124" s="105"/>
      <c r="L124" s="105"/>
      <c r="M124" s="106"/>
      <c r="N124" s="106"/>
      <c r="O124" s="105"/>
      <c r="P124" s="107"/>
      <c r="Q124" s="105"/>
      <c r="R124" s="106"/>
      <c r="S124" s="105"/>
      <c r="T124" s="105"/>
      <c r="U124" s="105"/>
    </row>
    <row r="125" ht="12.75" customHeight="1">
      <c r="A125" s="105"/>
      <c r="B125" s="105"/>
      <c r="C125" s="105"/>
      <c r="D125" s="105"/>
      <c r="E125" s="50"/>
      <c r="F125" s="105"/>
      <c r="G125" s="105"/>
      <c r="H125" s="105"/>
      <c r="I125" s="105"/>
      <c r="J125" s="105"/>
      <c r="K125" s="105"/>
      <c r="L125" s="105"/>
      <c r="M125" s="106"/>
      <c r="N125" s="106"/>
      <c r="O125" s="105"/>
      <c r="P125" s="107"/>
      <c r="Q125" s="105"/>
      <c r="R125" s="106"/>
      <c r="S125" s="105"/>
      <c r="T125" s="105"/>
      <c r="U125" s="105"/>
    </row>
    <row r="126" ht="12.75" customHeight="1">
      <c r="A126" s="105"/>
      <c r="B126" s="105"/>
      <c r="C126" s="105"/>
      <c r="D126" s="105"/>
      <c r="E126" s="50"/>
      <c r="F126" s="105"/>
      <c r="G126" s="105"/>
      <c r="H126" s="105"/>
      <c r="I126" s="105"/>
      <c r="J126" s="105"/>
      <c r="K126" s="105"/>
      <c r="L126" s="105"/>
      <c r="M126" s="106"/>
      <c r="N126" s="106"/>
      <c r="O126" s="105"/>
      <c r="P126" s="107"/>
      <c r="Q126" s="105"/>
      <c r="R126" s="106"/>
      <c r="S126" s="105"/>
      <c r="T126" s="105"/>
      <c r="U126" s="105"/>
    </row>
    <row r="127" ht="12.75" customHeight="1">
      <c r="A127" s="105"/>
      <c r="B127" s="105"/>
      <c r="C127" s="105"/>
      <c r="D127" s="105"/>
      <c r="E127" s="50"/>
      <c r="F127" s="105"/>
      <c r="G127" s="105"/>
      <c r="H127" s="105"/>
      <c r="I127" s="105"/>
      <c r="J127" s="105"/>
      <c r="K127" s="105"/>
      <c r="L127" s="105"/>
      <c r="M127" s="106"/>
      <c r="N127" s="106"/>
      <c r="O127" s="105"/>
      <c r="P127" s="107"/>
      <c r="Q127" s="105"/>
      <c r="R127" s="106"/>
      <c r="S127" s="105"/>
      <c r="T127" s="105"/>
      <c r="U127" s="105"/>
    </row>
    <row r="128" ht="12.75" customHeight="1">
      <c r="A128" s="105"/>
      <c r="B128" s="105"/>
      <c r="C128" s="105"/>
      <c r="D128" s="105"/>
      <c r="E128" s="50"/>
      <c r="F128" s="105"/>
      <c r="G128" s="105"/>
      <c r="H128" s="105"/>
      <c r="I128" s="105"/>
      <c r="J128" s="105"/>
      <c r="K128" s="105"/>
      <c r="L128" s="105"/>
      <c r="M128" s="106"/>
      <c r="N128" s="106"/>
      <c r="O128" s="105"/>
      <c r="P128" s="107"/>
      <c r="Q128" s="105"/>
      <c r="R128" s="106"/>
      <c r="S128" s="105"/>
      <c r="T128" s="105"/>
      <c r="U128" s="105"/>
    </row>
    <row r="129" ht="12.75" customHeight="1">
      <c r="A129" s="105"/>
      <c r="B129" s="105"/>
      <c r="C129" s="105"/>
      <c r="D129" s="105"/>
      <c r="E129" s="50"/>
      <c r="F129" s="105"/>
      <c r="G129" s="105"/>
      <c r="H129" s="105"/>
      <c r="I129" s="105"/>
      <c r="J129" s="105"/>
      <c r="K129" s="105"/>
      <c r="L129" s="105"/>
      <c r="M129" s="106"/>
      <c r="N129" s="106"/>
      <c r="O129" s="105"/>
      <c r="P129" s="107"/>
      <c r="Q129" s="105"/>
      <c r="R129" s="106"/>
      <c r="S129" s="105"/>
      <c r="T129" s="105"/>
      <c r="U129" s="105"/>
    </row>
    <row r="130" ht="12.75" customHeight="1">
      <c r="A130" s="105"/>
      <c r="B130" s="105"/>
      <c r="C130" s="105"/>
      <c r="D130" s="105"/>
      <c r="E130" s="50"/>
      <c r="F130" s="105"/>
      <c r="G130" s="105"/>
      <c r="H130" s="105"/>
      <c r="I130" s="105"/>
      <c r="J130" s="105"/>
      <c r="K130" s="105"/>
      <c r="L130" s="105"/>
      <c r="M130" s="106"/>
      <c r="N130" s="106"/>
      <c r="O130" s="105"/>
      <c r="P130" s="107"/>
      <c r="Q130" s="105"/>
      <c r="R130" s="106"/>
      <c r="S130" s="105"/>
      <c r="T130" s="105"/>
      <c r="U130" s="105"/>
    </row>
    <row r="131" ht="12.75" customHeight="1">
      <c r="A131" s="105"/>
      <c r="B131" s="105"/>
      <c r="C131" s="105"/>
      <c r="D131" s="105"/>
      <c r="E131" s="50"/>
      <c r="F131" s="105"/>
      <c r="G131" s="105"/>
      <c r="H131" s="105"/>
      <c r="I131" s="105"/>
      <c r="J131" s="105"/>
      <c r="K131" s="105"/>
      <c r="L131" s="105"/>
      <c r="M131" s="106"/>
      <c r="N131" s="106"/>
      <c r="O131" s="105"/>
      <c r="P131" s="107"/>
      <c r="Q131" s="105"/>
      <c r="R131" s="106"/>
      <c r="S131" s="105"/>
      <c r="T131" s="105"/>
      <c r="U131" s="105"/>
    </row>
    <row r="132" ht="12.75" customHeight="1">
      <c r="A132" s="105"/>
      <c r="B132" s="105"/>
      <c r="C132" s="105"/>
      <c r="D132" s="105"/>
      <c r="E132" s="50"/>
      <c r="F132" s="105"/>
      <c r="G132" s="105"/>
      <c r="H132" s="105"/>
      <c r="I132" s="105"/>
      <c r="J132" s="105"/>
      <c r="K132" s="105"/>
      <c r="L132" s="105"/>
      <c r="M132" s="106"/>
      <c r="N132" s="106"/>
      <c r="O132" s="105"/>
      <c r="P132" s="107"/>
      <c r="Q132" s="105"/>
      <c r="R132" s="106"/>
      <c r="S132" s="105"/>
      <c r="T132" s="105"/>
      <c r="U132" s="105"/>
    </row>
    <row r="133" ht="12.75" customHeight="1">
      <c r="A133" s="105"/>
      <c r="B133" s="105"/>
      <c r="C133" s="105"/>
      <c r="D133" s="105"/>
      <c r="E133" s="50"/>
      <c r="F133" s="105"/>
      <c r="G133" s="105"/>
      <c r="H133" s="105"/>
      <c r="I133" s="105"/>
      <c r="J133" s="105"/>
      <c r="K133" s="105"/>
      <c r="L133" s="105"/>
      <c r="M133" s="106"/>
      <c r="N133" s="106"/>
      <c r="O133" s="105"/>
      <c r="P133" s="107"/>
      <c r="Q133" s="105"/>
      <c r="R133" s="106"/>
      <c r="S133" s="105"/>
      <c r="T133" s="105"/>
      <c r="U133" s="105"/>
    </row>
    <row r="134" ht="12.75" customHeight="1">
      <c r="A134" s="105"/>
      <c r="B134" s="105"/>
      <c r="C134" s="105"/>
      <c r="D134" s="105"/>
      <c r="E134" s="50"/>
      <c r="F134" s="105"/>
      <c r="G134" s="105"/>
      <c r="H134" s="105"/>
      <c r="I134" s="105"/>
      <c r="J134" s="105"/>
      <c r="K134" s="105"/>
      <c r="L134" s="105"/>
      <c r="M134" s="106"/>
      <c r="N134" s="106"/>
      <c r="O134" s="105"/>
      <c r="P134" s="107"/>
      <c r="Q134" s="105"/>
      <c r="R134" s="106"/>
      <c r="S134" s="105"/>
      <c r="T134" s="105"/>
      <c r="U134" s="105"/>
    </row>
    <row r="135" ht="12.75" customHeight="1">
      <c r="A135" s="105"/>
      <c r="B135" s="105"/>
      <c r="C135" s="105"/>
      <c r="D135" s="105"/>
      <c r="E135" s="50"/>
      <c r="F135" s="105"/>
      <c r="G135" s="105"/>
      <c r="H135" s="105"/>
      <c r="I135" s="105"/>
      <c r="J135" s="105"/>
      <c r="K135" s="105"/>
      <c r="L135" s="105"/>
      <c r="M135" s="106"/>
      <c r="N135" s="106"/>
      <c r="O135" s="105"/>
      <c r="P135" s="107"/>
      <c r="Q135" s="105"/>
      <c r="R135" s="106"/>
      <c r="S135" s="105"/>
      <c r="T135" s="105"/>
      <c r="U135" s="105"/>
    </row>
    <row r="136" ht="12.75" customHeight="1">
      <c r="A136" s="105"/>
      <c r="B136" s="105"/>
      <c r="C136" s="105"/>
      <c r="D136" s="105"/>
      <c r="E136" s="50"/>
      <c r="F136" s="105"/>
      <c r="G136" s="105"/>
      <c r="H136" s="105"/>
      <c r="I136" s="105"/>
      <c r="J136" s="105"/>
      <c r="K136" s="105"/>
      <c r="L136" s="105"/>
      <c r="M136" s="106"/>
      <c r="N136" s="106"/>
      <c r="O136" s="105"/>
      <c r="P136" s="107"/>
      <c r="Q136" s="105"/>
      <c r="R136" s="106"/>
      <c r="S136" s="105"/>
      <c r="T136" s="105"/>
      <c r="U136" s="105"/>
    </row>
    <row r="137" ht="12.75" customHeight="1">
      <c r="A137" s="105"/>
      <c r="B137" s="105"/>
      <c r="C137" s="105"/>
      <c r="D137" s="105"/>
      <c r="E137" s="50"/>
      <c r="F137" s="105"/>
      <c r="G137" s="105"/>
      <c r="H137" s="105"/>
      <c r="I137" s="105"/>
      <c r="J137" s="105"/>
      <c r="K137" s="105"/>
      <c r="L137" s="105"/>
      <c r="M137" s="106"/>
      <c r="N137" s="106"/>
      <c r="O137" s="105"/>
      <c r="P137" s="107"/>
      <c r="Q137" s="105"/>
      <c r="R137" s="106"/>
      <c r="S137" s="105"/>
      <c r="T137" s="105"/>
      <c r="U137" s="105"/>
    </row>
    <row r="138" ht="12.75" customHeight="1">
      <c r="A138" s="105"/>
      <c r="B138" s="105"/>
      <c r="C138" s="105"/>
      <c r="D138" s="105"/>
      <c r="E138" s="50"/>
      <c r="F138" s="105"/>
      <c r="G138" s="105"/>
      <c r="H138" s="105"/>
      <c r="I138" s="105"/>
      <c r="J138" s="105"/>
      <c r="K138" s="105"/>
      <c r="L138" s="105"/>
      <c r="M138" s="106"/>
      <c r="N138" s="106"/>
      <c r="O138" s="105"/>
      <c r="P138" s="107"/>
      <c r="Q138" s="105"/>
      <c r="R138" s="106"/>
      <c r="S138" s="105"/>
      <c r="T138" s="105"/>
      <c r="U138" s="105"/>
    </row>
    <row r="139" ht="12.75" customHeight="1">
      <c r="A139" s="105"/>
      <c r="B139" s="105"/>
      <c r="C139" s="105"/>
      <c r="D139" s="105"/>
      <c r="E139" s="50"/>
      <c r="F139" s="105"/>
      <c r="G139" s="105"/>
      <c r="H139" s="105"/>
      <c r="I139" s="105"/>
      <c r="J139" s="105"/>
      <c r="K139" s="105"/>
      <c r="L139" s="105"/>
      <c r="M139" s="106"/>
      <c r="N139" s="106"/>
      <c r="O139" s="105"/>
      <c r="P139" s="107"/>
      <c r="Q139" s="105"/>
      <c r="R139" s="106"/>
      <c r="S139" s="105"/>
      <c r="T139" s="105"/>
      <c r="U139" s="105"/>
    </row>
    <row r="140" ht="12.75" customHeight="1">
      <c r="A140" s="105"/>
      <c r="B140" s="105"/>
      <c r="C140" s="105"/>
      <c r="D140" s="105"/>
      <c r="E140" s="50"/>
      <c r="F140" s="105"/>
      <c r="G140" s="105"/>
      <c r="H140" s="105"/>
      <c r="I140" s="105"/>
      <c r="J140" s="105"/>
      <c r="K140" s="105"/>
      <c r="L140" s="105"/>
      <c r="M140" s="106"/>
      <c r="N140" s="106"/>
      <c r="O140" s="105"/>
      <c r="P140" s="107"/>
      <c r="Q140" s="105"/>
      <c r="R140" s="106"/>
      <c r="S140" s="105"/>
      <c r="T140" s="105"/>
      <c r="U140" s="105"/>
    </row>
    <row r="141" ht="12.75" customHeight="1">
      <c r="A141" s="105"/>
      <c r="B141" s="105"/>
      <c r="C141" s="105"/>
      <c r="D141" s="105"/>
      <c r="E141" s="50"/>
      <c r="F141" s="105"/>
      <c r="G141" s="105"/>
      <c r="H141" s="105"/>
      <c r="I141" s="105"/>
      <c r="J141" s="105"/>
      <c r="K141" s="105"/>
      <c r="L141" s="105"/>
      <c r="M141" s="106"/>
      <c r="N141" s="106"/>
      <c r="O141" s="105"/>
      <c r="P141" s="107"/>
      <c r="Q141" s="105"/>
      <c r="R141" s="106"/>
      <c r="S141" s="105"/>
      <c r="T141" s="105"/>
      <c r="U141" s="105"/>
    </row>
    <row r="142" ht="12.75" customHeight="1">
      <c r="A142" s="105"/>
      <c r="B142" s="105"/>
      <c r="C142" s="105"/>
      <c r="D142" s="105"/>
      <c r="E142" s="50"/>
      <c r="F142" s="105"/>
      <c r="G142" s="105"/>
      <c r="H142" s="105"/>
      <c r="I142" s="105"/>
      <c r="J142" s="105"/>
      <c r="K142" s="105"/>
      <c r="L142" s="105"/>
      <c r="M142" s="106"/>
      <c r="N142" s="106"/>
      <c r="O142" s="105"/>
      <c r="P142" s="107"/>
      <c r="Q142" s="105"/>
      <c r="R142" s="106"/>
      <c r="S142" s="105"/>
      <c r="T142" s="105"/>
      <c r="U142" s="105"/>
    </row>
    <row r="143" ht="12.75" customHeight="1">
      <c r="A143" s="105"/>
      <c r="B143" s="105"/>
      <c r="C143" s="105"/>
      <c r="D143" s="105"/>
      <c r="E143" s="50"/>
      <c r="F143" s="105"/>
      <c r="G143" s="105"/>
      <c r="H143" s="105"/>
      <c r="I143" s="105"/>
      <c r="J143" s="105"/>
      <c r="K143" s="105"/>
      <c r="L143" s="105"/>
      <c r="M143" s="106"/>
      <c r="N143" s="106"/>
      <c r="O143" s="105"/>
      <c r="P143" s="107"/>
      <c r="Q143" s="105"/>
      <c r="R143" s="106"/>
      <c r="S143" s="105"/>
      <c r="T143" s="105"/>
      <c r="U143" s="105"/>
    </row>
    <row r="144" ht="12.75" customHeight="1">
      <c r="A144" s="105"/>
      <c r="B144" s="105"/>
      <c r="C144" s="105"/>
      <c r="D144" s="105"/>
      <c r="E144" s="50"/>
      <c r="F144" s="105"/>
      <c r="G144" s="105"/>
      <c r="H144" s="105"/>
      <c r="I144" s="105"/>
      <c r="J144" s="105"/>
      <c r="K144" s="105"/>
      <c r="L144" s="105"/>
      <c r="M144" s="106"/>
      <c r="N144" s="106"/>
      <c r="O144" s="105"/>
      <c r="P144" s="107"/>
      <c r="Q144" s="105"/>
      <c r="R144" s="106"/>
      <c r="S144" s="105"/>
      <c r="T144" s="105"/>
      <c r="U144" s="105"/>
    </row>
    <row r="145" ht="12.75" customHeight="1">
      <c r="A145" s="105"/>
      <c r="B145" s="105"/>
      <c r="C145" s="105"/>
      <c r="D145" s="105"/>
      <c r="E145" s="50"/>
      <c r="F145" s="105"/>
      <c r="G145" s="105"/>
      <c r="H145" s="105"/>
      <c r="I145" s="105"/>
      <c r="J145" s="105"/>
      <c r="K145" s="105"/>
      <c r="L145" s="105"/>
      <c r="M145" s="106"/>
      <c r="N145" s="106"/>
      <c r="O145" s="105"/>
      <c r="P145" s="107"/>
      <c r="Q145" s="105"/>
      <c r="R145" s="106"/>
      <c r="S145" s="105"/>
      <c r="T145" s="105"/>
      <c r="U145" s="105"/>
    </row>
    <row r="146" ht="12.75" customHeight="1">
      <c r="A146" s="105"/>
      <c r="B146" s="105"/>
      <c r="C146" s="105"/>
      <c r="D146" s="105"/>
      <c r="E146" s="50"/>
      <c r="F146" s="105"/>
      <c r="G146" s="105"/>
      <c r="H146" s="105"/>
      <c r="I146" s="105"/>
      <c r="J146" s="105"/>
      <c r="K146" s="105"/>
      <c r="L146" s="105"/>
      <c r="M146" s="106"/>
      <c r="N146" s="106"/>
      <c r="O146" s="105"/>
      <c r="P146" s="107"/>
      <c r="Q146" s="105"/>
      <c r="R146" s="106"/>
      <c r="S146" s="105"/>
      <c r="T146" s="105"/>
      <c r="U146" s="105"/>
    </row>
    <row r="147" ht="12.75" customHeight="1">
      <c r="A147" s="105"/>
      <c r="B147" s="105"/>
      <c r="C147" s="105"/>
      <c r="D147" s="105"/>
      <c r="E147" s="50"/>
      <c r="F147" s="105"/>
      <c r="G147" s="105"/>
      <c r="H147" s="105"/>
      <c r="I147" s="105"/>
      <c r="J147" s="105"/>
      <c r="K147" s="105"/>
      <c r="L147" s="105"/>
      <c r="M147" s="106"/>
      <c r="N147" s="106"/>
      <c r="O147" s="105"/>
      <c r="P147" s="107"/>
      <c r="Q147" s="105"/>
      <c r="R147" s="106"/>
      <c r="S147" s="105"/>
      <c r="T147" s="105"/>
      <c r="U147" s="105"/>
    </row>
    <row r="148" ht="12.75" customHeight="1">
      <c r="A148" s="105"/>
      <c r="B148" s="105"/>
      <c r="C148" s="105"/>
      <c r="D148" s="105"/>
      <c r="E148" s="50"/>
      <c r="F148" s="105"/>
      <c r="G148" s="105"/>
      <c r="H148" s="105"/>
      <c r="I148" s="105"/>
      <c r="J148" s="105"/>
      <c r="K148" s="105"/>
      <c r="L148" s="105"/>
      <c r="M148" s="106"/>
      <c r="N148" s="106"/>
      <c r="O148" s="105"/>
      <c r="P148" s="107"/>
      <c r="Q148" s="105"/>
      <c r="R148" s="106"/>
      <c r="S148" s="105"/>
      <c r="T148" s="105"/>
      <c r="U148" s="105"/>
    </row>
    <row r="149" ht="12.75" customHeight="1">
      <c r="A149" s="105"/>
      <c r="B149" s="105"/>
      <c r="C149" s="105"/>
      <c r="D149" s="105"/>
      <c r="E149" s="50"/>
      <c r="F149" s="105"/>
      <c r="G149" s="105"/>
      <c r="H149" s="105"/>
      <c r="I149" s="105"/>
      <c r="J149" s="105"/>
      <c r="K149" s="105"/>
      <c r="L149" s="105"/>
      <c r="M149" s="106"/>
      <c r="N149" s="106"/>
      <c r="O149" s="105"/>
      <c r="P149" s="107"/>
      <c r="Q149" s="105"/>
      <c r="R149" s="106"/>
      <c r="S149" s="105"/>
      <c r="T149" s="105"/>
      <c r="U149" s="105"/>
    </row>
    <row r="150" ht="12.75" customHeight="1">
      <c r="A150" s="105"/>
      <c r="B150" s="105"/>
      <c r="C150" s="105"/>
      <c r="D150" s="105"/>
      <c r="E150" s="50"/>
      <c r="F150" s="105"/>
      <c r="G150" s="105"/>
      <c r="H150" s="105"/>
      <c r="I150" s="105"/>
      <c r="J150" s="105"/>
      <c r="K150" s="105"/>
      <c r="L150" s="105"/>
      <c r="M150" s="106"/>
      <c r="N150" s="106"/>
      <c r="O150" s="105"/>
      <c r="P150" s="107"/>
      <c r="Q150" s="105"/>
      <c r="R150" s="106"/>
      <c r="S150" s="105"/>
      <c r="T150" s="105"/>
      <c r="U150" s="105"/>
    </row>
    <row r="151" ht="12.75" customHeight="1">
      <c r="A151" s="105"/>
      <c r="B151" s="105"/>
      <c r="C151" s="105"/>
      <c r="D151" s="105"/>
      <c r="E151" s="50"/>
      <c r="F151" s="105"/>
      <c r="G151" s="105"/>
      <c r="H151" s="105"/>
      <c r="I151" s="105"/>
      <c r="J151" s="105"/>
      <c r="K151" s="105"/>
      <c r="L151" s="105"/>
      <c r="M151" s="106"/>
      <c r="N151" s="106"/>
      <c r="O151" s="105"/>
      <c r="P151" s="107"/>
      <c r="Q151" s="105"/>
      <c r="R151" s="106"/>
      <c r="S151" s="105"/>
      <c r="T151" s="105"/>
      <c r="U151" s="105"/>
    </row>
    <row r="152" ht="12.75" customHeight="1">
      <c r="A152" s="105"/>
      <c r="B152" s="105"/>
      <c r="C152" s="105"/>
      <c r="D152" s="105"/>
      <c r="E152" s="50"/>
      <c r="F152" s="105"/>
      <c r="G152" s="105"/>
      <c r="H152" s="105"/>
      <c r="I152" s="105"/>
      <c r="J152" s="105"/>
      <c r="K152" s="105"/>
      <c r="L152" s="105"/>
      <c r="M152" s="106"/>
      <c r="N152" s="106"/>
      <c r="O152" s="105"/>
      <c r="P152" s="107"/>
      <c r="Q152" s="105"/>
      <c r="R152" s="106"/>
      <c r="S152" s="105"/>
      <c r="T152" s="105"/>
      <c r="U152" s="105"/>
    </row>
    <row r="153" ht="12.75" customHeight="1">
      <c r="A153" s="105"/>
      <c r="B153" s="105"/>
      <c r="C153" s="105"/>
      <c r="D153" s="105"/>
      <c r="E153" s="50"/>
      <c r="F153" s="105"/>
      <c r="G153" s="105"/>
      <c r="H153" s="105"/>
      <c r="I153" s="105"/>
      <c r="J153" s="105"/>
      <c r="K153" s="105"/>
      <c r="L153" s="105"/>
      <c r="M153" s="106"/>
      <c r="N153" s="106"/>
      <c r="O153" s="105"/>
      <c r="P153" s="107"/>
      <c r="Q153" s="105"/>
      <c r="R153" s="106"/>
      <c r="S153" s="105"/>
      <c r="T153" s="105"/>
      <c r="U153" s="105"/>
    </row>
    <row r="154" ht="12.75" customHeight="1">
      <c r="A154" s="105"/>
      <c r="B154" s="105"/>
      <c r="C154" s="105"/>
      <c r="D154" s="105"/>
      <c r="E154" s="50"/>
      <c r="F154" s="105"/>
      <c r="G154" s="105"/>
      <c r="H154" s="105"/>
      <c r="I154" s="105"/>
      <c r="J154" s="105"/>
      <c r="K154" s="105"/>
      <c r="L154" s="105"/>
      <c r="M154" s="106"/>
      <c r="N154" s="106"/>
      <c r="O154" s="105"/>
      <c r="P154" s="107"/>
      <c r="Q154" s="105"/>
      <c r="R154" s="106"/>
      <c r="S154" s="105"/>
      <c r="T154" s="105"/>
      <c r="U154" s="105"/>
    </row>
    <row r="155" ht="12.75" customHeight="1">
      <c r="A155" s="105"/>
      <c r="B155" s="105"/>
      <c r="C155" s="105"/>
      <c r="D155" s="105"/>
      <c r="E155" s="50"/>
      <c r="F155" s="105"/>
      <c r="G155" s="105"/>
      <c r="H155" s="105"/>
      <c r="I155" s="105"/>
      <c r="J155" s="105"/>
      <c r="K155" s="105"/>
      <c r="L155" s="105"/>
      <c r="M155" s="106"/>
      <c r="N155" s="106"/>
      <c r="O155" s="105"/>
      <c r="P155" s="107"/>
      <c r="Q155" s="105"/>
      <c r="R155" s="106"/>
      <c r="S155" s="105"/>
      <c r="T155" s="105"/>
      <c r="U155" s="105"/>
    </row>
    <row r="156" ht="12.75" customHeight="1">
      <c r="A156" s="105"/>
      <c r="B156" s="105"/>
      <c r="C156" s="105"/>
      <c r="D156" s="105"/>
      <c r="E156" s="50"/>
      <c r="F156" s="105"/>
      <c r="G156" s="105"/>
      <c r="H156" s="105"/>
      <c r="I156" s="105"/>
      <c r="J156" s="105"/>
      <c r="K156" s="105"/>
      <c r="L156" s="105"/>
      <c r="M156" s="106"/>
      <c r="N156" s="106"/>
      <c r="O156" s="105"/>
      <c r="P156" s="107"/>
      <c r="Q156" s="105"/>
      <c r="R156" s="106"/>
      <c r="S156" s="105"/>
      <c r="T156" s="105"/>
      <c r="U156" s="105"/>
    </row>
    <row r="157" ht="12.75" customHeight="1">
      <c r="A157" s="105"/>
      <c r="B157" s="105"/>
      <c r="C157" s="105"/>
      <c r="D157" s="105"/>
      <c r="E157" s="50"/>
      <c r="F157" s="105"/>
      <c r="G157" s="105"/>
      <c r="H157" s="105"/>
      <c r="I157" s="105"/>
      <c r="J157" s="105"/>
      <c r="K157" s="105"/>
      <c r="L157" s="105"/>
      <c r="M157" s="106"/>
      <c r="N157" s="106"/>
      <c r="O157" s="105"/>
      <c r="P157" s="107"/>
      <c r="Q157" s="105"/>
      <c r="R157" s="106"/>
      <c r="S157" s="105"/>
      <c r="T157" s="105"/>
      <c r="U157" s="105"/>
    </row>
    <row r="158" ht="12.75" customHeight="1">
      <c r="A158" s="105"/>
      <c r="B158" s="105"/>
      <c r="C158" s="105"/>
      <c r="D158" s="105"/>
      <c r="E158" s="50"/>
      <c r="F158" s="105"/>
      <c r="G158" s="105"/>
      <c r="H158" s="105"/>
      <c r="I158" s="105"/>
      <c r="J158" s="105"/>
      <c r="K158" s="105"/>
      <c r="L158" s="105"/>
      <c r="M158" s="106"/>
      <c r="N158" s="106"/>
      <c r="O158" s="105"/>
      <c r="P158" s="107"/>
      <c r="Q158" s="105"/>
      <c r="R158" s="106"/>
      <c r="S158" s="105"/>
      <c r="T158" s="105"/>
      <c r="U158" s="105"/>
    </row>
    <row r="159" ht="12.75" customHeight="1">
      <c r="A159" s="105"/>
      <c r="B159" s="105"/>
      <c r="C159" s="105"/>
      <c r="D159" s="105"/>
      <c r="E159" s="50"/>
      <c r="F159" s="105"/>
      <c r="G159" s="105"/>
      <c r="H159" s="105"/>
      <c r="I159" s="105"/>
      <c r="J159" s="105"/>
      <c r="K159" s="105"/>
      <c r="L159" s="105"/>
      <c r="M159" s="106"/>
      <c r="N159" s="106"/>
      <c r="O159" s="105"/>
      <c r="P159" s="107"/>
      <c r="Q159" s="105"/>
      <c r="R159" s="106"/>
      <c r="S159" s="105"/>
      <c r="T159" s="105"/>
      <c r="U159" s="105"/>
    </row>
    <row r="160" ht="12.75" customHeight="1">
      <c r="A160" s="105"/>
      <c r="B160" s="105"/>
      <c r="C160" s="105"/>
      <c r="D160" s="105"/>
      <c r="E160" s="50"/>
      <c r="F160" s="105"/>
      <c r="G160" s="105"/>
      <c r="H160" s="105"/>
      <c r="I160" s="105"/>
      <c r="J160" s="105"/>
      <c r="K160" s="105"/>
      <c r="L160" s="105"/>
      <c r="M160" s="106"/>
      <c r="N160" s="106"/>
      <c r="O160" s="105"/>
      <c r="P160" s="107"/>
      <c r="Q160" s="105"/>
      <c r="R160" s="106"/>
      <c r="S160" s="105"/>
      <c r="T160" s="105"/>
      <c r="U160" s="105"/>
    </row>
    <row r="161" ht="12.75" customHeight="1">
      <c r="A161" s="105"/>
      <c r="B161" s="105"/>
      <c r="C161" s="105"/>
      <c r="D161" s="105"/>
      <c r="E161" s="50"/>
      <c r="F161" s="105"/>
      <c r="G161" s="105"/>
      <c r="H161" s="105"/>
      <c r="I161" s="105"/>
      <c r="J161" s="105"/>
      <c r="K161" s="105"/>
      <c r="L161" s="105"/>
      <c r="M161" s="106"/>
      <c r="N161" s="106"/>
      <c r="O161" s="105"/>
      <c r="P161" s="107"/>
      <c r="Q161" s="105"/>
      <c r="R161" s="106"/>
      <c r="S161" s="105"/>
      <c r="T161" s="105"/>
      <c r="U161" s="105"/>
    </row>
    <row r="162" ht="12.75" customHeight="1">
      <c r="A162" s="105"/>
      <c r="B162" s="105"/>
      <c r="C162" s="105"/>
      <c r="D162" s="105"/>
      <c r="E162" s="50"/>
      <c r="F162" s="105"/>
      <c r="G162" s="105"/>
      <c r="H162" s="105"/>
      <c r="I162" s="105"/>
      <c r="J162" s="105"/>
      <c r="K162" s="105"/>
      <c r="L162" s="105"/>
      <c r="M162" s="106"/>
      <c r="N162" s="106"/>
      <c r="O162" s="105"/>
      <c r="P162" s="107"/>
      <c r="Q162" s="105"/>
      <c r="R162" s="106"/>
      <c r="S162" s="105"/>
      <c r="T162" s="105"/>
      <c r="U162" s="105"/>
    </row>
    <row r="163" ht="12.75" customHeight="1">
      <c r="A163" s="105"/>
      <c r="B163" s="105"/>
      <c r="C163" s="105"/>
      <c r="D163" s="105"/>
      <c r="E163" s="50"/>
      <c r="F163" s="105"/>
      <c r="G163" s="105"/>
      <c r="H163" s="105"/>
      <c r="I163" s="105"/>
      <c r="J163" s="105"/>
      <c r="K163" s="105"/>
      <c r="L163" s="105"/>
      <c r="M163" s="106"/>
      <c r="N163" s="106"/>
      <c r="O163" s="105"/>
      <c r="P163" s="107"/>
      <c r="Q163" s="105"/>
      <c r="R163" s="106"/>
      <c r="S163" s="105"/>
      <c r="T163" s="105"/>
      <c r="U163" s="105"/>
    </row>
    <row r="164" ht="12.75" customHeight="1">
      <c r="A164" s="105"/>
      <c r="B164" s="105"/>
      <c r="C164" s="105"/>
      <c r="D164" s="105"/>
      <c r="E164" s="50"/>
      <c r="F164" s="105"/>
      <c r="G164" s="105"/>
      <c r="H164" s="105"/>
      <c r="I164" s="105"/>
      <c r="J164" s="105"/>
      <c r="K164" s="105"/>
      <c r="L164" s="105"/>
      <c r="M164" s="106"/>
      <c r="N164" s="106"/>
      <c r="O164" s="105"/>
      <c r="P164" s="107"/>
      <c r="Q164" s="105"/>
      <c r="R164" s="106"/>
      <c r="S164" s="105"/>
      <c r="T164" s="105"/>
      <c r="U164" s="105"/>
    </row>
    <row r="165" ht="12.75" customHeight="1">
      <c r="A165" s="105"/>
      <c r="B165" s="105"/>
      <c r="C165" s="105"/>
      <c r="D165" s="105"/>
      <c r="E165" s="50"/>
      <c r="F165" s="105"/>
      <c r="G165" s="105"/>
      <c r="H165" s="105"/>
      <c r="I165" s="105"/>
      <c r="J165" s="105"/>
      <c r="K165" s="105"/>
      <c r="L165" s="105"/>
      <c r="M165" s="106"/>
      <c r="N165" s="106"/>
      <c r="O165" s="105"/>
      <c r="P165" s="107"/>
      <c r="Q165" s="105"/>
      <c r="R165" s="106"/>
      <c r="S165" s="105"/>
      <c r="T165" s="105"/>
      <c r="U165" s="105"/>
    </row>
    <row r="166" ht="12.75" customHeight="1">
      <c r="A166" s="105"/>
      <c r="B166" s="105"/>
      <c r="C166" s="105"/>
      <c r="D166" s="105"/>
      <c r="E166" s="50"/>
      <c r="F166" s="105"/>
      <c r="G166" s="105"/>
      <c r="H166" s="105"/>
      <c r="I166" s="105"/>
      <c r="J166" s="105"/>
      <c r="K166" s="105"/>
      <c r="L166" s="105"/>
      <c r="M166" s="106"/>
      <c r="N166" s="106"/>
      <c r="O166" s="105"/>
      <c r="P166" s="107"/>
      <c r="Q166" s="105"/>
      <c r="R166" s="106"/>
      <c r="S166" s="105"/>
      <c r="T166" s="105"/>
      <c r="U166" s="105"/>
    </row>
    <row r="167" ht="12.75" customHeight="1">
      <c r="A167" s="105"/>
      <c r="B167" s="105"/>
      <c r="C167" s="105"/>
      <c r="D167" s="105"/>
      <c r="E167" s="50"/>
      <c r="F167" s="105"/>
      <c r="G167" s="105"/>
      <c r="H167" s="105"/>
      <c r="I167" s="105"/>
      <c r="J167" s="105"/>
      <c r="K167" s="105"/>
      <c r="L167" s="105"/>
      <c r="M167" s="106"/>
      <c r="N167" s="106"/>
      <c r="O167" s="105"/>
      <c r="P167" s="107"/>
      <c r="Q167" s="105"/>
      <c r="R167" s="106"/>
      <c r="S167" s="105"/>
      <c r="T167" s="105"/>
      <c r="U167" s="105"/>
    </row>
    <row r="168" ht="12.75" customHeight="1">
      <c r="A168" s="105"/>
      <c r="B168" s="105"/>
      <c r="C168" s="105"/>
      <c r="D168" s="105"/>
      <c r="E168" s="50"/>
      <c r="F168" s="105"/>
      <c r="G168" s="105"/>
      <c r="H168" s="105"/>
      <c r="I168" s="105"/>
      <c r="J168" s="105"/>
      <c r="K168" s="105"/>
      <c r="L168" s="105"/>
      <c r="M168" s="106"/>
      <c r="N168" s="106"/>
      <c r="O168" s="105"/>
      <c r="P168" s="107"/>
      <c r="Q168" s="105"/>
      <c r="R168" s="106"/>
      <c r="S168" s="105"/>
      <c r="T168" s="105"/>
      <c r="U168" s="105"/>
    </row>
    <row r="169" ht="12.75" customHeight="1">
      <c r="A169" s="105"/>
      <c r="B169" s="105"/>
      <c r="C169" s="105"/>
      <c r="D169" s="105"/>
      <c r="E169" s="50"/>
      <c r="F169" s="105"/>
      <c r="G169" s="105"/>
      <c r="H169" s="105"/>
      <c r="I169" s="105"/>
      <c r="J169" s="105"/>
      <c r="K169" s="105"/>
      <c r="L169" s="105"/>
      <c r="M169" s="106"/>
      <c r="N169" s="106"/>
      <c r="O169" s="105"/>
      <c r="P169" s="107"/>
      <c r="Q169" s="105"/>
      <c r="R169" s="106"/>
      <c r="S169" s="105"/>
      <c r="T169" s="105"/>
      <c r="U169" s="105"/>
    </row>
    <row r="170" ht="12.75" customHeight="1">
      <c r="A170" s="105"/>
      <c r="B170" s="105"/>
      <c r="C170" s="105"/>
      <c r="D170" s="105"/>
      <c r="E170" s="50"/>
      <c r="F170" s="105"/>
      <c r="G170" s="105"/>
      <c r="H170" s="105"/>
      <c r="I170" s="105"/>
      <c r="J170" s="105"/>
      <c r="K170" s="105"/>
      <c r="L170" s="105"/>
      <c r="M170" s="106"/>
      <c r="N170" s="106"/>
      <c r="O170" s="105"/>
      <c r="P170" s="107"/>
      <c r="Q170" s="105"/>
      <c r="R170" s="106"/>
      <c r="S170" s="105"/>
      <c r="T170" s="105"/>
      <c r="U170" s="105"/>
    </row>
    <row r="171" ht="12.75" customHeight="1">
      <c r="A171" s="105"/>
      <c r="B171" s="105"/>
      <c r="C171" s="105"/>
      <c r="D171" s="105"/>
      <c r="E171" s="50"/>
      <c r="F171" s="105"/>
      <c r="G171" s="105"/>
      <c r="H171" s="105"/>
      <c r="I171" s="105"/>
      <c r="J171" s="105"/>
      <c r="K171" s="105"/>
      <c r="L171" s="105"/>
      <c r="M171" s="106"/>
      <c r="N171" s="106"/>
      <c r="O171" s="105"/>
      <c r="P171" s="107"/>
      <c r="Q171" s="105"/>
      <c r="R171" s="106"/>
      <c r="S171" s="105"/>
      <c r="T171" s="105"/>
      <c r="U171" s="105"/>
    </row>
    <row r="172" ht="12.75" customHeight="1">
      <c r="A172" s="105"/>
      <c r="B172" s="105"/>
      <c r="C172" s="105"/>
      <c r="D172" s="105"/>
      <c r="E172" s="50"/>
      <c r="F172" s="105"/>
      <c r="G172" s="105"/>
      <c r="H172" s="105"/>
      <c r="I172" s="105"/>
      <c r="J172" s="105"/>
      <c r="K172" s="105"/>
      <c r="L172" s="105"/>
      <c r="M172" s="106"/>
      <c r="N172" s="106"/>
      <c r="O172" s="105"/>
      <c r="P172" s="107"/>
      <c r="Q172" s="105"/>
      <c r="R172" s="106"/>
      <c r="S172" s="105"/>
      <c r="T172" s="105"/>
      <c r="U172" s="105"/>
    </row>
    <row r="173" ht="12.75" customHeight="1">
      <c r="A173" s="105"/>
      <c r="B173" s="105"/>
      <c r="C173" s="105"/>
      <c r="D173" s="105"/>
      <c r="E173" s="50"/>
      <c r="F173" s="105"/>
      <c r="G173" s="105"/>
      <c r="H173" s="105"/>
      <c r="I173" s="105"/>
      <c r="J173" s="105"/>
      <c r="K173" s="105"/>
      <c r="L173" s="105"/>
      <c r="M173" s="106"/>
      <c r="N173" s="106"/>
      <c r="O173" s="105"/>
      <c r="P173" s="107"/>
      <c r="Q173" s="105"/>
      <c r="R173" s="106"/>
      <c r="S173" s="105"/>
      <c r="T173" s="105"/>
      <c r="U173" s="105"/>
    </row>
    <row r="174" ht="12.75" customHeight="1">
      <c r="A174" s="105"/>
      <c r="B174" s="105"/>
      <c r="C174" s="105"/>
      <c r="D174" s="105"/>
      <c r="E174" s="50"/>
      <c r="F174" s="105"/>
      <c r="G174" s="105"/>
      <c r="H174" s="105"/>
      <c r="I174" s="105"/>
      <c r="J174" s="105"/>
      <c r="K174" s="105"/>
      <c r="L174" s="105"/>
      <c r="M174" s="106"/>
      <c r="N174" s="106"/>
      <c r="O174" s="105"/>
      <c r="P174" s="107"/>
      <c r="Q174" s="105"/>
      <c r="R174" s="106"/>
      <c r="S174" s="105"/>
      <c r="T174" s="105"/>
      <c r="U174" s="105"/>
    </row>
    <row r="175" ht="12.75" customHeight="1">
      <c r="A175" s="105"/>
      <c r="B175" s="105"/>
      <c r="C175" s="105"/>
      <c r="D175" s="105"/>
      <c r="E175" s="50"/>
      <c r="F175" s="105"/>
      <c r="G175" s="105"/>
      <c r="H175" s="105"/>
      <c r="I175" s="105"/>
      <c r="J175" s="105"/>
      <c r="K175" s="105"/>
      <c r="L175" s="105"/>
      <c r="M175" s="106"/>
      <c r="N175" s="106"/>
      <c r="O175" s="105"/>
      <c r="P175" s="107"/>
      <c r="Q175" s="105"/>
      <c r="R175" s="106"/>
      <c r="S175" s="105"/>
      <c r="T175" s="105"/>
      <c r="U175" s="105"/>
    </row>
    <row r="176" ht="12.75" customHeight="1">
      <c r="A176" s="105"/>
      <c r="B176" s="105"/>
      <c r="C176" s="105"/>
      <c r="D176" s="105"/>
      <c r="E176" s="50"/>
      <c r="F176" s="105"/>
      <c r="G176" s="105"/>
      <c r="H176" s="105"/>
      <c r="I176" s="105"/>
      <c r="J176" s="105"/>
      <c r="K176" s="105"/>
      <c r="L176" s="105"/>
      <c r="M176" s="106"/>
      <c r="N176" s="106"/>
      <c r="O176" s="105"/>
      <c r="P176" s="107"/>
      <c r="Q176" s="105"/>
      <c r="R176" s="106"/>
      <c r="S176" s="105"/>
      <c r="T176" s="105"/>
      <c r="U176" s="105"/>
    </row>
    <row r="177" ht="12.75" customHeight="1">
      <c r="A177" s="105"/>
      <c r="B177" s="105"/>
      <c r="C177" s="105"/>
      <c r="D177" s="105"/>
      <c r="E177" s="50"/>
      <c r="F177" s="105"/>
      <c r="G177" s="105"/>
      <c r="H177" s="105"/>
      <c r="I177" s="105"/>
      <c r="J177" s="105"/>
      <c r="K177" s="105"/>
      <c r="L177" s="105"/>
      <c r="M177" s="106"/>
      <c r="N177" s="106"/>
      <c r="O177" s="105"/>
      <c r="P177" s="107"/>
      <c r="Q177" s="105"/>
      <c r="R177" s="106"/>
      <c r="S177" s="105"/>
      <c r="T177" s="105"/>
      <c r="U177" s="105"/>
    </row>
    <row r="178" ht="12.75" customHeight="1">
      <c r="A178" s="105"/>
      <c r="B178" s="105"/>
      <c r="C178" s="105"/>
      <c r="D178" s="105"/>
      <c r="E178" s="50"/>
      <c r="F178" s="105"/>
      <c r="G178" s="105"/>
      <c r="H178" s="105"/>
      <c r="I178" s="105"/>
      <c r="J178" s="105"/>
      <c r="K178" s="105"/>
      <c r="L178" s="105"/>
      <c r="M178" s="106"/>
      <c r="N178" s="106"/>
      <c r="O178" s="105"/>
      <c r="P178" s="107"/>
      <c r="Q178" s="105"/>
      <c r="R178" s="106"/>
      <c r="S178" s="105"/>
      <c r="T178" s="105"/>
      <c r="U178" s="105"/>
    </row>
    <row r="179" ht="12.75" customHeight="1">
      <c r="A179" s="105"/>
      <c r="B179" s="105"/>
      <c r="C179" s="105"/>
      <c r="D179" s="105"/>
      <c r="E179" s="50"/>
      <c r="F179" s="105"/>
      <c r="G179" s="105"/>
      <c r="H179" s="105"/>
      <c r="I179" s="105"/>
      <c r="J179" s="105"/>
      <c r="K179" s="105"/>
      <c r="L179" s="105"/>
      <c r="M179" s="106"/>
      <c r="N179" s="106"/>
      <c r="O179" s="105"/>
      <c r="P179" s="107"/>
      <c r="Q179" s="105"/>
      <c r="R179" s="106"/>
      <c r="S179" s="105"/>
      <c r="T179" s="105"/>
      <c r="U179" s="105"/>
    </row>
    <row r="180" ht="12.75" customHeight="1">
      <c r="A180" s="105"/>
      <c r="B180" s="105"/>
      <c r="C180" s="105"/>
      <c r="D180" s="105"/>
      <c r="E180" s="50"/>
      <c r="F180" s="105"/>
      <c r="G180" s="105"/>
      <c r="H180" s="105"/>
      <c r="I180" s="105"/>
      <c r="J180" s="105"/>
      <c r="K180" s="105"/>
      <c r="L180" s="105"/>
      <c r="M180" s="106"/>
      <c r="N180" s="106"/>
      <c r="O180" s="105"/>
      <c r="P180" s="107"/>
      <c r="Q180" s="105"/>
      <c r="R180" s="106"/>
      <c r="S180" s="105"/>
      <c r="T180" s="105"/>
      <c r="U180" s="105"/>
    </row>
    <row r="181" ht="12.75" customHeight="1">
      <c r="A181" s="105"/>
      <c r="B181" s="105"/>
      <c r="C181" s="105"/>
      <c r="D181" s="105"/>
      <c r="E181" s="50"/>
      <c r="F181" s="105"/>
      <c r="G181" s="105"/>
      <c r="H181" s="105"/>
      <c r="I181" s="105"/>
      <c r="J181" s="105"/>
      <c r="K181" s="105"/>
      <c r="L181" s="105"/>
      <c r="M181" s="106"/>
      <c r="N181" s="106"/>
      <c r="O181" s="105"/>
      <c r="P181" s="107"/>
      <c r="Q181" s="105"/>
      <c r="R181" s="106"/>
      <c r="S181" s="105"/>
      <c r="T181" s="105"/>
      <c r="U181" s="105"/>
    </row>
    <row r="182" ht="12.75" customHeight="1">
      <c r="A182" s="105"/>
      <c r="B182" s="105"/>
      <c r="C182" s="105"/>
      <c r="D182" s="105"/>
      <c r="E182" s="50"/>
      <c r="F182" s="105"/>
      <c r="G182" s="105"/>
      <c r="H182" s="105"/>
      <c r="I182" s="105"/>
      <c r="J182" s="105"/>
      <c r="K182" s="105"/>
      <c r="L182" s="105"/>
      <c r="M182" s="106"/>
      <c r="N182" s="106"/>
      <c r="O182" s="105"/>
      <c r="P182" s="107"/>
      <c r="Q182" s="105"/>
      <c r="R182" s="106"/>
      <c r="S182" s="105"/>
      <c r="T182" s="105"/>
      <c r="U182" s="105"/>
    </row>
    <row r="183" ht="12.75" customHeight="1">
      <c r="A183" s="105"/>
      <c r="B183" s="105"/>
      <c r="C183" s="105"/>
      <c r="D183" s="105"/>
      <c r="E183" s="50"/>
      <c r="F183" s="105"/>
      <c r="G183" s="105"/>
      <c r="H183" s="105"/>
      <c r="I183" s="105"/>
      <c r="J183" s="105"/>
      <c r="K183" s="105"/>
      <c r="L183" s="105"/>
      <c r="M183" s="106"/>
      <c r="N183" s="106"/>
      <c r="O183" s="105"/>
      <c r="P183" s="107"/>
      <c r="Q183" s="105"/>
      <c r="R183" s="106"/>
      <c r="S183" s="105"/>
      <c r="T183" s="105"/>
      <c r="U183" s="105"/>
    </row>
    <row r="184" ht="12.75" customHeight="1">
      <c r="A184" s="105"/>
      <c r="B184" s="105"/>
      <c r="C184" s="105"/>
      <c r="D184" s="105"/>
      <c r="E184" s="50"/>
      <c r="F184" s="105"/>
      <c r="G184" s="105"/>
      <c r="H184" s="105"/>
      <c r="I184" s="105"/>
      <c r="J184" s="105"/>
      <c r="K184" s="105"/>
      <c r="L184" s="105"/>
      <c r="M184" s="106"/>
      <c r="N184" s="106"/>
      <c r="O184" s="105"/>
      <c r="P184" s="107"/>
      <c r="Q184" s="105"/>
      <c r="R184" s="106"/>
      <c r="S184" s="105"/>
      <c r="T184" s="105"/>
      <c r="U184" s="105"/>
    </row>
    <row r="185" ht="12.75" customHeight="1">
      <c r="A185" s="105"/>
      <c r="B185" s="105"/>
      <c r="C185" s="105"/>
      <c r="D185" s="105"/>
      <c r="E185" s="50"/>
      <c r="F185" s="105"/>
      <c r="G185" s="105"/>
      <c r="H185" s="105"/>
      <c r="I185" s="105"/>
      <c r="J185" s="105"/>
      <c r="K185" s="105"/>
      <c r="L185" s="105"/>
      <c r="M185" s="106"/>
      <c r="N185" s="106"/>
      <c r="O185" s="105"/>
      <c r="P185" s="107"/>
      <c r="Q185" s="105"/>
      <c r="R185" s="106"/>
      <c r="S185" s="105"/>
      <c r="T185" s="105"/>
      <c r="U185" s="105"/>
    </row>
    <row r="186" ht="12.75" customHeight="1">
      <c r="A186" s="105"/>
      <c r="B186" s="105"/>
      <c r="C186" s="105"/>
      <c r="D186" s="105"/>
      <c r="E186" s="50"/>
      <c r="F186" s="105"/>
      <c r="G186" s="105"/>
      <c r="H186" s="105"/>
      <c r="I186" s="105"/>
      <c r="J186" s="105"/>
      <c r="K186" s="105"/>
      <c r="L186" s="105"/>
      <c r="M186" s="106"/>
      <c r="N186" s="106"/>
      <c r="O186" s="105"/>
      <c r="P186" s="107"/>
      <c r="Q186" s="105"/>
      <c r="R186" s="106"/>
      <c r="S186" s="105"/>
      <c r="T186" s="105"/>
      <c r="U186" s="105"/>
    </row>
    <row r="187" ht="12.75" customHeight="1">
      <c r="A187" s="105"/>
      <c r="B187" s="105"/>
      <c r="C187" s="105"/>
      <c r="D187" s="105"/>
      <c r="E187" s="50"/>
      <c r="F187" s="105"/>
      <c r="G187" s="105"/>
      <c r="H187" s="105"/>
      <c r="I187" s="105"/>
      <c r="J187" s="105"/>
      <c r="K187" s="105"/>
      <c r="L187" s="105"/>
      <c r="M187" s="106"/>
      <c r="N187" s="106"/>
      <c r="O187" s="105"/>
      <c r="P187" s="107"/>
      <c r="Q187" s="105"/>
      <c r="R187" s="106"/>
      <c r="S187" s="105"/>
      <c r="T187" s="105"/>
      <c r="U187" s="105"/>
    </row>
    <row r="188" ht="12.75" customHeight="1">
      <c r="A188" s="105"/>
      <c r="B188" s="105"/>
      <c r="C188" s="105"/>
      <c r="D188" s="105"/>
      <c r="E188" s="50"/>
      <c r="F188" s="105"/>
      <c r="G188" s="105"/>
      <c r="H188" s="105"/>
      <c r="I188" s="105"/>
      <c r="J188" s="105"/>
      <c r="K188" s="105"/>
      <c r="L188" s="105"/>
      <c r="M188" s="106"/>
      <c r="N188" s="106"/>
      <c r="O188" s="105"/>
      <c r="P188" s="107"/>
      <c r="Q188" s="105"/>
      <c r="R188" s="106"/>
      <c r="S188" s="105"/>
      <c r="T188" s="105"/>
      <c r="U188" s="105"/>
    </row>
    <row r="189" ht="12.75" customHeight="1">
      <c r="A189" s="105"/>
      <c r="B189" s="105"/>
      <c r="C189" s="105"/>
      <c r="D189" s="105"/>
      <c r="E189" s="50"/>
      <c r="F189" s="105"/>
      <c r="G189" s="105"/>
      <c r="H189" s="105"/>
      <c r="I189" s="105"/>
      <c r="J189" s="105"/>
      <c r="K189" s="105"/>
      <c r="L189" s="105"/>
      <c r="M189" s="106"/>
      <c r="N189" s="106"/>
      <c r="O189" s="105"/>
      <c r="P189" s="107"/>
      <c r="Q189" s="105"/>
      <c r="R189" s="106"/>
      <c r="S189" s="105"/>
      <c r="T189" s="105"/>
      <c r="U189" s="105"/>
    </row>
    <row r="190" ht="12.75" customHeight="1">
      <c r="A190" s="105"/>
      <c r="B190" s="105"/>
      <c r="C190" s="105"/>
      <c r="D190" s="105"/>
      <c r="E190" s="50"/>
      <c r="F190" s="105"/>
      <c r="G190" s="105"/>
      <c r="H190" s="105"/>
      <c r="I190" s="105"/>
      <c r="J190" s="105"/>
      <c r="K190" s="105"/>
      <c r="L190" s="105"/>
      <c r="M190" s="106"/>
      <c r="N190" s="106"/>
      <c r="O190" s="105"/>
      <c r="P190" s="107"/>
      <c r="Q190" s="105"/>
      <c r="R190" s="106"/>
      <c r="S190" s="105"/>
      <c r="T190" s="105"/>
      <c r="U190" s="105"/>
    </row>
    <row r="191" ht="12.75" customHeight="1">
      <c r="A191" s="105"/>
      <c r="B191" s="105"/>
      <c r="C191" s="105"/>
      <c r="D191" s="105"/>
      <c r="E191" s="50"/>
      <c r="F191" s="105"/>
      <c r="G191" s="105"/>
      <c r="H191" s="105"/>
      <c r="I191" s="105"/>
      <c r="J191" s="105"/>
      <c r="K191" s="105"/>
      <c r="L191" s="105"/>
      <c r="M191" s="106"/>
      <c r="N191" s="106"/>
      <c r="O191" s="105"/>
      <c r="P191" s="107"/>
      <c r="Q191" s="105"/>
      <c r="R191" s="106"/>
      <c r="S191" s="105"/>
      <c r="T191" s="105"/>
      <c r="U191" s="105"/>
    </row>
    <row r="192" ht="12.75" customHeight="1">
      <c r="A192" s="105"/>
      <c r="B192" s="105"/>
      <c r="C192" s="105"/>
      <c r="D192" s="105"/>
      <c r="E192" s="50"/>
      <c r="F192" s="105"/>
      <c r="G192" s="105"/>
      <c r="H192" s="105"/>
      <c r="I192" s="105"/>
      <c r="J192" s="105"/>
      <c r="K192" s="105"/>
      <c r="L192" s="105"/>
      <c r="M192" s="106"/>
      <c r="N192" s="106"/>
      <c r="O192" s="105"/>
      <c r="P192" s="107"/>
      <c r="Q192" s="105"/>
      <c r="R192" s="106"/>
      <c r="S192" s="105"/>
      <c r="T192" s="105"/>
      <c r="U192" s="105"/>
    </row>
    <row r="193" ht="12.75" customHeight="1">
      <c r="A193" s="105"/>
      <c r="B193" s="105"/>
      <c r="C193" s="105"/>
      <c r="D193" s="105"/>
      <c r="E193" s="50"/>
      <c r="F193" s="105"/>
      <c r="G193" s="105"/>
      <c r="H193" s="105"/>
      <c r="I193" s="105"/>
      <c r="J193" s="105"/>
      <c r="K193" s="105"/>
      <c r="L193" s="105"/>
      <c r="M193" s="106"/>
      <c r="N193" s="106"/>
      <c r="O193" s="105"/>
      <c r="P193" s="107"/>
      <c r="Q193" s="105"/>
      <c r="R193" s="106"/>
      <c r="S193" s="105"/>
      <c r="T193" s="105"/>
      <c r="U193" s="105"/>
    </row>
    <row r="194" ht="12.75" customHeight="1">
      <c r="A194" s="105"/>
      <c r="B194" s="105"/>
      <c r="C194" s="105"/>
      <c r="D194" s="105"/>
      <c r="E194" s="50"/>
      <c r="F194" s="105"/>
      <c r="G194" s="105"/>
      <c r="H194" s="105"/>
      <c r="I194" s="105"/>
      <c r="J194" s="105"/>
      <c r="K194" s="105"/>
      <c r="L194" s="105"/>
      <c r="M194" s="106"/>
      <c r="N194" s="106"/>
      <c r="O194" s="105"/>
      <c r="P194" s="107"/>
      <c r="Q194" s="105"/>
      <c r="R194" s="106"/>
      <c r="S194" s="105"/>
      <c r="T194" s="105"/>
      <c r="U194" s="105"/>
    </row>
    <row r="195" ht="12.75" customHeight="1">
      <c r="A195" s="105"/>
      <c r="B195" s="105"/>
      <c r="C195" s="105"/>
      <c r="D195" s="105"/>
      <c r="E195" s="50"/>
      <c r="F195" s="105"/>
      <c r="G195" s="105"/>
      <c r="H195" s="105"/>
      <c r="I195" s="105"/>
      <c r="J195" s="105"/>
      <c r="K195" s="105"/>
      <c r="L195" s="105"/>
      <c r="M195" s="106"/>
      <c r="N195" s="106"/>
      <c r="O195" s="105"/>
      <c r="P195" s="107"/>
      <c r="Q195" s="105"/>
      <c r="R195" s="106"/>
      <c r="S195" s="105"/>
      <c r="T195" s="105"/>
      <c r="U195" s="105"/>
    </row>
    <row r="196" ht="12.75" customHeight="1">
      <c r="A196" s="105"/>
      <c r="B196" s="105"/>
      <c r="C196" s="105"/>
      <c r="D196" s="105"/>
      <c r="E196" s="50"/>
      <c r="F196" s="105"/>
      <c r="G196" s="105"/>
      <c r="H196" s="105"/>
      <c r="I196" s="105"/>
      <c r="J196" s="105"/>
      <c r="K196" s="105"/>
      <c r="L196" s="105"/>
      <c r="M196" s="106"/>
      <c r="N196" s="106"/>
      <c r="O196" s="105"/>
      <c r="P196" s="107"/>
      <c r="Q196" s="105"/>
      <c r="R196" s="106"/>
      <c r="S196" s="105"/>
      <c r="T196" s="105"/>
      <c r="U196" s="105"/>
    </row>
    <row r="197" ht="12.75" customHeight="1">
      <c r="A197" s="105"/>
      <c r="B197" s="105"/>
      <c r="C197" s="105"/>
      <c r="D197" s="105"/>
      <c r="E197" s="50"/>
      <c r="F197" s="105"/>
      <c r="G197" s="105"/>
      <c r="H197" s="105"/>
      <c r="I197" s="105"/>
      <c r="J197" s="105"/>
      <c r="K197" s="105"/>
      <c r="L197" s="105"/>
      <c r="M197" s="106"/>
      <c r="N197" s="106"/>
      <c r="O197" s="105"/>
      <c r="P197" s="107"/>
      <c r="Q197" s="105"/>
      <c r="R197" s="106"/>
      <c r="S197" s="105"/>
      <c r="T197" s="105"/>
      <c r="U197" s="105"/>
    </row>
    <row r="198" ht="12.75" customHeight="1">
      <c r="A198" s="105"/>
      <c r="B198" s="105"/>
      <c r="C198" s="105"/>
      <c r="D198" s="105"/>
      <c r="E198" s="50"/>
      <c r="F198" s="105"/>
      <c r="G198" s="105"/>
      <c r="H198" s="105"/>
      <c r="I198" s="105"/>
      <c r="J198" s="105"/>
      <c r="K198" s="105"/>
      <c r="L198" s="105"/>
      <c r="M198" s="106"/>
      <c r="N198" s="106"/>
      <c r="O198" s="105"/>
      <c r="P198" s="107"/>
      <c r="Q198" s="105"/>
      <c r="R198" s="106"/>
      <c r="S198" s="105"/>
      <c r="T198" s="105"/>
      <c r="U198" s="105"/>
    </row>
    <row r="199" ht="12.75" customHeight="1">
      <c r="A199" s="105"/>
      <c r="B199" s="105"/>
      <c r="C199" s="105"/>
      <c r="D199" s="105"/>
      <c r="E199" s="50"/>
      <c r="F199" s="105"/>
      <c r="G199" s="105"/>
      <c r="H199" s="105"/>
      <c r="I199" s="105"/>
      <c r="J199" s="105"/>
      <c r="K199" s="105"/>
      <c r="L199" s="105"/>
      <c r="M199" s="106"/>
      <c r="N199" s="106"/>
      <c r="O199" s="105"/>
      <c r="P199" s="107"/>
      <c r="Q199" s="105"/>
      <c r="R199" s="106"/>
      <c r="S199" s="105"/>
      <c r="T199" s="105"/>
      <c r="U199" s="105"/>
    </row>
    <row r="200" ht="12.75" customHeight="1">
      <c r="A200" s="105"/>
      <c r="B200" s="105"/>
      <c r="C200" s="105"/>
      <c r="D200" s="105"/>
      <c r="E200" s="50"/>
      <c r="F200" s="105"/>
      <c r="G200" s="105"/>
      <c r="H200" s="105"/>
      <c r="I200" s="105"/>
      <c r="J200" s="105"/>
      <c r="K200" s="105"/>
      <c r="L200" s="105"/>
      <c r="M200" s="106"/>
      <c r="N200" s="106"/>
      <c r="O200" s="105"/>
      <c r="P200" s="107"/>
      <c r="Q200" s="105"/>
      <c r="R200" s="106"/>
      <c r="S200" s="105"/>
      <c r="T200" s="105"/>
      <c r="U200" s="105"/>
    </row>
    <row r="201" ht="12.75" customHeight="1">
      <c r="A201" s="105"/>
      <c r="B201" s="105"/>
      <c r="C201" s="105"/>
      <c r="D201" s="105"/>
      <c r="E201" s="50"/>
      <c r="F201" s="105"/>
      <c r="G201" s="105"/>
      <c r="H201" s="105"/>
      <c r="I201" s="105"/>
      <c r="J201" s="105"/>
      <c r="K201" s="105"/>
      <c r="L201" s="105"/>
      <c r="M201" s="106"/>
      <c r="N201" s="106"/>
      <c r="O201" s="105"/>
      <c r="P201" s="107"/>
      <c r="Q201" s="105"/>
      <c r="R201" s="106"/>
      <c r="S201" s="105"/>
      <c r="T201" s="105"/>
      <c r="U201" s="105"/>
    </row>
    <row r="202" ht="12.75" customHeight="1">
      <c r="A202" s="105"/>
      <c r="B202" s="105"/>
      <c r="C202" s="105"/>
      <c r="D202" s="105"/>
      <c r="E202" s="50"/>
      <c r="F202" s="105"/>
      <c r="G202" s="105"/>
      <c r="H202" s="105"/>
      <c r="I202" s="105"/>
      <c r="J202" s="105"/>
      <c r="K202" s="105"/>
      <c r="L202" s="105"/>
      <c r="M202" s="106"/>
      <c r="N202" s="106"/>
      <c r="O202" s="105"/>
      <c r="P202" s="107"/>
      <c r="Q202" s="105"/>
      <c r="R202" s="106"/>
      <c r="S202" s="105"/>
      <c r="T202" s="105"/>
      <c r="U202" s="105"/>
    </row>
    <row r="203" ht="12.75" customHeight="1">
      <c r="A203" s="105"/>
      <c r="B203" s="105"/>
      <c r="C203" s="105"/>
      <c r="D203" s="105"/>
      <c r="E203" s="50"/>
      <c r="F203" s="105"/>
      <c r="G203" s="105"/>
      <c r="H203" s="105"/>
      <c r="I203" s="105"/>
      <c r="J203" s="105"/>
      <c r="K203" s="105"/>
      <c r="L203" s="105"/>
      <c r="M203" s="106"/>
      <c r="N203" s="106"/>
      <c r="O203" s="105"/>
      <c r="P203" s="107"/>
      <c r="Q203" s="105"/>
      <c r="R203" s="106"/>
      <c r="S203" s="105"/>
      <c r="T203" s="105"/>
      <c r="U203" s="105"/>
    </row>
    <row r="204" ht="12.75" customHeight="1">
      <c r="A204" s="105"/>
      <c r="B204" s="105"/>
      <c r="C204" s="105"/>
      <c r="D204" s="105"/>
      <c r="E204" s="50"/>
      <c r="F204" s="105"/>
      <c r="G204" s="105"/>
      <c r="H204" s="105"/>
      <c r="I204" s="105"/>
      <c r="J204" s="105"/>
      <c r="K204" s="105"/>
      <c r="L204" s="105"/>
      <c r="M204" s="106"/>
      <c r="N204" s="106"/>
      <c r="O204" s="105"/>
      <c r="P204" s="107"/>
      <c r="Q204" s="105"/>
      <c r="R204" s="106"/>
      <c r="S204" s="105"/>
      <c r="T204" s="105"/>
      <c r="U204" s="105"/>
    </row>
    <row r="205" ht="12.75" customHeight="1">
      <c r="A205" s="105"/>
      <c r="B205" s="105"/>
      <c r="C205" s="105"/>
      <c r="D205" s="105"/>
      <c r="E205" s="50"/>
      <c r="F205" s="105"/>
      <c r="G205" s="105"/>
      <c r="H205" s="105"/>
      <c r="I205" s="105"/>
      <c r="J205" s="105"/>
      <c r="K205" s="105"/>
      <c r="L205" s="105"/>
      <c r="M205" s="106"/>
      <c r="N205" s="106"/>
      <c r="O205" s="105"/>
      <c r="P205" s="107"/>
      <c r="Q205" s="105"/>
      <c r="R205" s="106"/>
      <c r="S205" s="105"/>
      <c r="T205" s="105"/>
      <c r="U205" s="105"/>
    </row>
    <row r="206" ht="12.75" customHeight="1">
      <c r="A206" s="105"/>
      <c r="B206" s="105"/>
      <c r="C206" s="105"/>
      <c r="D206" s="105"/>
      <c r="E206" s="50"/>
      <c r="F206" s="105"/>
      <c r="G206" s="105"/>
      <c r="H206" s="105"/>
      <c r="I206" s="105"/>
      <c r="J206" s="105"/>
      <c r="K206" s="105"/>
      <c r="L206" s="105"/>
      <c r="M206" s="106"/>
      <c r="N206" s="106"/>
      <c r="O206" s="105"/>
      <c r="P206" s="107"/>
      <c r="Q206" s="105"/>
      <c r="R206" s="106"/>
      <c r="S206" s="105"/>
      <c r="T206" s="105"/>
      <c r="U206" s="105"/>
    </row>
    <row r="207" ht="12.75" customHeight="1">
      <c r="A207" s="105"/>
      <c r="B207" s="105"/>
      <c r="C207" s="105"/>
      <c r="D207" s="105"/>
      <c r="E207" s="50"/>
      <c r="F207" s="105"/>
      <c r="G207" s="105"/>
      <c r="H207" s="105"/>
      <c r="I207" s="105"/>
      <c r="J207" s="105"/>
      <c r="K207" s="105"/>
      <c r="L207" s="105"/>
      <c r="M207" s="106"/>
      <c r="N207" s="106"/>
      <c r="O207" s="105"/>
      <c r="P207" s="107"/>
      <c r="Q207" s="105"/>
      <c r="R207" s="106"/>
      <c r="S207" s="105"/>
      <c r="T207" s="105"/>
      <c r="U207" s="105"/>
    </row>
    <row r="208" ht="12.75" customHeight="1">
      <c r="A208" s="105"/>
      <c r="B208" s="105"/>
      <c r="C208" s="105"/>
      <c r="D208" s="105"/>
      <c r="E208" s="50"/>
      <c r="F208" s="105"/>
      <c r="G208" s="105"/>
      <c r="H208" s="105"/>
      <c r="I208" s="105"/>
      <c r="J208" s="105"/>
      <c r="K208" s="105"/>
      <c r="L208" s="105"/>
      <c r="M208" s="106"/>
      <c r="N208" s="106"/>
      <c r="O208" s="105"/>
      <c r="P208" s="107"/>
      <c r="Q208" s="105"/>
      <c r="R208" s="106"/>
      <c r="S208" s="105"/>
      <c r="T208" s="105"/>
      <c r="U208" s="105"/>
    </row>
    <row r="209" ht="12.75" customHeight="1">
      <c r="A209" s="105"/>
      <c r="B209" s="105"/>
      <c r="C209" s="105"/>
      <c r="D209" s="105"/>
      <c r="E209" s="50"/>
      <c r="F209" s="105"/>
      <c r="G209" s="105"/>
      <c r="H209" s="105"/>
      <c r="I209" s="105"/>
      <c r="J209" s="105"/>
      <c r="K209" s="105"/>
      <c r="L209" s="105"/>
      <c r="M209" s="106"/>
      <c r="N209" s="106"/>
      <c r="O209" s="105"/>
      <c r="P209" s="107"/>
      <c r="Q209" s="105"/>
      <c r="R209" s="106"/>
      <c r="S209" s="105"/>
      <c r="T209" s="105"/>
      <c r="U209" s="105"/>
    </row>
    <row r="210" ht="12.75" customHeight="1">
      <c r="A210" s="105"/>
      <c r="B210" s="105"/>
      <c r="C210" s="105"/>
      <c r="D210" s="105"/>
      <c r="E210" s="50"/>
      <c r="F210" s="105"/>
      <c r="G210" s="105"/>
      <c r="H210" s="105"/>
      <c r="I210" s="105"/>
      <c r="J210" s="105"/>
      <c r="K210" s="105"/>
      <c r="L210" s="105"/>
      <c r="M210" s="106"/>
      <c r="N210" s="106"/>
      <c r="O210" s="105"/>
      <c r="P210" s="107"/>
      <c r="Q210" s="105"/>
      <c r="R210" s="106"/>
      <c r="S210" s="105"/>
      <c r="T210" s="105"/>
      <c r="U210" s="105"/>
    </row>
    <row r="211" ht="12.75" customHeight="1">
      <c r="A211" s="105"/>
      <c r="B211" s="105"/>
      <c r="C211" s="105"/>
      <c r="D211" s="105"/>
      <c r="E211" s="50"/>
      <c r="F211" s="105"/>
      <c r="G211" s="105"/>
      <c r="H211" s="105"/>
      <c r="I211" s="105"/>
      <c r="J211" s="105"/>
      <c r="K211" s="105"/>
      <c r="L211" s="105"/>
      <c r="M211" s="106"/>
      <c r="N211" s="106"/>
      <c r="O211" s="105"/>
      <c r="P211" s="107"/>
      <c r="Q211" s="105"/>
      <c r="R211" s="106"/>
      <c r="S211" s="105"/>
      <c r="T211" s="105"/>
      <c r="U211" s="105"/>
    </row>
    <row r="212" ht="12.75" customHeight="1">
      <c r="A212" s="105"/>
      <c r="B212" s="105"/>
      <c r="C212" s="105"/>
      <c r="D212" s="105"/>
      <c r="E212" s="50"/>
      <c r="F212" s="105"/>
      <c r="G212" s="105"/>
      <c r="H212" s="105"/>
      <c r="I212" s="105"/>
      <c r="J212" s="105"/>
      <c r="K212" s="105"/>
      <c r="L212" s="105"/>
      <c r="M212" s="106"/>
      <c r="N212" s="106"/>
      <c r="O212" s="105"/>
      <c r="P212" s="107"/>
      <c r="Q212" s="105"/>
      <c r="R212" s="106"/>
      <c r="S212" s="105"/>
      <c r="T212" s="105"/>
      <c r="U212" s="105"/>
    </row>
    <row r="213" ht="12.75" customHeight="1">
      <c r="A213" s="105"/>
      <c r="B213" s="105"/>
      <c r="C213" s="105"/>
      <c r="D213" s="105"/>
      <c r="E213" s="50"/>
      <c r="F213" s="105"/>
      <c r="G213" s="105"/>
      <c r="H213" s="105"/>
      <c r="I213" s="105"/>
      <c r="J213" s="105"/>
      <c r="K213" s="105"/>
      <c r="L213" s="105"/>
      <c r="M213" s="106"/>
      <c r="N213" s="106"/>
      <c r="O213" s="105"/>
      <c r="P213" s="107"/>
      <c r="Q213" s="105"/>
      <c r="R213" s="106"/>
      <c r="S213" s="105"/>
      <c r="T213" s="105"/>
      <c r="U213" s="105"/>
    </row>
    <row r="214" ht="12.75" customHeight="1">
      <c r="A214" s="105"/>
      <c r="B214" s="105"/>
      <c r="C214" s="105"/>
      <c r="D214" s="105"/>
      <c r="E214" s="50"/>
      <c r="F214" s="105"/>
      <c r="G214" s="105"/>
      <c r="H214" s="105"/>
      <c r="I214" s="105"/>
      <c r="J214" s="105"/>
      <c r="K214" s="105"/>
      <c r="L214" s="105"/>
      <c r="M214" s="106"/>
      <c r="N214" s="106"/>
      <c r="O214" s="105"/>
      <c r="P214" s="107"/>
      <c r="Q214" s="105"/>
      <c r="R214" s="106"/>
      <c r="S214" s="105"/>
      <c r="T214" s="105"/>
      <c r="U214" s="105"/>
    </row>
    <row r="215" ht="12.75" customHeight="1">
      <c r="A215" s="105"/>
      <c r="B215" s="105"/>
      <c r="C215" s="105"/>
      <c r="D215" s="105"/>
      <c r="E215" s="50"/>
      <c r="F215" s="105"/>
      <c r="G215" s="105"/>
      <c r="H215" s="105"/>
      <c r="I215" s="105"/>
      <c r="J215" s="105"/>
      <c r="K215" s="105"/>
      <c r="L215" s="105"/>
      <c r="M215" s="106"/>
      <c r="N215" s="106"/>
      <c r="O215" s="105"/>
      <c r="P215" s="107"/>
      <c r="Q215" s="105"/>
      <c r="R215" s="106"/>
      <c r="S215" s="105"/>
      <c r="T215" s="105"/>
      <c r="U215" s="105"/>
    </row>
    <row r="216" ht="12.75" customHeight="1">
      <c r="A216" s="105"/>
      <c r="B216" s="105"/>
      <c r="C216" s="105"/>
      <c r="D216" s="105"/>
      <c r="E216" s="50"/>
      <c r="F216" s="105"/>
      <c r="G216" s="105"/>
      <c r="H216" s="105"/>
      <c r="I216" s="105"/>
      <c r="J216" s="105"/>
      <c r="K216" s="105"/>
      <c r="L216" s="105"/>
      <c r="M216" s="106"/>
      <c r="N216" s="106"/>
      <c r="O216" s="105"/>
      <c r="P216" s="107"/>
      <c r="Q216" s="105"/>
      <c r="R216" s="106"/>
      <c r="S216" s="105"/>
      <c r="T216" s="105"/>
      <c r="U216" s="105"/>
    </row>
    <row r="217" ht="12.75" customHeight="1">
      <c r="A217" s="105"/>
      <c r="B217" s="105"/>
      <c r="C217" s="105"/>
      <c r="D217" s="105"/>
      <c r="E217" s="50"/>
      <c r="F217" s="105"/>
      <c r="G217" s="105"/>
      <c r="H217" s="105"/>
      <c r="I217" s="105"/>
      <c r="J217" s="105"/>
      <c r="K217" s="105"/>
      <c r="L217" s="105"/>
      <c r="M217" s="106"/>
      <c r="N217" s="106"/>
      <c r="O217" s="105"/>
      <c r="P217" s="107"/>
      <c r="Q217" s="105"/>
      <c r="R217" s="106"/>
      <c r="S217" s="105"/>
      <c r="T217" s="105"/>
      <c r="U217" s="105"/>
    </row>
    <row r="218" ht="12.75" customHeight="1">
      <c r="A218" s="105"/>
      <c r="B218" s="105"/>
      <c r="C218" s="105"/>
      <c r="D218" s="105"/>
      <c r="E218" s="50"/>
      <c r="F218" s="105"/>
      <c r="G218" s="105"/>
      <c r="H218" s="105"/>
      <c r="I218" s="105"/>
      <c r="J218" s="105"/>
      <c r="K218" s="105"/>
      <c r="L218" s="105"/>
      <c r="M218" s="106"/>
      <c r="N218" s="106"/>
      <c r="O218" s="105"/>
      <c r="P218" s="107"/>
      <c r="Q218" s="105"/>
      <c r="R218" s="106"/>
      <c r="S218" s="105"/>
      <c r="T218" s="105"/>
      <c r="U218" s="105"/>
    </row>
    <row r="219" ht="12.75" customHeight="1">
      <c r="A219" s="105"/>
      <c r="B219" s="105"/>
      <c r="C219" s="105"/>
      <c r="D219" s="105"/>
      <c r="E219" s="50"/>
      <c r="F219" s="105"/>
      <c r="G219" s="105"/>
      <c r="H219" s="105"/>
      <c r="I219" s="105"/>
      <c r="J219" s="105"/>
      <c r="K219" s="105"/>
      <c r="L219" s="105"/>
      <c r="M219" s="106"/>
      <c r="N219" s="106"/>
      <c r="O219" s="105"/>
      <c r="P219" s="107"/>
      <c r="Q219" s="105"/>
      <c r="R219" s="106"/>
      <c r="S219" s="105"/>
      <c r="T219" s="105"/>
      <c r="U219" s="105"/>
    </row>
    <row r="220" ht="12.75" customHeight="1">
      <c r="A220" s="105"/>
      <c r="B220" s="105"/>
      <c r="C220" s="105"/>
      <c r="D220" s="105"/>
      <c r="E220" s="50"/>
      <c r="F220" s="105"/>
      <c r="G220" s="105"/>
      <c r="H220" s="105"/>
      <c r="I220" s="105"/>
      <c r="J220" s="105"/>
      <c r="K220" s="105"/>
      <c r="L220" s="105"/>
      <c r="M220" s="106"/>
      <c r="N220" s="106"/>
      <c r="O220" s="105"/>
      <c r="P220" s="107"/>
      <c r="Q220" s="105"/>
      <c r="R220" s="106"/>
      <c r="S220" s="105"/>
      <c r="T220" s="105"/>
      <c r="U220" s="105"/>
    </row>
    <row r="221" ht="12.75" customHeight="1">
      <c r="A221" s="105"/>
      <c r="B221" s="105"/>
      <c r="C221" s="105"/>
      <c r="D221" s="105"/>
      <c r="E221" s="50"/>
      <c r="F221" s="105"/>
      <c r="G221" s="105"/>
      <c r="H221" s="105"/>
      <c r="I221" s="105"/>
      <c r="J221" s="105"/>
      <c r="K221" s="105"/>
      <c r="L221" s="105"/>
      <c r="M221" s="106"/>
      <c r="N221" s="106"/>
      <c r="O221" s="105"/>
      <c r="P221" s="107"/>
      <c r="Q221" s="105"/>
      <c r="R221" s="106"/>
      <c r="S221" s="105"/>
      <c r="T221" s="105"/>
      <c r="U221" s="105"/>
    </row>
    <row r="222" ht="12.75" customHeight="1">
      <c r="A222" s="105"/>
      <c r="B222" s="105"/>
      <c r="C222" s="105"/>
      <c r="D222" s="105"/>
      <c r="E222" s="50"/>
      <c r="F222" s="105"/>
      <c r="G222" s="105"/>
      <c r="H222" s="105"/>
      <c r="I222" s="105"/>
      <c r="J222" s="105"/>
      <c r="K222" s="105"/>
      <c r="L222" s="105"/>
      <c r="M222" s="106"/>
      <c r="N222" s="106"/>
      <c r="O222" s="105"/>
      <c r="P222" s="107"/>
      <c r="Q222" s="105"/>
      <c r="R222" s="106"/>
      <c r="S222" s="105"/>
      <c r="T222" s="105"/>
      <c r="U222" s="105"/>
    </row>
    <row r="223" ht="12.75" customHeight="1">
      <c r="A223" s="105"/>
      <c r="B223" s="105"/>
      <c r="C223" s="105"/>
      <c r="D223" s="105"/>
      <c r="E223" s="50"/>
      <c r="F223" s="105"/>
      <c r="G223" s="105"/>
      <c r="H223" s="105"/>
      <c r="I223" s="105"/>
      <c r="J223" s="105"/>
      <c r="K223" s="105"/>
      <c r="L223" s="105"/>
      <c r="M223" s="106"/>
      <c r="N223" s="106"/>
      <c r="O223" s="105"/>
      <c r="P223" s="107"/>
      <c r="Q223" s="105"/>
      <c r="R223" s="106"/>
      <c r="S223" s="105"/>
      <c r="T223" s="105"/>
      <c r="U223" s="105"/>
    </row>
    <row r="224" ht="12.75" customHeight="1">
      <c r="A224" s="105"/>
      <c r="B224" s="105"/>
      <c r="C224" s="105"/>
      <c r="D224" s="105"/>
      <c r="E224" s="50"/>
      <c r="F224" s="105"/>
      <c r="G224" s="105"/>
      <c r="H224" s="105"/>
      <c r="I224" s="105"/>
      <c r="J224" s="105"/>
      <c r="K224" s="105"/>
      <c r="L224" s="105"/>
      <c r="M224" s="106"/>
      <c r="N224" s="106"/>
      <c r="O224" s="105"/>
      <c r="P224" s="107"/>
      <c r="Q224" s="105"/>
      <c r="R224" s="106"/>
      <c r="S224" s="105"/>
      <c r="T224" s="105"/>
      <c r="U224" s="105"/>
    </row>
    <row r="225" ht="12.75" customHeight="1">
      <c r="A225" s="105"/>
      <c r="B225" s="105"/>
      <c r="C225" s="105"/>
      <c r="D225" s="105"/>
      <c r="E225" s="50"/>
      <c r="F225" s="105"/>
      <c r="G225" s="105"/>
      <c r="H225" s="105"/>
      <c r="I225" s="105"/>
      <c r="J225" s="105"/>
      <c r="K225" s="105"/>
      <c r="L225" s="105"/>
      <c r="M225" s="106"/>
      <c r="N225" s="106"/>
      <c r="O225" s="105"/>
      <c r="P225" s="107"/>
      <c r="Q225" s="105"/>
      <c r="R225" s="106"/>
      <c r="S225" s="105"/>
      <c r="T225" s="105"/>
      <c r="U225" s="105"/>
    </row>
    <row r="226" ht="12.75" customHeight="1">
      <c r="A226" s="105"/>
      <c r="B226" s="105"/>
      <c r="C226" s="105"/>
      <c r="D226" s="105"/>
      <c r="E226" s="50"/>
      <c r="F226" s="105"/>
      <c r="G226" s="105"/>
      <c r="H226" s="105"/>
      <c r="I226" s="105"/>
      <c r="J226" s="105"/>
      <c r="K226" s="105"/>
      <c r="L226" s="105"/>
      <c r="M226" s="106"/>
      <c r="N226" s="106"/>
      <c r="O226" s="105"/>
      <c r="P226" s="107"/>
      <c r="Q226" s="105"/>
      <c r="R226" s="106"/>
      <c r="S226" s="105"/>
      <c r="T226" s="105"/>
      <c r="U226" s="105"/>
    </row>
    <row r="227" ht="12.75" customHeight="1">
      <c r="A227" s="105"/>
      <c r="B227" s="105"/>
      <c r="C227" s="105"/>
      <c r="D227" s="105"/>
      <c r="E227" s="50"/>
      <c r="F227" s="105"/>
      <c r="G227" s="105"/>
      <c r="H227" s="105"/>
      <c r="I227" s="105"/>
      <c r="J227" s="105"/>
      <c r="K227" s="105"/>
      <c r="L227" s="105"/>
      <c r="M227" s="106"/>
      <c r="N227" s="106"/>
      <c r="O227" s="105"/>
      <c r="P227" s="107"/>
      <c r="Q227" s="105"/>
      <c r="R227" s="106"/>
      <c r="S227" s="105"/>
      <c r="T227" s="105"/>
      <c r="U227" s="105"/>
    </row>
    <row r="228" ht="12.75" customHeight="1">
      <c r="A228" s="105"/>
      <c r="B228" s="105"/>
      <c r="C228" s="105"/>
      <c r="D228" s="105"/>
      <c r="E228" s="50"/>
      <c r="F228" s="105"/>
      <c r="G228" s="105"/>
      <c r="H228" s="105"/>
      <c r="I228" s="105"/>
      <c r="J228" s="105"/>
      <c r="K228" s="105"/>
      <c r="L228" s="105"/>
      <c r="M228" s="106"/>
      <c r="N228" s="106"/>
      <c r="O228" s="105"/>
      <c r="P228" s="107"/>
      <c r="Q228" s="105"/>
      <c r="R228" s="106"/>
      <c r="S228" s="105"/>
      <c r="T228" s="105"/>
      <c r="U228" s="105"/>
    </row>
    <row r="229" ht="12.75" customHeight="1">
      <c r="A229" s="105"/>
      <c r="B229" s="105"/>
      <c r="C229" s="105"/>
      <c r="D229" s="105"/>
      <c r="E229" s="50"/>
      <c r="F229" s="105"/>
      <c r="G229" s="105"/>
      <c r="H229" s="105"/>
      <c r="I229" s="105"/>
      <c r="J229" s="105"/>
      <c r="K229" s="105"/>
      <c r="L229" s="105"/>
      <c r="M229" s="106"/>
      <c r="N229" s="106"/>
      <c r="O229" s="105"/>
      <c r="P229" s="107"/>
      <c r="Q229" s="105"/>
      <c r="R229" s="106"/>
      <c r="S229" s="105"/>
      <c r="T229" s="105"/>
      <c r="U229" s="105"/>
    </row>
    <row r="230" ht="12.75" customHeight="1">
      <c r="A230" s="105"/>
      <c r="B230" s="105"/>
      <c r="C230" s="105"/>
      <c r="D230" s="105"/>
      <c r="E230" s="50"/>
      <c r="F230" s="105"/>
      <c r="G230" s="105"/>
      <c r="H230" s="105"/>
      <c r="I230" s="105"/>
      <c r="J230" s="105"/>
      <c r="K230" s="105"/>
      <c r="L230" s="105"/>
      <c r="M230" s="106"/>
      <c r="N230" s="106"/>
      <c r="O230" s="105"/>
      <c r="P230" s="107"/>
      <c r="Q230" s="105"/>
      <c r="R230" s="106"/>
      <c r="S230" s="105"/>
      <c r="T230" s="105"/>
      <c r="U230" s="105"/>
    </row>
    <row r="231" ht="12.75" customHeight="1">
      <c r="A231" s="105"/>
      <c r="B231" s="105"/>
      <c r="C231" s="105"/>
      <c r="D231" s="105"/>
      <c r="E231" s="50"/>
      <c r="F231" s="105"/>
      <c r="G231" s="105"/>
      <c r="H231" s="105"/>
      <c r="I231" s="105"/>
      <c r="J231" s="105"/>
      <c r="K231" s="105"/>
      <c r="L231" s="105"/>
      <c r="M231" s="106"/>
      <c r="N231" s="106"/>
      <c r="O231" s="105"/>
      <c r="P231" s="107"/>
      <c r="Q231" s="105"/>
      <c r="R231" s="106"/>
      <c r="S231" s="105"/>
      <c r="T231" s="105"/>
      <c r="U231" s="105"/>
    </row>
    <row r="232" ht="12.75" customHeight="1">
      <c r="A232" s="105"/>
      <c r="B232" s="105"/>
      <c r="C232" s="105"/>
      <c r="D232" s="105"/>
      <c r="E232" s="50"/>
      <c r="F232" s="105"/>
      <c r="G232" s="105"/>
      <c r="H232" s="105"/>
      <c r="I232" s="105"/>
      <c r="J232" s="105"/>
      <c r="K232" s="105"/>
      <c r="L232" s="105"/>
      <c r="M232" s="106"/>
      <c r="N232" s="106"/>
      <c r="O232" s="105"/>
      <c r="P232" s="107"/>
      <c r="Q232" s="105"/>
      <c r="R232" s="106"/>
      <c r="S232" s="105"/>
      <c r="T232" s="105"/>
      <c r="U232" s="105"/>
    </row>
    <row r="233" ht="12.75" customHeight="1">
      <c r="A233" s="105"/>
      <c r="B233" s="105"/>
      <c r="C233" s="105"/>
      <c r="D233" s="105"/>
      <c r="E233" s="50"/>
      <c r="F233" s="105"/>
      <c r="G233" s="105"/>
      <c r="H233" s="105"/>
      <c r="I233" s="105"/>
      <c r="J233" s="105"/>
      <c r="K233" s="105"/>
      <c r="L233" s="105"/>
      <c r="M233" s="106"/>
      <c r="N233" s="106"/>
      <c r="O233" s="105"/>
      <c r="P233" s="107"/>
      <c r="Q233" s="105"/>
      <c r="R233" s="106"/>
      <c r="S233" s="105"/>
      <c r="T233" s="105"/>
      <c r="U233" s="105"/>
    </row>
    <row r="234" ht="12.75" customHeight="1">
      <c r="A234" s="105"/>
      <c r="B234" s="105"/>
      <c r="C234" s="105"/>
      <c r="D234" s="105"/>
      <c r="E234" s="50"/>
      <c r="F234" s="105"/>
      <c r="G234" s="105"/>
      <c r="H234" s="105"/>
      <c r="I234" s="105"/>
      <c r="J234" s="105"/>
      <c r="K234" s="105"/>
      <c r="L234" s="105"/>
      <c r="M234" s="106"/>
      <c r="N234" s="106"/>
      <c r="O234" s="105"/>
      <c r="P234" s="107"/>
      <c r="Q234" s="105"/>
      <c r="R234" s="106"/>
      <c r="S234" s="105"/>
      <c r="T234" s="105"/>
      <c r="U234" s="105"/>
    </row>
    <row r="235" ht="12.75" customHeight="1">
      <c r="A235" s="105"/>
      <c r="B235" s="105"/>
      <c r="C235" s="105"/>
      <c r="D235" s="105"/>
      <c r="E235" s="50"/>
      <c r="F235" s="105"/>
      <c r="G235" s="105"/>
      <c r="H235" s="105"/>
      <c r="I235" s="105"/>
      <c r="J235" s="105"/>
      <c r="K235" s="105"/>
      <c r="L235" s="105"/>
      <c r="M235" s="106"/>
      <c r="N235" s="106"/>
      <c r="O235" s="105"/>
      <c r="P235" s="107"/>
      <c r="Q235" s="105"/>
      <c r="R235" s="106"/>
      <c r="S235" s="105"/>
      <c r="T235" s="105"/>
      <c r="U235" s="105"/>
    </row>
    <row r="236" ht="12.75" customHeight="1">
      <c r="A236" s="105"/>
      <c r="B236" s="105"/>
      <c r="C236" s="105"/>
      <c r="D236" s="105"/>
      <c r="E236" s="50"/>
      <c r="F236" s="105"/>
      <c r="G236" s="105"/>
      <c r="H236" s="105"/>
      <c r="I236" s="105"/>
      <c r="J236" s="105"/>
      <c r="K236" s="105"/>
      <c r="L236" s="105"/>
      <c r="M236" s="106"/>
      <c r="N236" s="106"/>
      <c r="O236" s="105"/>
      <c r="P236" s="107"/>
      <c r="Q236" s="105"/>
      <c r="R236" s="106"/>
      <c r="S236" s="105"/>
      <c r="T236" s="105"/>
      <c r="U236" s="105"/>
    </row>
    <row r="237" ht="12.75" customHeight="1">
      <c r="A237" s="105"/>
      <c r="B237" s="105"/>
      <c r="C237" s="105"/>
      <c r="D237" s="105"/>
      <c r="E237" s="50"/>
      <c r="F237" s="105"/>
      <c r="G237" s="105"/>
      <c r="H237" s="105"/>
      <c r="I237" s="105"/>
      <c r="J237" s="105"/>
      <c r="K237" s="105"/>
      <c r="L237" s="105"/>
      <c r="M237" s="106"/>
      <c r="N237" s="106"/>
      <c r="O237" s="105"/>
      <c r="P237" s="107"/>
      <c r="Q237" s="105"/>
      <c r="R237" s="106"/>
      <c r="S237" s="105"/>
      <c r="T237" s="105"/>
      <c r="U237" s="105"/>
    </row>
    <row r="238" ht="12.75" customHeight="1">
      <c r="A238" s="105"/>
      <c r="B238" s="105"/>
      <c r="C238" s="105"/>
      <c r="D238" s="105"/>
      <c r="E238" s="50"/>
      <c r="F238" s="105"/>
      <c r="G238" s="105"/>
      <c r="H238" s="105"/>
      <c r="I238" s="105"/>
      <c r="J238" s="105"/>
      <c r="K238" s="105"/>
      <c r="L238" s="105"/>
      <c r="M238" s="106"/>
      <c r="N238" s="106"/>
      <c r="O238" s="105"/>
      <c r="P238" s="107"/>
      <c r="Q238" s="105"/>
      <c r="R238" s="106"/>
      <c r="S238" s="105"/>
      <c r="T238" s="105"/>
      <c r="U238" s="105"/>
    </row>
    <row r="239" ht="12.75" customHeight="1">
      <c r="A239" s="105"/>
      <c r="B239" s="105"/>
      <c r="C239" s="105"/>
      <c r="D239" s="105"/>
      <c r="E239" s="50"/>
      <c r="F239" s="105"/>
      <c r="G239" s="105"/>
      <c r="H239" s="105"/>
      <c r="I239" s="105"/>
      <c r="J239" s="105"/>
      <c r="K239" s="105"/>
      <c r="L239" s="105"/>
      <c r="M239" s="106"/>
      <c r="N239" s="106"/>
      <c r="O239" s="105"/>
      <c r="P239" s="107"/>
      <c r="Q239" s="105"/>
      <c r="R239" s="106"/>
      <c r="S239" s="105"/>
      <c r="T239" s="105"/>
      <c r="U239" s="105"/>
    </row>
    <row r="240" ht="12.75" customHeight="1">
      <c r="A240" s="105"/>
      <c r="B240" s="105"/>
      <c r="C240" s="105"/>
      <c r="D240" s="105"/>
      <c r="E240" s="50"/>
      <c r="F240" s="105"/>
      <c r="G240" s="105"/>
      <c r="H240" s="105"/>
      <c r="I240" s="105"/>
      <c r="J240" s="105"/>
      <c r="K240" s="105"/>
      <c r="L240" s="105"/>
      <c r="M240" s="106"/>
      <c r="N240" s="106"/>
      <c r="O240" s="105"/>
      <c r="P240" s="107"/>
      <c r="Q240" s="105"/>
      <c r="R240" s="106"/>
      <c r="S240" s="105"/>
      <c r="T240" s="105"/>
      <c r="U240" s="105"/>
    </row>
    <row r="241" ht="12.75" customHeight="1">
      <c r="A241" s="105"/>
      <c r="B241" s="105"/>
      <c r="C241" s="105"/>
      <c r="D241" s="105"/>
      <c r="E241" s="50"/>
      <c r="F241" s="105"/>
      <c r="G241" s="105"/>
      <c r="H241" s="105"/>
      <c r="I241" s="105"/>
      <c r="J241" s="105"/>
      <c r="K241" s="105"/>
      <c r="L241" s="105"/>
      <c r="M241" s="106"/>
      <c r="N241" s="106"/>
      <c r="O241" s="105"/>
      <c r="P241" s="107"/>
      <c r="Q241" s="105"/>
      <c r="R241" s="106"/>
      <c r="S241" s="105"/>
      <c r="T241" s="105"/>
      <c r="U241" s="105"/>
    </row>
    <row r="242" ht="12.75" customHeight="1">
      <c r="A242" s="105"/>
      <c r="B242" s="105"/>
      <c r="C242" s="105"/>
      <c r="D242" s="105"/>
      <c r="E242" s="50"/>
      <c r="F242" s="105"/>
      <c r="G242" s="105"/>
      <c r="H242" s="105"/>
      <c r="I242" s="105"/>
      <c r="J242" s="105"/>
      <c r="K242" s="105"/>
      <c r="L242" s="105"/>
      <c r="M242" s="106"/>
      <c r="N242" s="106"/>
      <c r="O242" s="105"/>
      <c r="P242" s="107"/>
      <c r="Q242" s="105"/>
      <c r="R242" s="106"/>
      <c r="S242" s="105"/>
      <c r="T242" s="105"/>
      <c r="U242" s="105"/>
    </row>
    <row r="243" ht="12.75" customHeight="1">
      <c r="A243" s="105"/>
      <c r="B243" s="105"/>
      <c r="C243" s="105"/>
      <c r="D243" s="105"/>
      <c r="E243" s="50"/>
      <c r="F243" s="105"/>
      <c r="G243" s="105"/>
      <c r="H243" s="105"/>
      <c r="I243" s="105"/>
      <c r="J243" s="105"/>
      <c r="K243" s="105"/>
      <c r="L243" s="105"/>
      <c r="M243" s="106"/>
      <c r="N243" s="106"/>
      <c r="O243" s="105"/>
      <c r="P243" s="107"/>
      <c r="Q243" s="105"/>
      <c r="R243" s="106"/>
      <c r="S243" s="105"/>
      <c r="T243" s="105"/>
      <c r="U243" s="105"/>
    </row>
    <row r="244" ht="12.75" customHeight="1">
      <c r="A244" s="105"/>
      <c r="B244" s="105"/>
      <c r="C244" s="105"/>
      <c r="D244" s="105"/>
      <c r="E244" s="50"/>
      <c r="F244" s="105"/>
      <c r="G244" s="105"/>
      <c r="H244" s="105"/>
      <c r="I244" s="105"/>
      <c r="J244" s="105"/>
      <c r="K244" s="105"/>
      <c r="L244" s="105"/>
      <c r="M244" s="106"/>
      <c r="N244" s="106"/>
      <c r="O244" s="105"/>
      <c r="P244" s="107"/>
      <c r="Q244" s="105"/>
      <c r="R244" s="106"/>
      <c r="S244" s="105"/>
      <c r="T244" s="105"/>
      <c r="U244" s="105"/>
    </row>
    <row r="245" ht="12.75" customHeight="1">
      <c r="A245" s="105"/>
      <c r="B245" s="105"/>
      <c r="C245" s="105"/>
      <c r="D245" s="105"/>
      <c r="E245" s="50"/>
      <c r="F245" s="105"/>
      <c r="G245" s="105"/>
      <c r="H245" s="105"/>
      <c r="I245" s="105"/>
      <c r="J245" s="105"/>
      <c r="K245" s="105"/>
      <c r="L245" s="105"/>
      <c r="M245" s="106"/>
      <c r="N245" s="106"/>
      <c r="O245" s="105"/>
      <c r="P245" s="107"/>
      <c r="Q245" s="105"/>
      <c r="R245" s="106"/>
      <c r="S245" s="105"/>
      <c r="T245" s="105"/>
      <c r="U245" s="105"/>
    </row>
    <row r="246" ht="12.75" customHeight="1">
      <c r="A246" s="105"/>
      <c r="B246" s="105"/>
      <c r="C246" s="105"/>
      <c r="D246" s="105"/>
      <c r="E246" s="50"/>
      <c r="F246" s="105"/>
      <c r="G246" s="105"/>
      <c r="H246" s="105"/>
      <c r="I246" s="105"/>
      <c r="J246" s="105"/>
      <c r="K246" s="105"/>
      <c r="L246" s="105"/>
      <c r="M246" s="106"/>
      <c r="N246" s="106"/>
      <c r="O246" s="105"/>
      <c r="P246" s="107"/>
      <c r="Q246" s="105"/>
      <c r="R246" s="106"/>
      <c r="S246" s="105"/>
      <c r="T246" s="105"/>
      <c r="U246" s="105"/>
    </row>
    <row r="247" ht="12.75" customHeight="1">
      <c r="A247" s="105"/>
      <c r="B247" s="105"/>
      <c r="C247" s="105"/>
      <c r="D247" s="105"/>
      <c r="E247" s="50"/>
      <c r="F247" s="105"/>
      <c r="G247" s="105"/>
      <c r="H247" s="105"/>
      <c r="I247" s="105"/>
      <c r="J247" s="105"/>
      <c r="K247" s="105"/>
      <c r="L247" s="105"/>
      <c r="M247" s="106"/>
      <c r="N247" s="106"/>
      <c r="O247" s="105"/>
      <c r="P247" s="107"/>
      <c r="Q247" s="105"/>
      <c r="R247" s="106"/>
      <c r="S247" s="105"/>
      <c r="T247" s="105"/>
      <c r="U247" s="105"/>
    </row>
    <row r="248" ht="12.75" customHeight="1">
      <c r="A248" s="105"/>
      <c r="B248" s="105"/>
      <c r="C248" s="105"/>
      <c r="D248" s="105"/>
      <c r="E248" s="50"/>
      <c r="F248" s="105"/>
      <c r="G248" s="105"/>
      <c r="H248" s="105"/>
      <c r="I248" s="105"/>
      <c r="J248" s="105"/>
      <c r="K248" s="105"/>
      <c r="L248" s="105"/>
      <c r="M248" s="106"/>
      <c r="N248" s="106"/>
      <c r="O248" s="105"/>
      <c r="P248" s="107"/>
      <c r="Q248" s="105"/>
      <c r="R248" s="106"/>
      <c r="S248" s="105"/>
      <c r="T248" s="105"/>
      <c r="U248" s="105"/>
    </row>
    <row r="249" ht="12.75" customHeight="1">
      <c r="A249" s="105"/>
      <c r="B249" s="105"/>
      <c r="C249" s="105"/>
      <c r="D249" s="105"/>
      <c r="E249" s="50"/>
      <c r="F249" s="105"/>
      <c r="G249" s="105"/>
      <c r="H249" s="105"/>
      <c r="I249" s="105"/>
      <c r="J249" s="105"/>
      <c r="K249" s="105"/>
      <c r="L249" s="105"/>
      <c r="M249" s="106"/>
      <c r="N249" s="106"/>
      <c r="O249" s="105"/>
      <c r="P249" s="107"/>
      <c r="Q249" s="105"/>
      <c r="R249" s="106"/>
      <c r="S249" s="105"/>
      <c r="T249" s="105"/>
      <c r="U249" s="105"/>
    </row>
    <row r="250" ht="12.75" customHeight="1">
      <c r="A250" s="105"/>
      <c r="B250" s="105"/>
      <c r="C250" s="105"/>
      <c r="D250" s="105"/>
      <c r="E250" s="50"/>
      <c r="F250" s="105"/>
      <c r="G250" s="105"/>
      <c r="H250" s="105"/>
      <c r="I250" s="105"/>
      <c r="J250" s="105"/>
      <c r="K250" s="105"/>
      <c r="L250" s="105"/>
      <c r="M250" s="106"/>
      <c r="N250" s="106"/>
      <c r="O250" s="105"/>
      <c r="P250" s="107"/>
      <c r="Q250" s="105"/>
      <c r="R250" s="106"/>
      <c r="S250" s="105"/>
      <c r="T250" s="105"/>
      <c r="U250" s="105"/>
    </row>
    <row r="251" ht="12.75" customHeight="1">
      <c r="A251" s="105"/>
      <c r="B251" s="105"/>
      <c r="C251" s="105"/>
      <c r="D251" s="105"/>
      <c r="E251" s="50"/>
      <c r="F251" s="105"/>
      <c r="G251" s="105"/>
      <c r="H251" s="105"/>
      <c r="I251" s="105"/>
      <c r="J251" s="105"/>
      <c r="K251" s="105"/>
      <c r="L251" s="105"/>
      <c r="M251" s="106"/>
      <c r="N251" s="106"/>
      <c r="O251" s="105"/>
      <c r="P251" s="107"/>
      <c r="Q251" s="105"/>
      <c r="R251" s="106"/>
      <c r="S251" s="105"/>
      <c r="T251" s="105"/>
      <c r="U251" s="105"/>
    </row>
    <row r="252" ht="12.75" customHeight="1">
      <c r="A252" s="105"/>
      <c r="B252" s="105"/>
      <c r="C252" s="105"/>
      <c r="D252" s="105"/>
      <c r="E252" s="50"/>
      <c r="F252" s="105"/>
      <c r="G252" s="105"/>
      <c r="H252" s="105"/>
      <c r="I252" s="105"/>
      <c r="J252" s="105"/>
      <c r="K252" s="105"/>
      <c r="L252" s="105"/>
      <c r="M252" s="106"/>
      <c r="N252" s="106"/>
      <c r="O252" s="105"/>
      <c r="P252" s="107"/>
      <c r="Q252" s="105"/>
      <c r="R252" s="106"/>
      <c r="S252" s="105"/>
      <c r="T252" s="105"/>
      <c r="U252" s="105"/>
    </row>
    <row r="253" ht="12.75" customHeight="1">
      <c r="A253" s="105"/>
      <c r="B253" s="105"/>
      <c r="C253" s="105"/>
      <c r="D253" s="105"/>
      <c r="E253" s="50"/>
      <c r="F253" s="105"/>
      <c r="G253" s="105"/>
      <c r="H253" s="105"/>
      <c r="I253" s="105"/>
      <c r="J253" s="105"/>
      <c r="K253" s="105"/>
      <c r="L253" s="105"/>
      <c r="M253" s="106"/>
      <c r="N253" s="106"/>
      <c r="O253" s="105"/>
      <c r="P253" s="107"/>
      <c r="Q253" s="105"/>
      <c r="R253" s="106"/>
      <c r="S253" s="105"/>
      <c r="T253" s="105"/>
      <c r="U253" s="105"/>
    </row>
    <row r="254" ht="12.75" customHeight="1">
      <c r="A254" s="105"/>
      <c r="B254" s="105"/>
      <c r="C254" s="105"/>
      <c r="D254" s="105"/>
      <c r="E254" s="50"/>
      <c r="F254" s="105"/>
      <c r="G254" s="105"/>
      <c r="H254" s="105"/>
      <c r="I254" s="105"/>
      <c r="J254" s="105"/>
      <c r="K254" s="105"/>
      <c r="L254" s="105"/>
      <c r="M254" s="106"/>
      <c r="N254" s="106"/>
      <c r="O254" s="105"/>
      <c r="P254" s="107"/>
      <c r="Q254" s="105"/>
      <c r="R254" s="106"/>
      <c r="S254" s="105"/>
      <c r="T254" s="105"/>
      <c r="U254" s="105"/>
    </row>
    <row r="255" ht="12.75" customHeight="1">
      <c r="A255" s="105"/>
      <c r="B255" s="105"/>
      <c r="C255" s="105"/>
      <c r="D255" s="105"/>
      <c r="E255" s="50"/>
      <c r="F255" s="105"/>
      <c r="G255" s="105"/>
      <c r="H255" s="105"/>
      <c r="I255" s="105"/>
      <c r="J255" s="105"/>
      <c r="K255" s="105"/>
      <c r="L255" s="105"/>
      <c r="M255" s="106"/>
      <c r="N255" s="106"/>
      <c r="O255" s="105"/>
      <c r="P255" s="107"/>
      <c r="Q255" s="105"/>
      <c r="R255" s="106"/>
      <c r="S255" s="105"/>
      <c r="T255" s="105"/>
      <c r="U255" s="105"/>
    </row>
    <row r="256" ht="12.75" customHeight="1">
      <c r="A256" s="105"/>
      <c r="B256" s="105"/>
      <c r="C256" s="105"/>
      <c r="D256" s="105"/>
      <c r="E256" s="50"/>
      <c r="F256" s="105"/>
      <c r="G256" s="105"/>
      <c r="H256" s="105"/>
      <c r="I256" s="105"/>
      <c r="J256" s="105"/>
      <c r="K256" s="105"/>
      <c r="L256" s="105"/>
      <c r="M256" s="106"/>
      <c r="N256" s="106"/>
      <c r="O256" s="105"/>
      <c r="P256" s="107"/>
      <c r="Q256" s="105"/>
      <c r="R256" s="106"/>
      <c r="S256" s="105"/>
      <c r="T256" s="105"/>
      <c r="U256" s="105"/>
    </row>
    <row r="257" ht="12.75" customHeight="1">
      <c r="A257" s="105"/>
      <c r="B257" s="105"/>
      <c r="C257" s="105"/>
      <c r="D257" s="105"/>
      <c r="E257" s="50"/>
      <c r="F257" s="105"/>
      <c r="G257" s="105"/>
      <c r="H257" s="105"/>
      <c r="I257" s="105"/>
      <c r="J257" s="105"/>
      <c r="K257" s="105"/>
      <c r="L257" s="105"/>
      <c r="M257" s="106"/>
      <c r="N257" s="106"/>
      <c r="O257" s="105"/>
      <c r="P257" s="107"/>
      <c r="Q257" s="105"/>
      <c r="R257" s="106"/>
      <c r="S257" s="105"/>
      <c r="T257" s="105"/>
      <c r="U257" s="105"/>
    </row>
    <row r="258" ht="12.75" customHeight="1">
      <c r="A258" s="105"/>
      <c r="B258" s="105"/>
      <c r="C258" s="105"/>
      <c r="D258" s="105"/>
      <c r="E258" s="50"/>
      <c r="F258" s="105"/>
      <c r="G258" s="105"/>
      <c r="H258" s="105"/>
      <c r="I258" s="105"/>
      <c r="J258" s="105"/>
      <c r="K258" s="105"/>
      <c r="L258" s="105"/>
      <c r="M258" s="106"/>
      <c r="N258" s="106"/>
      <c r="O258" s="105"/>
      <c r="P258" s="107"/>
      <c r="Q258" s="105"/>
      <c r="R258" s="106"/>
      <c r="S258" s="105"/>
      <c r="T258" s="105"/>
      <c r="U258" s="105"/>
    </row>
    <row r="259" ht="12.75" customHeight="1">
      <c r="A259" s="105"/>
      <c r="B259" s="105"/>
      <c r="C259" s="105"/>
      <c r="D259" s="105"/>
      <c r="E259" s="50"/>
      <c r="F259" s="105"/>
      <c r="G259" s="105"/>
      <c r="H259" s="105"/>
      <c r="I259" s="105"/>
      <c r="J259" s="105"/>
      <c r="K259" s="105"/>
      <c r="L259" s="105"/>
      <c r="M259" s="106"/>
      <c r="N259" s="106"/>
      <c r="O259" s="105"/>
      <c r="P259" s="107"/>
      <c r="Q259" s="105"/>
      <c r="R259" s="106"/>
      <c r="S259" s="105"/>
      <c r="T259" s="105"/>
      <c r="U259" s="105"/>
    </row>
    <row r="260" ht="12.75" customHeight="1">
      <c r="A260" s="105"/>
      <c r="B260" s="105"/>
      <c r="C260" s="105"/>
      <c r="D260" s="105"/>
      <c r="E260" s="50"/>
      <c r="F260" s="105"/>
      <c r="G260" s="105"/>
      <c r="H260" s="105"/>
      <c r="I260" s="105"/>
      <c r="J260" s="105"/>
      <c r="K260" s="105"/>
      <c r="L260" s="105"/>
      <c r="M260" s="106"/>
      <c r="N260" s="106"/>
      <c r="O260" s="105"/>
      <c r="P260" s="107"/>
      <c r="Q260" s="105"/>
      <c r="R260" s="106"/>
      <c r="S260" s="105"/>
      <c r="T260" s="105"/>
      <c r="U260" s="105"/>
    </row>
    <row r="261" ht="12.75" customHeight="1">
      <c r="A261" s="105"/>
      <c r="B261" s="105"/>
      <c r="C261" s="105"/>
      <c r="D261" s="105"/>
      <c r="E261" s="50"/>
      <c r="F261" s="105"/>
      <c r="G261" s="105"/>
      <c r="H261" s="105"/>
      <c r="I261" s="105"/>
      <c r="J261" s="105"/>
      <c r="K261" s="105"/>
      <c r="L261" s="105"/>
      <c r="M261" s="106"/>
      <c r="N261" s="106"/>
      <c r="O261" s="105"/>
      <c r="P261" s="107"/>
      <c r="Q261" s="105"/>
      <c r="R261" s="106"/>
      <c r="S261" s="105"/>
      <c r="T261" s="105"/>
      <c r="U261" s="105"/>
    </row>
    <row r="262" ht="12.75" customHeight="1">
      <c r="A262" s="105"/>
      <c r="B262" s="105"/>
      <c r="C262" s="105"/>
      <c r="D262" s="105"/>
      <c r="E262" s="50"/>
      <c r="F262" s="105"/>
      <c r="G262" s="105"/>
      <c r="H262" s="105"/>
      <c r="I262" s="105"/>
      <c r="J262" s="105"/>
      <c r="K262" s="105"/>
      <c r="L262" s="105"/>
      <c r="M262" s="106"/>
      <c r="N262" s="106"/>
      <c r="O262" s="105"/>
      <c r="P262" s="107"/>
      <c r="Q262" s="105"/>
      <c r="R262" s="106"/>
      <c r="S262" s="105"/>
      <c r="T262" s="105"/>
      <c r="U262" s="105"/>
    </row>
    <row r="263" ht="12.75" customHeight="1">
      <c r="A263" s="105"/>
      <c r="B263" s="105"/>
      <c r="C263" s="105"/>
      <c r="D263" s="105"/>
      <c r="E263" s="50"/>
      <c r="F263" s="105"/>
      <c r="G263" s="105"/>
      <c r="H263" s="105"/>
      <c r="I263" s="105"/>
      <c r="J263" s="105"/>
      <c r="K263" s="105"/>
      <c r="L263" s="105"/>
      <c r="M263" s="106"/>
      <c r="N263" s="106"/>
      <c r="O263" s="105"/>
      <c r="P263" s="107"/>
      <c r="Q263" s="105"/>
      <c r="R263" s="106"/>
      <c r="S263" s="105"/>
      <c r="T263" s="105"/>
      <c r="U263" s="105"/>
    </row>
    <row r="264" ht="12.75" customHeight="1">
      <c r="A264" s="105"/>
      <c r="B264" s="105"/>
      <c r="C264" s="105"/>
      <c r="D264" s="105"/>
      <c r="E264" s="50"/>
      <c r="F264" s="105"/>
      <c r="G264" s="105"/>
      <c r="H264" s="105"/>
      <c r="I264" s="105"/>
      <c r="J264" s="105"/>
      <c r="K264" s="105"/>
      <c r="L264" s="105"/>
      <c r="M264" s="106"/>
      <c r="N264" s="106"/>
      <c r="O264" s="105"/>
      <c r="P264" s="107"/>
      <c r="Q264" s="105"/>
      <c r="R264" s="106"/>
      <c r="S264" s="105"/>
      <c r="T264" s="105"/>
      <c r="U264" s="105"/>
    </row>
    <row r="265" ht="12.75" customHeight="1">
      <c r="A265" s="105"/>
      <c r="B265" s="105"/>
      <c r="C265" s="105"/>
      <c r="D265" s="105"/>
      <c r="E265" s="50"/>
      <c r="F265" s="105"/>
      <c r="G265" s="105"/>
      <c r="H265" s="105"/>
      <c r="I265" s="105"/>
      <c r="J265" s="105"/>
      <c r="K265" s="105"/>
      <c r="L265" s="105"/>
      <c r="M265" s="106"/>
      <c r="N265" s="106"/>
      <c r="O265" s="105"/>
      <c r="P265" s="107"/>
      <c r="Q265" s="105"/>
      <c r="R265" s="106"/>
      <c r="S265" s="105"/>
      <c r="T265" s="105"/>
      <c r="U265" s="105"/>
    </row>
    <row r="266" ht="12.75" customHeight="1">
      <c r="A266" s="105"/>
      <c r="B266" s="105"/>
      <c r="C266" s="105"/>
      <c r="D266" s="105"/>
      <c r="E266" s="50"/>
      <c r="F266" s="105"/>
      <c r="G266" s="105"/>
      <c r="H266" s="105"/>
      <c r="I266" s="105"/>
      <c r="J266" s="105"/>
      <c r="K266" s="105"/>
      <c r="L266" s="105"/>
      <c r="M266" s="106"/>
      <c r="N266" s="106"/>
      <c r="O266" s="105"/>
      <c r="P266" s="107"/>
      <c r="Q266" s="105"/>
      <c r="R266" s="106"/>
      <c r="S266" s="105"/>
      <c r="T266" s="105"/>
      <c r="U266" s="105"/>
    </row>
    <row r="267" ht="12.75" customHeight="1">
      <c r="A267" s="105"/>
      <c r="B267" s="105"/>
      <c r="C267" s="105"/>
      <c r="D267" s="105"/>
      <c r="E267" s="50"/>
      <c r="F267" s="105"/>
      <c r="G267" s="105"/>
      <c r="H267" s="105"/>
      <c r="I267" s="105"/>
      <c r="J267" s="105"/>
      <c r="K267" s="105"/>
      <c r="L267" s="105"/>
      <c r="M267" s="106"/>
      <c r="N267" s="106"/>
      <c r="O267" s="105"/>
      <c r="P267" s="107"/>
      <c r="Q267" s="105"/>
      <c r="R267" s="106"/>
      <c r="S267" s="105"/>
      <c r="T267" s="105"/>
      <c r="U267" s="105"/>
    </row>
    <row r="268" ht="12.75" customHeight="1">
      <c r="A268" s="105"/>
      <c r="B268" s="105"/>
      <c r="C268" s="105"/>
      <c r="D268" s="105"/>
      <c r="E268" s="50"/>
      <c r="F268" s="105"/>
      <c r="G268" s="105"/>
      <c r="H268" s="105"/>
      <c r="I268" s="105"/>
      <c r="J268" s="105"/>
      <c r="K268" s="105"/>
      <c r="L268" s="105"/>
      <c r="M268" s="106"/>
      <c r="N268" s="106"/>
      <c r="O268" s="105"/>
      <c r="P268" s="107"/>
      <c r="Q268" s="105"/>
      <c r="R268" s="106"/>
      <c r="S268" s="105"/>
      <c r="T268" s="105"/>
      <c r="U268" s="105"/>
    </row>
    <row r="269" ht="12.75" customHeight="1">
      <c r="A269" s="105"/>
      <c r="B269" s="105"/>
      <c r="C269" s="105"/>
      <c r="D269" s="105"/>
      <c r="E269" s="50"/>
      <c r="F269" s="105"/>
      <c r="G269" s="105"/>
      <c r="H269" s="105"/>
      <c r="I269" s="105"/>
      <c r="J269" s="105"/>
      <c r="K269" s="105"/>
      <c r="L269" s="105"/>
      <c r="M269" s="106"/>
      <c r="N269" s="106"/>
      <c r="O269" s="105"/>
      <c r="P269" s="107"/>
      <c r="Q269" s="105"/>
      <c r="R269" s="106"/>
      <c r="S269" s="105"/>
      <c r="T269" s="105"/>
      <c r="U269" s="105"/>
    </row>
    <row r="270" ht="12.75" customHeight="1">
      <c r="A270" s="105"/>
      <c r="B270" s="105"/>
      <c r="C270" s="105"/>
      <c r="D270" s="105"/>
      <c r="E270" s="50"/>
      <c r="F270" s="105"/>
      <c r="G270" s="105"/>
      <c r="H270" s="105"/>
      <c r="I270" s="105"/>
      <c r="J270" s="105"/>
      <c r="K270" s="105"/>
      <c r="L270" s="105"/>
      <c r="M270" s="106"/>
      <c r="N270" s="106"/>
      <c r="O270" s="105"/>
      <c r="P270" s="107"/>
      <c r="Q270" s="105"/>
      <c r="R270" s="106"/>
      <c r="S270" s="105"/>
      <c r="T270" s="105"/>
      <c r="U270" s="105"/>
    </row>
    <row r="271" ht="12.75" customHeight="1">
      <c r="A271" s="105"/>
      <c r="B271" s="105"/>
      <c r="C271" s="105"/>
      <c r="D271" s="105"/>
      <c r="E271" s="50"/>
      <c r="F271" s="105"/>
      <c r="G271" s="105"/>
      <c r="H271" s="105"/>
      <c r="I271" s="105"/>
      <c r="J271" s="105"/>
      <c r="K271" s="105"/>
      <c r="L271" s="105"/>
      <c r="M271" s="106"/>
      <c r="N271" s="106"/>
      <c r="O271" s="105"/>
      <c r="P271" s="107"/>
      <c r="Q271" s="105"/>
      <c r="R271" s="106"/>
      <c r="S271" s="105"/>
      <c r="T271" s="105"/>
      <c r="U271" s="105"/>
    </row>
    <row r="272" ht="12.75" customHeight="1">
      <c r="A272" s="105"/>
      <c r="B272" s="105"/>
      <c r="C272" s="105"/>
      <c r="D272" s="105"/>
      <c r="E272" s="50"/>
      <c r="F272" s="105"/>
      <c r="G272" s="105"/>
      <c r="H272" s="105"/>
      <c r="I272" s="105"/>
      <c r="J272" s="105"/>
      <c r="K272" s="105"/>
      <c r="L272" s="105"/>
      <c r="M272" s="106"/>
      <c r="N272" s="106"/>
      <c r="O272" s="105"/>
      <c r="P272" s="107"/>
      <c r="Q272" s="105"/>
      <c r="R272" s="106"/>
      <c r="S272" s="105"/>
      <c r="T272" s="105"/>
      <c r="U272" s="105"/>
    </row>
    <row r="273" ht="12.75" customHeight="1">
      <c r="A273" s="105"/>
      <c r="B273" s="105"/>
      <c r="C273" s="105"/>
      <c r="D273" s="105"/>
      <c r="E273" s="50"/>
      <c r="F273" s="105"/>
      <c r="G273" s="105"/>
      <c r="H273" s="105"/>
      <c r="I273" s="105"/>
      <c r="J273" s="105"/>
      <c r="K273" s="105"/>
      <c r="L273" s="105"/>
      <c r="M273" s="106"/>
      <c r="N273" s="106"/>
      <c r="O273" s="105"/>
      <c r="P273" s="107"/>
      <c r="Q273" s="105"/>
      <c r="R273" s="106"/>
      <c r="S273" s="105"/>
      <c r="T273" s="105"/>
      <c r="U273" s="105"/>
    </row>
    <row r="274" ht="12.75" customHeight="1">
      <c r="A274" s="105"/>
      <c r="B274" s="105"/>
      <c r="C274" s="105"/>
      <c r="D274" s="105"/>
      <c r="E274" s="50"/>
      <c r="F274" s="105"/>
      <c r="G274" s="105"/>
      <c r="H274" s="105"/>
      <c r="I274" s="105"/>
      <c r="J274" s="105"/>
      <c r="K274" s="105"/>
      <c r="L274" s="105"/>
      <c r="M274" s="106"/>
      <c r="N274" s="106"/>
      <c r="O274" s="105"/>
      <c r="P274" s="107"/>
      <c r="Q274" s="105"/>
      <c r="R274" s="106"/>
      <c r="S274" s="105"/>
      <c r="T274" s="105"/>
      <c r="U274" s="105"/>
    </row>
    <row r="275" ht="12.75" customHeight="1">
      <c r="A275" s="105"/>
      <c r="B275" s="105"/>
      <c r="C275" s="105"/>
      <c r="D275" s="105"/>
      <c r="E275" s="50"/>
      <c r="F275" s="105"/>
      <c r="G275" s="105"/>
      <c r="H275" s="105"/>
      <c r="I275" s="105"/>
      <c r="J275" s="105"/>
      <c r="K275" s="105"/>
      <c r="L275" s="105"/>
      <c r="M275" s="106"/>
      <c r="N275" s="106"/>
      <c r="O275" s="105"/>
      <c r="P275" s="107"/>
      <c r="Q275" s="105"/>
      <c r="R275" s="106"/>
      <c r="S275" s="105"/>
      <c r="T275" s="105"/>
      <c r="U275" s="105"/>
    </row>
    <row r="276" ht="12.75" customHeight="1">
      <c r="A276" s="105"/>
      <c r="B276" s="105"/>
      <c r="C276" s="105"/>
      <c r="D276" s="105"/>
      <c r="E276" s="50"/>
      <c r="F276" s="105"/>
      <c r="G276" s="105"/>
      <c r="H276" s="105"/>
      <c r="I276" s="105"/>
      <c r="J276" s="105"/>
      <c r="K276" s="105"/>
      <c r="L276" s="105"/>
      <c r="M276" s="106"/>
      <c r="N276" s="106"/>
      <c r="O276" s="105"/>
      <c r="P276" s="107"/>
      <c r="Q276" s="105"/>
      <c r="R276" s="106"/>
      <c r="S276" s="105"/>
      <c r="T276" s="105"/>
      <c r="U276" s="105"/>
    </row>
    <row r="277" ht="12.75" customHeight="1">
      <c r="A277" s="105"/>
      <c r="B277" s="105"/>
      <c r="C277" s="105"/>
      <c r="D277" s="105"/>
      <c r="E277" s="50"/>
      <c r="F277" s="105"/>
      <c r="G277" s="105"/>
      <c r="H277" s="105"/>
      <c r="I277" s="105"/>
      <c r="J277" s="105"/>
      <c r="K277" s="105"/>
      <c r="L277" s="105"/>
      <c r="M277" s="106"/>
      <c r="N277" s="106"/>
      <c r="O277" s="105"/>
      <c r="P277" s="107"/>
      <c r="Q277" s="105"/>
      <c r="R277" s="106"/>
      <c r="S277" s="105"/>
      <c r="T277" s="105"/>
      <c r="U277" s="105"/>
    </row>
    <row r="278" ht="12.75" customHeight="1">
      <c r="A278" s="105"/>
      <c r="B278" s="105"/>
      <c r="C278" s="105"/>
      <c r="D278" s="105"/>
      <c r="E278" s="50"/>
      <c r="F278" s="105"/>
      <c r="G278" s="105"/>
      <c r="H278" s="105"/>
      <c r="I278" s="105"/>
      <c r="J278" s="105"/>
      <c r="K278" s="105"/>
      <c r="L278" s="105"/>
      <c r="M278" s="106"/>
      <c r="N278" s="106"/>
      <c r="O278" s="105"/>
      <c r="P278" s="107"/>
      <c r="Q278" s="105"/>
      <c r="R278" s="106"/>
      <c r="S278" s="105"/>
      <c r="T278" s="105"/>
      <c r="U278" s="105"/>
    </row>
    <row r="279" ht="12.75" customHeight="1">
      <c r="A279" s="105"/>
      <c r="B279" s="105"/>
      <c r="C279" s="105"/>
      <c r="D279" s="105"/>
      <c r="E279" s="50"/>
      <c r="F279" s="105"/>
      <c r="G279" s="105"/>
      <c r="H279" s="105"/>
      <c r="I279" s="105"/>
      <c r="J279" s="105"/>
      <c r="K279" s="105"/>
      <c r="L279" s="105"/>
      <c r="M279" s="106"/>
      <c r="N279" s="106"/>
      <c r="O279" s="105"/>
      <c r="P279" s="107"/>
      <c r="Q279" s="105"/>
      <c r="R279" s="106"/>
      <c r="S279" s="105"/>
      <c r="T279" s="105"/>
      <c r="U279" s="105"/>
    </row>
    <row r="280" ht="12.75" customHeight="1">
      <c r="A280" s="105"/>
      <c r="B280" s="105"/>
      <c r="C280" s="105"/>
      <c r="D280" s="105"/>
      <c r="E280" s="50"/>
      <c r="F280" s="105"/>
      <c r="G280" s="105"/>
      <c r="H280" s="105"/>
      <c r="I280" s="105"/>
      <c r="J280" s="105"/>
      <c r="K280" s="105"/>
      <c r="L280" s="105"/>
      <c r="M280" s="106"/>
      <c r="N280" s="106"/>
      <c r="O280" s="105"/>
      <c r="P280" s="107"/>
      <c r="Q280" s="105"/>
      <c r="R280" s="106"/>
      <c r="S280" s="105"/>
      <c r="T280" s="105"/>
      <c r="U280" s="105"/>
    </row>
    <row r="281" ht="12.75" customHeight="1">
      <c r="A281" s="105"/>
      <c r="B281" s="105"/>
      <c r="C281" s="105"/>
      <c r="D281" s="105"/>
      <c r="E281" s="50"/>
      <c r="F281" s="105"/>
      <c r="G281" s="105"/>
      <c r="H281" s="105"/>
      <c r="I281" s="105"/>
      <c r="J281" s="105"/>
      <c r="K281" s="105"/>
      <c r="L281" s="105"/>
      <c r="M281" s="106"/>
      <c r="N281" s="106"/>
      <c r="O281" s="105"/>
      <c r="P281" s="107"/>
      <c r="Q281" s="105"/>
      <c r="R281" s="106"/>
      <c r="S281" s="105"/>
      <c r="T281" s="105"/>
      <c r="U281" s="105"/>
    </row>
    <row r="282" ht="12.75" customHeight="1">
      <c r="A282" s="105"/>
      <c r="B282" s="105"/>
      <c r="C282" s="105"/>
      <c r="D282" s="105"/>
      <c r="E282" s="50"/>
      <c r="F282" s="105"/>
      <c r="G282" s="105"/>
      <c r="H282" s="105"/>
      <c r="I282" s="105"/>
      <c r="J282" s="105"/>
      <c r="K282" s="105"/>
      <c r="L282" s="105"/>
      <c r="M282" s="106"/>
      <c r="N282" s="106"/>
      <c r="O282" s="105"/>
      <c r="P282" s="107"/>
      <c r="Q282" s="105"/>
      <c r="R282" s="106"/>
      <c r="S282" s="105"/>
      <c r="T282" s="105"/>
      <c r="U282" s="105"/>
    </row>
    <row r="283" ht="12.75" customHeight="1">
      <c r="A283" s="105"/>
      <c r="B283" s="105"/>
      <c r="C283" s="105"/>
      <c r="D283" s="105"/>
      <c r="E283" s="50"/>
      <c r="F283" s="105"/>
      <c r="G283" s="105"/>
      <c r="H283" s="105"/>
      <c r="I283" s="105"/>
      <c r="J283" s="105"/>
      <c r="K283" s="105"/>
      <c r="L283" s="105"/>
      <c r="M283" s="106"/>
      <c r="N283" s="106"/>
      <c r="O283" s="105"/>
      <c r="P283" s="107"/>
      <c r="Q283" s="105"/>
      <c r="R283" s="106"/>
      <c r="S283" s="105"/>
      <c r="T283" s="105"/>
      <c r="U283" s="105"/>
    </row>
    <row r="284" ht="12.75" customHeight="1">
      <c r="A284" s="105"/>
      <c r="B284" s="105"/>
      <c r="C284" s="105"/>
      <c r="D284" s="105"/>
      <c r="E284" s="50"/>
      <c r="F284" s="105"/>
      <c r="G284" s="105"/>
      <c r="H284" s="105"/>
      <c r="I284" s="105"/>
      <c r="J284" s="105"/>
      <c r="K284" s="105"/>
      <c r="L284" s="105"/>
      <c r="M284" s="106"/>
      <c r="N284" s="106"/>
      <c r="O284" s="105"/>
      <c r="P284" s="107"/>
      <c r="Q284" s="105"/>
      <c r="R284" s="106"/>
      <c r="S284" s="105"/>
      <c r="T284" s="105"/>
      <c r="U284" s="105"/>
    </row>
    <row r="285" ht="12.75" customHeight="1">
      <c r="A285" s="105"/>
      <c r="B285" s="105"/>
      <c r="C285" s="105"/>
      <c r="D285" s="105"/>
      <c r="E285" s="50"/>
      <c r="F285" s="105"/>
      <c r="G285" s="105"/>
      <c r="H285" s="105"/>
      <c r="I285" s="105"/>
      <c r="J285" s="105"/>
      <c r="K285" s="105"/>
      <c r="L285" s="105"/>
      <c r="M285" s="106"/>
      <c r="N285" s="106"/>
      <c r="O285" s="105"/>
      <c r="P285" s="107"/>
      <c r="Q285" s="105"/>
      <c r="R285" s="106"/>
      <c r="S285" s="105"/>
      <c r="T285" s="105"/>
      <c r="U285" s="105"/>
    </row>
    <row r="286" ht="12.75" customHeight="1">
      <c r="A286" s="105"/>
      <c r="B286" s="105"/>
      <c r="C286" s="105"/>
      <c r="D286" s="105"/>
      <c r="E286" s="50"/>
      <c r="F286" s="105"/>
      <c r="G286" s="105"/>
      <c r="H286" s="105"/>
      <c r="I286" s="105"/>
      <c r="J286" s="105"/>
      <c r="K286" s="105"/>
      <c r="L286" s="105"/>
      <c r="M286" s="106"/>
      <c r="N286" s="106"/>
      <c r="O286" s="105"/>
      <c r="P286" s="107"/>
      <c r="Q286" s="105"/>
      <c r="R286" s="106"/>
      <c r="S286" s="105"/>
      <c r="T286" s="105"/>
      <c r="U286" s="105"/>
    </row>
    <row r="287" ht="12.75" customHeight="1">
      <c r="A287" s="105"/>
      <c r="B287" s="105"/>
      <c r="C287" s="105"/>
      <c r="D287" s="105"/>
      <c r="E287" s="50"/>
      <c r="F287" s="105"/>
      <c r="G287" s="105"/>
      <c r="H287" s="105"/>
      <c r="I287" s="105"/>
      <c r="J287" s="105"/>
      <c r="K287" s="105"/>
      <c r="L287" s="105"/>
      <c r="M287" s="106"/>
      <c r="N287" s="106"/>
      <c r="O287" s="105"/>
      <c r="P287" s="107"/>
      <c r="Q287" s="105"/>
      <c r="R287" s="106"/>
      <c r="S287" s="105"/>
      <c r="T287" s="105"/>
      <c r="U287" s="105"/>
    </row>
    <row r="288" ht="12.75" customHeight="1">
      <c r="A288" s="105"/>
      <c r="B288" s="105"/>
      <c r="C288" s="105"/>
      <c r="D288" s="105"/>
      <c r="E288" s="50"/>
      <c r="F288" s="105"/>
      <c r="G288" s="105"/>
      <c r="H288" s="105"/>
      <c r="I288" s="105"/>
      <c r="J288" s="105"/>
      <c r="K288" s="105"/>
      <c r="L288" s="105"/>
      <c r="M288" s="106"/>
      <c r="N288" s="106"/>
      <c r="O288" s="105"/>
      <c r="P288" s="107"/>
      <c r="Q288" s="105"/>
      <c r="R288" s="106"/>
      <c r="S288" s="105"/>
      <c r="T288" s="105"/>
      <c r="U288" s="105"/>
    </row>
    <row r="289" ht="12.75" customHeight="1">
      <c r="A289" s="105"/>
      <c r="B289" s="105"/>
      <c r="C289" s="105"/>
      <c r="D289" s="105"/>
      <c r="E289" s="50"/>
      <c r="F289" s="105"/>
      <c r="G289" s="105"/>
      <c r="H289" s="105"/>
      <c r="I289" s="105"/>
      <c r="J289" s="105"/>
      <c r="K289" s="105"/>
      <c r="L289" s="105"/>
      <c r="M289" s="106"/>
      <c r="N289" s="106"/>
      <c r="O289" s="105"/>
      <c r="P289" s="107"/>
      <c r="Q289" s="105"/>
      <c r="R289" s="106"/>
      <c r="S289" s="105"/>
      <c r="T289" s="105"/>
      <c r="U289" s="105"/>
    </row>
    <row r="290" ht="12.75" customHeight="1">
      <c r="A290" s="105"/>
      <c r="B290" s="105"/>
      <c r="C290" s="105"/>
      <c r="D290" s="105"/>
      <c r="E290" s="50"/>
      <c r="F290" s="105"/>
      <c r="G290" s="105"/>
      <c r="H290" s="105"/>
      <c r="I290" s="105"/>
      <c r="J290" s="105"/>
      <c r="K290" s="105"/>
      <c r="L290" s="105"/>
      <c r="M290" s="106"/>
      <c r="N290" s="106"/>
      <c r="O290" s="105"/>
      <c r="P290" s="107"/>
      <c r="Q290" s="105"/>
      <c r="R290" s="106"/>
      <c r="S290" s="105"/>
      <c r="T290" s="105"/>
      <c r="U290" s="105"/>
    </row>
    <row r="291" ht="12.75" customHeight="1">
      <c r="A291" s="105"/>
      <c r="B291" s="105"/>
      <c r="C291" s="105"/>
      <c r="D291" s="105"/>
      <c r="E291" s="50"/>
      <c r="F291" s="105"/>
      <c r="G291" s="105"/>
      <c r="H291" s="105"/>
      <c r="I291" s="105"/>
      <c r="J291" s="105"/>
      <c r="K291" s="105"/>
      <c r="L291" s="105"/>
      <c r="M291" s="106"/>
      <c r="N291" s="106"/>
      <c r="O291" s="105"/>
      <c r="P291" s="107"/>
      <c r="Q291" s="105"/>
      <c r="R291" s="106"/>
      <c r="S291" s="105"/>
      <c r="T291" s="105"/>
      <c r="U291" s="105"/>
    </row>
    <row r="292" ht="12.75" customHeight="1">
      <c r="A292" s="105"/>
      <c r="B292" s="105"/>
      <c r="C292" s="105"/>
      <c r="D292" s="105"/>
      <c r="E292" s="50"/>
      <c r="F292" s="105"/>
      <c r="G292" s="105"/>
      <c r="H292" s="105"/>
      <c r="I292" s="105"/>
      <c r="J292" s="105"/>
      <c r="K292" s="105"/>
      <c r="L292" s="105"/>
      <c r="M292" s="106"/>
      <c r="N292" s="106"/>
      <c r="O292" s="105"/>
      <c r="P292" s="107"/>
      <c r="Q292" s="105"/>
      <c r="R292" s="106"/>
      <c r="S292" s="105"/>
      <c r="T292" s="105"/>
      <c r="U292" s="105"/>
    </row>
    <row r="293" ht="12.75" customHeight="1">
      <c r="A293" s="105"/>
      <c r="B293" s="105"/>
      <c r="C293" s="105"/>
      <c r="D293" s="105"/>
      <c r="E293" s="50"/>
      <c r="F293" s="105"/>
      <c r="G293" s="105"/>
      <c r="H293" s="105"/>
      <c r="I293" s="105"/>
      <c r="J293" s="105"/>
      <c r="K293" s="105"/>
      <c r="L293" s="105"/>
      <c r="M293" s="106"/>
      <c r="N293" s="106"/>
      <c r="O293" s="105"/>
      <c r="P293" s="107"/>
      <c r="Q293" s="105"/>
      <c r="R293" s="106"/>
      <c r="S293" s="105"/>
      <c r="T293" s="105"/>
      <c r="U293" s="105"/>
    </row>
    <row r="294" ht="12.75" customHeight="1">
      <c r="A294" s="105"/>
      <c r="B294" s="105"/>
      <c r="C294" s="105"/>
      <c r="D294" s="105"/>
      <c r="E294" s="50"/>
      <c r="F294" s="105"/>
      <c r="G294" s="105"/>
      <c r="H294" s="105"/>
      <c r="I294" s="105"/>
      <c r="J294" s="105"/>
      <c r="K294" s="105"/>
      <c r="L294" s="105"/>
      <c r="M294" s="106"/>
      <c r="N294" s="106"/>
      <c r="O294" s="105"/>
      <c r="P294" s="107"/>
      <c r="Q294" s="105"/>
      <c r="R294" s="106"/>
      <c r="S294" s="105"/>
      <c r="T294" s="105"/>
      <c r="U294" s="105"/>
    </row>
    <row r="295" ht="12.75" customHeight="1">
      <c r="A295" s="105"/>
      <c r="B295" s="105"/>
      <c r="C295" s="105"/>
      <c r="D295" s="105"/>
      <c r="E295" s="50"/>
      <c r="F295" s="105"/>
      <c r="G295" s="105"/>
      <c r="H295" s="105"/>
      <c r="I295" s="105"/>
      <c r="J295" s="105"/>
      <c r="K295" s="105"/>
      <c r="L295" s="105"/>
      <c r="M295" s="106"/>
      <c r="N295" s="106"/>
      <c r="O295" s="105"/>
      <c r="P295" s="107"/>
      <c r="Q295" s="105"/>
      <c r="R295" s="106"/>
      <c r="S295" s="105"/>
      <c r="T295" s="105"/>
      <c r="U295" s="105"/>
    </row>
    <row r="296" ht="12.75" customHeight="1">
      <c r="A296" s="105"/>
      <c r="B296" s="105"/>
      <c r="C296" s="105"/>
      <c r="D296" s="105"/>
      <c r="E296" s="50"/>
      <c r="F296" s="105"/>
      <c r="G296" s="105"/>
      <c r="H296" s="105"/>
      <c r="I296" s="105"/>
      <c r="J296" s="105"/>
      <c r="K296" s="105"/>
      <c r="L296" s="105"/>
      <c r="M296" s="106"/>
      <c r="N296" s="106"/>
      <c r="O296" s="105"/>
      <c r="P296" s="107"/>
      <c r="Q296" s="105"/>
      <c r="R296" s="106"/>
      <c r="S296" s="105"/>
      <c r="T296" s="105"/>
      <c r="U296" s="105"/>
    </row>
    <row r="297" ht="12.75" customHeight="1">
      <c r="A297" s="105"/>
      <c r="B297" s="105"/>
      <c r="C297" s="105"/>
      <c r="D297" s="105"/>
      <c r="E297" s="50"/>
      <c r="F297" s="105"/>
      <c r="G297" s="105"/>
      <c r="H297" s="105"/>
      <c r="I297" s="105"/>
      <c r="J297" s="105"/>
      <c r="K297" s="105"/>
      <c r="L297" s="105"/>
      <c r="M297" s="106"/>
      <c r="N297" s="106"/>
      <c r="O297" s="105"/>
      <c r="P297" s="107"/>
      <c r="Q297" s="105"/>
      <c r="R297" s="106"/>
      <c r="S297" s="105"/>
      <c r="T297" s="105"/>
      <c r="U297" s="105"/>
    </row>
    <row r="298" ht="12.75" customHeight="1">
      <c r="A298" s="105"/>
      <c r="B298" s="105"/>
      <c r="C298" s="105"/>
      <c r="D298" s="105"/>
      <c r="E298" s="50"/>
      <c r="F298" s="105"/>
      <c r="G298" s="105"/>
      <c r="H298" s="105"/>
      <c r="I298" s="105"/>
      <c r="J298" s="105"/>
      <c r="K298" s="105"/>
      <c r="L298" s="105"/>
      <c r="M298" s="106"/>
      <c r="N298" s="106"/>
      <c r="O298" s="105"/>
      <c r="P298" s="107"/>
      <c r="Q298" s="105"/>
      <c r="R298" s="106"/>
      <c r="S298" s="105"/>
      <c r="T298" s="105"/>
      <c r="U298" s="105"/>
    </row>
    <row r="299" ht="12.75" customHeight="1">
      <c r="A299" s="105"/>
      <c r="B299" s="105"/>
      <c r="C299" s="105"/>
      <c r="D299" s="105"/>
      <c r="E299" s="50"/>
      <c r="F299" s="105"/>
      <c r="G299" s="105"/>
      <c r="H299" s="105"/>
      <c r="I299" s="105"/>
      <c r="J299" s="105"/>
      <c r="K299" s="105"/>
      <c r="L299" s="105"/>
      <c r="M299" s="106"/>
      <c r="N299" s="106"/>
      <c r="O299" s="105"/>
      <c r="P299" s="107"/>
      <c r="Q299" s="105"/>
      <c r="R299" s="106"/>
      <c r="S299" s="105"/>
      <c r="T299" s="105"/>
      <c r="U299" s="105"/>
    </row>
    <row r="300" ht="12.75" customHeight="1">
      <c r="A300" s="105"/>
      <c r="B300" s="105"/>
      <c r="C300" s="105"/>
      <c r="D300" s="105"/>
      <c r="E300" s="50"/>
      <c r="F300" s="105"/>
      <c r="G300" s="105"/>
      <c r="H300" s="105"/>
      <c r="I300" s="105"/>
      <c r="J300" s="105"/>
      <c r="K300" s="105"/>
      <c r="L300" s="105"/>
      <c r="M300" s="106"/>
      <c r="N300" s="106"/>
      <c r="O300" s="105"/>
      <c r="P300" s="107"/>
      <c r="Q300" s="105"/>
      <c r="R300" s="106"/>
      <c r="S300" s="105"/>
      <c r="T300" s="105"/>
      <c r="U300" s="105"/>
    </row>
    <row r="301" ht="12.75" customHeight="1">
      <c r="A301" s="105"/>
      <c r="B301" s="105"/>
      <c r="C301" s="105"/>
      <c r="D301" s="105"/>
      <c r="E301" s="50"/>
      <c r="F301" s="105"/>
      <c r="G301" s="105"/>
      <c r="H301" s="105"/>
      <c r="I301" s="105"/>
      <c r="J301" s="105"/>
      <c r="K301" s="105"/>
      <c r="L301" s="105"/>
      <c r="M301" s="106"/>
      <c r="N301" s="106"/>
      <c r="O301" s="105"/>
      <c r="P301" s="107"/>
      <c r="Q301" s="105"/>
      <c r="R301" s="106"/>
      <c r="S301" s="105"/>
      <c r="T301" s="105"/>
      <c r="U301" s="105"/>
    </row>
    <row r="302" ht="12.75" customHeight="1">
      <c r="A302" s="105"/>
      <c r="B302" s="105"/>
      <c r="C302" s="105"/>
      <c r="D302" s="105"/>
      <c r="E302" s="50"/>
      <c r="F302" s="105"/>
      <c r="G302" s="105"/>
      <c r="H302" s="105"/>
      <c r="I302" s="105"/>
      <c r="J302" s="105"/>
      <c r="K302" s="105"/>
      <c r="L302" s="105"/>
      <c r="M302" s="106"/>
      <c r="N302" s="106"/>
      <c r="O302" s="105"/>
      <c r="P302" s="107"/>
      <c r="Q302" s="105"/>
      <c r="R302" s="106"/>
      <c r="S302" s="105"/>
      <c r="T302" s="105"/>
      <c r="U302" s="105"/>
    </row>
    <row r="303" ht="12.75" customHeight="1">
      <c r="A303" s="105"/>
      <c r="B303" s="105"/>
      <c r="C303" s="105"/>
      <c r="D303" s="105"/>
      <c r="E303" s="50"/>
      <c r="F303" s="105"/>
      <c r="G303" s="105"/>
      <c r="H303" s="105"/>
      <c r="I303" s="105"/>
      <c r="J303" s="105"/>
      <c r="K303" s="105"/>
      <c r="L303" s="105"/>
      <c r="M303" s="106"/>
      <c r="N303" s="106"/>
      <c r="O303" s="105"/>
      <c r="P303" s="107"/>
      <c r="Q303" s="105"/>
      <c r="R303" s="106"/>
      <c r="S303" s="105"/>
      <c r="T303" s="105"/>
      <c r="U303" s="105"/>
    </row>
    <row r="304" ht="12.75" customHeight="1">
      <c r="A304" s="105"/>
      <c r="B304" s="105"/>
      <c r="C304" s="105"/>
      <c r="D304" s="105"/>
      <c r="E304" s="50"/>
      <c r="F304" s="105"/>
      <c r="G304" s="105"/>
      <c r="H304" s="105"/>
      <c r="I304" s="105"/>
      <c r="J304" s="105"/>
      <c r="K304" s="105"/>
      <c r="L304" s="105"/>
      <c r="M304" s="106"/>
      <c r="N304" s="106"/>
      <c r="O304" s="105"/>
      <c r="P304" s="107"/>
      <c r="Q304" s="105"/>
      <c r="R304" s="106"/>
      <c r="S304" s="105"/>
      <c r="T304" s="105"/>
      <c r="U304" s="105"/>
    </row>
    <row r="305" ht="12.75" customHeight="1">
      <c r="A305" s="105"/>
      <c r="B305" s="105"/>
      <c r="C305" s="105"/>
      <c r="D305" s="105"/>
      <c r="E305" s="50"/>
      <c r="F305" s="105"/>
      <c r="G305" s="105"/>
      <c r="H305" s="105"/>
      <c r="I305" s="105"/>
      <c r="J305" s="105"/>
      <c r="K305" s="105"/>
      <c r="L305" s="105"/>
      <c r="M305" s="106"/>
      <c r="N305" s="106"/>
      <c r="O305" s="105"/>
      <c r="P305" s="107"/>
      <c r="Q305" s="105"/>
      <c r="R305" s="106"/>
      <c r="S305" s="105"/>
      <c r="T305" s="105"/>
      <c r="U305" s="105"/>
    </row>
    <row r="306" ht="12.75" customHeight="1">
      <c r="A306" s="105"/>
      <c r="B306" s="105"/>
      <c r="C306" s="105"/>
      <c r="D306" s="105"/>
      <c r="E306" s="50"/>
      <c r="F306" s="105"/>
      <c r="G306" s="105"/>
      <c r="H306" s="105"/>
      <c r="I306" s="105"/>
      <c r="J306" s="105"/>
      <c r="K306" s="105"/>
      <c r="L306" s="105"/>
      <c r="M306" s="106"/>
      <c r="N306" s="106"/>
      <c r="O306" s="105"/>
      <c r="P306" s="107"/>
      <c r="Q306" s="105"/>
      <c r="R306" s="106"/>
      <c r="S306" s="105"/>
      <c r="T306" s="105"/>
      <c r="U306" s="105"/>
    </row>
    <row r="307" ht="12.75" customHeight="1">
      <c r="A307" s="105"/>
      <c r="B307" s="105"/>
      <c r="C307" s="105"/>
      <c r="D307" s="105"/>
      <c r="E307" s="50"/>
      <c r="F307" s="105"/>
      <c r="G307" s="105"/>
      <c r="H307" s="105"/>
      <c r="I307" s="105"/>
      <c r="J307" s="105"/>
      <c r="K307" s="105"/>
      <c r="L307" s="105"/>
      <c r="M307" s="106"/>
      <c r="N307" s="106"/>
      <c r="O307" s="105"/>
      <c r="P307" s="107"/>
      <c r="Q307" s="105"/>
      <c r="R307" s="106"/>
      <c r="S307" s="105"/>
      <c r="T307" s="105"/>
      <c r="U307" s="105"/>
    </row>
    <row r="308" ht="12.75" customHeight="1">
      <c r="A308" s="105"/>
      <c r="B308" s="105"/>
      <c r="C308" s="105"/>
      <c r="D308" s="105"/>
      <c r="E308" s="50"/>
      <c r="F308" s="105"/>
      <c r="G308" s="105"/>
      <c r="H308" s="105"/>
      <c r="I308" s="105"/>
      <c r="J308" s="105"/>
      <c r="K308" s="105"/>
      <c r="L308" s="105"/>
      <c r="M308" s="106"/>
      <c r="N308" s="106"/>
      <c r="O308" s="105"/>
      <c r="P308" s="107"/>
      <c r="Q308" s="105"/>
      <c r="R308" s="106"/>
      <c r="S308" s="105"/>
      <c r="T308" s="105"/>
      <c r="U308" s="105"/>
    </row>
    <row r="309" ht="12.75" customHeight="1">
      <c r="A309" s="105"/>
      <c r="B309" s="105"/>
      <c r="C309" s="105"/>
      <c r="D309" s="105"/>
      <c r="E309" s="50"/>
      <c r="F309" s="105"/>
      <c r="G309" s="105"/>
      <c r="H309" s="105"/>
      <c r="I309" s="105"/>
      <c r="J309" s="105"/>
      <c r="K309" s="105"/>
      <c r="L309" s="105"/>
      <c r="M309" s="106"/>
      <c r="N309" s="106"/>
      <c r="O309" s="105"/>
      <c r="P309" s="107"/>
      <c r="Q309" s="105"/>
      <c r="R309" s="106"/>
      <c r="S309" s="105"/>
      <c r="T309" s="105"/>
      <c r="U309" s="105"/>
    </row>
    <row r="310" ht="12.75" customHeight="1">
      <c r="A310" s="105"/>
      <c r="B310" s="105"/>
      <c r="C310" s="105"/>
      <c r="D310" s="105"/>
      <c r="E310" s="50"/>
      <c r="F310" s="105"/>
      <c r="G310" s="105"/>
      <c r="H310" s="105"/>
      <c r="I310" s="105"/>
      <c r="J310" s="105"/>
      <c r="K310" s="105"/>
      <c r="L310" s="105"/>
      <c r="M310" s="106"/>
      <c r="N310" s="106"/>
      <c r="O310" s="105"/>
      <c r="P310" s="107"/>
      <c r="Q310" s="105"/>
      <c r="R310" s="106"/>
      <c r="S310" s="105"/>
      <c r="T310" s="105"/>
      <c r="U310" s="105"/>
    </row>
    <row r="311" ht="12.75" customHeight="1">
      <c r="A311" s="105"/>
      <c r="B311" s="105"/>
      <c r="C311" s="105"/>
      <c r="D311" s="105"/>
      <c r="E311" s="50"/>
      <c r="F311" s="105"/>
      <c r="G311" s="105"/>
      <c r="H311" s="105"/>
      <c r="I311" s="105"/>
      <c r="J311" s="105"/>
      <c r="K311" s="105"/>
      <c r="L311" s="105"/>
      <c r="M311" s="106"/>
      <c r="N311" s="106"/>
      <c r="O311" s="105"/>
      <c r="P311" s="107"/>
      <c r="Q311" s="105"/>
      <c r="R311" s="106"/>
      <c r="S311" s="105"/>
      <c r="T311" s="105"/>
      <c r="U311" s="105"/>
    </row>
    <row r="312" ht="12.75" customHeight="1">
      <c r="A312" s="105"/>
      <c r="B312" s="105"/>
      <c r="C312" s="105"/>
      <c r="D312" s="105"/>
      <c r="E312" s="50"/>
      <c r="F312" s="105"/>
      <c r="G312" s="105"/>
      <c r="H312" s="105"/>
      <c r="I312" s="105"/>
      <c r="J312" s="105"/>
      <c r="K312" s="105"/>
      <c r="L312" s="105"/>
      <c r="M312" s="106"/>
      <c r="N312" s="106"/>
      <c r="O312" s="105"/>
      <c r="P312" s="107"/>
      <c r="Q312" s="105"/>
      <c r="R312" s="106"/>
      <c r="S312" s="105"/>
      <c r="T312" s="105"/>
      <c r="U312" s="105"/>
    </row>
    <row r="313" ht="12.75" customHeight="1">
      <c r="A313" s="105"/>
      <c r="B313" s="105"/>
      <c r="C313" s="105"/>
      <c r="D313" s="105"/>
      <c r="E313" s="50"/>
      <c r="F313" s="105"/>
      <c r="G313" s="105"/>
      <c r="H313" s="105"/>
      <c r="I313" s="105"/>
      <c r="J313" s="105"/>
      <c r="K313" s="105"/>
      <c r="L313" s="105"/>
      <c r="M313" s="106"/>
      <c r="N313" s="106"/>
      <c r="O313" s="105"/>
      <c r="P313" s="107"/>
      <c r="Q313" s="105"/>
      <c r="R313" s="106"/>
      <c r="S313" s="105"/>
      <c r="T313" s="105"/>
      <c r="U313" s="105"/>
    </row>
    <row r="314" ht="12.75" customHeight="1">
      <c r="A314" s="105"/>
      <c r="B314" s="105"/>
      <c r="C314" s="105"/>
      <c r="D314" s="105"/>
      <c r="E314" s="50"/>
      <c r="F314" s="105"/>
      <c r="G314" s="105"/>
      <c r="H314" s="105"/>
      <c r="I314" s="105"/>
      <c r="J314" s="105"/>
      <c r="K314" s="105"/>
      <c r="L314" s="105"/>
      <c r="M314" s="106"/>
      <c r="N314" s="106"/>
      <c r="O314" s="105"/>
      <c r="P314" s="107"/>
      <c r="Q314" s="105"/>
      <c r="R314" s="106"/>
      <c r="S314" s="105"/>
      <c r="T314" s="105"/>
      <c r="U314" s="105"/>
    </row>
    <row r="315" ht="12.75" customHeight="1">
      <c r="A315" s="105"/>
      <c r="B315" s="105"/>
      <c r="C315" s="105"/>
      <c r="D315" s="105"/>
      <c r="E315" s="50"/>
      <c r="F315" s="105"/>
      <c r="G315" s="105"/>
      <c r="H315" s="105"/>
      <c r="I315" s="105"/>
      <c r="J315" s="105"/>
      <c r="K315" s="105"/>
      <c r="L315" s="105"/>
      <c r="M315" s="106"/>
      <c r="N315" s="106"/>
      <c r="O315" s="105"/>
      <c r="P315" s="107"/>
      <c r="Q315" s="105"/>
      <c r="R315" s="106"/>
      <c r="S315" s="105"/>
      <c r="T315" s="105"/>
      <c r="U315" s="105"/>
    </row>
    <row r="316" ht="12.75" customHeight="1">
      <c r="A316" s="105"/>
      <c r="B316" s="105"/>
      <c r="C316" s="105"/>
      <c r="D316" s="105"/>
      <c r="E316" s="50"/>
      <c r="F316" s="105"/>
      <c r="G316" s="105"/>
      <c r="H316" s="105"/>
      <c r="I316" s="105"/>
      <c r="J316" s="105"/>
      <c r="K316" s="105"/>
      <c r="L316" s="105"/>
      <c r="M316" s="106"/>
      <c r="N316" s="106"/>
      <c r="O316" s="105"/>
      <c r="P316" s="107"/>
      <c r="Q316" s="105"/>
      <c r="R316" s="106"/>
      <c r="S316" s="105"/>
      <c r="T316" s="105"/>
      <c r="U316" s="105"/>
    </row>
    <row r="317" ht="12.75" customHeight="1">
      <c r="A317" s="105"/>
      <c r="B317" s="105"/>
      <c r="C317" s="105"/>
      <c r="D317" s="105"/>
      <c r="E317" s="50"/>
      <c r="F317" s="105"/>
      <c r="G317" s="105"/>
      <c r="H317" s="105"/>
      <c r="I317" s="105"/>
      <c r="J317" s="105"/>
      <c r="K317" s="105"/>
      <c r="L317" s="105"/>
      <c r="M317" s="106"/>
      <c r="N317" s="106"/>
      <c r="O317" s="105"/>
      <c r="P317" s="107"/>
      <c r="Q317" s="105"/>
      <c r="R317" s="106"/>
      <c r="S317" s="105"/>
      <c r="T317" s="105"/>
      <c r="U317" s="105"/>
    </row>
    <row r="318" ht="12.75" customHeight="1">
      <c r="A318" s="105"/>
      <c r="B318" s="105"/>
      <c r="C318" s="105"/>
      <c r="D318" s="105"/>
      <c r="E318" s="50"/>
      <c r="F318" s="105"/>
      <c r="G318" s="105"/>
      <c r="H318" s="105"/>
      <c r="I318" s="105"/>
      <c r="J318" s="105"/>
      <c r="K318" s="105"/>
      <c r="L318" s="105"/>
      <c r="M318" s="106"/>
      <c r="N318" s="106"/>
      <c r="O318" s="105"/>
      <c r="P318" s="107"/>
      <c r="Q318" s="105"/>
      <c r="R318" s="106"/>
      <c r="S318" s="105"/>
      <c r="T318" s="105"/>
      <c r="U318" s="105"/>
    </row>
    <row r="319" ht="12.75" customHeight="1">
      <c r="A319" s="105"/>
      <c r="B319" s="105"/>
      <c r="C319" s="105"/>
      <c r="D319" s="105"/>
      <c r="E319" s="50"/>
      <c r="F319" s="105"/>
      <c r="G319" s="105"/>
      <c r="H319" s="105"/>
      <c r="I319" s="105"/>
      <c r="J319" s="105"/>
      <c r="K319" s="105"/>
      <c r="L319" s="105"/>
      <c r="M319" s="106"/>
      <c r="N319" s="106"/>
      <c r="O319" s="105"/>
      <c r="P319" s="107"/>
      <c r="Q319" s="105"/>
      <c r="R319" s="106"/>
      <c r="S319" s="105"/>
      <c r="T319" s="105"/>
      <c r="U319" s="105"/>
    </row>
    <row r="320" ht="12.75" customHeight="1">
      <c r="A320" s="105"/>
      <c r="B320" s="105"/>
      <c r="C320" s="105"/>
      <c r="D320" s="105"/>
      <c r="E320" s="50"/>
      <c r="F320" s="105"/>
      <c r="G320" s="105"/>
      <c r="H320" s="105"/>
      <c r="I320" s="105"/>
      <c r="J320" s="105"/>
      <c r="K320" s="105"/>
      <c r="L320" s="105"/>
      <c r="M320" s="106"/>
      <c r="N320" s="106"/>
      <c r="O320" s="105"/>
      <c r="P320" s="107"/>
      <c r="Q320" s="105"/>
      <c r="R320" s="106"/>
      <c r="S320" s="105"/>
      <c r="T320" s="105"/>
      <c r="U320" s="105"/>
    </row>
    <row r="321" ht="12.75" customHeight="1">
      <c r="A321" s="105"/>
      <c r="B321" s="105"/>
      <c r="C321" s="105"/>
      <c r="D321" s="105"/>
      <c r="E321" s="50"/>
      <c r="F321" s="105"/>
      <c r="G321" s="105"/>
      <c r="H321" s="105"/>
      <c r="I321" s="105"/>
      <c r="J321" s="105"/>
      <c r="K321" s="105"/>
      <c r="L321" s="105"/>
      <c r="M321" s="106"/>
      <c r="N321" s="106"/>
      <c r="O321" s="105"/>
      <c r="P321" s="107"/>
      <c r="Q321" s="105"/>
      <c r="R321" s="106"/>
      <c r="S321" s="105"/>
      <c r="T321" s="105"/>
      <c r="U321" s="105"/>
    </row>
    <row r="322" ht="12.75" customHeight="1">
      <c r="A322" s="105"/>
      <c r="B322" s="105"/>
      <c r="C322" s="105"/>
      <c r="D322" s="105"/>
      <c r="E322" s="50"/>
      <c r="F322" s="105"/>
      <c r="G322" s="105"/>
      <c r="H322" s="105"/>
      <c r="I322" s="105"/>
      <c r="J322" s="105"/>
      <c r="K322" s="105"/>
      <c r="L322" s="105"/>
      <c r="M322" s="106"/>
      <c r="N322" s="106"/>
      <c r="O322" s="105"/>
      <c r="P322" s="107"/>
      <c r="Q322" s="105"/>
      <c r="R322" s="106"/>
      <c r="S322" s="105"/>
      <c r="T322" s="105"/>
      <c r="U322" s="105"/>
    </row>
    <row r="323" ht="12.75" customHeight="1">
      <c r="A323" s="105"/>
      <c r="B323" s="105"/>
      <c r="C323" s="105"/>
      <c r="D323" s="105"/>
      <c r="E323" s="50"/>
      <c r="F323" s="105"/>
      <c r="G323" s="105"/>
      <c r="H323" s="105"/>
      <c r="I323" s="105"/>
      <c r="J323" s="105"/>
      <c r="K323" s="105"/>
      <c r="L323" s="105"/>
      <c r="M323" s="106"/>
      <c r="N323" s="106"/>
      <c r="O323" s="105"/>
      <c r="P323" s="107"/>
      <c r="Q323" s="105"/>
      <c r="R323" s="106"/>
      <c r="S323" s="105"/>
      <c r="T323" s="105"/>
      <c r="U323" s="105"/>
    </row>
    <row r="324" ht="12.75" customHeight="1">
      <c r="A324" s="105"/>
      <c r="B324" s="105"/>
      <c r="C324" s="105"/>
      <c r="D324" s="105"/>
      <c r="E324" s="50"/>
      <c r="F324" s="105"/>
      <c r="G324" s="105"/>
      <c r="H324" s="105"/>
      <c r="I324" s="105"/>
      <c r="J324" s="105"/>
      <c r="K324" s="105"/>
      <c r="L324" s="105"/>
      <c r="M324" s="106"/>
      <c r="N324" s="106"/>
      <c r="O324" s="105"/>
      <c r="P324" s="107"/>
      <c r="Q324" s="105"/>
      <c r="R324" s="106"/>
      <c r="S324" s="105"/>
      <c r="T324" s="105"/>
      <c r="U324" s="105"/>
    </row>
    <row r="325" ht="12.75" customHeight="1">
      <c r="A325" s="105"/>
      <c r="B325" s="105"/>
      <c r="C325" s="105"/>
      <c r="D325" s="105"/>
      <c r="E325" s="50"/>
      <c r="F325" s="105"/>
      <c r="G325" s="105"/>
      <c r="H325" s="105"/>
      <c r="I325" s="105"/>
      <c r="J325" s="105"/>
      <c r="K325" s="105"/>
      <c r="L325" s="105"/>
      <c r="M325" s="106"/>
      <c r="N325" s="106"/>
      <c r="O325" s="105"/>
      <c r="P325" s="107"/>
      <c r="Q325" s="105"/>
      <c r="R325" s="106"/>
      <c r="S325" s="105"/>
      <c r="T325" s="105"/>
      <c r="U325" s="105"/>
    </row>
    <row r="326" ht="12.75" customHeight="1">
      <c r="A326" s="105"/>
      <c r="B326" s="105"/>
      <c r="C326" s="105"/>
      <c r="D326" s="105"/>
      <c r="E326" s="50"/>
      <c r="F326" s="105"/>
      <c r="G326" s="105"/>
      <c r="H326" s="105"/>
      <c r="I326" s="105"/>
      <c r="J326" s="105"/>
      <c r="K326" s="105"/>
      <c r="L326" s="105"/>
      <c r="M326" s="106"/>
      <c r="N326" s="106"/>
      <c r="O326" s="105"/>
      <c r="P326" s="107"/>
      <c r="Q326" s="105"/>
      <c r="R326" s="106"/>
      <c r="S326" s="105"/>
      <c r="T326" s="105"/>
      <c r="U326" s="105"/>
    </row>
    <row r="327" ht="12.75" customHeight="1">
      <c r="A327" s="105"/>
      <c r="B327" s="105"/>
      <c r="C327" s="105"/>
      <c r="D327" s="105"/>
      <c r="E327" s="50"/>
      <c r="F327" s="105"/>
      <c r="G327" s="105"/>
      <c r="H327" s="105"/>
      <c r="I327" s="105"/>
      <c r="J327" s="105"/>
      <c r="K327" s="105"/>
      <c r="L327" s="105"/>
      <c r="M327" s="106"/>
      <c r="N327" s="106"/>
      <c r="O327" s="105"/>
      <c r="P327" s="107"/>
      <c r="Q327" s="105"/>
      <c r="R327" s="106"/>
      <c r="S327" s="105"/>
      <c r="T327" s="105"/>
      <c r="U327" s="105"/>
    </row>
    <row r="328" ht="12.75" customHeight="1">
      <c r="A328" s="105"/>
      <c r="B328" s="105"/>
      <c r="C328" s="105"/>
      <c r="D328" s="105"/>
      <c r="E328" s="50"/>
      <c r="F328" s="105"/>
      <c r="G328" s="105"/>
      <c r="H328" s="105"/>
      <c r="I328" s="105"/>
      <c r="J328" s="105"/>
      <c r="K328" s="105"/>
      <c r="L328" s="105"/>
      <c r="M328" s="106"/>
      <c r="N328" s="106"/>
      <c r="O328" s="105"/>
      <c r="P328" s="107"/>
      <c r="Q328" s="105"/>
      <c r="R328" s="106"/>
      <c r="S328" s="105"/>
      <c r="T328" s="105"/>
      <c r="U328" s="105"/>
    </row>
    <row r="329" ht="12.75" customHeight="1">
      <c r="A329" s="105"/>
      <c r="B329" s="105"/>
      <c r="C329" s="105"/>
      <c r="D329" s="105"/>
      <c r="E329" s="50"/>
      <c r="F329" s="105"/>
      <c r="G329" s="105"/>
      <c r="H329" s="105"/>
      <c r="I329" s="105"/>
      <c r="J329" s="105"/>
      <c r="K329" s="105"/>
      <c r="L329" s="105"/>
      <c r="M329" s="106"/>
      <c r="N329" s="106"/>
      <c r="O329" s="105"/>
      <c r="P329" s="107"/>
      <c r="Q329" s="105"/>
      <c r="R329" s="106"/>
      <c r="S329" s="105"/>
      <c r="T329" s="105"/>
      <c r="U329" s="105"/>
    </row>
    <row r="330" ht="12.75" customHeight="1">
      <c r="A330" s="105"/>
      <c r="B330" s="105"/>
      <c r="C330" s="105"/>
      <c r="D330" s="105"/>
      <c r="E330" s="50"/>
      <c r="F330" s="105"/>
      <c r="G330" s="105"/>
      <c r="H330" s="105"/>
      <c r="I330" s="105"/>
      <c r="J330" s="105"/>
      <c r="K330" s="105"/>
      <c r="L330" s="105"/>
      <c r="M330" s="106"/>
      <c r="N330" s="106"/>
      <c r="O330" s="105"/>
      <c r="P330" s="107"/>
      <c r="Q330" s="105"/>
      <c r="R330" s="106"/>
      <c r="S330" s="105"/>
      <c r="T330" s="105"/>
      <c r="U330" s="105"/>
    </row>
    <row r="331" ht="12.75" customHeight="1">
      <c r="A331" s="105"/>
      <c r="B331" s="105"/>
      <c r="C331" s="105"/>
      <c r="D331" s="105"/>
      <c r="E331" s="50"/>
      <c r="F331" s="105"/>
      <c r="G331" s="105"/>
      <c r="H331" s="105"/>
      <c r="I331" s="105"/>
      <c r="J331" s="105"/>
      <c r="K331" s="105"/>
      <c r="L331" s="105"/>
      <c r="M331" s="106"/>
      <c r="N331" s="106"/>
      <c r="O331" s="105"/>
      <c r="P331" s="107"/>
      <c r="Q331" s="105"/>
      <c r="R331" s="106"/>
      <c r="S331" s="105"/>
      <c r="T331" s="105"/>
      <c r="U331" s="105"/>
    </row>
    <row r="332" ht="12.75" customHeight="1">
      <c r="A332" s="105"/>
      <c r="B332" s="105"/>
      <c r="C332" s="105"/>
      <c r="D332" s="105"/>
      <c r="E332" s="50"/>
      <c r="F332" s="105"/>
      <c r="G332" s="105"/>
      <c r="H332" s="105"/>
      <c r="I332" s="105"/>
      <c r="J332" s="105"/>
      <c r="K332" s="105"/>
      <c r="L332" s="105"/>
      <c r="M332" s="106"/>
      <c r="N332" s="106"/>
      <c r="O332" s="105"/>
      <c r="P332" s="107"/>
      <c r="Q332" s="105"/>
      <c r="R332" s="106"/>
      <c r="S332" s="105"/>
      <c r="T332" s="105"/>
      <c r="U332" s="105"/>
    </row>
    <row r="333" ht="12.75" customHeight="1">
      <c r="A333" s="105"/>
      <c r="B333" s="105"/>
      <c r="C333" s="105"/>
      <c r="D333" s="105"/>
      <c r="E333" s="50"/>
      <c r="F333" s="105"/>
      <c r="G333" s="105"/>
      <c r="H333" s="105"/>
      <c r="I333" s="105"/>
      <c r="J333" s="105"/>
      <c r="K333" s="105"/>
      <c r="L333" s="105"/>
      <c r="M333" s="106"/>
      <c r="N333" s="106"/>
      <c r="O333" s="105"/>
      <c r="P333" s="107"/>
      <c r="Q333" s="105"/>
      <c r="R333" s="106"/>
      <c r="S333" s="105"/>
      <c r="T333" s="105"/>
      <c r="U333" s="105"/>
    </row>
    <row r="334" ht="12.75" customHeight="1">
      <c r="A334" s="105"/>
      <c r="B334" s="105"/>
      <c r="C334" s="105"/>
      <c r="D334" s="105"/>
      <c r="E334" s="50"/>
      <c r="F334" s="105"/>
      <c r="G334" s="105"/>
      <c r="H334" s="105"/>
      <c r="I334" s="105"/>
      <c r="J334" s="105"/>
      <c r="K334" s="105"/>
      <c r="L334" s="105"/>
      <c r="M334" s="106"/>
      <c r="N334" s="106"/>
      <c r="O334" s="105"/>
      <c r="P334" s="107"/>
      <c r="Q334" s="105"/>
      <c r="R334" s="106"/>
      <c r="S334" s="105"/>
      <c r="T334" s="105"/>
      <c r="U334" s="105"/>
    </row>
    <row r="335" ht="12.75" customHeight="1">
      <c r="A335" s="105"/>
      <c r="B335" s="105"/>
      <c r="C335" s="105"/>
      <c r="D335" s="105"/>
      <c r="E335" s="50"/>
      <c r="F335" s="105"/>
      <c r="G335" s="105"/>
      <c r="H335" s="105"/>
      <c r="I335" s="105"/>
      <c r="J335" s="105"/>
      <c r="K335" s="105"/>
      <c r="L335" s="105"/>
      <c r="M335" s="106"/>
      <c r="N335" s="106"/>
      <c r="O335" s="105"/>
      <c r="P335" s="107"/>
      <c r="Q335" s="105"/>
      <c r="R335" s="106"/>
      <c r="S335" s="105"/>
      <c r="T335" s="105"/>
      <c r="U335" s="105"/>
    </row>
    <row r="336" ht="12.75" customHeight="1">
      <c r="A336" s="105"/>
      <c r="B336" s="105"/>
      <c r="C336" s="105"/>
      <c r="D336" s="105"/>
      <c r="E336" s="50"/>
      <c r="F336" s="105"/>
      <c r="G336" s="105"/>
      <c r="H336" s="105"/>
      <c r="I336" s="105"/>
      <c r="J336" s="105"/>
      <c r="K336" s="105"/>
      <c r="L336" s="105"/>
      <c r="M336" s="106"/>
      <c r="N336" s="106"/>
      <c r="O336" s="105"/>
      <c r="P336" s="107"/>
      <c r="Q336" s="105"/>
      <c r="R336" s="106"/>
      <c r="S336" s="105"/>
      <c r="T336" s="105"/>
      <c r="U336" s="105"/>
    </row>
    <row r="337" ht="12.75" customHeight="1">
      <c r="A337" s="105"/>
      <c r="B337" s="105"/>
      <c r="C337" s="105"/>
      <c r="D337" s="105"/>
      <c r="E337" s="50"/>
      <c r="F337" s="105"/>
      <c r="G337" s="105"/>
      <c r="H337" s="105"/>
      <c r="I337" s="105"/>
      <c r="J337" s="105"/>
      <c r="K337" s="105"/>
      <c r="L337" s="105"/>
      <c r="M337" s="106"/>
      <c r="N337" s="106"/>
      <c r="O337" s="105"/>
      <c r="P337" s="107"/>
      <c r="Q337" s="105"/>
      <c r="R337" s="106"/>
      <c r="S337" s="105"/>
      <c r="T337" s="105"/>
      <c r="U337" s="105"/>
    </row>
    <row r="338" ht="12.75" customHeight="1">
      <c r="A338" s="105"/>
      <c r="B338" s="105"/>
      <c r="C338" s="105"/>
      <c r="D338" s="105"/>
      <c r="E338" s="50"/>
      <c r="F338" s="105"/>
      <c r="G338" s="105"/>
      <c r="H338" s="105"/>
      <c r="I338" s="105"/>
      <c r="J338" s="105"/>
      <c r="K338" s="105"/>
      <c r="L338" s="105"/>
      <c r="M338" s="106"/>
      <c r="N338" s="106"/>
      <c r="O338" s="105"/>
      <c r="P338" s="107"/>
      <c r="Q338" s="105"/>
      <c r="R338" s="106"/>
      <c r="S338" s="105"/>
      <c r="T338" s="105"/>
      <c r="U338" s="105"/>
    </row>
    <row r="339" ht="12.75" customHeight="1">
      <c r="A339" s="105"/>
      <c r="B339" s="105"/>
      <c r="C339" s="105"/>
      <c r="D339" s="105"/>
      <c r="E339" s="50"/>
      <c r="F339" s="105"/>
      <c r="G339" s="105"/>
      <c r="H339" s="105"/>
      <c r="I339" s="105"/>
      <c r="J339" s="105"/>
      <c r="K339" s="105"/>
      <c r="L339" s="105"/>
      <c r="M339" s="106"/>
      <c r="N339" s="106"/>
      <c r="O339" s="105"/>
      <c r="P339" s="107"/>
      <c r="Q339" s="105"/>
      <c r="R339" s="106"/>
      <c r="S339" s="105"/>
      <c r="T339" s="105"/>
      <c r="U339" s="105"/>
    </row>
    <row r="340" ht="12.75" customHeight="1">
      <c r="A340" s="105"/>
      <c r="B340" s="105"/>
      <c r="C340" s="105"/>
      <c r="D340" s="105"/>
      <c r="E340" s="50"/>
      <c r="F340" s="105"/>
      <c r="G340" s="105"/>
      <c r="H340" s="105"/>
      <c r="I340" s="105"/>
      <c r="J340" s="105"/>
      <c r="K340" s="105"/>
      <c r="L340" s="105"/>
      <c r="M340" s="106"/>
      <c r="N340" s="106"/>
      <c r="O340" s="105"/>
      <c r="P340" s="107"/>
      <c r="Q340" s="105"/>
      <c r="R340" s="106"/>
      <c r="S340" s="105"/>
      <c r="T340" s="105"/>
      <c r="U340" s="105"/>
    </row>
    <row r="341" ht="12.75" customHeight="1">
      <c r="A341" s="105"/>
      <c r="B341" s="105"/>
      <c r="C341" s="105"/>
      <c r="D341" s="105"/>
      <c r="E341" s="50"/>
      <c r="F341" s="105"/>
      <c r="G341" s="105"/>
      <c r="H341" s="105"/>
      <c r="I341" s="105"/>
      <c r="J341" s="105"/>
      <c r="K341" s="105"/>
      <c r="L341" s="105"/>
      <c r="M341" s="106"/>
      <c r="N341" s="106"/>
      <c r="O341" s="105"/>
      <c r="P341" s="107"/>
      <c r="Q341" s="105"/>
      <c r="R341" s="106"/>
      <c r="S341" s="105"/>
      <c r="T341" s="105"/>
      <c r="U341" s="105"/>
    </row>
    <row r="342" ht="12.75" customHeight="1">
      <c r="A342" s="105"/>
      <c r="B342" s="105"/>
      <c r="C342" s="105"/>
      <c r="D342" s="105"/>
      <c r="E342" s="50"/>
      <c r="F342" s="105"/>
      <c r="G342" s="105"/>
      <c r="H342" s="105"/>
      <c r="I342" s="105"/>
      <c r="J342" s="105"/>
      <c r="K342" s="105"/>
      <c r="L342" s="105"/>
      <c r="M342" s="106"/>
      <c r="N342" s="106"/>
      <c r="O342" s="105"/>
      <c r="P342" s="107"/>
      <c r="Q342" s="105"/>
      <c r="R342" s="106"/>
      <c r="S342" s="105"/>
      <c r="T342" s="105"/>
      <c r="U342" s="105"/>
    </row>
    <row r="343" ht="12.75" customHeight="1">
      <c r="A343" s="105"/>
      <c r="B343" s="105"/>
      <c r="C343" s="105"/>
      <c r="D343" s="105"/>
      <c r="E343" s="50"/>
      <c r="F343" s="105"/>
      <c r="G343" s="105"/>
      <c r="H343" s="105"/>
      <c r="I343" s="105"/>
      <c r="J343" s="105"/>
      <c r="K343" s="105"/>
      <c r="L343" s="105"/>
      <c r="M343" s="106"/>
      <c r="N343" s="106"/>
      <c r="O343" s="105"/>
      <c r="P343" s="107"/>
      <c r="Q343" s="105"/>
      <c r="R343" s="106"/>
      <c r="S343" s="105"/>
      <c r="T343" s="105"/>
      <c r="U343" s="105"/>
    </row>
    <row r="344" ht="12.75" customHeight="1">
      <c r="A344" s="105"/>
      <c r="B344" s="105"/>
      <c r="C344" s="105"/>
      <c r="D344" s="105"/>
      <c r="E344" s="50"/>
      <c r="F344" s="105"/>
      <c r="G344" s="105"/>
      <c r="H344" s="105"/>
      <c r="I344" s="105"/>
      <c r="J344" s="105"/>
      <c r="K344" s="105"/>
      <c r="L344" s="105"/>
      <c r="M344" s="106"/>
      <c r="N344" s="106"/>
      <c r="O344" s="105"/>
      <c r="P344" s="107"/>
      <c r="Q344" s="105"/>
      <c r="R344" s="106"/>
      <c r="S344" s="105"/>
      <c r="T344" s="105"/>
      <c r="U344" s="105"/>
    </row>
    <row r="345" ht="12.75" customHeight="1">
      <c r="A345" s="105"/>
      <c r="B345" s="105"/>
      <c r="C345" s="105"/>
      <c r="D345" s="105"/>
      <c r="E345" s="50"/>
      <c r="F345" s="105"/>
      <c r="G345" s="105"/>
      <c r="H345" s="105"/>
      <c r="I345" s="105"/>
      <c r="J345" s="105"/>
      <c r="K345" s="105"/>
      <c r="L345" s="105"/>
      <c r="M345" s="106"/>
      <c r="N345" s="106"/>
      <c r="O345" s="105"/>
      <c r="P345" s="107"/>
      <c r="Q345" s="105"/>
      <c r="R345" s="106"/>
      <c r="S345" s="105"/>
      <c r="T345" s="105"/>
      <c r="U345" s="105"/>
    </row>
    <row r="346" ht="12.75" customHeight="1">
      <c r="A346" s="105"/>
      <c r="B346" s="105"/>
      <c r="C346" s="105"/>
      <c r="D346" s="105"/>
      <c r="E346" s="50"/>
      <c r="F346" s="105"/>
      <c r="G346" s="105"/>
      <c r="H346" s="105"/>
      <c r="I346" s="105"/>
      <c r="J346" s="105"/>
      <c r="K346" s="105"/>
      <c r="L346" s="105"/>
      <c r="M346" s="106"/>
      <c r="N346" s="106"/>
      <c r="O346" s="105"/>
      <c r="P346" s="107"/>
      <c r="Q346" s="105"/>
      <c r="R346" s="106"/>
      <c r="S346" s="105"/>
      <c r="T346" s="105"/>
      <c r="U346" s="105"/>
    </row>
    <row r="347" ht="12.75" customHeight="1">
      <c r="A347" s="105"/>
      <c r="B347" s="105"/>
      <c r="C347" s="105"/>
      <c r="D347" s="105"/>
      <c r="E347" s="50"/>
      <c r="F347" s="105"/>
      <c r="G347" s="105"/>
      <c r="H347" s="105"/>
      <c r="I347" s="105"/>
      <c r="J347" s="105"/>
      <c r="K347" s="105"/>
      <c r="L347" s="105"/>
      <c r="M347" s="106"/>
      <c r="N347" s="106"/>
      <c r="O347" s="105"/>
      <c r="P347" s="107"/>
      <c r="Q347" s="105"/>
      <c r="R347" s="106"/>
      <c r="S347" s="105"/>
      <c r="T347" s="105"/>
      <c r="U347" s="105"/>
    </row>
    <row r="348" ht="12.75" customHeight="1">
      <c r="A348" s="105"/>
      <c r="B348" s="105"/>
      <c r="C348" s="105"/>
      <c r="D348" s="105"/>
      <c r="E348" s="50"/>
      <c r="F348" s="105"/>
      <c r="G348" s="105"/>
      <c r="H348" s="105"/>
      <c r="I348" s="105"/>
      <c r="J348" s="105"/>
      <c r="K348" s="105"/>
      <c r="L348" s="105"/>
      <c r="M348" s="106"/>
      <c r="N348" s="106"/>
      <c r="O348" s="105"/>
      <c r="P348" s="107"/>
      <c r="Q348" s="105"/>
      <c r="R348" s="106"/>
      <c r="S348" s="105"/>
      <c r="T348" s="105"/>
      <c r="U348" s="105"/>
    </row>
    <row r="349" ht="12.75" customHeight="1">
      <c r="A349" s="105"/>
      <c r="B349" s="105"/>
      <c r="C349" s="105"/>
      <c r="D349" s="105"/>
      <c r="E349" s="50"/>
      <c r="F349" s="105"/>
      <c r="G349" s="105"/>
      <c r="H349" s="105"/>
      <c r="I349" s="105"/>
      <c r="J349" s="105"/>
      <c r="K349" s="105"/>
      <c r="L349" s="105"/>
      <c r="M349" s="106"/>
      <c r="N349" s="106"/>
      <c r="O349" s="105"/>
      <c r="P349" s="107"/>
      <c r="Q349" s="105"/>
      <c r="R349" s="106"/>
      <c r="S349" s="105"/>
      <c r="T349" s="105"/>
      <c r="U349" s="105"/>
    </row>
    <row r="350" ht="12.75" customHeight="1">
      <c r="A350" s="105"/>
      <c r="B350" s="105"/>
      <c r="C350" s="105"/>
      <c r="D350" s="105"/>
      <c r="E350" s="50"/>
      <c r="F350" s="105"/>
      <c r="G350" s="105"/>
      <c r="H350" s="105"/>
      <c r="I350" s="105"/>
      <c r="J350" s="105"/>
      <c r="K350" s="105"/>
      <c r="L350" s="105"/>
      <c r="M350" s="106"/>
      <c r="N350" s="106"/>
      <c r="O350" s="105"/>
      <c r="P350" s="107"/>
      <c r="Q350" s="105"/>
      <c r="R350" s="106"/>
      <c r="S350" s="105"/>
      <c r="T350" s="105"/>
      <c r="U350" s="105"/>
    </row>
    <row r="351" ht="12.75" customHeight="1">
      <c r="A351" s="105"/>
      <c r="B351" s="105"/>
      <c r="C351" s="105"/>
      <c r="D351" s="105"/>
      <c r="E351" s="50"/>
      <c r="F351" s="105"/>
      <c r="G351" s="105"/>
      <c r="H351" s="105"/>
      <c r="I351" s="105"/>
      <c r="J351" s="105"/>
      <c r="K351" s="105"/>
      <c r="L351" s="105"/>
      <c r="M351" s="106"/>
      <c r="N351" s="106"/>
      <c r="O351" s="105"/>
      <c r="P351" s="107"/>
      <c r="Q351" s="105"/>
      <c r="R351" s="106"/>
      <c r="S351" s="105"/>
      <c r="T351" s="105"/>
      <c r="U351" s="105"/>
    </row>
    <row r="352" ht="12.75" customHeight="1">
      <c r="A352" s="105"/>
      <c r="B352" s="105"/>
      <c r="C352" s="105"/>
      <c r="D352" s="105"/>
      <c r="E352" s="50"/>
      <c r="F352" s="105"/>
      <c r="G352" s="105"/>
      <c r="H352" s="105"/>
      <c r="I352" s="105"/>
      <c r="J352" s="105"/>
      <c r="K352" s="105"/>
      <c r="L352" s="105"/>
      <c r="M352" s="106"/>
      <c r="N352" s="106"/>
      <c r="O352" s="105"/>
      <c r="P352" s="107"/>
      <c r="Q352" s="105"/>
      <c r="R352" s="106"/>
      <c r="S352" s="105"/>
      <c r="T352" s="105"/>
      <c r="U352" s="105"/>
    </row>
    <row r="353" ht="12.75" customHeight="1">
      <c r="A353" s="105"/>
      <c r="B353" s="105"/>
      <c r="C353" s="105"/>
      <c r="D353" s="105"/>
      <c r="E353" s="50"/>
      <c r="F353" s="105"/>
      <c r="G353" s="105"/>
      <c r="H353" s="105"/>
      <c r="I353" s="105"/>
      <c r="J353" s="105"/>
      <c r="K353" s="105"/>
      <c r="L353" s="105"/>
      <c r="M353" s="106"/>
      <c r="N353" s="106"/>
      <c r="O353" s="105"/>
      <c r="P353" s="107"/>
      <c r="Q353" s="105"/>
      <c r="R353" s="106"/>
      <c r="S353" s="105"/>
      <c r="T353" s="105"/>
      <c r="U353" s="105"/>
    </row>
    <row r="354" ht="12.75" customHeight="1">
      <c r="A354" s="105"/>
      <c r="B354" s="105"/>
      <c r="C354" s="105"/>
      <c r="D354" s="105"/>
      <c r="E354" s="50"/>
      <c r="F354" s="105"/>
      <c r="G354" s="105"/>
      <c r="H354" s="105"/>
      <c r="I354" s="105"/>
      <c r="J354" s="105"/>
      <c r="K354" s="105"/>
      <c r="L354" s="105"/>
      <c r="M354" s="106"/>
      <c r="N354" s="106"/>
      <c r="O354" s="105"/>
      <c r="P354" s="107"/>
      <c r="Q354" s="105"/>
      <c r="R354" s="106"/>
      <c r="S354" s="105"/>
      <c r="T354" s="105"/>
      <c r="U354" s="105"/>
    </row>
    <row r="355" ht="12.75" customHeight="1">
      <c r="A355" s="105"/>
      <c r="B355" s="105"/>
      <c r="C355" s="105"/>
      <c r="D355" s="105"/>
      <c r="E355" s="50"/>
      <c r="F355" s="105"/>
      <c r="G355" s="105"/>
      <c r="H355" s="105"/>
      <c r="I355" s="105"/>
      <c r="J355" s="105"/>
      <c r="K355" s="105"/>
      <c r="L355" s="105"/>
      <c r="M355" s="106"/>
      <c r="N355" s="106"/>
      <c r="O355" s="105"/>
      <c r="P355" s="107"/>
      <c r="Q355" s="105"/>
      <c r="R355" s="106"/>
      <c r="S355" s="105"/>
      <c r="T355" s="105"/>
      <c r="U355" s="105"/>
    </row>
    <row r="356" ht="12.75" customHeight="1">
      <c r="A356" s="105"/>
      <c r="B356" s="105"/>
      <c r="C356" s="105"/>
      <c r="D356" s="105"/>
      <c r="E356" s="50"/>
      <c r="F356" s="105"/>
      <c r="G356" s="105"/>
      <c r="H356" s="105"/>
      <c r="I356" s="105"/>
      <c r="J356" s="105"/>
      <c r="K356" s="105"/>
      <c r="L356" s="105"/>
      <c r="M356" s="106"/>
      <c r="N356" s="106"/>
      <c r="O356" s="105"/>
      <c r="P356" s="107"/>
      <c r="Q356" s="105"/>
      <c r="R356" s="106"/>
      <c r="S356" s="105"/>
      <c r="T356" s="105"/>
      <c r="U356" s="105"/>
    </row>
    <row r="357" ht="12.75" customHeight="1">
      <c r="A357" s="105"/>
      <c r="B357" s="105"/>
      <c r="C357" s="105"/>
      <c r="D357" s="105"/>
      <c r="E357" s="50"/>
      <c r="F357" s="105"/>
      <c r="G357" s="105"/>
      <c r="H357" s="105"/>
      <c r="I357" s="105"/>
      <c r="J357" s="105"/>
      <c r="K357" s="105"/>
      <c r="L357" s="105"/>
      <c r="M357" s="106"/>
      <c r="N357" s="106"/>
      <c r="O357" s="105"/>
      <c r="P357" s="107"/>
      <c r="Q357" s="105"/>
      <c r="R357" s="106"/>
      <c r="S357" s="105"/>
      <c r="T357" s="105"/>
      <c r="U357" s="105"/>
    </row>
    <row r="358" ht="12.75" customHeight="1">
      <c r="A358" s="105"/>
      <c r="B358" s="105"/>
      <c r="C358" s="105"/>
      <c r="D358" s="105"/>
      <c r="E358" s="50"/>
      <c r="F358" s="105"/>
      <c r="G358" s="105"/>
      <c r="H358" s="105"/>
      <c r="I358" s="105"/>
      <c r="J358" s="105"/>
      <c r="K358" s="105"/>
      <c r="L358" s="105"/>
      <c r="M358" s="106"/>
      <c r="N358" s="106"/>
      <c r="O358" s="105"/>
      <c r="P358" s="107"/>
      <c r="Q358" s="105"/>
      <c r="R358" s="106"/>
      <c r="S358" s="105"/>
      <c r="T358" s="105"/>
      <c r="U358" s="105"/>
    </row>
    <row r="359" ht="12.75" customHeight="1">
      <c r="A359" s="105"/>
      <c r="B359" s="105"/>
      <c r="C359" s="105"/>
      <c r="D359" s="105"/>
      <c r="E359" s="50"/>
      <c r="F359" s="105"/>
      <c r="G359" s="105"/>
      <c r="H359" s="105"/>
      <c r="I359" s="105"/>
      <c r="J359" s="105"/>
      <c r="K359" s="105"/>
      <c r="L359" s="105"/>
      <c r="M359" s="106"/>
      <c r="N359" s="106"/>
      <c r="O359" s="105"/>
      <c r="P359" s="107"/>
      <c r="Q359" s="105"/>
      <c r="R359" s="106"/>
      <c r="S359" s="105"/>
      <c r="T359" s="105"/>
      <c r="U359" s="105"/>
    </row>
    <row r="360" ht="12.75" customHeight="1">
      <c r="A360" s="105"/>
      <c r="B360" s="105"/>
      <c r="C360" s="105"/>
      <c r="D360" s="105"/>
      <c r="E360" s="50"/>
      <c r="F360" s="105"/>
      <c r="G360" s="105"/>
      <c r="H360" s="105"/>
      <c r="I360" s="105"/>
      <c r="J360" s="105"/>
      <c r="K360" s="105"/>
      <c r="L360" s="105"/>
      <c r="M360" s="106"/>
      <c r="N360" s="106"/>
      <c r="O360" s="105"/>
      <c r="P360" s="107"/>
      <c r="Q360" s="105"/>
      <c r="R360" s="106"/>
      <c r="S360" s="105"/>
      <c r="T360" s="105"/>
      <c r="U360" s="105"/>
    </row>
    <row r="361" ht="12.75" customHeight="1">
      <c r="A361" s="105"/>
      <c r="B361" s="105"/>
      <c r="C361" s="105"/>
      <c r="D361" s="105"/>
      <c r="E361" s="50"/>
      <c r="F361" s="105"/>
      <c r="G361" s="105"/>
      <c r="H361" s="105"/>
      <c r="I361" s="105"/>
      <c r="J361" s="105"/>
      <c r="K361" s="105"/>
      <c r="L361" s="105"/>
      <c r="M361" s="106"/>
      <c r="N361" s="106"/>
      <c r="O361" s="105"/>
      <c r="P361" s="107"/>
      <c r="Q361" s="105"/>
      <c r="R361" s="106"/>
      <c r="S361" s="105"/>
      <c r="T361" s="105"/>
      <c r="U361" s="105"/>
    </row>
    <row r="362" ht="12.75" customHeight="1">
      <c r="A362" s="105"/>
      <c r="B362" s="105"/>
      <c r="C362" s="105"/>
      <c r="D362" s="105"/>
      <c r="E362" s="50"/>
      <c r="F362" s="105"/>
      <c r="G362" s="105"/>
      <c r="H362" s="105"/>
      <c r="I362" s="105"/>
      <c r="J362" s="105"/>
      <c r="K362" s="105"/>
      <c r="L362" s="105"/>
      <c r="M362" s="106"/>
      <c r="N362" s="106"/>
      <c r="O362" s="105"/>
      <c r="P362" s="107"/>
      <c r="Q362" s="105"/>
      <c r="R362" s="106"/>
      <c r="S362" s="105"/>
      <c r="T362" s="105"/>
      <c r="U362" s="105"/>
    </row>
    <row r="363" ht="12.75" customHeight="1">
      <c r="A363" s="105"/>
      <c r="B363" s="105"/>
      <c r="C363" s="105"/>
      <c r="D363" s="105"/>
      <c r="E363" s="50"/>
      <c r="F363" s="105"/>
      <c r="G363" s="105"/>
      <c r="H363" s="105"/>
      <c r="I363" s="105"/>
      <c r="J363" s="105"/>
      <c r="K363" s="105"/>
      <c r="L363" s="105"/>
      <c r="M363" s="106"/>
      <c r="N363" s="106"/>
      <c r="O363" s="105"/>
      <c r="P363" s="107"/>
      <c r="Q363" s="105"/>
      <c r="R363" s="106"/>
      <c r="S363" s="105"/>
      <c r="T363" s="105"/>
      <c r="U363" s="105"/>
    </row>
    <row r="364" ht="12.75" customHeight="1">
      <c r="A364" s="105"/>
      <c r="B364" s="105"/>
      <c r="C364" s="105"/>
      <c r="D364" s="105"/>
      <c r="E364" s="50"/>
      <c r="F364" s="105"/>
      <c r="G364" s="105"/>
      <c r="H364" s="105"/>
      <c r="I364" s="105"/>
      <c r="J364" s="105"/>
      <c r="K364" s="105"/>
      <c r="L364" s="105"/>
      <c r="M364" s="106"/>
      <c r="N364" s="106"/>
      <c r="O364" s="105"/>
      <c r="P364" s="107"/>
      <c r="Q364" s="105"/>
      <c r="R364" s="106"/>
      <c r="S364" s="105"/>
      <c r="T364" s="105"/>
      <c r="U364" s="105"/>
    </row>
    <row r="365" ht="12.75" customHeight="1">
      <c r="A365" s="105"/>
      <c r="B365" s="105"/>
      <c r="C365" s="105"/>
      <c r="D365" s="105"/>
      <c r="E365" s="50"/>
      <c r="F365" s="105"/>
      <c r="G365" s="105"/>
      <c r="H365" s="105"/>
      <c r="I365" s="105"/>
      <c r="J365" s="105"/>
      <c r="K365" s="105"/>
      <c r="L365" s="105"/>
      <c r="M365" s="106"/>
      <c r="N365" s="106"/>
      <c r="O365" s="105"/>
      <c r="P365" s="107"/>
      <c r="Q365" s="105"/>
      <c r="R365" s="106"/>
      <c r="S365" s="105"/>
      <c r="T365" s="105"/>
      <c r="U365" s="105"/>
    </row>
    <row r="366" ht="12.75" customHeight="1">
      <c r="A366" s="105"/>
      <c r="B366" s="105"/>
      <c r="C366" s="105"/>
      <c r="D366" s="105"/>
      <c r="E366" s="50"/>
      <c r="F366" s="105"/>
      <c r="G366" s="105"/>
      <c r="H366" s="105"/>
      <c r="I366" s="105"/>
      <c r="J366" s="105"/>
      <c r="K366" s="105"/>
      <c r="L366" s="105"/>
      <c r="M366" s="106"/>
      <c r="N366" s="106"/>
      <c r="O366" s="105"/>
      <c r="P366" s="107"/>
      <c r="Q366" s="105"/>
      <c r="R366" s="106"/>
      <c r="S366" s="105"/>
      <c r="T366" s="105"/>
      <c r="U366" s="105"/>
    </row>
    <row r="367" ht="12.75" customHeight="1">
      <c r="A367" s="105"/>
      <c r="B367" s="105"/>
      <c r="C367" s="105"/>
      <c r="D367" s="105"/>
      <c r="E367" s="50"/>
      <c r="F367" s="105"/>
      <c r="G367" s="105"/>
      <c r="H367" s="105"/>
      <c r="I367" s="105"/>
      <c r="J367" s="105"/>
      <c r="K367" s="105"/>
      <c r="L367" s="105"/>
      <c r="M367" s="106"/>
      <c r="N367" s="106"/>
      <c r="O367" s="105"/>
      <c r="P367" s="107"/>
      <c r="Q367" s="105"/>
      <c r="R367" s="106"/>
      <c r="S367" s="105"/>
      <c r="T367" s="105"/>
      <c r="U367" s="105"/>
    </row>
    <row r="368" ht="12.75" customHeight="1">
      <c r="A368" s="105"/>
      <c r="B368" s="105"/>
      <c r="C368" s="105"/>
      <c r="D368" s="105"/>
      <c r="E368" s="50"/>
      <c r="F368" s="105"/>
      <c r="G368" s="105"/>
      <c r="H368" s="105"/>
      <c r="I368" s="105"/>
      <c r="J368" s="105"/>
      <c r="K368" s="105"/>
      <c r="L368" s="105"/>
      <c r="M368" s="106"/>
      <c r="N368" s="106"/>
      <c r="O368" s="105"/>
      <c r="P368" s="107"/>
      <c r="Q368" s="105"/>
      <c r="R368" s="106"/>
      <c r="S368" s="105"/>
      <c r="T368" s="105"/>
      <c r="U368" s="105"/>
    </row>
    <row r="369" ht="12.75" customHeight="1">
      <c r="A369" s="105"/>
      <c r="B369" s="105"/>
      <c r="C369" s="105"/>
      <c r="D369" s="105"/>
      <c r="E369" s="50"/>
      <c r="F369" s="105"/>
      <c r="G369" s="105"/>
      <c r="H369" s="105"/>
      <c r="I369" s="105"/>
      <c r="J369" s="105"/>
      <c r="K369" s="105"/>
      <c r="L369" s="105"/>
      <c r="M369" s="106"/>
      <c r="N369" s="106"/>
      <c r="O369" s="105"/>
      <c r="P369" s="107"/>
      <c r="Q369" s="105"/>
      <c r="R369" s="106"/>
      <c r="S369" s="105"/>
      <c r="T369" s="105"/>
      <c r="U369" s="105"/>
    </row>
    <row r="370" ht="12.75" customHeight="1">
      <c r="A370" s="105"/>
      <c r="B370" s="105"/>
      <c r="C370" s="105"/>
      <c r="D370" s="105"/>
      <c r="E370" s="50"/>
      <c r="F370" s="105"/>
      <c r="G370" s="105"/>
      <c r="H370" s="105"/>
      <c r="I370" s="105"/>
      <c r="J370" s="105"/>
      <c r="K370" s="105"/>
      <c r="L370" s="105"/>
      <c r="M370" s="106"/>
      <c r="N370" s="106"/>
      <c r="O370" s="105"/>
      <c r="P370" s="107"/>
      <c r="Q370" s="105"/>
      <c r="R370" s="106"/>
      <c r="S370" s="105"/>
      <c r="T370" s="105"/>
      <c r="U370" s="105"/>
    </row>
    <row r="371" ht="12.75" customHeight="1">
      <c r="A371" s="105"/>
      <c r="B371" s="105"/>
      <c r="C371" s="105"/>
      <c r="D371" s="105"/>
      <c r="E371" s="50"/>
      <c r="F371" s="105"/>
      <c r="G371" s="105"/>
      <c r="H371" s="105"/>
      <c r="I371" s="105"/>
      <c r="J371" s="105"/>
      <c r="K371" s="105"/>
      <c r="L371" s="105"/>
      <c r="M371" s="106"/>
      <c r="N371" s="106"/>
      <c r="O371" s="105"/>
      <c r="P371" s="107"/>
      <c r="Q371" s="105"/>
      <c r="R371" s="106"/>
      <c r="S371" s="105"/>
      <c r="T371" s="105"/>
      <c r="U371" s="105"/>
    </row>
    <row r="372" ht="12.75" customHeight="1">
      <c r="A372" s="105"/>
      <c r="B372" s="105"/>
      <c r="C372" s="105"/>
      <c r="D372" s="105"/>
      <c r="E372" s="50"/>
      <c r="F372" s="105"/>
      <c r="G372" s="105"/>
      <c r="H372" s="105"/>
      <c r="I372" s="105"/>
      <c r="J372" s="105"/>
      <c r="K372" s="105"/>
      <c r="L372" s="105"/>
      <c r="M372" s="106"/>
      <c r="N372" s="106"/>
      <c r="O372" s="105"/>
      <c r="P372" s="107"/>
      <c r="Q372" s="105"/>
      <c r="R372" s="106"/>
      <c r="S372" s="105"/>
      <c r="T372" s="105"/>
      <c r="U372" s="105"/>
    </row>
    <row r="373" ht="12.75" customHeight="1">
      <c r="A373" s="105"/>
      <c r="B373" s="105"/>
      <c r="C373" s="105"/>
      <c r="D373" s="105"/>
      <c r="E373" s="50"/>
      <c r="F373" s="105"/>
      <c r="G373" s="105"/>
      <c r="H373" s="105"/>
      <c r="I373" s="105"/>
      <c r="J373" s="105"/>
      <c r="K373" s="105"/>
      <c r="L373" s="105"/>
      <c r="M373" s="106"/>
      <c r="N373" s="106"/>
      <c r="O373" s="105"/>
      <c r="P373" s="107"/>
      <c r="Q373" s="105"/>
      <c r="R373" s="106"/>
      <c r="S373" s="105"/>
      <c r="T373" s="105"/>
      <c r="U373" s="105"/>
    </row>
    <row r="374" ht="12.75" customHeight="1">
      <c r="A374" s="105"/>
      <c r="B374" s="105"/>
      <c r="C374" s="105"/>
      <c r="D374" s="105"/>
      <c r="E374" s="50"/>
      <c r="F374" s="105"/>
      <c r="G374" s="105"/>
      <c r="H374" s="105"/>
      <c r="I374" s="105"/>
      <c r="J374" s="105"/>
      <c r="K374" s="105"/>
      <c r="L374" s="105"/>
      <c r="M374" s="106"/>
      <c r="N374" s="106"/>
      <c r="O374" s="105"/>
      <c r="P374" s="107"/>
      <c r="Q374" s="105"/>
      <c r="R374" s="106"/>
      <c r="S374" s="105"/>
      <c r="T374" s="105"/>
      <c r="U374" s="105"/>
    </row>
    <row r="375" ht="12.75" customHeight="1">
      <c r="A375" s="105"/>
      <c r="B375" s="105"/>
      <c r="C375" s="105"/>
      <c r="D375" s="105"/>
      <c r="E375" s="50"/>
      <c r="F375" s="105"/>
      <c r="G375" s="105"/>
      <c r="H375" s="105"/>
      <c r="I375" s="105"/>
      <c r="J375" s="105"/>
      <c r="K375" s="105"/>
      <c r="L375" s="105"/>
      <c r="M375" s="106"/>
      <c r="N375" s="106"/>
      <c r="O375" s="105"/>
      <c r="P375" s="107"/>
      <c r="Q375" s="105"/>
      <c r="R375" s="106"/>
      <c r="S375" s="105"/>
      <c r="T375" s="105"/>
      <c r="U375" s="105"/>
    </row>
    <row r="376" ht="12.75" customHeight="1">
      <c r="A376" s="105"/>
      <c r="B376" s="105"/>
      <c r="C376" s="105"/>
      <c r="D376" s="105"/>
      <c r="E376" s="50"/>
      <c r="F376" s="105"/>
      <c r="G376" s="105"/>
      <c r="H376" s="105"/>
      <c r="I376" s="105"/>
      <c r="J376" s="105"/>
      <c r="K376" s="105"/>
      <c r="L376" s="105"/>
      <c r="M376" s="106"/>
      <c r="N376" s="106"/>
      <c r="O376" s="105"/>
      <c r="P376" s="107"/>
      <c r="Q376" s="105"/>
      <c r="R376" s="106"/>
      <c r="S376" s="105"/>
      <c r="T376" s="105"/>
      <c r="U376" s="105"/>
    </row>
    <row r="377" ht="12.75" customHeight="1">
      <c r="A377" s="105"/>
      <c r="B377" s="105"/>
      <c r="C377" s="105"/>
      <c r="D377" s="105"/>
      <c r="E377" s="50"/>
      <c r="F377" s="105"/>
      <c r="G377" s="105"/>
      <c r="H377" s="105"/>
      <c r="I377" s="105"/>
      <c r="J377" s="105"/>
      <c r="K377" s="105"/>
      <c r="L377" s="105"/>
      <c r="M377" s="106"/>
      <c r="N377" s="106"/>
      <c r="O377" s="105"/>
      <c r="P377" s="107"/>
      <c r="Q377" s="105"/>
      <c r="R377" s="106"/>
      <c r="S377" s="105"/>
      <c r="T377" s="105"/>
      <c r="U377" s="105"/>
    </row>
    <row r="378" ht="12.75" customHeight="1">
      <c r="A378" s="105"/>
      <c r="B378" s="105"/>
      <c r="C378" s="105"/>
      <c r="D378" s="105"/>
      <c r="E378" s="50"/>
      <c r="F378" s="105"/>
      <c r="G378" s="105"/>
      <c r="H378" s="105"/>
      <c r="I378" s="105"/>
      <c r="J378" s="105"/>
      <c r="K378" s="105"/>
      <c r="L378" s="105"/>
      <c r="M378" s="106"/>
      <c r="N378" s="106"/>
      <c r="O378" s="105"/>
      <c r="P378" s="107"/>
      <c r="Q378" s="105"/>
      <c r="R378" s="106"/>
      <c r="S378" s="105"/>
      <c r="T378" s="105"/>
      <c r="U378" s="105"/>
    </row>
    <row r="379" ht="12.75" customHeight="1">
      <c r="A379" s="105"/>
      <c r="B379" s="105"/>
      <c r="C379" s="105"/>
      <c r="D379" s="105"/>
      <c r="E379" s="50"/>
      <c r="F379" s="105"/>
      <c r="G379" s="105"/>
      <c r="H379" s="105"/>
      <c r="I379" s="105"/>
      <c r="J379" s="105"/>
      <c r="K379" s="105"/>
      <c r="L379" s="105"/>
      <c r="M379" s="106"/>
      <c r="N379" s="106"/>
      <c r="O379" s="105"/>
      <c r="P379" s="107"/>
      <c r="Q379" s="105"/>
      <c r="R379" s="106"/>
      <c r="S379" s="105"/>
      <c r="T379" s="105"/>
      <c r="U379" s="105"/>
    </row>
    <row r="380" ht="12.75" customHeight="1">
      <c r="A380" s="105"/>
      <c r="B380" s="105"/>
      <c r="C380" s="105"/>
      <c r="D380" s="105"/>
      <c r="E380" s="50"/>
      <c r="F380" s="105"/>
      <c r="G380" s="105"/>
      <c r="H380" s="105"/>
      <c r="I380" s="105"/>
      <c r="J380" s="105"/>
      <c r="K380" s="105"/>
      <c r="L380" s="105"/>
      <c r="M380" s="106"/>
      <c r="N380" s="106"/>
      <c r="O380" s="105"/>
      <c r="P380" s="107"/>
      <c r="Q380" s="105"/>
      <c r="R380" s="106"/>
      <c r="S380" s="105"/>
      <c r="T380" s="105"/>
      <c r="U380" s="105"/>
    </row>
    <row r="381" ht="12.75" customHeight="1">
      <c r="A381" s="105"/>
      <c r="B381" s="105"/>
      <c r="C381" s="105"/>
      <c r="D381" s="105"/>
      <c r="E381" s="50"/>
      <c r="F381" s="105"/>
      <c r="G381" s="105"/>
      <c r="H381" s="105"/>
      <c r="I381" s="105"/>
      <c r="J381" s="105"/>
      <c r="K381" s="105"/>
      <c r="L381" s="105"/>
      <c r="M381" s="106"/>
      <c r="N381" s="106"/>
      <c r="O381" s="105"/>
      <c r="P381" s="107"/>
      <c r="Q381" s="105"/>
      <c r="R381" s="106"/>
      <c r="S381" s="105"/>
      <c r="T381" s="105"/>
      <c r="U381" s="105"/>
    </row>
    <row r="382" ht="12.75" customHeight="1">
      <c r="A382" s="105"/>
      <c r="B382" s="105"/>
      <c r="C382" s="105"/>
      <c r="D382" s="105"/>
      <c r="E382" s="50"/>
      <c r="F382" s="105"/>
      <c r="G382" s="105"/>
      <c r="H382" s="105"/>
      <c r="I382" s="105"/>
      <c r="J382" s="105"/>
      <c r="K382" s="105"/>
      <c r="L382" s="105"/>
      <c r="M382" s="106"/>
      <c r="N382" s="106"/>
      <c r="O382" s="105"/>
      <c r="P382" s="107"/>
      <c r="Q382" s="105"/>
      <c r="R382" s="106"/>
      <c r="S382" s="105"/>
      <c r="T382" s="105"/>
      <c r="U382" s="105"/>
    </row>
    <row r="383" ht="12.75" customHeight="1">
      <c r="A383" s="105"/>
      <c r="B383" s="105"/>
      <c r="C383" s="105"/>
      <c r="D383" s="105"/>
      <c r="E383" s="50"/>
      <c r="F383" s="105"/>
      <c r="G383" s="105"/>
      <c r="H383" s="105"/>
      <c r="I383" s="105"/>
      <c r="J383" s="105"/>
      <c r="K383" s="105"/>
      <c r="L383" s="105"/>
      <c r="M383" s="106"/>
      <c r="N383" s="106"/>
      <c r="O383" s="105"/>
      <c r="P383" s="107"/>
      <c r="Q383" s="105"/>
      <c r="R383" s="106"/>
      <c r="S383" s="105"/>
      <c r="T383" s="105"/>
      <c r="U383" s="105"/>
    </row>
    <row r="384" ht="12.75" customHeight="1">
      <c r="A384" s="105"/>
      <c r="B384" s="105"/>
      <c r="C384" s="105"/>
      <c r="D384" s="105"/>
      <c r="E384" s="50"/>
      <c r="F384" s="105"/>
      <c r="G384" s="105"/>
      <c r="H384" s="105"/>
      <c r="I384" s="105"/>
      <c r="J384" s="105"/>
      <c r="K384" s="105"/>
      <c r="L384" s="105"/>
      <c r="M384" s="106"/>
      <c r="N384" s="106"/>
      <c r="O384" s="105"/>
      <c r="P384" s="107"/>
      <c r="Q384" s="105"/>
      <c r="R384" s="106"/>
      <c r="S384" s="105"/>
      <c r="T384" s="105"/>
      <c r="U384" s="105"/>
    </row>
    <row r="385" ht="12.75" customHeight="1">
      <c r="A385" s="105"/>
      <c r="B385" s="105"/>
      <c r="C385" s="105"/>
      <c r="D385" s="105"/>
      <c r="E385" s="50"/>
      <c r="F385" s="105"/>
      <c r="G385" s="105"/>
      <c r="H385" s="105"/>
      <c r="I385" s="105"/>
      <c r="J385" s="105"/>
      <c r="K385" s="105"/>
      <c r="L385" s="105"/>
      <c r="M385" s="106"/>
      <c r="N385" s="106"/>
      <c r="O385" s="105"/>
      <c r="P385" s="107"/>
      <c r="Q385" s="105"/>
      <c r="R385" s="106"/>
      <c r="S385" s="105"/>
      <c r="T385" s="105"/>
      <c r="U385" s="105"/>
    </row>
    <row r="386" ht="12.75" customHeight="1">
      <c r="A386" s="105"/>
      <c r="B386" s="105"/>
      <c r="C386" s="105"/>
      <c r="D386" s="105"/>
      <c r="E386" s="50"/>
      <c r="F386" s="105"/>
      <c r="G386" s="105"/>
      <c r="H386" s="105"/>
      <c r="I386" s="105"/>
      <c r="J386" s="105"/>
      <c r="K386" s="105"/>
      <c r="L386" s="105"/>
      <c r="M386" s="106"/>
      <c r="N386" s="106"/>
      <c r="O386" s="105"/>
      <c r="P386" s="107"/>
      <c r="Q386" s="105"/>
      <c r="R386" s="106"/>
      <c r="S386" s="105"/>
      <c r="T386" s="105"/>
      <c r="U386" s="105"/>
    </row>
    <row r="387" ht="12.75" customHeight="1">
      <c r="A387" s="105"/>
      <c r="B387" s="105"/>
      <c r="C387" s="105"/>
      <c r="D387" s="105"/>
      <c r="E387" s="50"/>
      <c r="F387" s="105"/>
      <c r="G387" s="105"/>
      <c r="H387" s="105"/>
      <c r="I387" s="105"/>
      <c r="J387" s="105"/>
      <c r="K387" s="105"/>
      <c r="L387" s="105"/>
      <c r="M387" s="106"/>
      <c r="N387" s="106"/>
      <c r="O387" s="105"/>
      <c r="P387" s="107"/>
      <c r="Q387" s="105"/>
      <c r="R387" s="106"/>
      <c r="S387" s="105"/>
      <c r="T387" s="105"/>
      <c r="U387" s="105"/>
    </row>
    <row r="388" ht="12.75" customHeight="1">
      <c r="A388" s="105"/>
      <c r="B388" s="105"/>
      <c r="C388" s="105"/>
      <c r="D388" s="105"/>
      <c r="E388" s="50"/>
      <c r="F388" s="105"/>
      <c r="G388" s="105"/>
      <c r="H388" s="105"/>
      <c r="I388" s="105"/>
      <c r="J388" s="105"/>
      <c r="K388" s="105"/>
      <c r="L388" s="105"/>
      <c r="M388" s="106"/>
      <c r="N388" s="106"/>
      <c r="O388" s="105"/>
      <c r="P388" s="107"/>
      <c r="Q388" s="105"/>
      <c r="R388" s="106"/>
      <c r="S388" s="105"/>
      <c r="T388" s="105"/>
      <c r="U388" s="105"/>
    </row>
    <row r="389" ht="12.75" customHeight="1">
      <c r="A389" s="105"/>
      <c r="B389" s="105"/>
      <c r="C389" s="105"/>
      <c r="D389" s="105"/>
      <c r="E389" s="50"/>
      <c r="F389" s="105"/>
      <c r="G389" s="105"/>
      <c r="H389" s="105"/>
      <c r="I389" s="105"/>
      <c r="J389" s="105"/>
      <c r="K389" s="105"/>
      <c r="L389" s="105"/>
      <c r="M389" s="106"/>
      <c r="N389" s="106"/>
      <c r="O389" s="105"/>
      <c r="P389" s="107"/>
      <c r="Q389" s="105"/>
      <c r="R389" s="106"/>
      <c r="S389" s="105"/>
      <c r="T389" s="105"/>
      <c r="U389" s="105"/>
    </row>
    <row r="390" ht="12.75" customHeight="1">
      <c r="A390" s="105"/>
      <c r="B390" s="105"/>
      <c r="C390" s="105"/>
      <c r="D390" s="105"/>
      <c r="E390" s="50"/>
      <c r="F390" s="105"/>
      <c r="G390" s="105"/>
      <c r="H390" s="105"/>
      <c r="I390" s="105"/>
      <c r="J390" s="105"/>
      <c r="K390" s="105"/>
      <c r="L390" s="105"/>
      <c r="M390" s="106"/>
      <c r="N390" s="106"/>
      <c r="O390" s="105"/>
      <c r="P390" s="107"/>
      <c r="Q390" s="105"/>
      <c r="R390" s="106"/>
      <c r="S390" s="105"/>
      <c r="T390" s="105"/>
      <c r="U390" s="105"/>
    </row>
    <row r="391" ht="12.75" customHeight="1">
      <c r="A391" s="105"/>
      <c r="B391" s="105"/>
      <c r="C391" s="105"/>
      <c r="D391" s="105"/>
      <c r="E391" s="50"/>
      <c r="F391" s="105"/>
      <c r="G391" s="105"/>
      <c r="H391" s="105"/>
      <c r="I391" s="105"/>
      <c r="J391" s="105"/>
      <c r="K391" s="105"/>
      <c r="L391" s="105"/>
      <c r="M391" s="106"/>
      <c r="N391" s="106"/>
      <c r="O391" s="105"/>
      <c r="P391" s="107"/>
      <c r="Q391" s="105"/>
      <c r="R391" s="106"/>
      <c r="S391" s="105"/>
      <c r="T391" s="105"/>
      <c r="U391" s="105"/>
    </row>
    <row r="392" ht="12.75" customHeight="1">
      <c r="A392" s="105"/>
      <c r="B392" s="105"/>
      <c r="C392" s="105"/>
      <c r="D392" s="105"/>
      <c r="E392" s="50"/>
      <c r="F392" s="105"/>
      <c r="G392" s="105"/>
      <c r="H392" s="105"/>
      <c r="I392" s="105"/>
      <c r="J392" s="105"/>
      <c r="K392" s="105"/>
      <c r="L392" s="105"/>
      <c r="M392" s="106"/>
      <c r="N392" s="106"/>
      <c r="O392" s="105"/>
      <c r="P392" s="107"/>
      <c r="Q392" s="105"/>
      <c r="R392" s="106"/>
      <c r="S392" s="105"/>
      <c r="T392" s="105"/>
      <c r="U392" s="105"/>
    </row>
    <row r="393" ht="12.75" customHeight="1">
      <c r="A393" s="105"/>
      <c r="B393" s="105"/>
      <c r="C393" s="105"/>
      <c r="D393" s="105"/>
      <c r="E393" s="50"/>
      <c r="F393" s="105"/>
      <c r="G393" s="105"/>
      <c r="H393" s="105"/>
      <c r="I393" s="105"/>
      <c r="J393" s="105"/>
      <c r="K393" s="105"/>
      <c r="L393" s="105"/>
      <c r="M393" s="106"/>
      <c r="N393" s="106"/>
      <c r="O393" s="105"/>
      <c r="P393" s="107"/>
      <c r="Q393" s="105"/>
      <c r="R393" s="106"/>
      <c r="S393" s="105"/>
      <c r="T393" s="105"/>
      <c r="U393" s="105"/>
    </row>
    <row r="394" ht="12.75" customHeight="1">
      <c r="A394" s="105"/>
      <c r="B394" s="105"/>
      <c r="C394" s="105"/>
      <c r="D394" s="105"/>
      <c r="E394" s="50"/>
      <c r="F394" s="105"/>
      <c r="G394" s="105"/>
      <c r="H394" s="105"/>
      <c r="I394" s="105"/>
      <c r="J394" s="105"/>
      <c r="K394" s="105"/>
      <c r="L394" s="105"/>
      <c r="M394" s="106"/>
      <c r="N394" s="106"/>
      <c r="O394" s="105"/>
      <c r="P394" s="107"/>
      <c r="Q394" s="105"/>
      <c r="R394" s="106"/>
      <c r="S394" s="105"/>
      <c r="T394" s="105"/>
      <c r="U394" s="105"/>
    </row>
    <row r="395" ht="12.75" customHeight="1">
      <c r="A395" s="105"/>
      <c r="B395" s="105"/>
      <c r="C395" s="105"/>
      <c r="D395" s="105"/>
      <c r="E395" s="50"/>
      <c r="F395" s="105"/>
      <c r="G395" s="105"/>
      <c r="H395" s="105"/>
      <c r="I395" s="105"/>
      <c r="J395" s="105"/>
      <c r="K395" s="105"/>
      <c r="L395" s="105"/>
      <c r="M395" s="106"/>
      <c r="N395" s="106"/>
      <c r="O395" s="105"/>
      <c r="P395" s="107"/>
      <c r="Q395" s="105"/>
      <c r="R395" s="106"/>
      <c r="S395" s="105"/>
      <c r="T395" s="105"/>
      <c r="U395" s="105"/>
    </row>
    <row r="396" ht="12.75" customHeight="1">
      <c r="A396" s="105"/>
      <c r="B396" s="105"/>
      <c r="C396" s="105"/>
      <c r="D396" s="105"/>
      <c r="E396" s="50"/>
      <c r="F396" s="105"/>
      <c r="G396" s="105"/>
      <c r="H396" s="105"/>
      <c r="I396" s="105"/>
      <c r="J396" s="105"/>
      <c r="K396" s="105"/>
      <c r="L396" s="105"/>
      <c r="M396" s="106"/>
      <c r="N396" s="106"/>
      <c r="O396" s="105"/>
      <c r="P396" s="107"/>
      <c r="Q396" s="105"/>
      <c r="R396" s="106"/>
      <c r="S396" s="105"/>
      <c r="T396" s="105"/>
      <c r="U396" s="105"/>
    </row>
    <row r="397" ht="12.75" customHeight="1">
      <c r="A397" s="105"/>
      <c r="B397" s="105"/>
      <c r="C397" s="105"/>
      <c r="D397" s="105"/>
      <c r="E397" s="50"/>
      <c r="F397" s="105"/>
      <c r="G397" s="105"/>
      <c r="H397" s="105"/>
      <c r="I397" s="105"/>
      <c r="J397" s="105"/>
      <c r="K397" s="105"/>
      <c r="L397" s="105"/>
      <c r="M397" s="106"/>
      <c r="N397" s="106"/>
      <c r="O397" s="105"/>
      <c r="P397" s="107"/>
      <c r="Q397" s="105"/>
      <c r="R397" s="106"/>
      <c r="S397" s="105"/>
      <c r="T397" s="105"/>
      <c r="U397" s="105"/>
    </row>
    <row r="398" ht="12.75" customHeight="1">
      <c r="A398" s="105"/>
      <c r="B398" s="105"/>
      <c r="C398" s="105"/>
      <c r="D398" s="105"/>
      <c r="E398" s="50"/>
      <c r="F398" s="105"/>
      <c r="G398" s="105"/>
      <c r="H398" s="105"/>
      <c r="I398" s="105"/>
      <c r="J398" s="105"/>
      <c r="K398" s="105"/>
      <c r="L398" s="105"/>
      <c r="M398" s="106"/>
      <c r="N398" s="106"/>
      <c r="O398" s="105"/>
      <c r="P398" s="107"/>
      <c r="Q398" s="105"/>
      <c r="R398" s="106"/>
      <c r="S398" s="105"/>
      <c r="T398" s="105"/>
      <c r="U398" s="105"/>
    </row>
    <row r="399" ht="12.75" customHeight="1">
      <c r="A399" s="105"/>
      <c r="B399" s="105"/>
      <c r="C399" s="105"/>
      <c r="D399" s="105"/>
      <c r="E399" s="50"/>
      <c r="F399" s="105"/>
      <c r="G399" s="105"/>
      <c r="H399" s="105"/>
      <c r="I399" s="105"/>
      <c r="J399" s="105"/>
      <c r="K399" s="105"/>
      <c r="L399" s="105"/>
      <c r="M399" s="106"/>
      <c r="N399" s="106"/>
      <c r="O399" s="105"/>
      <c r="P399" s="107"/>
      <c r="Q399" s="105"/>
      <c r="R399" s="106"/>
      <c r="S399" s="105"/>
      <c r="T399" s="105"/>
      <c r="U399" s="105"/>
    </row>
    <row r="400" ht="12.75" customHeight="1">
      <c r="A400" s="105"/>
      <c r="B400" s="105"/>
      <c r="C400" s="105"/>
      <c r="D400" s="105"/>
      <c r="E400" s="50"/>
      <c r="F400" s="105"/>
      <c r="G400" s="105"/>
      <c r="H400" s="105"/>
      <c r="I400" s="105"/>
      <c r="J400" s="105"/>
      <c r="K400" s="105"/>
      <c r="L400" s="105"/>
      <c r="M400" s="106"/>
      <c r="N400" s="106"/>
      <c r="O400" s="105"/>
      <c r="P400" s="107"/>
      <c r="Q400" s="105"/>
      <c r="R400" s="106"/>
      <c r="S400" s="105"/>
      <c r="T400" s="105"/>
      <c r="U400" s="105"/>
    </row>
    <row r="401" ht="12.75" customHeight="1">
      <c r="A401" s="105"/>
      <c r="B401" s="105"/>
      <c r="C401" s="105"/>
      <c r="D401" s="105"/>
      <c r="E401" s="50"/>
      <c r="F401" s="105"/>
      <c r="G401" s="105"/>
      <c r="H401" s="105"/>
      <c r="I401" s="105"/>
      <c r="J401" s="105"/>
      <c r="K401" s="105"/>
      <c r="L401" s="105"/>
      <c r="M401" s="106"/>
      <c r="N401" s="106"/>
      <c r="O401" s="105"/>
      <c r="P401" s="107"/>
      <c r="Q401" s="105"/>
      <c r="R401" s="106"/>
      <c r="S401" s="105"/>
      <c r="T401" s="105"/>
      <c r="U401" s="105"/>
    </row>
    <row r="402" ht="12.75" customHeight="1">
      <c r="A402" s="105"/>
      <c r="B402" s="105"/>
      <c r="C402" s="105"/>
      <c r="D402" s="105"/>
      <c r="E402" s="50"/>
      <c r="F402" s="105"/>
      <c r="G402" s="105"/>
      <c r="H402" s="105"/>
      <c r="I402" s="105"/>
      <c r="J402" s="105"/>
      <c r="K402" s="105"/>
      <c r="L402" s="105"/>
      <c r="M402" s="106"/>
      <c r="N402" s="106"/>
      <c r="O402" s="105"/>
      <c r="P402" s="107"/>
      <c r="Q402" s="105"/>
      <c r="R402" s="106"/>
      <c r="S402" s="105"/>
      <c r="T402" s="105"/>
      <c r="U402" s="105"/>
    </row>
    <row r="403" ht="12.75" customHeight="1">
      <c r="A403" s="105"/>
      <c r="B403" s="105"/>
      <c r="C403" s="105"/>
      <c r="D403" s="105"/>
      <c r="E403" s="50"/>
      <c r="F403" s="105"/>
      <c r="G403" s="105"/>
      <c r="H403" s="105"/>
      <c r="I403" s="105"/>
      <c r="J403" s="105"/>
      <c r="K403" s="105"/>
      <c r="L403" s="105"/>
      <c r="M403" s="106"/>
      <c r="N403" s="106"/>
      <c r="O403" s="105"/>
      <c r="P403" s="107"/>
      <c r="Q403" s="105"/>
      <c r="R403" s="106"/>
      <c r="S403" s="105"/>
      <c r="T403" s="105"/>
      <c r="U403" s="105"/>
    </row>
    <row r="404" ht="12.75" customHeight="1">
      <c r="A404" s="105"/>
      <c r="B404" s="105"/>
      <c r="C404" s="105"/>
      <c r="D404" s="105"/>
      <c r="E404" s="50"/>
      <c r="F404" s="105"/>
      <c r="G404" s="105"/>
      <c r="H404" s="105"/>
      <c r="I404" s="105"/>
      <c r="J404" s="105"/>
      <c r="K404" s="105"/>
      <c r="L404" s="105"/>
      <c r="M404" s="106"/>
      <c r="N404" s="106"/>
      <c r="O404" s="105"/>
      <c r="P404" s="107"/>
      <c r="Q404" s="105"/>
      <c r="R404" s="106"/>
      <c r="S404" s="105"/>
      <c r="T404" s="105"/>
      <c r="U404" s="105"/>
    </row>
    <row r="405" ht="12.75" customHeight="1">
      <c r="A405" s="105"/>
      <c r="B405" s="105"/>
      <c r="C405" s="105"/>
      <c r="D405" s="105"/>
      <c r="E405" s="50"/>
      <c r="F405" s="105"/>
      <c r="G405" s="105"/>
      <c r="H405" s="105"/>
      <c r="I405" s="105"/>
      <c r="J405" s="105"/>
      <c r="K405" s="105"/>
      <c r="L405" s="105"/>
      <c r="M405" s="106"/>
      <c r="N405" s="106"/>
      <c r="O405" s="105"/>
      <c r="P405" s="107"/>
      <c r="Q405" s="105"/>
      <c r="R405" s="106"/>
      <c r="S405" s="105"/>
      <c r="T405" s="105"/>
      <c r="U405" s="105"/>
    </row>
    <row r="406" ht="12.75" customHeight="1">
      <c r="A406" s="105"/>
      <c r="B406" s="105"/>
      <c r="C406" s="105"/>
      <c r="D406" s="105"/>
      <c r="E406" s="50"/>
      <c r="F406" s="105"/>
      <c r="G406" s="105"/>
      <c r="H406" s="105"/>
      <c r="I406" s="105"/>
      <c r="J406" s="105"/>
      <c r="K406" s="105"/>
      <c r="L406" s="105"/>
      <c r="M406" s="106"/>
      <c r="N406" s="106"/>
      <c r="O406" s="105"/>
      <c r="P406" s="107"/>
      <c r="Q406" s="105"/>
      <c r="R406" s="106"/>
      <c r="S406" s="105"/>
      <c r="T406" s="105"/>
      <c r="U406" s="105"/>
    </row>
    <row r="407" ht="12.75" customHeight="1">
      <c r="A407" s="105"/>
      <c r="B407" s="105"/>
      <c r="C407" s="105"/>
      <c r="D407" s="105"/>
      <c r="E407" s="50"/>
      <c r="F407" s="105"/>
      <c r="G407" s="105"/>
      <c r="H407" s="105"/>
      <c r="I407" s="105"/>
      <c r="J407" s="105"/>
      <c r="K407" s="105"/>
      <c r="L407" s="105"/>
      <c r="M407" s="106"/>
      <c r="N407" s="106"/>
      <c r="O407" s="105"/>
      <c r="P407" s="107"/>
      <c r="Q407" s="105"/>
      <c r="R407" s="106"/>
      <c r="S407" s="105"/>
      <c r="T407" s="105"/>
      <c r="U407" s="105"/>
    </row>
    <row r="408" ht="12.75" customHeight="1">
      <c r="A408" s="105"/>
      <c r="B408" s="105"/>
      <c r="C408" s="105"/>
      <c r="D408" s="105"/>
      <c r="E408" s="50"/>
      <c r="F408" s="105"/>
      <c r="G408" s="105"/>
      <c r="H408" s="105"/>
      <c r="I408" s="105"/>
      <c r="J408" s="105"/>
      <c r="K408" s="105"/>
      <c r="L408" s="105"/>
      <c r="M408" s="106"/>
      <c r="N408" s="106"/>
      <c r="O408" s="105"/>
      <c r="P408" s="107"/>
      <c r="Q408" s="105"/>
      <c r="R408" s="106"/>
      <c r="S408" s="105"/>
      <c r="T408" s="105"/>
      <c r="U408" s="105"/>
    </row>
    <row r="409" ht="12.75" customHeight="1">
      <c r="A409" s="105"/>
      <c r="B409" s="105"/>
      <c r="C409" s="105"/>
      <c r="D409" s="105"/>
      <c r="E409" s="50"/>
      <c r="F409" s="105"/>
      <c r="G409" s="105"/>
      <c r="H409" s="105"/>
      <c r="I409" s="105"/>
      <c r="J409" s="105"/>
      <c r="K409" s="105"/>
      <c r="L409" s="105"/>
      <c r="M409" s="106"/>
      <c r="N409" s="106"/>
      <c r="O409" s="105"/>
      <c r="P409" s="107"/>
      <c r="Q409" s="105"/>
      <c r="R409" s="106"/>
      <c r="S409" s="105"/>
      <c r="T409" s="105"/>
      <c r="U409" s="105"/>
    </row>
    <row r="410" ht="12.75" customHeight="1">
      <c r="A410" s="105"/>
      <c r="B410" s="105"/>
      <c r="C410" s="105"/>
      <c r="D410" s="105"/>
      <c r="E410" s="50"/>
      <c r="F410" s="105"/>
      <c r="G410" s="105"/>
      <c r="H410" s="105"/>
      <c r="I410" s="105"/>
      <c r="J410" s="105"/>
      <c r="K410" s="105"/>
      <c r="L410" s="105"/>
      <c r="M410" s="106"/>
      <c r="N410" s="106"/>
      <c r="O410" s="105"/>
      <c r="P410" s="107"/>
      <c r="Q410" s="105"/>
      <c r="R410" s="106"/>
      <c r="S410" s="105"/>
      <c r="T410" s="105"/>
      <c r="U410" s="105"/>
    </row>
    <row r="411" ht="12.75" customHeight="1">
      <c r="A411" s="105"/>
      <c r="B411" s="105"/>
      <c r="C411" s="105"/>
      <c r="D411" s="105"/>
      <c r="E411" s="50"/>
      <c r="F411" s="105"/>
      <c r="G411" s="105"/>
      <c r="H411" s="105"/>
      <c r="I411" s="105"/>
      <c r="J411" s="105"/>
      <c r="K411" s="105"/>
      <c r="L411" s="105"/>
      <c r="M411" s="106"/>
      <c r="N411" s="106"/>
      <c r="O411" s="105"/>
      <c r="P411" s="107"/>
      <c r="Q411" s="105"/>
      <c r="R411" s="106"/>
      <c r="S411" s="105"/>
      <c r="T411" s="105"/>
      <c r="U411" s="105"/>
    </row>
    <row r="412" ht="12.75" customHeight="1">
      <c r="A412" s="105"/>
      <c r="B412" s="105"/>
      <c r="C412" s="105"/>
      <c r="D412" s="105"/>
      <c r="E412" s="50"/>
      <c r="F412" s="105"/>
      <c r="G412" s="105"/>
      <c r="H412" s="105"/>
      <c r="I412" s="105"/>
      <c r="J412" s="105"/>
      <c r="K412" s="105"/>
      <c r="L412" s="105"/>
      <c r="M412" s="106"/>
      <c r="N412" s="106"/>
      <c r="O412" s="105"/>
      <c r="P412" s="107"/>
      <c r="Q412" s="105"/>
      <c r="R412" s="106"/>
      <c r="S412" s="105"/>
      <c r="T412" s="105"/>
      <c r="U412" s="105"/>
    </row>
    <row r="413" ht="12.75" customHeight="1">
      <c r="A413" s="105"/>
      <c r="B413" s="105"/>
      <c r="C413" s="105"/>
      <c r="D413" s="105"/>
      <c r="E413" s="50"/>
      <c r="F413" s="105"/>
      <c r="G413" s="105"/>
      <c r="H413" s="105"/>
      <c r="I413" s="105"/>
      <c r="J413" s="105"/>
      <c r="K413" s="105"/>
      <c r="L413" s="105"/>
      <c r="M413" s="106"/>
      <c r="N413" s="106"/>
      <c r="O413" s="105"/>
      <c r="P413" s="107"/>
      <c r="Q413" s="105"/>
      <c r="R413" s="106"/>
      <c r="S413" s="105"/>
      <c r="T413" s="105"/>
      <c r="U413" s="105"/>
    </row>
    <row r="414" ht="12.75" customHeight="1">
      <c r="A414" s="105"/>
      <c r="B414" s="105"/>
      <c r="C414" s="105"/>
      <c r="D414" s="105"/>
      <c r="E414" s="50"/>
      <c r="F414" s="105"/>
      <c r="G414" s="105"/>
      <c r="H414" s="105"/>
      <c r="I414" s="105"/>
      <c r="J414" s="105"/>
      <c r="K414" s="105"/>
      <c r="L414" s="105"/>
      <c r="M414" s="106"/>
      <c r="N414" s="106"/>
      <c r="O414" s="105"/>
      <c r="P414" s="107"/>
      <c r="Q414" s="105"/>
      <c r="R414" s="106"/>
      <c r="S414" s="105"/>
      <c r="T414" s="105"/>
      <c r="U414" s="105"/>
    </row>
    <row r="415" ht="12.75" customHeight="1">
      <c r="A415" s="105"/>
      <c r="B415" s="105"/>
      <c r="C415" s="105"/>
      <c r="D415" s="105"/>
      <c r="E415" s="50"/>
      <c r="F415" s="105"/>
      <c r="G415" s="105"/>
      <c r="H415" s="105"/>
      <c r="I415" s="105"/>
      <c r="J415" s="105"/>
      <c r="K415" s="105"/>
      <c r="L415" s="105"/>
      <c r="M415" s="106"/>
      <c r="N415" s="106"/>
      <c r="O415" s="105"/>
      <c r="P415" s="107"/>
      <c r="Q415" s="105"/>
      <c r="R415" s="106"/>
      <c r="S415" s="105"/>
      <c r="T415" s="105"/>
      <c r="U415" s="105"/>
    </row>
    <row r="416" ht="12.75" customHeight="1">
      <c r="A416" s="105"/>
      <c r="B416" s="105"/>
      <c r="C416" s="105"/>
      <c r="D416" s="105"/>
      <c r="E416" s="50"/>
      <c r="F416" s="105"/>
      <c r="G416" s="105"/>
      <c r="H416" s="105"/>
      <c r="I416" s="105"/>
      <c r="J416" s="105"/>
      <c r="K416" s="105"/>
      <c r="L416" s="105"/>
      <c r="M416" s="106"/>
      <c r="N416" s="106"/>
      <c r="O416" s="105"/>
      <c r="P416" s="107"/>
      <c r="Q416" s="105"/>
      <c r="R416" s="106"/>
      <c r="S416" s="105"/>
      <c r="T416" s="105"/>
      <c r="U416" s="105"/>
    </row>
    <row r="417" ht="12.75" customHeight="1">
      <c r="A417" s="105"/>
      <c r="B417" s="105"/>
      <c r="C417" s="105"/>
      <c r="D417" s="105"/>
      <c r="E417" s="50"/>
      <c r="F417" s="105"/>
      <c r="G417" s="105"/>
      <c r="H417" s="105"/>
      <c r="I417" s="105"/>
      <c r="J417" s="105"/>
      <c r="K417" s="105"/>
      <c r="L417" s="105"/>
      <c r="M417" s="106"/>
      <c r="N417" s="106"/>
      <c r="O417" s="105"/>
      <c r="P417" s="107"/>
      <c r="Q417" s="105"/>
      <c r="R417" s="106"/>
      <c r="S417" s="105"/>
      <c r="T417" s="105"/>
      <c r="U417" s="105"/>
    </row>
    <row r="418" ht="12.75" customHeight="1">
      <c r="A418" s="105"/>
      <c r="B418" s="105"/>
      <c r="C418" s="105"/>
      <c r="D418" s="105"/>
      <c r="E418" s="50"/>
      <c r="F418" s="105"/>
      <c r="G418" s="105"/>
      <c r="H418" s="105"/>
      <c r="I418" s="105"/>
      <c r="J418" s="105"/>
      <c r="K418" s="105"/>
      <c r="L418" s="105"/>
      <c r="M418" s="106"/>
      <c r="N418" s="106"/>
      <c r="O418" s="105"/>
      <c r="P418" s="107"/>
      <c r="Q418" s="105"/>
      <c r="R418" s="106"/>
      <c r="S418" s="105"/>
      <c r="T418" s="105"/>
      <c r="U418" s="105"/>
    </row>
    <row r="419" ht="12.75" customHeight="1">
      <c r="A419" s="105"/>
      <c r="B419" s="105"/>
      <c r="C419" s="105"/>
      <c r="D419" s="105"/>
      <c r="E419" s="50"/>
      <c r="F419" s="105"/>
      <c r="G419" s="105"/>
      <c r="H419" s="105"/>
      <c r="I419" s="105"/>
      <c r="J419" s="105"/>
      <c r="K419" s="105"/>
      <c r="L419" s="105"/>
      <c r="M419" s="106"/>
      <c r="N419" s="106"/>
      <c r="O419" s="105"/>
      <c r="P419" s="107"/>
      <c r="Q419" s="105"/>
      <c r="R419" s="106"/>
      <c r="S419" s="105"/>
      <c r="T419" s="105"/>
      <c r="U419" s="105"/>
    </row>
    <row r="420" ht="12.75" customHeight="1">
      <c r="A420" s="105"/>
      <c r="B420" s="105"/>
      <c r="C420" s="105"/>
      <c r="D420" s="105"/>
      <c r="E420" s="50"/>
      <c r="F420" s="105"/>
      <c r="G420" s="105"/>
      <c r="H420" s="105"/>
      <c r="I420" s="105"/>
      <c r="J420" s="105"/>
      <c r="K420" s="105"/>
      <c r="L420" s="105"/>
      <c r="M420" s="106"/>
      <c r="N420" s="106"/>
      <c r="O420" s="105"/>
      <c r="P420" s="107"/>
      <c r="Q420" s="105"/>
      <c r="R420" s="106"/>
      <c r="S420" s="105"/>
      <c r="T420" s="105"/>
      <c r="U420" s="105"/>
    </row>
    <row r="421" ht="12.75" customHeight="1">
      <c r="A421" s="105"/>
      <c r="B421" s="105"/>
      <c r="C421" s="105"/>
      <c r="D421" s="105"/>
      <c r="E421" s="50"/>
      <c r="F421" s="105"/>
      <c r="G421" s="105"/>
      <c r="H421" s="105"/>
      <c r="I421" s="105"/>
      <c r="J421" s="105"/>
      <c r="K421" s="105"/>
      <c r="L421" s="105"/>
      <c r="M421" s="106"/>
      <c r="N421" s="106"/>
      <c r="O421" s="105"/>
      <c r="P421" s="107"/>
      <c r="Q421" s="105"/>
      <c r="R421" s="106"/>
      <c r="S421" s="105"/>
      <c r="T421" s="105"/>
      <c r="U421" s="105"/>
    </row>
    <row r="422" ht="12.75" customHeight="1">
      <c r="A422" s="105"/>
      <c r="B422" s="105"/>
      <c r="C422" s="105"/>
      <c r="D422" s="105"/>
      <c r="E422" s="50"/>
      <c r="F422" s="105"/>
      <c r="G422" s="105"/>
      <c r="H422" s="105"/>
      <c r="I422" s="105"/>
      <c r="J422" s="105"/>
      <c r="K422" s="105"/>
      <c r="L422" s="105"/>
      <c r="M422" s="106"/>
      <c r="N422" s="106"/>
      <c r="O422" s="105"/>
      <c r="P422" s="107"/>
      <c r="Q422" s="105"/>
      <c r="R422" s="106"/>
      <c r="S422" s="105"/>
      <c r="T422" s="105"/>
      <c r="U422" s="105"/>
    </row>
    <row r="423" ht="12.75" customHeight="1">
      <c r="A423" s="105"/>
      <c r="B423" s="105"/>
      <c r="C423" s="105"/>
      <c r="D423" s="105"/>
      <c r="E423" s="50"/>
      <c r="F423" s="105"/>
      <c r="G423" s="105"/>
      <c r="H423" s="105"/>
      <c r="I423" s="105"/>
      <c r="J423" s="105"/>
      <c r="K423" s="105"/>
      <c r="L423" s="105"/>
      <c r="M423" s="106"/>
      <c r="N423" s="106"/>
      <c r="O423" s="105"/>
      <c r="P423" s="107"/>
      <c r="Q423" s="105"/>
      <c r="R423" s="106"/>
      <c r="S423" s="105"/>
      <c r="T423" s="105"/>
      <c r="U423" s="105"/>
    </row>
    <row r="424" ht="12.75" customHeight="1">
      <c r="A424" s="105"/>
      <c r="B424" s="105"/>
      <c r="C424" s="105"/>
      <c r="D424" s="105"/>
      <c r="E424" s="50"/>
      <c r="F424" s="105"/>
      <c r="G424" s="105"/>
      <c r="H424" s="105"/>
      <c r="I424" s="105"/>
      <c r="J424" s="105"/>
      <c r="K424" s="105"/>
      <c r="L424" s="105"/>
      <c r="M424" s="106"/>
      <c r="N424" s="106"/>
      <c r="O424" s="105"/>
      <c r="P424" s="107"/>
      <c r="Q424" s="105"/>
      <c r="R424" s="106"/>
      <c r="S424" s="105"/>
      <c r="T424" s="105"/>
      <c r="U424" s="105"/>
    </row>
    <row r="425" ht="12.75" customHeight="1">
      <c r="A425" s="105"/>
      <c r="B425" s="105"/>
      <c r="C425" s="105"/>
      <c r="D425" s="105"/>
      <c r="E425" s="50"/>
      <c r="F425" s="105"/>
      <c r="G425" s="105"/>
      <c r="H425" s="105"/>
      <c r="I425" s="105"/>
      <c r="J425" s="105"/>
      <c r="K425" s="105"/>
      <c r="L425" s="105"/>
      <c r="M425" s="106"/>
      <c r="N425" s="106"/>
      <c r="O425" s="105"/>
      <c r="P425" s="107"/>
      <c r="Q425" s="105"/>
      <c r="R425" s="106"/>
      <c r="S425" s="105"/>
      <c r="T425" s="105"/>
      <c r="U425" s="105"/>
    </row>
    <row r="426" ht="12.75" customHeight="1">
      <c r="A426" s="105"/>
      <c r="B426" s="105"/>
      <c r="C426" s="105"/>
      <c r="D426" s="105"/>
      <c r="E426" s="50"/>
      <c r="F426" s="105"/>
      <c r="G426" s="105"/>
      <c r="H426" s="105"/>
      <c r="I426" s="105"/>
      <c r="J426" s="105"/>
      <c r="K426" s="105"/>
      <c r="L426" s="105"/>
      <c r="M426" s="106"/>
      <c r="N426" s="106"/>
      <c r="O426" s="105"/>
      <c r="P426" s="107"/>
      <c r="Q426" s="105"/>
      <c r="R426" s="106"/>
      <c r="S426" s="105"/>
      <c r="T426" s="105"/>
      <c r="U426" s="105"/>
    </row>
    <row r="427" ht="12.75" customHeight="1">
      <c r="A427" s="105"/>
      <c r="B427" s="105"/>
      <c r="C427" s="105"/>
      <c r="D427" s="105"/>
      <c r="E427" s="50"/>
      <c r="F427" s="105"/>
      <c r="G427" s="105"/>
      <c r="H427" s="105"/>
      <c r="I427" s="105"/>
      <c r="J427" s="105"/>
      <c r="K427" s="105"/>
      <c r="L427" s="105"/>
      <c r="M427" s="106"/>
      <c r="N427" s="106"/>
      <c r="O427" s="105"/>
      <c r="P427" s="107"/>
      <c r="Q427" s="105"/>
      <c r="R427" s="106"/>
      <c r="S427" s="105"/>
      <c r="T427" s="105"/>
      <c r="U427" s="105"/>
    </row>
    <row r="428" ht="12.75" customHeight="1">
      <c r="A428" s="105"/>
      <c r="B428" s="105"/>
      <c r="C428" s="105"/>
      <c r="D428" s="105"/>
      <c r="E428" s="50"/>
      <c r="F428" s="105"/>
      <c r="G428" s="105"/>
      <c r="H428" s="105"/>
      <c r="I428" s="105"/>
      <c r="J428" s="105"/>
      <c r="K428" s="105"/>
      <c r="L428" s="105"/>
      <c r="M428" s="106"/>
      <c r="N428" s="106"/>
      <c r="O428" s="105"/>
      <c r="P428" s="107"/>
      <c r="Q428" s="105"/>
      <c r="R428" s="106"/>
      <c r="S428" s="105"/>
      <c r="T428" s="105"/>
      <c r="U428" s="105"/>
    </row>
    <row r="429" ht="12.75" customHeight="1">
      <c r="A429" s="105"/>
      <c r="B429" s="105"/>
      <c r="C429" s="105"/>
      <c r="D429" s="105"/>
      <c r="E429" s="50"/>
      <c r="F429" s="105"/>
      <c r="G429" s="105"/>
      <c r="H429" s="105"/>
      <c r="I429" s="105"/>
      <c r="J429" s="105"/>
      <c r="K429" s="105"/>
      <c r="L429" s="105"/>
      <c r="M429" s="106"/>
      <c r="N429" s="106"/>
      <c r="O429" s="105"/>
      <c r="P429" s="107"/>
      <c r="Q429" s="105"/>
      <c r="R429" s="106"/>
      <c r="S429" s="105"/>
      <c r="T429" s="105"/>
      <c r="U429" s="105"/>
    </row>
    <row r="430" ht="12.75" customHeight="1">
      <c r="A430" s="105"/>
      <c r="B430" s="105"/>
      <c r="C430" s="105"/>
      <c r="D430" s="105"/>
      <c r="E430" s="50"/>
      <c r="F430" s="105"/>
      <c r="G430" s="105"/>
      <c r="H430" s="105"/>
      <c r="I430" s="105"/>
      <c r="J430" s="105"/>
      <c r="K430" s="105"/>
      <c r="L430" s="105"/>
      <c r="M430" s="106"/>
      <c r="N430" s="106"/>
      <c r="O430" s="105"/>
      <c r="P430" s="107"/>
      <c r="Q430" s="105"/>
      <c r="R430" s="106"/>
      <c r="S430" s="105"/>
      <c r="T430" s="105"/>
      <c r="U430" s="105"/>
    </row>
    <row r="431" ht="12.75" customHeight="1">
      <c r="A431" s="105"/>
      <c r="B431" s="105"/>
      <c r="C431" s="105"/>
      <c r="D431" s="105"/>
      <c r="E431" s="50"/>
      <c r="F431" s="105"/>
      <c r="G431" s="105"/>
      <c r="H431" s="105"/>
      <c r="I431" s="105"/>
      <c r="J431" s="105"/>
      <c r="K431" s="105"/>
      <c r="L431" s="105"/>
      <c r="M431" s="106"/>
      <c r="N431" s="106"/>
      <c r="O431" s="105"/>
      <c r="P431" s="107"/>
      <c r="Q431" s="105"/>
      <c r="R431" s="106"/>
      <c r="S431" s="105"/>
      <c r="T431" s="105"/>
      <c r="U431" s="105"/>
    </row>
    <row r="432" ht="12.75" customHeight="1">
      <c r="A432" s="105"/>
      <c r="B432" s="105"/>
      <c r="C432" s="105"/>
      <c r="D432" s="105"/>
      <c r="E432" s="50"/>
      <c r="F432" s="105"/>
      <c r="G432" s="105"/>
      <c r="H432" s="105"/>
      <c r="I432" s="105"/>
      <c r="J432" s="105"/>
      <c r="K432" s="105"/>
      <c r="L432" s="105"/>
      <c r="M432" s="106"/>
      <c r="N432" s="106"/>
      <c r="O432" s="105"/>
      <c r="P432" s="107"/>
      <c r="Q432" s="105"/>
      <c r="R432" s="106"/>
      <c r="S432" s="105"/>
      <c r="T432" s="105"/>
      <c r="U432" s="105"/>
    </row>
    <row r="433" ht="12.75" customHeight="1">
      <c r="A433" s="105"/>
      <c r="B433" s="105"/>
      <c r="C433" s="105"/>
      <c r="D433" s="105"/>
      <c r="E433" s="50"/>
      <c r="F433" s="105"/>
      <c r="G433" s="105"/>
      <c r="H433" s="105"/>
      <c r="I433" s="105"/>
      <c r="J433" s="105"/>
      <c r="K433" s="105"/>
      <c r="L433" s="105"/>
      <c r="M433" s="106"/>
      <c r="N433" s="106"/>
      <c r="O433" s="105"/>
      <c r="P433" s="107"/>
      <c r="Q433" s="105"/>
      <c r="R433" s="106"/>
      <c r="S433" s="105"/>
      <c r="T433" s="105"/>
      <c r="U433" s="105"/>
    </row>
    <row r="434" ht="12.75" customHeight="1">
      <c r="A434" s="105"/>
      <c r="B434" s="105"/>
      <c r="C434" s="105"/>
      <c r="D434" s="105"/>
      <c r="E434" s="50"/>
      <c r="F434" s="105"/>
      <c r="G434" s="105"/>
      <c r="H434" s="105"/>
      <c r="I434" s="105"/>
      <c r="J434" s="105"/>
      <c r="K434" s="105"/>
      <c r="L434" s="105"/>
      <c r="M434" s="106"/>
      <c r="N434" s="106"/>
      <c r="O434" s="105"/>
      <c r="P434" s="107"/>
      <c r="Q434" s="105"/>
      <c r="R434" s="106"/>
      <c r="S434" s="105"/>
      <c r="T434" s="105"/>
      <c r="U434" s="105"/>
    </row>
    <row r="435" ht="12.75" customHeight="1">
      <c r="A435" s="105"/>
      <c r="B435" s="105"/>
      <c r="C435" s="105"/>
      <c r="D435" s="105"/>
      <c r="E435" s="50"/>
      <c r="F435" s="105"/>
      <c r="G435" s="105"/>
      <c r="H435" s="105"/>
      <c r="I435" s="105"/>
      <c r="J435" s="105"/>
      <c r="K435" s="105"/>
      <c r="L435" s="105"/>
      <c r="M435" s="106"/>
      <c r="N435" s="106"/>
      <c r="O435" s="105"/>
      <c r="P435" s="107"/>
      <c r="Q435" s="105"/>
      <c r="R435" s="106"/>
      <c r="S435" s="105"/>
      <c r="T435" s="105"/>
      <c r="U435" s="105"/>
    </row>
    <row r="436" ht="12.75" customHeight="1">
      <c r="A436" s="105"/>
      <c r="B436" s="105"/>
      <c r="C436" s="105"/>
      <c r="D436" s="105"/>
      <c r="E436" s="50"/>
      <c r="F436" s="105"/>
      <c r="G436" s="105"/>
      <c r="H436" s="105"/>
      <c r="I436" s="105"/>
      <c r="J436" s="105"/>
      <c r="K436" s="105"/>
      <c r="L436" s="105"/>
      <c r="M436" s="106"/>
      <c r="N436" s="106"/>
      <c r="O436" s="105"/>
      <c r="P436" s="107"/>
      <c r="Q436" s="105"/>
      <c r="R436" s="106"/>
      <c r="S436" s="105"/>
      <c r="T436" s="105"/>
      <c r="U436" s="105"/>
    </row>
    <row r="437" ht="12.75" customHeight="1">
      <c r="A437" s="105"/>
      <c r="B437" s="105"/>
      <c r="C437" s="105"/>
      <c r="D437" s="105"/>
      <c r="E437" s="50"/>
      <c r="F437" s="105"/>
      <c r="G437" s="105"/>
      <c r="H437" s="105"/>
      <c r="I437" s="105"/>
      <c r="J437" s="105"/>
      <c r="K437" s="105"/>
      <c r="L437" s="105"/>
      <c r="M437" s="106"/>
      <c r="N437" s="106"/>
      <c r="O437" s="105"/>
      <c r="P437" s="107"/>
      <c r="Q437" s="105"/>
      <c r="R437" s="106"/>
      <c r="S437" s="105"/>
      <c r="T437" s="105"/>
      <c r="U437" s="105"/>
    </row>
    <row r="438" ht="12.75" customHeight="1">
      <c r="A438" s="105"/>
      <c r="B438" s="105"/>
      <c r="C438" s="105"/>
      <c r="D438" s="105"/>
      <c r="E438" s="50"/>
      <c r="F438" s="105"/>
      <c r="G438" s="105"/>
      <c r="H438" s="105"/>
      <c r="I438" s="105"/>
      <c r="J438" s="105"/>
      <c r="K438" s="105"/>
      <c r="L438" s="105"/>
      <c r="M438" s="106"/>
      <c r="N438" s="106"/>
      <c r="O438" s="105"/>
      <c r="P438" s="107"/>
      <c r="Q438" s="105"/>
      <c r="R438" s="106"/>
      <c r="S438" s="105"/>
      <c r="T438" s="105"/>
      <c r="U438" s="105"/>
    </row>
    <row r="439" ht="12.75" customHeight="1">
      <c r="A439" s="105"/>
      <c r="B439" s="105"/>
      <c r="C439" s="105"/>
      <c r="D439" s="105"/>
      <c r="E439" s="50"/>
      <c r="F439" s="105"/>
      <c r="G439" s="105"/>
      <c r="H439" s="105"/>
      <c r="I439" s="105"/>
      <c r="J439" s="105"/>
      <c r="K439" s="105"/>
      <c r="L439" s="105"/>
      <c r="M439" s="106"/>
      <c r="N439" s="106"/>
      <c r="O439" s="105"/>
      <c r="P439" s="107"/>
      <c r="Q439" s="105"/>
      <c r="R439" s="106"/>
      <c r="S439" s="105"/>
      <c r="T439" s="105"/>
      <c r="U439" s="105"/>
    </row>
    <row r="440" ht="12.75" customHeight="1">
      <c r="A440" s="105"/>
      <c r="B440" s="105"/>
      <c r="C440" s="105"/>
      <c r="D440" s="105"/>
      <c r="E440" s="50"/>
      <c r="F440" s="105"/>
      <c r="G440" s="105"/>
      <c r="H440" s="105"/>
      <c r="I440" s="105"/>
      <c r="J440" s="105"/>
      <c r="K440" s="105"/>
      <c r="L440" s="105"/>
      <c r="M440" s="106"/>
      <c r="N440" s="106"/>
      <c r="O440" s="105"/>
      <c r="P440" s="107"/>
      <c r="Q440" s="105"/>
      <c r="R440" s="106"/>
      <c r="S440" s="105"/>
      <c r="T440" s="105"/>
      <c r="U440" s="105"/>
    </row>
    <row r="441" ht="12.75" customHeight="1">
      <c r="A441" s="105"/>
      <c r="B441" s="105"/>
      <c r="C441" s="105"/>
      <c r="D441" s="105"/>
      <c r="E441" s="50"/>
      <c r="F441" s="105"/>
      <c r="G441" s="105"/>
      <c r="H441" s="105"/>
      <c r="I441" s="105"/>
      <c r="J441" s="105"/>
      <c r="K441" s="105"/>
      <c r="L441" s="105"/>
      <c r="M441" s="106"/>
      <c r="N441" s="106"/>
      <c r="O441" s="105"/>
      <c r="P441" s="107"/>
      <c r="Q441" s="105"/>
      <c r="R441" s="106"/>
      <c r="S441" s="105"/>
      <c r="T441" s="105"/>
      <c r="U441" s="105"/>
    </row>
    <row r="442" ht="12.75" customHeight="1">
      <c r="A442" s="105"/>
      <c r="B442" s="105"/>
      <c r="C442" s="105"/>
      <c r="D442" s="105"/>
      <c r="E442" s="50"/>
      <c r="F442" s="105"/>
      <c r="G442" s="105"/>
      <c r="H442" s="105"/>
      <c r="I442" s="105"/>
      <c r="J442" s="105"/>
      <c r="K442" s="105"/>
      <c r="L442" s="105"/>
      <c r="M442" s="106"/>
      <c r="N442" s="106"/>
      <c r="O442" s="105"/>
      <c r="P442" s="107"/>
      <c r="Q442" s="105"/>
      <c r="R442" s="106"/>
      <c r="S442" s="105"/>
      <c r="T442" s="105"/>
      <c r="U442" s="105"/>
    </row>
    <row r="443" ht="12.75" customHeight="1">
      <c r="A443" s="105"/>
      <c r="B443" s="105"/>
      <c r="C443" s="105"/>
      <c r="D443" s="105"/>
      <c r="E443" s="50"/>
      <c r="F443" s="105"/>
      <c r="G443" s="105"/>
      <c r="H443" s="105"/>
      <c r="I443" s="105"/>
      <c r="J443" s="105"/>
      <c r="K443" s="105"/>
      <c r="L443" s="105"/>
      <c r="M443" s="106"/>
      <c r="N443" s="106"/>
      <c r="O443" s="105"/>
      <c r="P443" s="107"/>
      <c r="Q443" s="105"/>
      <c r="R443" s="106"/>
      <c r="S443" s="105"/>
      <c r="T443" s="105"/>
      <c r="U443" s="105"/>
    </row>
    <row r="444" ht="12.75" customHeight="1">
      <c r="A444" s="105"/>
      <c r="B444" s="105"/>
      <c r="C444" s="105"/>
      <c r="D444" s="105"/>
      <c r="E444" s="50"/>
      <c r="F444" s="105"/>
      <c r="G444" s="105"/>
      <c r="H444" s="105"/>
      <c r="I444" s="105"/>
      <c r="J444" s="105"/>
      <c r="K444" s="105"/>
      <c r="L444" s="105"/>
      <c r="M444" s="106"/>
      <c r="N444" s="106"/>
      <c r="O444" s="105"/>
      <c r="P444" s="107"/>
      <c r="Q444" s="105"/>
      <c r="R444" s="106"/>
      <c r="S444" s="105"/>
      <c r="T444" s="105"/>
      <c r="U444" s="105"/>
    </row>
    <row r="445" ht="12.75" customHeight="1">
      <c r="A445" s="105"/>
      <c r="B445" s="105"/>
      <c r="C445" s="105"/>
      <c r="D445" s="105"/>
      <c r="E445" s="50"/>
      <c r="F445" s="105"/>
      <c r="G445" s="105"/>
      <c r="H445" s="105"/>
      <c r="I445" s="105"/>
      <c r="J445" s="105"/>
      <c r="K445" s="105"/>
      <c r="L445" s="105"/>
      <c r="M445" s="106"/>
      <c r="N445" s="106"/>
      <c r="O445" s="105"/>
      <c r="P445" s="107"/>
      <c r="Q445" s="105"/>
      <c r="R445" s="106"/>
      <c r="S445" s="105"/>
      <c r="T445" s="105"/>
      <c r="U445" s="105"/>
    </row>
    <row r="446" ht="12.75" customHeight="1">
      <c r="A446" s="105"/>
      <c r="B446" s="105"/>
      <c r="C446" s="105"/>
      <c r="D446" s="105"/>
      <c r="E446" s="50"/>
      <c r="F446" s="105"/>
      <c r="G446" s="105"/>
      <c r="H446" s="105"/>
      <c r="I446" s="105"/>
      <c r="J446" s="105"/>
      <c r="K446" s="105"/>
      <c r="L446" s="105"/>
      <c r="M446" s="106"/>
      <c r="N446" s="106"/>
      <c r="O446" s="105"/>
      <c r="P446" s="107"/>
      <c r="Q446" s="105"/>
      <c r="R446" s="106"/>
      <c r="S446" s="105"/>
      <c r="T446" s="105"/>
      <c r="U446" s="105"/>
    </row>
    <row r="447" ht="12.75" customHeight="1">
      <c r="A447" s="105"/>
      <c r="B447" s="105"/>
      <c r="C447" s="105"/>
      <c r="D447" s="105"/>
      <c r="E447" s="50"/>
      <c r="F447" s="105"/>
      <c r="G447" s="105"/>
      <c r="H447" s="105"/>
      <c r="I447" s="105"/>
      <c r="J447" s="105"/>
      <c r="K447" s="105"/>
      <c r="L447" s="105"/>
      <c r="M447" s="106"/>
      <c r="N447" s="106"/>
      <c r="O447" s="105"/>
      <c r="P447" s="107"/>
      <c r="Q447" s="105"/>
      <c r="R447" s="106"/>
      <c r="S447" s="105"/>
      <c r="T447" s="105"/>
      <c r="U447" s="105"/>
    </row>
    <row r="448" ht="12.75" customHeight="1">
      <c r="A448" s="105"/>
      <c r="B448" s="105"/>
      <c r="C448" s="105"/>
      <c r="D448" s="105"/>
      <c r="E448" s="50"/>
      <c r="F448" s="105"/>
      <c r="G448" s="105"/>
      <c r="H448" s="105"/>
      <c r="I448" s="105"/>
      <c r="J448" s="105"/>
      <c r="K448" s="105"/>
      <c r="L448" s="105"/>
      <c r="M448" s="106"/>
      <c r="N448" s="106"/>
      <c r="O448" s="105"/>
      <c r="P448" s="107"/>
      <c r="Q448" s="105"/>
      <c r="R448" s="106"/>
      <c r="S448" s="105"/>
      <c r="T448" s="105"/>
      <c r="U448" s="105"/>
    </row>
    <row r="449" ht="12.75" customHeight="1">
      <c r="A449" s="105"/>
      <c r="B449" s="105"/>
      <c r="C449" s="105"/>
      <c r="D449" s="105"/>
      <c r="E449" s="50"/>
      <c r="F449" s="105"/>
      <c r="G449" s="105"/>
      <c r="H449" s="105"/>
      <c r="I449" s="105"/>
      <c r="J449" s="105"/>
      <c r="K449" s="105"/>
      <c r="L449" s="105"/>
      <c r="M449" s="106"/>
      <c r="N449" s="106"/>
      <c r="O449" s="105"/>
      <c r="P449" s="107"/>
      <c r="Q449" s="105"/>
      <c r="R449" s="106"/>
      <c r="S449" s="105"/>
      <c r="T449" s="105"/>
      <c r="U449" s="105"/>
    </row>
    <row r="450" ht="12.75" customHeight="1">
      <c r="A450" s="105"/>
      <c r="B450" s="105"/>
      <c r="C450" s="105"/>
      <c r="D450" s="105"/>
      <c r="E450" s="50"/>
      <c r="F450" s="105"/>
      <c r="G450" s="105"/>
      <c r="H450" s="105"/>
      <c r="I450" s="105"/>
      <c r="J450" s="105"/>
      <c r="K450" s="105"/>
      <c r="L450" s="105"/>
      <c r="M450" s="106"/>
      <c r="N450" s="106"/>
      <c r="O450" s="105"/>
      <c r="P450" s="107"/>
      <c r="Q450" s="105"/>
      <c r="R450" s="106"/>
      <c r="S450" s="105"/>
      <c r="T450" s="105"/>
      <c r="U450" s="105"/>
    </row>
    <row r="451" ht="12.75" customHeight="1">
      <c r="A451" s="105"/>
      <c r="B451" s="105"/>
      <c r="C451" s="105"/>
      <c r="D451" s="105"/>
      <c r="E451" s="50"/>
      <c r="F451" s="105"/>
      <c r="G451" s="105"/>
      <c r="H451" s="105"/>
      <c r="I451" s="105"/>
      <c r="J451" s="105"/>
      <c r="K451" s="105"/>
      <c r="L451" s="105"/>
      <c r="M451" s="106"/>
      <c r="N451" s="106"/>
      <c r="O451" s="105"/>
      <c r="P451" s="107"/>
      <c r="Q451" s="105"/>
      <c r="R451" s="106"/>
      <c r="S451" s="105"/>
      <c r="T451" s="105"/>
      <c r="U451" s="105"/>
    </row>
    <row r="452" ht="12.75" customHeight="1">
      <c r="A452" s="105"/>
      <c r="B452" s="105"/>
      <c r="C452" s="105"/>
      <c r="D452" s="105"/>
      <c r="E452" s="50"/>
      <c r="F452" s="105"/>
      <c r="G452" s="105"/>
      <c r="H452" s="105"/>
      <c r="I452" s="105"/>
      <c r="J452" s="105"/>
      <c r="K452" s="105"/>
      <c r="L452" s="105"/>
      <c r="M452" s="106"/>
      <c r="N452" s="106"/>
      <c r="O452" s="105"/>
      <c r="P452" s="107"/>
      <c r="Q452" s="105"/>
      <c r="R452" s="106"/>
      <c r="S452" s="105"/>
      <c r="T452" s="105"/>
      <c r="U452" s="105"/>
    </row>
    <row r="453" ht="12.75" customHeight="1">
      <c r="A453" s="105"/>
      <c r="B453" s="105"/>
      <c r="C453" s="105"/>
      <c r="D453" s="105"/>
      <c r="E453" s="50"/>
      <c r="F453" s="105"/>
      <c r="G453" s="105"/>
      <c r="H453" s="105"/>
      <c r="I453" s="105"/>
      <c r="J453" s="105"/>
      <c r="K453" s="105"/>
      <c r="L453" s="105"/>
      <c r="M453" s="106"/>
      <c r="N453" s="106"/>
      <c r="O453" s="105"/>
      <c r="P453" s="107"/>
      <c r="Q453" s="105"/>
      <c r="R453" s="106"/>
      <c r="S453" s="105"/>
      <c r="T453" s="105"/>
      <c r="U453" s="105"/>
    </row>
    <row r="454" ht="12.75" customHeight="1">
      <c r="A454" s="105"/>
      <c r="B454" s="105"/>
      <c r="C454" s="105"/>
      <c r="D454" s="105"/>
      <c r="E454" s="50"/>
      <c r="F454" s="105"/>
      <c r="G454" s="105"/>
      <c r="H454" s="105"/>
      <c r="I454" s="105"/>
      <c r="J454" s="105"/>
      <c r="K454" s="105"/>
      <c r="L454" s="105"/>
      <c r="M454" s="106"/>
      <c r="N454" s="106"/>
      <c r="O454" s="105"/>
      <c r="P454" s="107"/>
      <c r="Q454" s="105"/>
      <c r="R454" s="106"/>
      <c r="S454" s="105"/>
      <c r="T454" s="105"/>
      <c r="U454" s="105"/>
    </row>
    <row r="455" ht="12.75" customHeight="1">
      <c r="A455" s="105"/>
      <c r="B455" s="105"/>
      <c r="C455" s="105"/>
      <c r="D455" s="105"/>
      <c r="E455" s="50"/>
      <c r="F455" s="105"/>
      <c r="G455" s="105"/>
      <c r="H455" s="105"/>
      <c r="I455" s="105"/>
      <c r="J455" s="105"/>
      <c r="K455" s="105"/>
      <c r="L455" s="105"/>
      <c r="M455" s="106"/>
      <c r="N455" s="106"/>
      <c r="O455" s="105"/>
      <c r="P455" s="107"/>
      <c r="Q455" s="105"/>
      <c r="R455" s="106"/>
      <c r="S455" s="105"/>
      <c r="T455" s="105"/>
      <c r="U455" s="105"/>
    </row>
    <row r="456" ht="12.75" customHeight="1">
      <c r="A456" s="105"/>
      <c r="B456" s="105"/>
      <c r="C456" s="105"/>
      <c r="D456" s="105"/>
      <c r="E456" s="50"/>
      <c r="F456" s="105"/>
      <c r="G456" s="105"/>
      <c r="H456" s="105"/>
      <c r="I456" s="105"/>
      <c r="J456" s="105"/>
      <c r="K456" s="105"/>
      <c r="L456" s="105"/>
      <c r="M456" s="106"/>
      <c r="N456" s="106"/>
      <c r="O456" s="105"/>
      <c r="P456" s="107"/>
      <c r="Q456" s="105"/>
      <c r="R456" s="106"/>
      <c r="S456" s="105"/>
      <c r="T456" s="105"/>
      <c r="U456" s="105"/>
    </row>
    <row r="457" ht="12.75" customHeight="1">
      <c r="A457" s="105"/>
      <c r="B457" s="105"/>
      <c r="C457" s="105"/>
      <c r="D457" s="105"/>
      <c r="E457" s="50"/>
      <c r="F457" s="105"/>
      <c r="G457" s="105"/>
      <c r="H457" s="105"/>
      <c r="I457" s="105"/>
      <c r="J457" s="105"/>
      <c r="K457" s="105"/>
      <c r="L457" s="105"/>
      <c r="M457" s="106"/>
      <c r="N457" s="106"/>
      <c r="O457" s="105"/>
      <c r="P457" s="107"/>
      <c r="Q457" s="105"/>
      <c r="R457" s="106"/>
      <c r="S457" s="105"/>
      <c r="T457" s="105"/>
      <c r="U457" s="105"/>
    </row>
    <row r="458" ht="12.75" customHeight="1">
      <c r="A458" s="105"/>
      <c r="B458" s="105"/>
      <c r="C458" s="105"/>
      <c r="D458" s="105"/>
      <c r="E458" s="50"/>
      <c r="F458" s="105"/>
      <c r="G458" s="105"/>
      <c r="H458" s="105"/>
      <c r="I458" s="105"/>
      <c r="J458" s="105"/>
      <c r="K458" s="105"/>
      <c r="L458" s="105"/>
      <c r="M458" s="106"/>
      <c r="N458" s="106"/>
      <c r="O458" s="105"/>
      <c r="P458" s="107"/>
      <c r="Q458" s="105"/>
      <c r="R458" s="106"/>
      <c r="S458" s="105"/>
      <c r="T458" s="105"/>
      <c r="U458" s="105"/>
    </row>
    <row r="459" ht="12.75" customHeight="1">
      <c r="A459" s="105"/>
      <c r="B459" s="105"/>
      <c r="C459" s="105"/>
      <c r="D459" s="105"/>
      <c r="E459" s="50"/>
      <c r="F459" s="105"/>
      <c r="G459" s="105"/>
      <c r="H459" s="105"/>
      <c r="I459" s="105"/>
      <c r="J459" s="105"/>
      <c r="K459" s="105"/>
      <c r="L459" s="105"/>
      <c r="M459" s="106"/>
      <c r="N459" s="106"/>
      <c r="O459" s="105"/>
      <c r="P459" s="107"/>
      <c r="Q459" s="105"/>
      <c r="R459" s="106"/>
      <c r="S459" s="105"/>
      <c r="T459" s="105"/>
      <c r="U459" s="105"/>
    </row>
    <row r="460" ht="12.75" customHeight="1">
      <c r="A460" s="105"/>
      <c r="B460" s="105"/>
      <c r="C460" s="105"/>
      <c r="D460" s="105"/>
      <c r="E460" s="50"/>
      <c r="F460" s="105"/>
      <c r="G460" s="105"/>
      <c r="H460" s="105"/>
      <c r="I460" s="105"/>
      <c r="J460" s="105"/>
      <c r="K460" s="105"/>
      <c r="L460" s="105"/>
      <c r="M460" s="106"/>
      <c r="N460" s="106"/>
      <c r="O460" s="105"/>
      <c r="P460" s="107"/>
      <c r="Q460" s="105"/>
      <c r="R460" s="106"/>
      <c r="S460" s="105"/>
      <c r="T460" s="105"/>
      <c r="U460" s="105"/>
    </row>
    <row r="461" ht="12.75" customHeight="1">
      <c r="A461" s="105"/>
      <c r="B461" s="105"/>
      <c r="C461" s="105"/>
      <c r="D461" s="105"/>
      <c r="E461" s="50"/>
      <c r="F461" s="105"/>
      <c r="G461" s="105"/>
      <c r="H461" s="105"/>
      <c r="I461" s="105"/>
      <c r="J461" s="105"/>
      <c r="K461" s="105"/>
      <c r="L461" s="105"/>
      <c r="M461" s="106"/>
      <c r="N461" s="106"/>
      <c r="O461" s="105"/>
      <c r="P461" s="107"/>
      <c r="Q461" s="105"/>
      <c r="R461" s="106"/>
      <c r="S461" s="105"/>
      <c r="T461" s="105"/>
      <c r="U461" s="105"/>
    </row>
    <row r="462" ht="12.75" customHeight="1">
      <c r="A462" s="105"/>
      <c r="B462" s="105"/>
      <c r="C462" s="105"/>
      <c r="D462" s="105"/>
      <c r="E462" s="50"/>
      <c r="F462" s="105"/>
      <c r="G462" s="105"/>
      <c r="H462" s="105"/>
      <c r="I462" s="105"/>
      <c r="J462" s="105"/>
      <c r="K462" s="105"/>
      <c r="L462" s="105"/>
      <c r="M462" s="106"/>
      <c r="N462" s="106"/>
      <c r="O462" s="105"/>
      <c r="P462" s="107"/>
      <c r="Q462" s="105"/>
      <c r="R462" s="106"/>
      <c r="S462" s="105"/>
      <c r="T462" s="105"/>
      <c r="U462" s="105"/>
    </row>
    <row r="463" ht="12.75" customHeight="1">
      <c r="A463" s="105"/>
      <c r="B463" s="105"/>
      <c r="C463" s="105"/>
      <c r="D463" s="105"/>
      <c r="E463" s="50"/>
      <c r="F463" s="105"/>
      <c r="G463" s="105"/>
      <c r="H463" s="105"/>
      <c r="I463" s="105"/>
      <c r="J463" s="105"/>
      <c r="K463" s="105"/>
      <c r="L463" s="105"/>
      <c r="M463" s="106"/>
      <c r="N463" s="106"/>
      <c r="O463" s="105"/>
      <c r="P463" s="107"/>
      <c r="Q463" s="105"/>
      <c r="R463" s="106"/>
      <c r="S463" s="105"/>
      <c r="T463" s="105"/>
      <c r="U463" s="105"/>
    </row>
    <row r="464" ht="12.75" customHeight="1">
      <c r="A464" s="105"/>
      <c r="B464" s="105"/>
      <c r="C464" s="105"/>
      <c r="D464" s="105"/>
      <c r="E464" s="50"/>
      <c r="F464" s="105"/>
      <c r="G464" s="105"/>
      <c r="H464" s="105"/>
      <c r="I464" s="105"/>
      <c r="J464" s="105"/>
      <c r="K464" s="105"/>
      <c r="L464" s="105"/>
      <c r="M464" s="106"/>
      <c r="N464" s="106"/>
      <c r="O464" s="105"/>
      <c r="P464" s="107"/>
      <c r="Q464" s="105"/>
      <c r="R464" s="106"/>
      <c r="S464" s="105"/>
      <c r="T464" s="105"/>
      <c r="U464" s="105"/>
    </row>
    <row r="465" ht="12.75" customHeight="1">
      <c r="A465" s="105"/>
      <c r="B465" s="105"/>
      <c r="C465" s="105"/>
      <c r="D465" s="105"/>
      <c r="E465" s="50"/>
      <c r="F465" s="105"/>
      <c r="G465" s="105"/>
      <c r="H465" s="105"/>
      <c r="I465" s="105"/>
      <c r="J465" s="105"/>
      <c r="K465" s="105"/>
      <c r="L465" s="105"/>
      <c r="M465" s="106"/>
      <c r="N465" s="106"/>
      <c r="O465" s="105"/>
      <c r="P465" s="107"/>
      <c r="Q465" s="105"/>
      <c r="R465" s="106"/>
      <c r="S465" s="105"/>
      <c r="T465" s="105"/>
      <c r="U465" s="105"/>
    </row>
    <row r="466" ht="12.75" customHeight="1">
      <c r="A466" s="105"/>
      <c r="B466" s="105"/>
      <c r="C466" s="105"/>
      <c r="D466" s="105"/>
      <c r="E466" s="50"/>
      <c r="F466" s="105"/>
      <c r="G466" s="105"/>
      <c r="H466" s="105"/>
      <c r="I466" s="105"/>
      <c r="J466" s="105"/>
      <c r="K466" s="105"/>
      <c r="L466" s="105"/>
      <c r="M466" s="106"/>
      <c r="N466" s="106"/>
      <c r="O466" s="105"/>
      <c r="P466" s="107"/>
      <c r="Q466" s="105"/>
      <c r="R466" s="106"/>
      <c r="S466" s="105"/>
      <c r="T466" s="105"/>
      <c r="U466" s="105"/>
    </row>
    <row r="467" ht="12.75" customHeight="1">
      <c r="A467" s="105"/>
      <c r="B467" s="105"/>
      <c r="C467" s="105"/>
      <c r="D467" s="105"/>
      <c r="E467" s="50"/>
      <c r="F467" s="105"/>
      <c r="G467" s="105"/>
      <c r="H467" s="105"/>
      <c r="I467" s="105"/>
      <c r="J467" s="105"/>
      <c r="K467" s="105"/>
      <c r="L467" s="105"/>
      <c r="M467" s="106"/>
      <c r="N467" s="106"/>
      <c r="O467" s="105"/>
      <c r="P467" s="107"/>
      <c r="Q467" s="105"/>
      <c r="R467" s="106"/>
      <c r="S467" s="105"/>
      <c r="T467" s="105"/>
      <c r="U467" s="105"/>
    </row>
    <row r="468" ht="12.75" customHeight="1">
      <c r="A468" s="105"/>
      <c r="B468" s="105"/>
      <c r="C468" s="105"/>
      <c r="D468" s="105"/>
      <c r="E468" s="50"/>
      <c r="F468" s="105"/>
      <c r="G468" s="105"/>
      <c r="H468" s="105"/>
      <c r="I468" s="105"/>
      <c r="J468" s="105"/>
      <c r="K468" s="105"/>
      <c r="L468" s="105"/>
      <c r="M468" s="106"/>
      <c r="N468" s="106"/>
      <c r="O468" s="105"/>
      <c r="P468" s="107"/>
      <c r="Q468" s="105"/>
      <c r="R468" s="106"/>
      <c r="S468" s="105"/>
      <c r="T468" s="105"/>
      <c r="U468" s="105"/>
    </row>
    <row r="469" ht="12.75" customHeight="1">
      <c r="A469" s="105"/>
      <c r="B469" s="105"/>
      <c r="C469" s="105"/>
      <c r="D469" s="105"/>
      <c r="E469" s="50"/>
      <c r="F469" s="105"/>
      <c r="G469" s="105"/>
      <c r="H469" s="105"/>
      <c r="I469" s="105"/>
      <c r="J469" s="105"/>
      <c r="K469" s="105"/>
      <c r="L469" s="105"/>
      <c r="M469" s="106"/>
      <c r="N469" s="106"/>
      <c r="O469" s="105"/>
      <c r="P469" s="107"/>
      <c r="Q469" s="105"/>
      <c r="R469" s="106"/>
      <c r="S469" s="105"/>
      <c r="T469" s="105"/>
      <c r="U469" s="105"/>
    </row>
    <row r="470" ht="12.75" customHeight="1">
      <c r="A470" s="105"/>
      <c r="B470" s="105"/>
      <c r="C470" s="105"/>
      <c r="D470" s="105"/>
      <c r="E470" s="50"/>
      <c r="F470" s="105"/>
      <c r="G470" s="105"/>
      <c r="H470" s="105"/>
      <c r="I470" s="105"/>
      <c r="J470" s="105"/>
      <c r="K470" s="105"/>
      <c r="L470" s="105"/>
      <c r="M470" s="106"/>
      <c r="N470" s="106"/>
      <c r="O470" s="105"/>
      <c r="P470" s="107"/>
      <c r="Q470" s="105"/>
      <c r="R470" s="106"/>
      <c r="S470" s="105"/>
      <c r="T470" s="105"/>
      <c r="U470" s="105"/>
    </row>
    <row r="471" ht="12.75" customHeight="1">
      <c r="A471" s="105"/>
      <c r="B471" s="105"/>
      <c r="C471" s="105"/>
      <c r="D471" s="105"/>
      <c r="E471" s="50"/>
      <c r="F471" s="105"/>
      <c r="G471" s="105"/>
      <c r="H471" s="105"/>
      <c r="I471" s="105"/>
      <c r="J471" s="105"/>
      <c r="K471" s="105"/>
      <c r="L471" s="105"/>
      <c r="M471" s="106"/>
      <c r="N471" s="106"/>
      <c r="O471" s="105"/>
      <c r="P471" s="107"/>
      <c r="Q471" s="105"/>
      <c r="R471" s="106"/>
      <c r="S471" s="105"/>
      <c r="T471" s="105"/>
      <c r="U471" s="105"/>
    </row>
    <row r="472" ht="12.75" customHeight="1">
      <c r="A472" s="105"/>
      <c r="B472" s="105"/>
      <c r="C472" s="105"/>
      <c r="D472" s="105"/>
      <c r="E472" s="50"/>
      <c r="F472" s="105"/>
      <c r="G472" s="105"/>
      <c r="H472" s="105"/>
      <c r="I472" s="105"/>
      <c r="J472" s="105"/>
      <c r="K472" s="105"/>
      <c r="L472" s="105"/>
      <c r="M472" s="106"/>
      <c r="N472" s="106"/>
      <c r="O472" s="105"/>
      <c r="P472" s="107"/>
      <c r="Q472" s="105"/>
      <c r="R472" s="106"/>
      <c r="S472" s="105"/>
      <c r="T472" s="105"/>
      <c r="U472" s="105"/>
    </row>
    <row r="473" ht="12.75" customHeight="1">
      <c r="A473" s="105"/>
      <c r="B473" s="105"/>
      <c r="C473" s="105"/>
      <c r="D473" s="105"/>
      <c r="E473" s="50"/>
      <c r="F473" s="105"/>
      <c r="G473" s="105"/>
      <c r="H473" s="105"/>
      <c r="I473" s="105"/>
      <c r="J473" s="105"/>
      <c r="K473" s="105"/>
      <c r="L473" s="105"/>
      <c r="M473" s="106"/>
      <c r="N473" s="106"/>
      <c r="O473" s="105"/>
      <c r="P473" s="107"/>
      <c r="Q473" s="105"/>
      <c r="R473" s="106"/>
      <c r="S473" s="105"/>
      <c r="T473" s="105"/>
      <c r="U473" s="105"/>
    </row>
    <row r="474" ht="12.75" customHeight="1">
      <c r="A474" s="105"/>
      <c r="B474" s="105"/>
      <c r="C474" s="105"/>
      <c r="D474" s="105"/>
      <c r="E474" s="50"/>
      <c r="F474" s="105"/>
      <c r="G474" s="105"/>
      <c r="H474" s="105"/>
      <c r="I474" s="105"/>
      <c r="J474" s="105"/>
      <c r="K474" s="105"/>
      <c r="L474" s="105"/>
      <c r="M474" s="106"/>
      <c r="N474" s="106"/>
      <c r="O474" s="105"/>
      <c r="P474" s="107"/>
      <c r="Q474" s="105"/>
      <c r="R474" s="106"/>
      <c r="S474" s="105"/>
      <c r="T474" s="105"/>
      <c r="U474" s="105"/>
    </row>
    <row r="475" ht="12.75" customHeight="1">
      <c r="A475" s="105"/>
      <c r="B475" s="105"/>
      <c r="C475" s="105"/>
      <c r="D475" s="105"/>
      <c r="E475" s="50"/>
      <c r="F475" s="105"/>
      <c r="G475" s="105"/>
      <c r="H475" s="105"/>
      <c r="I475" s="105"/>
      <c r="J475" s="105"/>
      <c r="K475" s="105"/>
      <c r="L475" s="105"/>
      <c r="M475" s="106"/>
      <c r="N475" s="106"/>
      <c r="O475" s="105"/>
      <c r="P475" s="107"/>
      <c r="Q475" s="105"/>
      <c r="R475" s="106"/>
      <c r="S475" s="105"/>
      <c r="T475" s="105"/>
      <c r="U475" s="105"/>
    </row>
    <row r="476" ht="12.75" customHeight="1">
      <c r="A476" s="105"/>
      <c r="B476" s="105"/>
      <c r="C476" s="105"/>
      <c r="D476" s="105"/>
      <c r="E476" s="50"/>
      <c r="F476" s="105"/>
      <c r="G476" s="105"/>
      <c r="H476" s="105"/>
      <c r="I476" s="105"/>
      <c r="J476" s="105"/>
      <c r="K476" s="105"/>
      <c r="L476" s="105"/>
      <c r="M476" s="106"/>
      <c r="N476" s="106"/>
      <c r="O476" s="105"/>
      <c r="P476" s="107"/>
      <c r="Q476" s="105"/>
      <c r="R476" s="106"/>
      <c r="S476" s="105"/>
      <c r="T476" s="105"/>
      <c r="U476" s="105"/>
    </row>
    <row r="477" ht="12.75" customHeight="1">
      <c r="A477" s="105"/>
      <c r="B477" s="105"/>
      <c r="C477" s="105"/>
      <c r="D477" s="105"/>
      <c r="E477" s="50"/>
      <c r="F477" s="105"/>
      <c r="G477" s="105"/>
      <c r="H477" s="105"/>
      <c r="I477" s="105"/>
      <c r="J477" s="105"/>
      <c r="K477" s="105"/>
      <c r="L477" s="105"/>
      <c r="M477" s="106"/>
      <c r="N477" s="106"/>
      <c r="O477" s="105"/>
      <c r="P477" s="107"/>
      <c r="Q477" s="105"/>
      <c r="R477" s="106"/>
      <c r="S477" s="105"/>
      <c r="T477" s="105"/>
      <c r="U477" s="105"/>
    </row>
    <row r="478" ht="12.75" customHeight="1">
      <c r="A478" s="105"/>
      <c r="B478" s="105"/>
      <c r="C478" s="105"/>
      <c r="D478" s="105"/>
      <c r="E478" s="50"/>
      <c r="F478" s="105"/>
      <c r="G478" s="105"/>
      <c r="H478" s="105"/>
      <c r="I478" s="105"/>
      <c r="J478" s="105"/>
      <c r="K478" s="105"/>
      <c r="L478" s="105"/>
      <c r="M478" s="106"/>
      <c r="N478" s="106"/>
      <c r="O478" s="105"/>
      <c r="P478" s="107"/>
      <c r="Q478" s="105"/>
      <c r="R478" s="106"/>
      <c r="S478" s="105"/>
      <c r="T478" s="105"/>
      <c r="U478" s="105"/>
    </row>
    <row r="479" ht="12.75" customHeight="1">
      <c r="A479" s="105"/>
      <c r="B479" s="105"/>
      <c r="C479" s="105"/>
      <c r="D479" s="105"/>
      <c r="E479" s="50"/>
      <c r="F479" s="105"/>
      <c r="G479" s="105"/>
      <c r="H479" s="105"/>
      <c r="I479" s="105"/>
      <c r="J479" s="105"/>
      <c r="K479" s="105"/>
      <c r="L479" s="105"/>
      <c r="M479" s="106"/>
      <c r="N479" s="106"/>
      <c r="O479" s="105"/>
      <c r="P479" s="107"/>
      <c r="Q479" s="105"/>
      <c r="R479" s="106"/>
      <c r="S479" s="105"/>
      <c r="T479" s="105"/>
      <c r="U479" s="105"/>
    </row>
    <row r="480" ht="12.75" customHeight="1">
      <c r="A480" s="105"/>
      <c r="B480" s="105"/>
      <c r="C480" s="105"/>
      <c r="D480" s="105"/>
      <c r="E480" s="50"/>
      <c r="F480" s="105"/>
      <c r="G480" s="105"/>
      <c r="H480" s="105"/>
      <c r="I480" s="105"/>
      <c r="J480" s="105"/>
      <c r="K480" s="105"/>
      <c r="L480" s="105"/>
      <c r="M480" s="106"/>
      <c r="N480" s="106"/>
      <c r="O480" s="105"/>
      <c r="P480" s="107"/>
      <c r="Q480" s="105"/>
      <c r="R480" s="106"/>
      <c r="S480" s="105"/>
      <c r="T480" s="105"/>
      <c r="U480" s="105"/>
    </row>
    <row r="481" ht="12.75" customHeight="1">
      <c r="A481" s="105"/>
      <c r="B481" s="105"/>
      <c r="C481" s="105"/>
      <c r="D481" s="105"/>
      <c r="E481" s="50"/>
      <c r="F481" s="105"/>
      <c r="G481" s="105"/>
      <c r="H481" s="105"/>
      <c r="I481" s="105"/>
      <c r="J481" s="105"/>
      <c r="K481" s="105"/>
      <c r="L481" s="105"/>
      <c r="M481" s="106"/>
      <c r="N481" s="106"/>
      <c r="O481" s="105"/>
      <c r="P481" s="107"/>
      <c r="Q481" s="105"/>
      <c r="R481" s="106"/>
      <c r="S481" s="105"/>
      <c r="T481" s="105"/>
      <c r="U481" s="105"/>
    </row>
    <row r="482" ht="12.75" customHeight="1">
      <c r="A482" s="105"/>
      <c r="B482" s="105"/>
      <c r="C482" s="105"/>
      <c r="D482" s="105"/>
      <c r="E482" s="50"/>
      <c r="F482" s="105"/>
      <c r="G482" s="105"/>
      <c r="H482" s="105"/>
      <c r="I482" s="105"/>
      <c r="J482" s="105"/>
      <c r="K482" s="105"/>
      <c r="L482" s="105"/>
      <c r="M482" s="106"/>
      <c r="N482" s="106"/>
      <c r="O482" s="105"/>
      <c r="P482" s="107"/>
      <c r="Q482" s="105"/>
      <c r="R482" s="106"/>
      <c r="S482" s="105"/>
      <c r="T482" s="105"/>
      <c r="U482" s="105"/>
    </row>
    <row r="483" ht="12.75" customHeight="1">
      <c r="A483" s="105"/>
      <c r="B483" s="105"/>
      <c r="C483" s="105"/>
      <c r="D483" s="105"/>
      <c r="E483" s="50"/>
      <c r="F483" s="105"/>
      <c r="G483" s="105"/>
      <c r="H483" s="105"/>
      <c r="I483" s="105"/>
      <c r="J483" s="105"/>
      <c r="K483" s="105"/>
      <c r="L483" s="105"/>
      <c r="M483" s="106"/>
      <c r="N483" s="106"/>
      <c r="O483" s="105"/>
      <c r="P483" s="107"/>
      <c r="Q483" s="105"/>
      <c r="R483" s="106"/>
      <c r="S483" s="105"/>
      <c r="T483" s="105"/>
      <c r="U483" s="105"/>
    </row>
    <row r="484" ht="12.75" customHeight="1">
      <c r="A484" s="105"/>
      <c r="B484" s="105"/>
      <c r="C484" s="105"/>
      <c r="D484" s="105"/>
      <c r="E484" s="50"/>
      <c r="F484" s="105"/>
      <c r="G484" s="105"/>
      <c r="H484" s="105"/>
      <c r="I484" s="105"/>
      <c r="J484" s="105"/>
      <c r="K484" s="105"/>
      <c r="L484" s="105"/>
      <c r="M484" s="106"/>
      <c r="N484" s="106"/>
      <c r="O484" s="105"/>
      <c r="P484" s="107"/>
      <c r="Q484" s="105"/>
      <c r="R484" s="106"/>
      <c r="S484" s="105"/>
      <c r="T484" s="105"/>
      <c r="U484" s="105"/>
    </row>
    <row r="485" ht="12.75" customHeight="1">
      <c r="A485" s="105"/>
      <c r="B485" s="105"/>
      <c r="C485" s="105"/>
      <c r="D485" s="105"/>
      <c r="E485" s="50"/>
      <c r="F485" s="105"/>
      <c r="G485" s="105"/>
      <c r="H485" s="105"/>
      <c r="I485" s="105"/>
      <c r="J485" s="105"/>
      <c r="K485" s="105"/>
      <c r="L485" s="105"/>
      <c r="M485" s="106"/>
      <c r="N485" s="106"/>
      <c r="O485" s="105"/>
      <c r="P485" s="107"/>
      <c r="Q485" s="105"/>
      <c r="R485" s="106"/>
      <c r="S485" s="105"/>
      <c r="T485" s="105"/>
      <c r="U485" s="105"/>
    </row>
    <row r="486" ht="12.75" customHeight="1">
      <c r="A486" s="105"/>
      <c r="B486" s="105"/>
      <c r="C486" s="105"/>
      <c r="D486" s="105"/>
      <c r="E486" s="50"/>
      <c r="F486" s="105"/>
      <c r="G486" s="105"/>
      <c r="H486" s="105"/>
      <c r="I486" s="105"/>
      <c r="J486" s="105"/>
      <c r="K486" s="105"/>
      <c r="L486" s="105"/>
      <c r="M486" s="106"/>
      <c r="N486" s="106"/>
      <c r="O486" s="105"/>
      <c r="P486" s="107"/>
      <c r="Q486" s="105"/>
      <c r="R486" s="106"/>
      <c r="S486" s="105"/>
      <c r="T486" s="105"/>
      <c r="U486" s="105"/>
    </row>
    <row r="487" ht="12.75" customHeight="1">
      <c r="A487" s="105"/>
      <c r="B487" s="105"/>
      <c r="C487" s="105"/>
      <c r="D487" s="105"/>
      <c r="E487" s="50"/>
      <c r="F487" s="105"/>
      <c r="G487" s="105"/>
      <c r="H487" s="105"/>
      <c r="I487" s="105"/>
      <c r="J487" s="105"/>
      <c r="K487" s="105"/>
      <c r="L487" s="105"/>
      <c r="M487" s="106"/>
      <c r="N487" s="106"/>
      <c r="O487" s="105"/>
      <c r="P487" s="107"/>
      <c r="Q487" s="105"/>
      <c r="R487" s="106"/>
      <c r="S487" s="105"/>
      <c r="T487" s="105"/>
      <c r="U487" s="105"/>
    </row>
    <row r="488" ht="12.75" customHeight="1">
      <c r="A488" s="105"/>
      <c r="B488" s="105"/>
      <c r="C488" s="105"/>
      <c r="D488" s="105"/>
      <c r="E488" s="50"/>
      <c r="F488" s="105"/>
      <c r="G488" s="105"/>
      <c r="H488" s="105"/>
      <c r="I488" s="105"/>
      <c r="J488" s="105"/>
      <c r="K488" s="105"/>
      <c r="L488" s="105"/>
      <c r="M488" s="106"/>
      <c r="N488" s="106"/>
      <c r="O488" s="105"/>
      <c r="P488" s="107"/>
      <c r="Q488" s="105"/>
      <c r="R488" s="106"/>
      <c r="S488" s="105"/>
      <c r="T488" s="105"/>
      <c r="U488" s="105"/>
    </row>
    <row r="489" ht="12.75" customHeight="1">
      <c r="A489" s="105"/>
      <c r="B489" s="105"/>
      <c r="C489" s="105"/>
      <c r="D489" s="105"/>
      <c r="E489" s="50"/>
      <c r="F489" s="105"/>
      <c r="G489" s="105"/>
      <c r="H489" s="105"/>
      <c r="I489" s="105"/>
      <c r="J489" s="105"/>
      <c r="K489" s="105"/>
      <c r="L489" s="105"/>
      <c r="M489" s="106"/>
      <c r="N489" s="106"/>
      <c r="O489" s="105"/>
      <c r="P489" s="107"/>
      <c r="Q489" s="105"/>
      <c r="R489" s="106"/>
      <c r="S489" s="105"/>
      <c r="T489" s="105"/>
      <c r="U489" s="105"/>
    </row>
    <row r="490" ht="12.75" customHeight="1">
      <c r="A490" s="105"/>
      <c r="B490" s="105"/>
      <c r="C490" s="105"/>
      <c r="D490" s="105"/>
      <c r="E490" s="50"/>
      <c r="F490" s="105"/>
      <c r="G490" s="105"/>
      <c r="H490" s="105"/>
      <c r="I490" s="105"/>
      <c r="J490" s="105"/>
      <c r="K490" s="105"/>
      <c r="L490" s="105"/>
      <c r="M490" s="106"/>
      <c r="N490" s="106"/>
      <c r="O490" s="105"/>
      <c r="P490" s="107"/>
      <c r="Q490" s="105"/>
      <c r="R490" s="106"/>
      <c r="S490" s="105"/>
      <c r="T490" s="105"/>
      <c r="U490" s="105"/>
    </row>
    <row r="491" ht="12.75" customHeight="1">
      <c r="A491" s="105"/>
      <c r="B491" s="105"/>
      <c r="C491" s="105"/>
      <c r="D491" s="105"/>
      <c r="E491" s="50"/>
      <c r="F491" s="105"/>
      <c r="G491" s="105"/>
      <c r="H491" s="105"/>
      <c r="I491" s="105"/>
      <c r="J491" s="105"/>
      <c r="K491" s="105"/>
      <c r="L491" s="105"/>
      <c r="M491" s="106"/>
      <c r="N491" s="106"/>
      <c r="O491" s="105"/>
      <c r="P491" s="107"/>
      <c r="Q491" s="105"/>
      <c r="R491" s="106"/>
      <c r="S491" s="105"/>
      <c r="T491" s="105"/>
      <c r="U491" s="105"/>
    </row>
    <row r="492" ht="12.75" customHeight="1">
      <c r="A492" s="105"/>
      <c r="B492" s="105"/>
      <c r="C492" s="105"/>
      <c r="D492" s="105"/>
      <c r="E492" s="50"/>
      <c r="F492" s="105"/>
      <c r="G492" s="105"/>
      <c r="H492" s="105"/>
      <c r="I492" s="105"/>
      <c r="J492" s="105"/>
      <c r="K492" s="105"/>
      <c r="L492" s="105"/>
      <c r="M492" s="106"/>
      <c r="N492" s="106"/>
      <c r="O492" s="105"/>
      <c r="P492" s="107"/>
      <c r="Q492" s="105"/>
      <c r="R492" s="106"/>
      <c r="S492" s="105"/>
      <c r="T492" s="105"/>
      <c r="U492" s="105"/>
    </row>
    <row r="493" ht="12.75" customHeight="1">
      <c r="A493" s="105"/>
      <c r="B493" s="105"/>
      <c r="C493" s="105"/>
      <c r="D493" s="105"/>
      <c r="E493" s="50"/>
      <c r="F493" s="105"/>
      <c r="G493" s="105"/>
      <c r="H493" s="105"/>
      <c r="I493" s="105"/>
      <c r="J493" s="105"/>
      <c r="K493" s="105"/>
      <c r="L493" s="105"/>
      <c r="M493" s="106"/>
      <c r="N493" s="106"/>
      <c r="O493" s="105"/>
      <c r="P493" s="107"/>
      <c r="Q493" s="105"/>
      <c r="R493" s="106"/>
      <c r="S493" s="105"/>
      <c r="T493" s="105"/>
      <c r="U493" s="105"/>
    </row>
    <row r="494" ht="12.75" customHeight="1">
      <c r="A494" s="105"/>
      <c r="B494" s="105"/>
      <c r="C494" s="105"/>
      <c r="D494" s="105"/>
      <c r="E494" s="50"/>
      <c r="F494" s="105"/>
      <c r="G494" s="105"/>
      <c r="H494" s="105"/>
      <c r="I494" s="105"/>
      <c r="J494" s="105"/>
      <c r="K494" s="105"/>
      <c r="L494" s="105"/>
      <c r="M494" s="106"/>
      <c r="N494" s="106"/>
      <c r="O494" s="105"/>
      <c r="P494" s="107"/>
      <c r="Q494" s="105"/>
      <c r="R494" s="106"/>
      <c r="S494" s="105"/>
      <c r="T494" s="105"/>
      <c r="U494" s="105"/>
    </row>
    <row r="495" ht="12.75" customHeight="1">
      <c r="A495" s="105"/>
      <c r="B495" s="105"/>
      <c r="C495" s="105"/>
      <c r="D495" s="105"/>
      <c r="E495" s="50"/>
      <c r="F495" s="105"/>
      <c r="G495" s="105"/>
      <c r="H495" s="105"/>
      <c r="I495" s="105"/>
      <c r="J495" s="105"/>
      <c r="K495" s="105"/>
      <c r="L495" s="105"/>
      <c r="M495" s="106"/>
      <c r="N495" s="106"/>
      <c r="O495" s="105"/>
      <c r="P495" s="107"/>
      <c r="Q495" s="105"/>
      <c r="R495" s="106"/>
      <c r="S495" s="105"/>
      <c r="T495" s="105"/>
      <c r="U495" s="105"/>
    </row>
    <row r="496" ht="12.75" customHeight="1">
      <c r="A496" s="105"/>
      <c r="B496" s="105"/>
      <c r="C496" s="105"/>
      <c r="D496" s="105"/>
      <c r="E496" s="50"/>
      <c r="F496" s="105"/>
      <c r="G496" s="105"/>
      <c r="H496" s="105"/>
      <c r="I496" s="105"/>
      <c r="J496" s="105"/>
      <c r="K496" s="105"/>
      <c r="L496" s="105"/>
      <c r="M496" s="106"/>
      <c r="N496" s="106"/>
      <c r="O496" s="105"/>
      <c r="P496" s="107"/>
      <c r="Q496" s="105"/>
      <c r="R496" s="106"/>
      <c r="S496" s="105"/>
      <c r="T496" s="105"/>
      <c r="U496" s="105"/>
    </row>
    <row r="497" ht="12.75" customHeight="1">
      <c r="A497" s="105"/>
      <c r="B497" s="105"/>
      <c r="C497" s="105"/>
      <c r="D497" s="105"/>
      <c r="E497" s="50"/>
      <c r="F497" s="105"/>
      <c r="G497" s="105"/>
      <c r="H497" s="105"/>
      <c r="I497" s="105"/>
      <c r="J497" s="105"/>
      <c r="K497" s="105"/>
      <c r="L497" s="105"/>
      <c r="M497" s="106"/>
      <c r="N497" s="106"/>
      <c r="O497" s="105"/>
      <c r="P497" s="107"/>
      <c r="Q497" s="105"/>
      <c r="R497" s="106"/>
      <c r="S497" s="105"/>
      <c r="T497" s="105"/>
      <c r="U497" s="105"/>
    </row>
    <row r="498" ht="12.75" customHeight="1">
      <c r="A498" s="105"/>
      <c r="B498" s="105"/>
      <c r="C498" s="105"/>
      <c r="D498" s="105"/>
      <c r="E498" s="50"/>
      <c r="F498" s="105"/>
      <c r="G498" s="105"/>
      <c r="H498" s="105"/>
      <c r="I498" s="105"/>
      <c r="J498" s="105"/>
      <c r="K498" s="105"/>
      <c r="L498" s="105"/>
      <c r="M498" s="106"/>
      <c r="N498" s="106"/>
      <c r="O498" s="105"/>
      <c r="P498" s="107"/>
      <c r="Q498" s="105"/>
      <c r="R498" s="106"/>
      <c r="S498" s="105"/>
      <c r="T498" s="105"/>
      <c r="U498" s="105"/>
    </row>
    <row r="499" ht="12.75" customHeight="1">
      <c r="A499" s="105"/>
      <c r="B499" s="105"/>
      <c r="C499" s="105"/>
      <c r="D499" s="105"/>
      <c r="E499" s="50"/>
      <c r="F499" s="105"/>
      <c r="G499" s="105"/>
      <c r="H499" s="105"/>
      <c r="I499" s="105"/>
      <c r="J499" s="105"/>
      <c r="K499" s="105"/>
      <c r="L499" s="105"/>
      <c r="M499" s="106"/>
      <c r="N499" s="106"/>
      <c r="O499" s="105"/>
      <c r="P499" s="107"/>
      <c r="Q499" s="105"/>
      <c r="R499" s="106"/>
      <c r="S499" s="105"/>
      <c r="T499" s="105"/>
      <c r="U499" s="105"/>
    </row>
    <row r="500" ht="12.75" customHeight="1">
      <c r="A500" s="105"/>
      <c r="B500" s="105"/>
      <c r="C500" s="105"/>
      <c r="D500" s="105"/>
      <c r="E500" s="50"/>
      <c r="F500" s="105"/>
      <c r="G500" s="105"/>
      <c r="H500" s="105"/>
      <c r="I500" s="105"/>
      <c r="J500" s="105"/>
      <c r="K500" s="105"/>
      <c r="L500" s="105"/>
      <c r="M500" s="106"/>
      <c r="N500" s="106"/>
      <c r="O500" s="105"/>
      <c r="P500" s="107"/>
      <c r="Q500" s="105"/>
      <c r="R500" s="106"/>
      <c r="S500" s="105"/>
      <c r="T500" s="105"/>
      <c r="U500" s="105"/>
    </row>
    <row r="501" ht="12.75" customHeight="1">
      <c r="A501" s="105"/>
      <c r="B501" s="105"/>
      <c r="C501" s="105"/>
      <c r="D501" s="105"/>
      <c r="E501" s="50"/>
      <c r="F501" s="105"/>
      <c r="G501" s="105"/>
      <c r="H501" s="105"/>
      <c r="I501" s="105"/>
      <c r="J501" s="105"/>
      <c r="K501" s="105"/>
      <c r="L501" s="105"/>
      <c r="M501" s="106"/>
      <c r="N501" s="106"/>
      <c r="O501" s="105"/>
      <c r="P501" s="107"/>
      <c r="Q501" s="105"/>
      <c r="R501" s="106"/>
      <c r="S501" s="105"/>
      <c r="T501" s="105"/>
      <c r="U501" s="105"/>
    </row>
    <row r="502" ht="12.75" customHeight="1">
      <c r="A502" s="105"/>
      <c r="B502" s="105"/>
      <c r="C502" s="105"/>
      <c r="D502" s="105"/>
      <c r="E502" s="50"/>
      <c r="F502" s="105"/>
      <c r="G502" s="105"/>
      <c r="H502" s="105"/>
      <c r="I502" s="105"/>
      <c r="J502" s="105"/>
      <c r="K502" s="105"/>
      <c r="L502" s="105"/>
      <c r="M502" s="106"/>
      <c r="N502" s="106"/>
      <c r="O502" s="105"/>
      <c r="P502" s="107"/>
      <c r="Q502" s="105"/>
      <c r="R502" s="106"/>
      <c r="S502" s="105"/>
      <c r="T502" s="105"/>
      <c r="U502" s="105"/>
    </row>
    <row r="503" ht="12.75" customHeight="1">
      <c r="A503" s="105"/>
      <c r="B503" s="105"/>
      <c r="C503" s="105"/>
      <c r="D503" s="105"/>
      <c r="E503" s="50"/>
      <c r="F503" s="105"/>
      <c r="G503" s="105"/>
      <c r="H503" s="105"/>
      <c r="I503" s="105"/>
      <c r="J503" s="105"/>
      <c r="K503" s="105"/>
      <c r="L503" s="105"/>
      <c r="M503" s="106"/>
      <c r="N503" s="106"/>
      <c r="O503" s="105"/>
      <c r="P503" s="107"/>
      <c r="Q503" s="105"/>
      <c r="R503" s="106"/>
      <c r="S503" s="105"/>
      <c r="T503" s="105"/>
      <c r="U503" s="105"/>
    </row>
    <row r="504" ht="12.75" customHeight="1">
      <c r="A504" s="105"/>
      <c r="B504" s="105"/>
      <c r="C504" s="105"/>
      <c r="D504" s="105"/>
      <c r="E504" s="50"/>
      <c r="F504" s="105"/>
      <c r="G504" s="105"/>
      <c r="H504" s="105"/>
      <c r="I504" s="105"/>
      <c r="J504" s="105"/>
      <c r="K504" s="105"/>
      <c r="L504" s="105"/>
      <c r="M504" s="106"/>
      <c r="N504" s="106"/>
      <c r="O504" s="105"/>
      <c r="P504" s="107"/>
      <c r="Q504" s="105"/>
      <c r="R504" s="106"/>
      <c r="S504" s="105"/>
      <c r="T504" s="105"/>
      <c r="U504" s="105"/>
    </row>
    <row r="505" ht="12.75" customHeight="1">
      <c r="A505" s="105"/>
      <c r="B505" s="105"/>
      <c r="C505" s="105"/>
      <c r="D505" s="105"/>
      <c r="E505" s="50"/>
      <c r="F505" s="105"/>
      <c r="G505" s="105"/>
      <c r="H505" s="105"/>
      <c r="I505" s="105"/>
      <c r="J505" s="105"/>
      <c r="K505" s="105"/>
      <c r="L505" s="105"/>
      <c r="M505" s="106"/>
      <c r="N505" s="106"/>
      <c r="O505" s="105"/>
      <c r="P505" s="107"/>
      <c r="Q505" s="105"/>
      <c r="R505" s="106"/>
      <c r="S505" s="105"/>
      <c r="T505" s="105"/>
      <c r="U505" s="105"/>
    </row>
    <row r="506" ht="12.75" customHeight="1">
      <c r="A506" s="105"/>
      <c r="B506" s="105"/>
      <c r="C506" s="105"/>
      <c r="D506" s="105"/>
      <c r="E506" s="50"/>
      <c r="F506" s="105"/>
      <c r="G506" s="105"/>
      <c r="H506" s="105"/>
      <c r="I506" s="105"/>
      <c r="J506" s="105"/>
      <c r="K506" s="105"/>
      <c r="L506" s="105"/>
      <c r="M506" s="106"/>
      <c r="N506" s="106"/>
      <c r="O506" s="105"/>
      <c r="P506" s="107"/>
      <c r="Q506" s="105"/>
      <c r="R506" s="106"/>
      <c r="S506" s="105"/>
      <c r="T506" s="105"/>
      <c r="U506" s="105"/>
    </row>
    <row r="507" ht="12.75" customHeight="1">
      <c r="A507" s="105"/>
      <c r="B507" s="105"/>
      <c r="C507" s="105"/>
      <c r="D507" s="105"/>
      <c r="E507" s="50"/>
      <c r="F507" s="105"/>
      <c r="G507" s="105"/>
      <c r="H507" s="105"/>
      <c r="I507" s="105"/>
      <c r="J507" s="105"/>
      <c r="K507" s="105"/>
      <c r="L507" s="105"/>
      <c r="M507" s="106"/>
      <c r="N507" s="106"/>
      <c r="O507" s="105"/>
      <c r="P507" s="107"/>
      <c r="Q507" s="105"/>
      <c r="R507" s="106"/>
      <c r="S507" s="105"/>
      <c r="T507" s="105"/>
      <c r="U507" s="105"/>
    </row>
    <row r="508" ht="12.75" customHeight="1">
      <c r="A508" s="105"/>
      <c r="B508" s="105"/>
      <c r="C508" s="105"/>
      <c r="D508" s="105"/>
      <c r="E508" s="50"/>
      <c r="F508" s="105"/>
      <c r="G508" s="105"/>
      <c r="H508" s="105"/>
      <c r="I508" s="105"/>
      <c r="J508" s="105"/>
      <c r="K508" s="105"/>
      <c r="L508" s="105"/>
      <c r="M508" s="106"/>
      <c r="N508" s="106"/>
      <c r="O508" s="105"/>
      <c r="P508" s="107"/>
      <c r="Q508" s="105"/>
      <c r="R508" s="106"/>
      <c r="S508" s="105"/>
      <c r="T508" s="105"/>
      <c r="U508" s="105"/>
    </row>
    <row r="509" ht="12.75" customHeight="1">
      <c r="A509" s="105"/>
      <c r="B509" s="105"/>
      <c r="C509" s="105"/>
      <c r="D509" s="105"/>
      <c r="E509" s="50"/>
      <c r="F509" s="105"/>
      <c r="G509" s="105"/>
      <c r="H509" s="105"/>
      <c r="I509" s="105"/>
      <c r="J509" s="105"/>
      <c r="K509" s="105"/>
      <c r="L509" s="105"/>
      <c r="M509" s="106"/>
      <c r="N509" s="106"/>
      <c r="O509" s="105"/>
      <c r="P509" s="107"/>
      <c r="Q509" s="105"/>
      <c r="R509" s="106"/>
      <c r="S509" s="105"/>
      <c r="T509" s="105"/>
      <c r="U509" s="105"/>
    </row>
    <row r="510" ht="12.75" customHeight="1">
      <c r="A510" s="105"/>
      <c r="B510" s="105"/>
      <c r="C510" s="105"/>
      <c r="D510" s="105"/>
      <c r="E510" s="50"/>
      <c r="F510" s="105"/>
      <c r="G510" s="105"/>
      <c r="H510" s="105"/>
      <c r="I510" s="105"/>
      <c r="J510" s="105"/>
      <c r="K510" s="105"/>
      <c r="L510" s="105"/>
      <c r="M510" s="106"/>
      <c r="N510" s="106"/>
      <c r="O510" s="105"/>
      <c r="P510" s="107"/>
      <c r="Q510" s="105"/>
      <c r="R510" s="106"/>
      <c r="S510" s="105"/>
      <c r="T510" s="105"/>
      <c r="U510" s="105"/>
    </row>
    <row r="511" ht="12.75" customHeight="1">
      <c r="A511" s="105"/>
      <c r="B511" s="105"/>
      <c r="C511" s="105"/>
      <c r="D511" s="105"/>
      <c r="E511" s="50"/>
      <c r="F511" s="105"/>
      <c r="G511" s="105"/>
      <c r="H511" s="105"/>
      <c r="I511" s="105"/>
      <c r="J511" s="105"/>
      <c r="K511" s="105"/>
      <c r="L511" s="105"/>
      <c r="M511" s="106"/>
      <c r="N511" s="106"/>
      <c r="O511" s="105"/>
      <c r="P511" s="107"/>
      <c r="Q511" s="105"/>
      <c r="R511" s="106"/>
      <c r="S511" s="105"/>
      <c r="T511" s="105"/>
      <c r="U511" s="105"/>
    </row>
    <row r="512" ht="12.75" customHeight="1">
      <c r="A512" s="105"/>
      <c r="B512" s="105"/>
      <c r="C512" s="105"/>
      <c r="D512" s="105"/>
      <c r="E512" s="50"/>
      <c r="F512" s="105"/>
      <c r="G512" s="105"/>
      <c r="H512" s="105"/>
      <c r="I512" s="105"/>
      <c r="J512" s="105"/>
      <c r="K512" s="105"/>
      <c r="L512" s="105"/>
      <c r="M512" s="106"/>
      <c r="N512" s="106"/>
      <c r="O512" s="105"/>
      <c r="P512" s="107"/>
      <c r="Q512" s="105"/>
      <c r="R512" s="106"/>
      <c r="S512" s="105"/>
      <c r="T512" s="105"/>
      <c r="U512" s="105"/>
    </row>
    <row r="513" ht="12.75" customHeight="1">
      <c r="A513" s="105"/>
      <c r="B513" s="105"/>
      <c r="C513" s="105"/>
      <c r="D513" s="105"/>
      <c r="E513" s="50"/>
      <c r="F513" s="105"/>
      <c r="G513" s="105"/>
      <c r="H513" s="105"/>
      <c r="I513" s="105"/>
      <c r="J513" s="105"/>
      <c r="K513" s="105"/>
      <c r="L513" s="105"/>
      <c r="M513" s="106"/>
      <c r="N513" s="106"/>
      <c r="O513" s="105"/>
      <c r="P513" s="107"/>
      <c r="Q513" s="105"/>
      <c r="R513" s="106"/>
      <c r="S513" s="105"/>
      <c r="T513" s="105"/>
      <c r="U513" s="105"/>
    </row>
    <row r="514" ht="12.75" customHeight="1">
      <c r="A514" s="105"/>
      <c r="B514" s="105"/>
      <c r="C514" s="105"/>
      <c r="D514" s="105"/>
      <c r="E514" s="50"/>
      <c r="F514" s="105"/>
      <c r="G514" s="105"/>
      <c r="H514" s="105"/>
      <c r="I514" s="105"/>
      <c r="J514" s="105"/>
      <c r="K514" s="105"/>
      <c r="L514" s="105"/>
      <c r="M514" s="106"/>
      <c r="N514" s="106"/>
      <c r="O514" s="105"/>
      <c r="P514" s="107"/>
      <c r="Q514" s="105"/>
      <c r="R514" s="106"/>
      <c r="S514" s="105"/>
      <c r="T514" s="105"/>
      <c r="U514" s="105"/>
    </row>
    <row r="515" ht="12.75" customHeight="1">
      <c r="A515" s="105"/>
      <c r="B515" s="105"/>
      <c r="C515" s="105"/>
      <c r="D515" s="105"/>
      <c r="E515" s="50"/>
      <c r="F515" s="105"/>
      <c r="G515" s="105"/>
      <c r="H515" s="105"/>
      <c r="I515" s="105"/>
      <c r="J515" s="105"/>
      <c r="K515" s="105"/>
      <c r="L515" s="105"/>
      <c r="M515" s="106"/>
      <c r="N515" s="106"/>
      <c r="O515" s="105"/>
      <c r="P515" s="107"/>
      <c r="Q515" s="105"/>
      <c r="R515" s="106"/>
      <c r="S515" s="105"/>
      <c r="T515" s="105"/>
      <c r="U515" s="105"/>
    </row>
    <row r="516" ht="12.75" customHeight="1">
      <c r="A516" s="105"/>
      <c r="B516" s="105"/>
      <c r="C516" s="105"/>
      <c r="D516" s="105"/>
      <c r="E516" s="50"/>
      <c r="F516" s="105"/>
      <c r="G516" s="105"/>
      <c r="H516" s="105"/>
      <c r="I516" s="105"/>
      <c r="J516" s="105"/>
      <c r="K516" s="105"/>
      <c r="L516" s="105"/>
      <c r="M516" s="106"/>
      <c r="N516" s="106"/>
      <c r="O516" s="105"/>
      <c r="P516" s="107"/>
      <c r="Q516" s="105"/>
      <c r="R516" s="106"/>
      <c r="S516" s="105"/>
      <c r="T516" s="105"/>
      <c r="U516" s="105"/>
    </row>
    <row r="517" ht="12.75" customHeight="1">
      <c r="A517" s="105"/>
      <c r="B517" s="105"/>
      <c r="C517" s="105"/>
      <c r="D517" s="105"/>
      <c r="E517" s="50"/>
      <c r="F517" s="105"/>
      <c r="G517" s="105"/>
      <c r="H517" s="105"/>
      <c r="I517" s="105"/>
      <c r="J517" s="105"/>
      <c r="K517" s="105"/>
      <c r="L517" s="105"/>
      <c r="M517" s="106"/>
      <c r="N517" s="106"/>
      <c r="O517" s="105"/>
      <c r="P517" s="107"/>
      <c r="Q517" s="105"/>
      <c r="R517" s="106"/>
      <c r="S517" s="105"/>
      <c r="T517" s="105"/>
      <c r="U517" s="105"/>
    </row>
    <row r="518" ht="12.75" customHeight="1">
      <c r="A518" s="105"/>
      <c r="B518" s="105"/>
      <c r="C518" s="105"/>
      <c r="D518" s="105"/>
      <c r="E518" s="50"/>
      <c r="F518" s="105"/>
      <c r="G518" s="105"/>
      <c r="H518" s="105"/>
      <c r="I518" s="105"/>
      <c r="J518" s="105"/>
      <c r="K518" s="105"/>
      <c r="L518" s="105"/>
      <c r="M518" s="106"/>
      <c r="N518" s="106"/>
      <c r="O518" s="105"/>
      <c r="P518" s="107"/>
      <c r="Q518" s="105"/>
      <c r="R518" s="106"/>
      <c r="S518" s="105"/>
      <c r="T518" s="105"/>
      <c r="U518" s="105"/>
    </row>
    <row r="519" ht="12.75" customHeight="1">
      <c r="A519" s="105"/>
      <c r="B519" s="105"/>
      <c r="C519" s="105"/>
      <c r="D519" s="105"/>
      <c r="E519" s="50"/>
      <c r="F519" s="105"/>
      <c r="G519" s="105"/>
      <c r="H519" s="105"/>
      <c r="I519" s="105"/>
      <c r="J519" s="105"/>
      <c r="K519" s="105"/>
      <c r="L519" s="105"/>
      <c r="M519" s="106"/>
      <c r="N519" s="106"/>
      <c r="O519" s="105"/>
      <c r="P519" s="107"/>
      <c r="Q519" s="105"/>
      <c r="R519" s="106"/>
      <c r="S519" s="105"/>
      <c r="T519" s="105"/>
      <c r="U519" s="105"/>
    </row>
    <row r="520" ht="12.75" customHeight="1">
      <c r="A520" s="105"/>
      <c r="B520" s="105"/>
      <c r="C520" s="105"/>
      <c r="D520" s="105"/>
      <c r="E520" s="50"/>
      <c r="F520" s="105"/>
      <c r="G520" s="105"/>
      <c r="H520" s="105"/>
      <c r="I520" s="105"/>
      <c r="J520" s="105"/>
      <c r="K520" s="105"/>
      <c r="L520" s="105"/>
      <c r="M520" s="106"/>
      <c r="N520" s="106"/>
      <c r="O520" s="105"/>
      <c r="P520" s="107"/>
      <c r="Q520" s="105"/>
      <c r="R520" s="106"/>
      <c r="S520" s="105"/>
      <c r="T520" s="105"/>
      <c r="U520" s="105"/>
    </row>
    <row r="521" ht="12.75" customHeight="1">
      <c r="A521" s="105"/>
      <c r="B521" s="105"/>
      <c r="C521" s="105"/>
      <c r="D521" s="105"/>
      <c r="E521" s="50"/>
      <c r="F521" s="105"/>
      <c r="G521" s="105"/>
      <c r="H521" s="105"/>
      <c r="I521" s="105"/>
      <c r="J521" s="105"/>
      <c r="K521" s="105"/>
      <c r="L521" s="105"/>
      <c r="M521" s="106"/>
      <c r="N521" s="106"/>
      <c r="O521" s="105"/>
      <c r="P521" s="107"/>
      <c r="Q521" s="105"/>
      <c r="R521" s="106"/>
      <c r="S521" s="105"/>
      <c r="T521" s="105"/>
      <c r="U521" s="105"/>
    </row>
    <row r="522" ht="12.75" customHeight="1">
      <c r="A522" s="105"/>
      <c r="B522" s="105"/>
      <c r="C522" s="105"/>
      <c r="D522" s="105"/>
      <c r="E522" s="50"/>
      <c r="F522" s="105"/>
      <c r="G522" s="105"/>
      <c r="H522" s="105"/>
      <c r="I522" s="105"/>
      <c r="J522" s="105"/>
      <c r="K522" s="105"/>
      <c r="L522" s="105"/>
      <c r="M522" s="106"/>
      <c r="N522" s="106"/>
      <c r="O522" s="105"/>
      <c r="P522" s="107"/>
      <c r="Q522" s="105"/>
      <c r="R522" s="106"/>
      <c r="S522" s="105"/>
      <c r="T522" s="105"/>
      <c r="U522" s="105"/>
    </row>
    <row r="523" ht="12.75" customHeight="1">
      <c r="A523" s="105"/>
      <c r="B523" s="105"/>
      <c r="C523" s="105"/>
      <c r="D523" s="105"/>
      <c r="E523" s="50"/>
      <c r="F523" s="105"/>
      <c r="G523" s="105"/>
      <c r="H523" s="105"/>
      <c r="I523" s="105"/>
      <c r="J523" s="105"/>
      <c r="K523" s="105"/>
      <c r="L523" s="105"/>
      <c r="M523" s="106"/>
      <c r="N523" s="106"/>
      <c r="O523" s="105"/>
      <c r="P523" s="107"/>
      <c r="Q523" s="105"/>
      <c r="R523" s="106"/>
      <c r="S523" s="105"/>
      <c r="T523" s="105"/>
      <c r="U523" s="105"/>
    </row>
    <row r="524" ht="12.75" customHeight="1">
      <c r="A524" s="105"/>
      <c r="B524" s="105"/>
      <c r="C524" s="105"/>
      <c r="D524" s="105"/>
      <c r="E524" s="50"/>
      <c r="F524" s="105"/>
      <c r="G524" s="105"/>
      <c r="H524" s="105"/>
      <c r="I524" s="105"/>
      <c r="J524" s="105"/>
      <c r="K524" s="105"/>
      <c r="L524" s="105"/>
      <c r="M524" s="106"/>
      <c r="N524" s="106"/>
      <c r="O524" s="105"/>
      <c r="P524" s="107"/>
      <c r="Q524" s="105"/>
      <c r="R524" s="106"/>
      <c r="S524" s="105"/>
      <c r="T524" s="105"/>
      <c r="U524" s="105"/>
    </row>
    <row r="525" ht="12.75" customHeight="1">
      <c r="A525" s="105"/>
      <c r="B525" s="105"/>
      <c r="C525" s="105"/>
      <c r="D525" s="105"/>
      <c r="E525" s="50"/>
      <c r="F525" s="105"/>
      <c r="G525" s="105"/>
      <c r="H525" s="105"/>
      <c r="I525" s="105"/>
      <c r="J525" s="105"/>
      <c r="K525" s="105"/>
      <c r="L525" s="105"/>
      <c r="M525" s="106"/>
      <c r="N525" s="106"/>
      <c r="O525" s="105"/>
      <c r="P525" s="107"/>
      <c r="Q525" s="105"/>
      <c r="R525" s="106"/>
      <c r="S525" s="105"/>
      <c r="T525" s="105"/>
      <c r="U525" s="105"/>
    </row>
    <row r="526" ht="12.75" customHeight="1">
      <c r="A526" s="105"/>
      <c r="B526" s="105"/>
      <c r="C526" s="105"/>
      <c r="D526" s="105"/>
      <c r="E526" s="50"/>
      <c r="F526" s="105"/>
      <c r="G526" s="105"/>
      <c r="H526" s="105"/>
      <c r="I526" s="105"/>
      <c r="J526" s="105"/>
      <c r="K526" s="105"/>
      <c r="L526" s="105"/>
      <c r="M526" s="106"/>
      <c r="N526" s="106"/>
      <c r="O526" s="105"/>
      <c r="P526" s="107"/>
      <c r="Q526" s="105"/>
      <c r="R526" s="106"/>
      <c r="S526" s="105"/>
      <c r="T526" s="105"/>
      <c r="U526" s="105"/>
    </row>
    <row r="527" ht="12.75" customHeight="1">
      <c r="A527" s="105"/>
      <c r="B527" s="105"/>
      <c r="C527" s="105"/>
      <c r="D527" s="105"/>
      <c r="E527" s="50"/>
      <c r="F527" s="105"/>
      <c r="G527" s="105"/>
      <c r="H527" s="105"/>
      <c r="I527" s="105"/>
      <c r="J527" s="105"/>
      <c r="K527" s="105"/>
      <c r="L527" s="105"/>
      <c r="M527" s="106"/>
      <c r="N527" s="106"/>
      <c r="O527" s="105"/>
      <c r="P527" s="107"/>
      <c r="Q527" s="105"/>
      <c r="R527" s="106"/>
      <c r="S527" s="105"/>
      <c r="T527" s="105"/>
      <c r="U527" s="105"/>
    </row>
    <row r="528" ht="12.75" customHeight="1">
      <c r="A528" s="105"/>
      <c r="B528" s="105"/>
      <c r="C528" s="105"/>
      <c r="D528" s="105"/>
      <c r="E528" s="50"/>
      <c r="F528" s="105"/>
      <c r="G528" s="105"/>
      <c r="H528" s="105"/>
      <c r="I528" s="105"/>
      <c r="J528" s="105"/>
      <c r="K528" s="105"/>
      <c r="L528" s="105"/>
      <c r="M528" s="106"/>
      <c r="N528" s="106"/>
      <c r="O528" s="105"/>
      <c r="P528" s="107"/>
      <c r="Q528" s="105"/>
      <c r="R528" s="106"/>
      <c r="S528" s="105"/>
      <c r="T528" s="105"/>
      <c r="U528" s="105"/>
    </row>
    <row r="529" ht="12.75" customHeight="1">
      <c r="A529" s="105"/>
      <c r="B529" s="105"/>
      <c r="C529" s="105"/>
      <c r="D529" s="105"/>
      <c r="E529" s="50"/>
      <c r="F529" s="105"/>
      <c r="G529" s="105"/>
      <c r="H529" s="105"/>
      <c r="I529" s="105"/>
      <c r="J529" s="105"/>
      <c r="K529" s="105"/>
      <c r="L529" s="105"/>
      <c r="M529" s="106"/>
      <c r="N529" s="106"/>
      <c r="O529" s="105"/>
      <c r="P529" s="107"/>
      <c r="Q529" s="105"/>
      <c r="R529" s="106"/>
      <c r="S529" s="105"/>
      <c r="T529" s="105"/>
      <c r="U529" s="105"/>
    </row>
    <row r="530" ht="12.75" customHeight="1">
      <c r="A530" s="105"/>
      <c r="B530" s="105"/>
      <c r="C530" s="105"/>
      <c r="D530" s="105"/>
      <c r="E530" s="50"/>
      <c r="F530" s="105"/>
      <c r="G530" s="105"/>
      <c r="H530" s="105"/>
      <c r="I530" s="105"/>
      <c r="J530" s="105"/>
      <c r="K530" s="105"/>
      <c r="L530" s="105"/>
      <c r="M530" s="106"/>
      <c r="N530" s="106"/>
      <c r="O530" s="105"/>
      <c r="P530" s="107"/>
      <c r="Q530" s="105"/>
      <c r="R530" s="106"/>
      <c r="S530" s="105"/>
      <c r="T530" s="105"/>
      <c r="U530" s="105"/>
    </row>
    <row r="531" ht="12.75" customHeight="1">
      <c r="A531" s="105"/>
      <c r="B531" s="105"/>
      <c r="C531" s="105"/>
      <c r="D531" s="105"/>
      <c r="E531" s="50"/>
      <c r="F531" s="105"/>
      <c r="G531" s="105"/>
      <c r="H531" s="105"/>
      <c r="I531" s="105"/>
      <c r="J531" s="105"/>
      <c r="K531" s="105"/>
      <c r="L531" s="105"/>
      <c r="M531" s="106"/>
      <c r="N531" s="106"/>
      <c r="O531" s="105"/>
      <c r="P531" s="107"/>
      <c r="Q531" s="105"/>
      <c r="R531" s="106"/>
      <c r="S531" s="105"/>
      <c r="T531" s="105"/>
      <c r="U531" s="105"/>
    </row>
    <row r="532" ht="12.75" customHeight="1">
      <c r="A532" s="105"/>
      <c r="B532" s="105"/>
      <c r="C532" s="105"/>
      <c r="D532" s="105"/>
      <c r="E532" s="50"/>
      <c r="F532" s="105"/>
      <c r="G532" s="105"/>
      <c r="H532" s="105"/>
      <c r="I532" s="105"/>
      <c r="J532" s="105"/>
      <c r="K532" s="105"/>
      <c r="L532" s="105"/>
      <c r="M532" s="106"/>
      <c r="N532" s="106"/>
      <c r="O532" s="105"/>
      <c r="P532" s="107"/>
      <c r="Q532" s="105"/>
      <c r="R532" s="106"/>
      <c r="S532" s="105"/>
      <c r="T532" s="105"/>
      <c r="U532" s="105"/>
    </row>
    <row r="533" ht="12.75" customHeight="1">
      <c r="A533" s="105"/>
      <c r="B533" s="105"/>
      <c r="C533" s="105"/>
      <c r="D533" s="105"/>
      <c r="E533" s="50"/>
      <c r="F533" s="105"/>
      <c r="G533" s="105"/>
      <c r="H533" s="105"/>
      <c r="I533" s="105"/>
      <c r="J533" s="105"/>
      <c r="K533" s="105"/>
      <c r="L533" s="105"/>
      <c r="M533" s="106"/>
      <c r="N533" s="106"/>
      <c r="O533" s="105"/>
      <c r="P533" s="107"/>
      <c r="Q533" s="105"/>
      <c r="R533" s="106"/>
      <c r="S533" s="105"/>
      <c r="T533" s="105"/>
      <c r="U533" s="105"/>
    </row>
    <row r="534" ht="12.75" customHeight="1">
      <c r="A534" s="105"/>
      <c r="B534" s="105"/>
      <c r="C534" s="105"/>
      <c r="D534" s="105"/>
      <c r="E534" s="50"/>
      <c r="F534" s="105"/>
      <c r="G534" s="105"/>
      <c r="H534" s="105"/>
      <c r="I534" s="105"/>
      <c r="J534" s="105"/>
      <c r="K534" s="105"/>
      <c r="L534" s="105"/>
      <c r="M534" s="106"/>
      <c r="N534" s="106"/>
      <c r="O534" s="105"/>
      <c r="P534" s="107"/>
      <c r="Q534" s="105"/>
      <c r="R534" s="106"/>
      <c r="S534" s="105"/>
      <c r="T534" s="105"/>
      <c r="U534" s="105"/>
    </row>
    <row r="535" ht="12.75" customHeight="1">
      <c r="A535" s="105"/>
      <c r="B535" s="105"/>
      <c r="C535" s="105"/>
      <c r="D535" s="105"/>
      <c r="E535" s="50"/>
      <c r="F535" s="105"/>
      <c r="G535" s="105"/>
      <c r="H535" s="105"/>
      <c r="I535" s="105"/>
      <c r="J535" s="105"/>
      <c r="K535" s="105"/>
      <c r="L535" s="105"/>
      <c r="M535" s="106"/>
      <c r="N535" s="106"/>
      <c r="O535" s="105"/>
      <c r="P535" s="107"/>
      <c r="Q535" s="105"/>
      <c r="R535" s="106"/>
      <c r="S535" s="105"/>
      <c r="T535" s="105"/>
      <c r="U535" s="105"/>
    </row>
    <row r="536" ht="12.75" customHeight="1">
      <c r="A536" s="105"/>
      <c r="B536" s="105"/>
      <c r="C536" s="105"/>
      <c r="D536" s="105"/>
      <c r="E536" s="50"/>
      <c r="F536" s="105"/>
      <c r="G536" s="105"/>
      <c r="H536" s="105"/>
      <c r="I536" s="105"/>
      <c r="J536" s="105"/>
      <c r="K536" s="105"/>
      <c r="L536" s="105"/>
      <c r="M536" s="106"/>
      <c r="N536" s="106"/>
      <c r="O536" s="105"/>
      <c r="P536" s="107"/>
      <c r="Q536" s="105"/>
      <c r="R536" s="106"/>
      <c r="S536" s="105"/>
      <c r="T536" s="105"/>
      <c r="U536" s="105"/>
    </row>
    <row r="537" ht="12.75" customHeight="1">
      <c r="A537" s="105"/>
      <c r="B537" s="105"/>
      <c r="C537" s="105"/>
      <c r="D537" s="105"/>
      <c r="E537" s="50"/>
      <c r="F537" s="105"/>
      <c r="G537" s="105"/>
      <c r="H537" s="105"/>
      <c r="I537" s="105"/>
      <c r="J537" s="105"/>
      <c r="K537" s="105"/>
      <c r="L537" s="105"/>
      <c r="M537" s="106"/>
      <c r="N537" s="106"/>
      <c r="O537" s="105"/>
      <c r="P537" s="107"/>
      <c r="Q537" s="105"/>
      <c r="R537" s="106"/>
      <c r="S537" s="105"/>
      <c r="T537" s="105"/>
      <c r="U537" s="105"/>
    </row>
    <row r="538" ht="12.75" customHeight="1">
      <c r="A538" s="105"/>
      <c r="B538" s="105"/>
      <c r="C538" s="105"/>
      <c r="D538" s="105"/>
      <c r="E538" s="50"/>
      <c r="F538" s="105"/>
      <c r="G538" s="105"/>
      <c r="H538" s="105"/>
      <c r="I538" s="105"/>
      <c r="J538" s="105"/>
      <c r="K538" s="105"/>
      <c r="L538" s="105"/>
      <c r="M538" s="106"/>
      <c r="N538" s="106"/>
      <c r="O538" s="105"/>
      <c r="P538" s="107"/>
      <c r="Q538" s="105"/>
      <c r="R538" s="106"/>
      <c r="S538" s="105"/>
      <c r="T538" s="105"/>
      <c r="U538" s="105"/>
    </row>
    <row r="539" ht="12.75" customHeight="1">
      <c r="A539" s="105"/>
      <c r="B539" s="105"/>
      <c r="C539" s="105"/>
      <c r="D539" s="105"/>
      <c r="E539" s="50"/>
      <c r="F539" s="105"/>
      <c r="G539" s="105"/>
      <c r="H539" s="105"/>
      <c r="I539" s="105"/>
      <c r="J539" s="105"/>
      <c r="K539" s="105"/>
      <c r="L539" s="105"/>
      <c r="M539" s="106"/>
      <c r="N539" s="106"/>
      <c r="O539" s="105"/>
      <c r="P539" s="107"/>
      <c r="Q539" s="105"/>
      <c r="R539" s="106"/>
      <c r="S539" s="105"/>
      <c r="T539" s="105"/>
      <c r="U539" s="105"/>
    </row>
    <row r="540" ht="12.75" customHeight="1">
      <c r="A540" s="105"/>
      <c r="B540" s="105"/>
      <c r="C540" s="105"/>
      <c r="D540" s="105"/>
      <c r="E540" s="50"/>
      <c r="F540" s="105"/>
      <c r="G540" s="105"/>
      <c r="H540" s="105"/>
      <c r="I540" s="105"/>
      <c r="J540" s="105"/>
      <c r="K540" s="105"/>
      <c r="L540" s="105"/>
      <c r="M540" s="106"/>
      <c r="N540" s="106"/>
      <c r="O540" s="105"/>
      <c r="P540" s="107"/>
      <c r="Q540" s="105"/>
      <c r="R540" s="106"/>
      <c r="S540" s="105"/>
      <c r="T540" s="105"/>
      <c r="U540" s="105"/>
    </row>
    <row r="541" ht="12.75" customHeight="1">
      <c r="A541" s="105"/>
      <c r="B541" s="105"/>
      <c r="C541" s="105"/>
      <c r="D541" s="105"/>
      <c r="E541" s="50"/>
      <c r="F541" s="105"/>
      <c r="G541" s="105"/>
      <c r="H541" s="105"/>
      <c r="I541" s="105"/>
      <c r="J541" s="105"/>
      <c r="K541" s="105"/>
      <c r="L541" s="105"/>
      <c r="M541" s="106"/>
      <c r="N541" s="106"/>
      <c r="O541" s="105"/>
      <c r="P541" s="107"/>
      <c r="Q541" s="105"/>
      <c r="R541" s="106"/>
      <c r="S541" s="105"/>
      <c r="T541" s="105"/>
      <c r="U541" s="105"/>
    </row>
    <row r="542" ht="12.75" customHeight="1">
      <c r="A542" s="105"/>
      <c r="B542" s="105"/>
      <c r="C542" s="105"/>
      <c r="D542" s="105"/>
      <c r="E542" s="50"/>
      <c r="F542" s="105"/>
      <c r="G542" s="105"/>
      <c r="H542" s="105"/>
      <c r="I542" s="105"/>
      <c r="J542" s="105"/>
      <c r="K542" s="105"/>
      <c r="L542" s="105"/>
      <c r="M542" s="106"/>
      <c r="N542" s="106"/>
      <c r="O542" s="105"/>
      <c r="P542" s="107"/>
      <c r="Q542" s="105"/>
      <c r="R542" s="106"/>
      <c r="S542" s="105"/>
      <c r="T542" s="105"/>
      <c r="U542" s="105"/>
    </row>
    <row r="543" ht="12.75" customHeight="1">
      <c r="A543" s="105"/>
      <c r="B543" s="105"/>
      <c r="C543" s="105"/>
      <c r="D543" s="105"/>
      <c r="E543" s="50"/>
      <c r="F543" s="105"/>
      <c r="G543" s="105"/>
      <c r="H543" s="105"/>
      <c r="I543" s="105"/>
      <c r="J543" s="105"/>
      <c r="K543" s="105"/>
      <c r="L543" s="105"/>
      <c r="M543" s="106"/>
      <c r="N543" s="106"/>
      <c r="O543" s="105"/>
      <c r="P543" s="107"/>
      <c r="Q543" s="105"/>
      <c r="R543" s="106"/>
      <c r="S543" s="105"/>
      <c r="T543" s="105"/>
      <c r="U543" s="105"/>
    </row>
    <row r="544" ht="12.75" customHeight="1">
      <c r="A544" s="105"/>
      <c r="B544" s="105"/>
      <c r="C544" s="105"/>
      <c r="D544" s="105"/>
      <c r="E544" s="50"/>
      <c r="F544" s="105"/>
      <c r="G544" s="105"/>
      <c r="H544" s="105"/>
      <c r="I544" s="105"/>
      <c r="J544" s="105"/>
      <c r="K544" s="105"/>
      <c r="L544" s="105"/>
      <c r="M544" s="106"/>
      <c r="N544" s="106"/>
      <c r="O544" s="105"/>
      <c r="P544" s="107"/>
      <c r="Q544" s="105"/>
      <c r="R544" s="106"/>
      <c r="S544" s="105"/>
      <c r="T544" s="105"/>
      <c r="U544" s="105"/>
    </row>
    <row r="545" ht="12.75" customHeight="1">
      <c r="A545" s="105"/>
      <c r="B545" s="105"/>
      <c r="C545" s="105"/>
      <c r="D545" s="105"/>
      <c r="E545" s="50"/>
      <c r="F545" s="105"/>
      <c r="G545" s="105"/>
      <c r="H545" s="105"/>
      <c r="I545" s="105"/>
      <c r="J545" s="105"/>
      <c r="K545" s="105"/>
      <c r="L545" s="105"/>
      <c r="M545" s="106"/>
      <c r="N545" s="106"/>
      <c r="O545" s="105"/>
      <c r="P545" s="107"/>
      <c r="Q545" s="105"/>
      <c r="R545" s="106"/>
      <c r="S545" s="105"/>
      <c r="T545" s="105"/>
      <c r="U545" s="105"/>
    </row>
    <row r="546" ht="12.75" customHeight="1">
      <c r="A546" s="105"/>
      <c r="B546" s="105"/>
      <c r="C546" s="105"/>
      <c r="D546" s="105"/>
      <c r="E546" s="50"/>
      <c r="F546" s="105"/>
      <c r="G546" s="105"/>
      <c r="H546" s="105"/>
      <c r="I546" s="105"/>
      <c r="J546" s="105"/>
      <c r="K546" s="105"/>
      <c r="L546" s="105"/>
      <c r="M546" s="106"/>
      <c r="N546" s="106"/>
      <c r="O546" s="105"/>
      <c r="P546" s="107"/>
      <c r="Q546" s="105"/>
      <c r="R546" s="106"/>
      <c r="S546" s="105"/>
      <c r="T546" s="105"/>
      <c r="U546" s="105"/>
    </row>
    <row r="547" ht="12.75" customHeight="1">
      <c r="A547" s="105"/>
      <c r="B547" s="105"/>
      <c r="C547" s="105"/>
      <c r="D547" s="105"/>
      <c r="E547" s="50"/>
      <c r="F547" s="105"/>
      <c r="G547" s="105"/>
      <c r="H547" s="105"/>
      <c r="I547" s="105"/>
      <c r="J547" s="105"/>
      <c r="K547" s="105"/>
      <c r="L547" s="105"/>
      <c r="M547" s="106"/>
      <c r="N547" s="106"/>
      <c r="O547" s="105"/>
      <c r="P547" s="107"/>
      <c r="Q547" s="105"/>
      <c r="R547" s="106"/>
      <c r="S547" s="105"/>
      <c r="T547" s="105"/>
      <c r="U547" s="105"/>
    </row>
    <row r="548" ht="12.75" customHeight="1">
      <c r="A548" s="105"/>
      <c r="B548" s="105"/>
      <c r="C548" s="105"/>
      <c r="D548" s="105"/>
      <c r="E548" s="50"/>
      <c r="F548" s="105"/>
      <c r="G548" s="105"/>
      <c r="H548" s="105"/>
      <c r="I548" s="105"/>
      <c r="J548" s="105"/>
      <c r="K548" s="105"/>
      <c r="L548" s="105"/>
      <c r="M548" s="106"/>
      <c r="N548" s="106"/>
      <c r="O548" s="105"/>
      <c r="P548" s="107"/>
      <c r="Q548" s="105"/>
      <c r="R548" s="106"/>
      <c r="S548" s="105"/>
      <c r="T548" s="105"/>
      <c r="U548" s="105"/>
    </row>
    <row r="549" ht="12.75" customHeight="1">
      <c r="A549" s="105"/>
      <c r="B549" s="105"/>
      <c r="C549" s="105"/>
      <c r="D549" s="105"/>
      <c r="E549" s="50"/>
      <c r="F549" s="105"/>
      <c r="G549" s="105"/>
      <c r="H549" s="105"/>
      <c r="I549" s="105"/>
      <c r="J549" s="105"/>
      <c r="K549" s="105"/>
      <c r="L549" s="105"/>
      <c r="M549" s="106"/>
      <c r="N549" s="106"/>
      <c r="O549" s="105"/>
      <c r="P549" s="107"/>
      <c r="Q549" s="105"/>
      <c r="R549" s="106"/>
      <c r="S549" s="105"/>
      <c r="T549" s="105"/>
      <c r="U549" s="105"/>
    </row>
    <row r="550" ht="12.75" customHeight="1">
      <c r="A550" s="105"/>
      <c r="B550" s="105"/>
      <c r="C550" s="105"/>
      <c r="D550" s="105"/>
      <c r="E550" s="50"/>
      <c r="F550" s="105"/>
      <c r="G550" s="105"/>
      <c r="H550" s="105"/>
      <c r="I550" s="105"/>
      <c r="J550" s="105"/>
      <c r="K550" s="105"/>
      <c r="L550" s="105"/>
      <c r="M550" s="106"/>
      <c r="N550" s="106"/>
      <c r="O550" s="105"/>
      <c r="P550" s="107"/>
      <c r="Q550" s="105"/>
      <c r="R550" s="106"/>
      <c r="S550" s="105"/>
      <c r="T550" s="105"/>
      <c r="U550" s="105"/>
    </row>
    <row r="551" ht="12.75" customHeight="1">
      <c r="A551" s="105"/>
      <c r="B551" s="105"/>
      <c r="C551" s="105"/>
      <c r="D551" s="105"/>
      <c r="E551" s="50"/>
      <c r="F551" s="105"/>
      <c r="G551" s="105"/>
      <c r="H551" s="105"/>
      <c r="I551" s="105"/>
      <c r="J551" s="105"/>
      <c r="K551" s="105"/>
      <c r="L551" s="105"/>
      <c r="M551" s="106"/>
      <c r="N551" s="106"/>
      <c r="O551" s="105"/>
      <c r="P551" s="107"/>
      <c r="Q551" s="105"/>
      <c r="R551" s="106"/>
      <c r="S551" s="105"/>
      <c r="T551" s="105"/>
      <c r="U551" s="105"/>
    </row>
    <row r="552" ht="12.75" customHeight="1">
      <c r="A552" s="105"/>
      <c r="B552" s="105"/>
      <c r="C552" s="105"/>
      <c r="D552" s="105"/>
      <c r="E552" s="50"/>
      <c r="F552" s="105"/>
      <c r="G552" s="105"/>
      <c r="H552" s="105"/>
      <c r="I552" s="105"/>
      <c r="J552" s="105"/>
      <c r="K552" s="105"/>
      <c r="L552" s="105"/>
      <c r="M552" s="106"/>
      <c r="N552" s="106"/>
      <c r="O552" s="105"/>
      <c r="P552" s="107"/>
      <c r="Q552" s="105"/>
      <c r="R552" s="106"/>
      <c r="S552" s="105"/>
      <c r="T552" s="105"/>
      <c r="U552" s="105"/>
    </row>
    <row r="553" ht="12.75" customHeight="1">
      <c r="A553" s="105"/>
      <c r="B553" s="105"/>
      <c r="C553" s="105"/>
      <c r="D553" s="105"/>
      <c r="E553" s="50"/>
      <c r="F553" s="105"/>
      <c r="G553" s="105"/>
      <c r="H553" s="105"/>
      <c r="I553" s="105"/>
      <c r="J553" s="105"/>
      <c r="K553" s="105"/>
      <c r="L553" s="105"/>
      <c r="M553" s="106"/>
      <c r="N553" s="106"/>
      <c r="O553" s="105"/>
      <c r="P553" s="107"/>
      <c r="Q553" s="105"/>
      <c r="R553" s="106"/>
      <c r="S553" s="105"/>
      <c r="T553" s="105"/>
      <c r="U553" s="105"/>
    </row>
    <row r="554" ht="12.75" customHeight="1">
      <c r="A554" s="105"/>
      <c r="B554" s="105"/>
      <c r="C554" s="105"/>
      <c r="D554" s="105"/>
      <c r="E554" s="50"/>
      <c r="F554" s="105"/>
      <c r="G554" s="105"/>
      <c r="H554" s="105"/>
      <c r="I554" s="105"/>
      <c r="J554" s="105"/>
      <c r="K554" s="105"/>
      <c r="L554" s="105"/>
      <c r="M554" s="106"/>
      <c r="N554" s="106"/>
      <c r="O554" s="105"/>
      <c r="P554" s="107"/>
      <c r="Q554" s="105"/>
      <c r="R554" s="106"/>
      <c r="S554" s="105"/>
      <c r="T554" s="105"/>
      <c r="U554" s="105"/>
    </row>
    <row r="555" ht="12.75" customHeight="1">
      <c r="A555" s="105"/>
      <c r="B555" s="105"/>
      <c r="C555" s="105"/>
      <c r="D555" s="105"/>
      <c r="E555" s="50"/>
      <c r="F555" s="105"/>
      <c r="G555" s="105"/>
      <c r="H555" s="105"/>
      <c r="I555" s="105"/>
      <c r="J555" s="105"/>
      <c r="K555" s="105"/>
      <c r="L555" s="105"/>
      <c r="M555" s="106"/>
      <c r="N555" s="106"/>
      <c r="O555" s="105"/>
      <c r="P555" s="107"/>
      <c r="Q555" s="105"/>
      <c r="R555" s="106"/>
      <c r="S555" s="105"/>
      <c r="T555" s="105"/>
      <c r="U555" s="105"/>
    </row>
    <row r="556" ht="12.75" customHeight="1">
      <c r="A556" s="105"/>
      <c r="B556" s="105"/>
      <c r="C556" s="105"/>
      <c r="D556" s="105"/>
      <c r="E556" s="50"/>
      <c r="F556" s="105"/>
      <c r="G556" s="105"/>
      <c r="H556" s="105"/>
      <c r="I556" s="105"/>
      <c r="J556" s="105"/>
      <c r="K556" s="105"/>
      <c r="L556" s="105"/>
      <c r="M556" s="106"/>
      <c r="N556" s="106"/>
      <c r="O556" s="105"/>
      <c r="P556" s="107"/>
      <c r="Q556" s="105"/>
      <c r="R556" s="106"/>
      <c r="S556" s="105"/>
      <c r="T556" s="105"/>
      <c r="U556" s="105"/>
    </row>
    <row r="557" ht="12.75" customHeight="1">
      <c r="A557" s="105"/>
      <c r="B557" s="105"/>
      <c r="C557" s="105"/>
      <c r="D557" s="105"/>
      <c r="E557" s="50"/>
      <c r="F557" s="105"/>
      <c r="G557" s="105"/>
      <c r="H557" s="105"/>
      <c r="I557" s="105"/>
      <c r="J557" s="105"/>
      <c r="K557" s="105"/>
      <c r="L557" s="105"/>
      <c r="M557" s="106"/>
      <c r="N557" s="106"/>
      <c r="O557" s="105"/>
      <c r="P557" s="107"/>
      <c r="Q557" s="105"/>
      <c r="R557" s="106"/>
      <c r="S557" s="105"/>
      <c r="T557" s="105"/>
      <c r="U557" s="105"/>
    </row>
    <row r="558" ht="12.75" customHeight="1">
      <c r="A558" s="105"/>
      <c r="B558" s="105"/>
      <c r="C558" s="105"/>
      <c r="D558" s="105"/>
      <c r="E558" s="50"/>
      <c r="F558" s="105"/>
      <c r="G558" s="105"/>
      <c r="H558" s="105"/>
      <c r="I558" s="105"/>
      <c r="J558" s="105"/>
      <c r="K558" s="105"/>
      <c r="L558" s="105"/>
      <c r="M558" s="106"/>
      <c r="N558" s="106"/>
      <c r="O558" s="105"/>
      <c r="P558" s="107"/>
      <c r="Q558" s="105"/>
      <c r="R558" s="106"/>
      <c r="S558" s="105"/>
      <c r="T558" s="105"/>
      <c r="U558" s="105"/>
    </row>
    <row r="559" ht="12.75" customHeight="1">
      <c r="A559" s="105"/>
      <c r="B559" s="105"/>
      <c r="C559" s="105"/>
      <c r="D559" s="105"/>
      <c r="E559" s="50"/>
      <c r="F559" s="105"/>
      <c r="G559" s="105"/>
      <c r="H559" s="105"/>
      <c r="I559" s="105"/>
      <c r="J559" s="105"/>
      <c r="K559" s="105"/>
      <c r="L559" s="105"/>
      <c r="M559" s="106"/>
      <c r="N559" s="106"/>
      <c r="O559" s="105"/>
      <c r="P559" s="107"/>
      <c r="Q559" s="105"/>
      <c r="R559" s="106"/>
      <c r="S559" s="105"/>
      <c r="T559" s="105"/>
      <c r="U559" s="105"/>
    </row>
    <row r="560" ht="12.75" customHeight="1">
      <c r="A560" s="105"/>
      <c r="B560" s="105"/>
      <c r="C560" s="105"/>
      <c r="D560" s="105"/>
      <c r="E560" s="50"/>
      <c r="F560" s="105"/>
      <c r="G560" s="105"/>
      <c r="H560" s="105"/>
      <c r="I560" s="105"/>
      <c r="J560" s="105"/>
      <c r="K560" s="105"/>
      <c r="L560" s="105"/>
      <c r="M560" s="106"/>
      <c r="N560" s="106"/>
      <c r="O560" s="105"/>
      <c r="P560" s="107"/>
      <c r="Q560" s="105"/>
      <c r="R560" s="106"/>
      <c r="S560" s="105"/>
      <c r="T560" s="105"/>
      <c r="U560" s="105"/>
    </row>
    <row r="561" ht="12.75" customHeight="1">
      <c r="A561" s="105"/>
      <c r="B561" s="105"/>
      <c r="C561" s="105"/>
      <c r="D561" s="105"/>
      <c r="E561" s="50"/>
      <c r="F561" s="105"/>
      <c r="G561" s="105"/>
      <c r="H561" s="105"/>
      <c r="I561" s="105"/>
      <c r="J561" s="105"/>
      <c r="K561" s="105"/>
      <c r="L561" s="105"/>
      <c r="M561" s="106"/>
      <c r="N561" s="106"/>
      <c r="O561" s="105"/>
      <c r="P561" s="107"/>
      <c r="Q561" s="105"/>
      <c r="R561" s="106"/>
      <c r="S561" s="105"/>
      <c r="T561" s="105"/>
      <c r="U561" s="105"/>
    </row>
    <row r="562" ht="12.75" customHeight="1">
      <c r="A562" s="105"/>
      <c r="B562" s="105"/>
      <c r="C562" s="105"/>
      <c r="D562" s="105"/>
      <c r="E562" s="50"/>
      <c r="F562" s="105"/>
      <c r="G562" s="105"/>
      <c r="H562" s="105"/>
      <c r="I562" s="105"/>
      <c r="J562" s="105"/>
      <c r="K562" s="105"/>
      <c r="L562" s="105"/>
      <c r="M562" s="106"/>
      <c r="N562" s="106"/>
      <c r="O562" s="105"/>
      <c r="P562" s="107"/>
      <c r="Q562" s="105"/>
      <c r="R562" s="106"/>
      <c r="S562" s="105"/>
      <c r="T562" s="105"/>
      <c r="U562" s="105"/>
    </row>
    <row r="563" ht="12.75" customHeight="1">
      <c r="A563" s="105"/>
      <c r="B563" s="105"/>
      <c r="C563" s="105"/>
      <c r="D563" s="105"/>
      <c r="E563" s="50"/>
      <c r="F563" s="105"/>
      <c r="G563" s="105"/>
      <c r="H563" s="105"/>
      <c r="I563" s="105"/>
      <c r="J563" s="105"/>
      <c r="K563" s="105"/>
      <c r="L563" s="105"/>
      <c r="M563" s="106"/>
      <c r="N563" s="106"/>
      <c r="O563" s="105"/>
      <c r="P563" s="107"/>
      <c r="Q563" s="105"/>
      <c r="R563" s="106"/>
      <c r="S563" s="105"/>
      <c r="T563" s="105"/>
      <c r="U563" s="105"/>
    </row>
    <row r="564" ht="12.75" customHeight="1">
      <c r="A564" s="105"/>
      <c r="B564" s="105"/>
      <c r="C564" s="105"/>
      <c r="D564" s="105"/>
      <c r="E564" s="50"/>
      <c r="F564" s="105"/>
      <c r="G564" s="105"/>
      <c r="H564" s="105"/>
      <c r="I564" s="105"/>
      <c r="J564" s="105"/>
      <c r="K564" s="105"/>
      <c r="L564" s="105"/>
      <c r="M564" s="106"/>
      <c r="N564" s="106"/>
      <c r="O564" s="105"/>
      <c r="P564" s="107"/>
      <c r="Q564" s="105"/>
      <c r="R564" s="106"/>
      <c r="S564" s="105"/>
      <c r="T564" s="105"/>
      <c r="U564" s="105"/>
    </row>
    <row r="565" ht="12.75" customHeight="1">
      <c r="A565" s="105"/>
      <c r="B565" s="105"/>
      <c r="C565" s="105"/>
      <c r="D565" s="105"/>
      <c r="E565" s="50"/>
      <c r="F565" s="105"/>
      <c r="G565" s="105"/>
      <c r="H565" s="105"/>
      <c r="I565" s="105"/>
      <c r="J565" s="105"/>
      <c r="K565" s="105"/>
      <c r="L565" s="105"/>
      <c r="M565" s="106"/>
      <c r="N565" s="106"/>
      <c r="O565" s="105"/>
      <c r="P565" s="107"/>
      <c r="Q565" s="105"/>
      <c r="R565" s="106"/>
      <c r="S565" s="105"/>
      <c r="T565" s="105"/>
      <c r="U565" s="105"/>
    </row>
    <row r="566" ht="12.75" customHeight="1">
      <c r="A566" s="105"/>
      <c r="B566" s="105"/>
      <c r="C566" s="105"/>
      <c r="D566" s="105"/>
      <c r="E566" s="50"/>
      <c r="F566" s="105"/>
      <c r="G566" s="105"/>
      <c r="H566" s="105"/>
      <c r="I566" s="105"/>
      <c r="J566" s="105"/>
      <c r="K566" s="105"/>
      <c r="L566" s="105"/>
      <c r="M566" s="106"/>
      <c r="N566" s="106"/>
      <c r="O566" s="105"/>
      <c r="P566" s="107"/>
      <c r="Q566" s="105"/>
      <c r="R566" s="106"/>
      <c r="S566" s="105"/>
      <c r="T566" s="105"/>
      <c r="U566" s="105"/>
    </row>
    <row r="567" ht="12.75" customHeight="1">
      <c r="A567" s="105"/>
      <c r="B567" s="105"/>
      <c r="C567" s="105"/>
      <c r="D567" s="105"/>
      <c r="E567" s="50"/>
      <c r="F567" s="105"/>
      <c r="G567" s="105"/>
      <c r="H567" s="105"/>
      <c r="I567" s="105"/>
      <c r="J567" s="105"/>
      <c r="K567" s="105"/>
      <c r="L567" s="105"/>
      <c r="M567" s="106"/>
      <c r="N567" s="106"/>
      <c r="O567" s="105"/>
      <c r="P567" s="107"/>
      <c r="Q567" s="105"/>
      <c r="R567" s="106"/>
      <c r="S567" s="105"/>
      <c r="T567" s="105"/>
      <c r="U567" s="105"/>
    </row>
    <row r="568" ht="12.75" customHeight="1">
      <c r="A568" s="105"/>
      <c r="B568" s="105"/>
      <c r="C568" s="105"/>
      <c r="D568" s="105"/>
      <c r="E568" s="50"/>
      <c r="F568" s="105"/>
      <c r="G568" s="105"/>
      <c r="H568" s="105"/>
      <c r="I568" s="105"/>
      <c r="J568" s="105"/>
      <c r="K568" s="105"/>
      <c r="L568" s="105"/>
      <c r="M568" s="106"/>
      <c r="N568" s="106"/>
      <c r="O568" s="105"/>
      <c r="P568" s="107"/>
      <c r="Q568" s="105"/>
      <c r="R568" s="106"/>
      <c r="S568" s="105"/>
      <c r="T568" s="105"/>
      <c r="U568" s="105"/>
    </row>
    <row r="569" ht="12.75" customHeight="1">
      <c r="A569" s="105"/>
      <c r="B569" s="105"/>
      <c r="C569" s="105"/>
      <c r="D569" s="105"/>
      <c r="E569" s="50"/>
      <c r="F569" s="105"/>
      <c r="G569" s="105"/>
      <c r="H569" s="105"/>
      <c r="I569" s="105"/>
      <c r="J569" s="105"/>
      <c r="K569" s="105"/>
      <c r="L569" s="105"/>
      <c r="M569" s="106"/>
      <c r="N569" s="106"/>
      <c r="O569" s="105"/>
      <c r="P569" s="107"/>
      <c r="Q569" s="105"/>
      <c r="R569" s="106"/>
      <c r="S569" s="105"/>
      <c r="T569" s="105"/>
      <c r="U569" s="105"/>
    </row>
    <row r="570" ht="12.75" customHeight="1">
      <c r="A570" s="105"/>
      <c r="B570" s="105"/>
      <c r="C570" s="105"/>
      <c r="D570" s="105"/>
      <c r="E570" s="50"/>
      <c r="F570" s="105"/>
      <c r="G570" s="105"/>
      <c r="H570" s="105"/>
      <c r="I570" s="105"/>
      <c r="J570" s="105"/>
      <c r="K570" s="105"/>
      <c r="L570" s="105"/>
      <c r="M570" s="106"/>
      <c r="N570" s="106"/>
      <c r="O570" s="105"/>
      <c r="P570" s="107"/>
      <c r="Q570" s="105"/>
      <c r="R570" s="106"/>
      <c r="S570" s="105"/>
      <c r="T570" s="105"/>
      <c r="U570" s="105"/>
    </row>
    <row r="571" ht="12.75" customHeight="1">
      <c r="A571" s="105"/>
      <c r="B571" s="105"/>
      <c r="C571" s="105"/>
      <c r="D571" s="105"/>
      <c r="E571" s="50"/>
      <c r="F571" s="105"/>
      <c r="G571" s="105"/>
      <c r="H571" s="105"/>
      <c r="I571" s="105"/>
      <c r="J571" s="105"/>
      <c r="K571" s="105"/>
      <c r="L571" s="105"/>
      <c r="M571" s="106"/>
      <c r="N571" s="106"/>
      <c r="O571" s="105"/>
      <c r="P571" s="107"/>
      <c r="Q571" s="105"/>
      <c r="R571" s="106"/>
      <c r="S571" s="105"/>
      <c r="T571" s="105"/>
      <c r="U571" s="105"/>
    </row>
    <row r="572" ht="12.75" customHeight="1">
      <c r="A572" s="105"/>
      <c r="B572" s="105"/>
      <c r="C572" s="105"/>
      <c r="D572" s="105"/>
      <c r="E572" s="50"/>
      <c r="F572" s="105"/>
      <c r="G572" s="105"/>
      <c r="H572" s="105"/>
      <c r="I572" s="105"/>
      <c r="J572" s="105"/>
      <c r="K572" s="105"/>
      <c r="L572" s="105"/>
      <c r="M572" s="106"/>
      <c r="N572" s="106"/>
      <c r="O572" s="105"/>
      <c r="P572" s="107"/>
      <c r="Q572" s="105"/>
      <c r="R572" s="106"/>
      <c r="S572" s="105"/>
      <c r="T572" s="105"/>
      <c r="U572" s="105"/>
    </row>
    <row r="573" ht="12.75" customHeight="1">
      <c r="A573" s="105"/>
      <c r="B573" s="105"/>
      <c r="C573" s="105"/>
      <c r="D573" s="105"/>
      <c r="E573" s="50"/>
      <c r="F573" s="105"/>
      <c r="G573" s="105"/>
      <c r="H573" s="105"/>
      <c r="I573" s="105"/>
      <c r="J573" s="105"/>
      <c r="K573" s="105"/>
      <c r="L573" s="105"/>
      <c r="M573" s="106"/>
      <c r="N573" s="106"/>
      <c r="O573" s="105"/>
      <c r="P573" s="107"/>
      <c r="Q573" s="105"/>
      <c r="R573" s="106"/>
      <c r="S573" s="105"/>
      <c r="T573" s="105"/>
      <c r="U573" s="105"/>
    </row>
    <row r="574" ht="12.75" customHeight="1">
      <c r="A574" s="105"/>
      <c r="B574" s="105"/>
      <c r="C574" s="105"/>
      <c r="D574" s="105"/>
      <c r="E574" s="50"/>
      <c r="F574" s="105"/>
      <c r="G574" s="105"/>
      <c r="H574" s="105"/>
      <c r="I574" s="105"/>
      <c r="J574" s="105"/>
      <c r="K574" s="105"/>
      <c r="L574" s="105"/>
      <c r="M574" s="106"/>
      <c r="N574" s="106"/>
      <c r="O574" s="105"/>
      <c r="P574" s="107"/>
      <c r="Q574" s="105"/>
      <c r="R574" s="106"/>
      <c r="S574" s="105"/>
      <c r="T574" s="105"/>
      <c r="U574" s="105"/>
    </row>
    <row r="575" ht="12.75" customHeight="1">
      <c r="A575" s="105"/>
      <c r="B575" s="105"/>
      <c r="C575" s="105"/>
      <c r="D575" s="105"/>
      <c r="E575" s="50"/>
      <c r="F575" s="105"/>
      <c r="G575" s="105"/>
      <c r="H575" s="105"/>
      <c r="I575" s="105"/>
      <c r="J575" s="105"/>
      <c r="K575" s="105"/>
      <c r="L575" s="105"/>
      <c r="M575" s="106"/>
      <c r="N575" s="106"/>
      <c r="O575" s="105"/>
      <c r="P575" s="107"/>
      <c r="Q575" s="105"/>
      <c r="R575" s="106"/>
      <c r="S575" s="105"/>
      <c r="T575" s="105"/>
      <c r="U575" s="105"/>
    </row>
    <row r="576" ht="12.75" customHeight="1">
      <c r="A576" s="105"/>
      <c r="B576" s="105"/>
      <c r="C576" s="105"/>
      <c r="D576" s="105"/>
      <c r="E576" s="50"/>
      <c r="F576" s="105"/>
      <c r="G576" s="105"/>
      <c r="H576" s="105"/>
      <c r="I576" s="105"/>
      <c r="J576" s="105"/>
      <c r="K576" s="105"/>
      <c r="L576" s="105"/>
      <c r="M576" s="106"/>
      <c r="N576" s="106"/>
      <c r="O576" s="105"/>
      <c r="P576" s="107"/>
      <c r="Q576" s="105"/>
      <c r="R576" s="106"/>
      <c r="S576" s="105"/>
      <c r="T576" s="105"/>
      <c r="U576" s="105"/>
    </row>
    <row r="577" ht="12.75" customHeight="1">
      <c r="A577" s="105"/>
      <c r="B577" s="105"/>
      <c r="C577" s="105"/>
      <c r="D577" s="105"/>
      <c r="E577" s="50"/>
      <c r="F577" s="105"/>
      <c r="G577" s="105"/>
      <c r="H577" s="105"/>
      <c r="I577" s="105"/>
      <c r="J577" s="105"/>
      <c r="K577" s="105"/>
      <c r="L577" s="105"/>
      <c r="M577" s="106"/>
      <c r="N577" s="106"/>
      <c r="O577" s="105"/>
      <c r="P577" s="107"/>
      <c r="Q577" s="105"/>
      <c r="R577" s="106"/>
      <c r="S577" s="105"/>
      <c r="T577" s="105"/>
      <c r="U577" s="105"/>
    </row>
    <row r="578" ht="12.75" customHeight="1">
      <c r="A578" s="105"/>
      <c r="B578" s="105"/>
      <c r="C578" s="105"/>
      <c r="D578" s="105"/>
      <c r="E578" s="50"/>
      <c r="F578" s="105"/>
      <c r="G578" s="105"/>
      <c r="H578" s="105"/>
      <c r="I578" s="105"/>
      <c r="J578" s="105"/>
      <c r="K578" s="105"/>
      <c r="L578" s="105"/>
      <c r="M578" s="106"/>
      <c r="N578" s="106"/>
      <c r="O578" s="105"/>
      <c r="P578" s="107"/>
      <c r="Q578" s="105"/>
      <c r="R578" s="106"/>
      <c r="S578" s="105"/>
      <c r="T578" s="105"/>
      <c r="U578" s="105"/>
    </row>
    <row r="579" ht="12.75" customHeight="1">
      <c r="A579" s="105"/>
      <c r="B579" s="105"/>
      <c r="C579" s="105"/>
      <c r="D579" s="105"/>
      <c r="E579" s="50"/>
      <c r="F579" s="105"/>
      <c r="G579" s="105"/>
      <c r="H579" s="105"/>
      <c r="I579" s="105"/>
      <c r="J579" s="105"/>
      <c r="K579" s="105"/>
      <c r="L579" s="105"/>
      <c r="M579" s="106"/>
      <c r="N579" s="106"/>
      <c r="O579" s="105"/>
      <c r="P579" s="107"/>
      <c r="Q579" s="105"/>
      <c r="R579" s="106"/>
      <c r="S579" s="105"/>
      <c r="T579" s="105"/>
      <c r="U579" s="105"/>
    </row>
    <row r="580" ht="12.75" customHeight="1">
      <c r="A580" s="105"/>
      <c r="B580" s="105"/>
      <c r="C580" s="105"/>
      <c r="D580" s="105"/>
      <c r="E580" s="50"/>
      <c r="F580" s="105"/>
      <c r="G580" s="105"/>
      <c r="H580" s="105"/>
      <c r="I580" s="105"/>
      <c r="J580" s="105"/>
      <c r="K580" s="105"/>
      <c r="L580" s="105"/>
      <c r="M580" s="106"/>
      <c r="N580" s="106"/>
      <c r="O580" s="105"/>
      <c r="P580" s="107"/>
      <c r="Q580" s="105"/>
      <c r="R580" s="106"/>
      <c r="S580" s="105"/>
      <c r="T580" s="105"/>
      <c r="U580" s="105"/>
    </row>
    <row r="581" ht="12.75" customHeight="1">
      <c r="A581" s="105"/>
      <c r="B581" s="105"/>
      <c r="C581" s="105"/>
      <c r="D581" s="105"/>
      <c r="E581" s="50"/>
      <c r="F581" s="105"/>
      <c r="G581" s="105"/>
      <c r="H581" s="105"/>
      <c r="I581" s="105"/>
      <c r="J581" s="105"/>
      <c r="K581" s="105"/>
      <c r="L581" s="105"/>
      <c r="M581" s="106"/>
      <c r="N581" s="106"/>
      <c r="O581" s="105"/>
      <c r="P581" s="107"/>
      <c r="Q581" s="105"/>
      <c r="R581" s="106"/>
      <c r="S581" s="105"/>
      <c r="T581" s="105"/>
      <c r="U581" s="105"/>
    </row>
    <row r="582" ht="12.75" customHeight="1">
      <c r="A582" s="105"/>
      <c r="B582" s="105"/>
      <c r="C582" s="105"/>
      <c r="D582" s="105"/>
      <c r="E582" s="50"/>
      <c r="F582" s="105"/>
      <c r="G582" s="105"/>
      <c r="H582" s="105"/>
      <c r="I582" s="105"/>
      <c r="J582" s="105"/>
      <c r="K582" s="105"/>
      <c r="L582" s="105"/>
      <c r="M582" s="106"/>
      <c r="N582" s="106"/>
      <c r="O582" s="105"/>
      <c r="P582" s="107"/>
      <c r="Q582" s="105"/>
      <c r="R582" s="106"/>
      <c r="S582" s="105"/>
      <c r="T582" s="105"/>
      <c r="U582" s="105"/>
    </row>
    <row r="583" ht="12.75" customHeight="1">
      <c r="A583" s="105"/>
      <c r="B583" s="105"/>
      <c r="C583" s="105"/>
      <c r="D583" s="105"/>
      <c r="E583" s="50"/>
      <c r="F583" s="105"/>
      <c r="G583" s="105"/>
      <c r="H583" s="105"/>
      <c r="I583" s="105"/>
      <c r="J583" s="105"/>
      <c r="K583" s="105"/>
      <c r="L583" s="105"/>
      <c r="M583" s="106"/>
      <c r="N583" s="106"/>
      <c r="O583" s="105"/>
      <c r="P583" s="107"/>
      <c r="Q583" s="105"/>
      <c r="R583" s="106"/>
      <c r="S583" s="105"/>
      <c r="T583" s="105"/>
      <c r="U583" s="105"/>
    </row>
    <row r="584" ht="12.75" customHeight="1">
      <c r="A584" s="105"/>
      <c r="B584" s="105"/>
      <c r="C584" s="105"/>
      <c r="D584" s="105"/>
      <c r="E584" s="50"/>
      <c r="F584" s="105"/>
      <c r="G584" s="105"/>
      <c r="H584" s="105"/>
      <c r="I584" s="105"/>
      <c r="J584" s="105"/>
      <c r="K584" s="105"/>
      <c r="L584" s="105"/>
      <c r="M584" s="106"/>
      <c r="N584" s="106"/>
      <c r="O584" s="105"/>
      <c r="P584" s="107"/>
      <c r="Q584" s="105"/>
      <c r="R584" s="106"/>
      <c r="S584" s="105"/>
      <c r="T584" s="105"/>
      <c r="U584" s="105"/>
    </row>
    <row r="585" ht="12.75" customHeight="1">
      <c r="A585" s="105"/>
      <c r="B585" s="105"/>
      <c r="C585" s="105"/>
      <c r="D585" s="105"/>
      <c r="E585" s="50"/>
      <c r="F585" s="105"/>
      <c r="G585" s="105"/>
      <c r="H585" s="105"/>
      <c r="I585" s="105"/>
      <c r="J585" s="105"/>
      <c r="K585" s="105"/>
      <c r="L585" s="105"/>
      <c r="M585" s="106"/>
      <c r="N585" s="106"/>
      <c r="O585" s="105"/>
      <c r="P585" s="107"/>
      <c r="Q585" s="105"/>
      <c r="R585" s="106"/>
      <c r="S585" s="105"/>
      <c r="T585" s="105"/>
      <c r="U585" s="105"/>
    </row>
    <row r="586" ht="12.75" customHeight="1">
      <c r="A586" s="105"/>
      <c r="B586" s="105"/>
      <c r="C586" s="105"/>
      <c r="D586" s="105"/>
      <c r="E586" s="50"/>
      <c r="F586" s="105"/>
      <c r="G586" s="105"/>
      <c r="H586" s="105"/>
      <c r="I586" s="105"/>
      <c r="J586" s="105"/>
      <c r="K586" s="105"/>
      <c r="L586" s="105"/>
      <c r="M586" s="106"/>
      <c r="N586" s="106"/>
      <c r="O586" s="105"/>
      <c r="P586" s="107"/>
      <c r="Q586" s="105"/>
      <c r="R586" s="106"/>
      <c r="S586" s="105"/>
      <c r="T586" s="105"/>
      <c r="U586" s="105"/>
    </row>
    <row r="587" ht="12.75" customHeight="1">
      <c r="A587" s="105"/>
      <c r="B587" s="105"/>
      <c r="C587" s="105"/>
      <c r="D587" s="105"/>
      <c r="E587" s="50"/>
      <c r="F587" s="105"/>
      <c r="G587" s="105"/>
      <c r="H587" s="105"/>
      <c r="I587" s="105"/>
      <c r="J587" s="105"/>
      <c r="K587" s="105"/>
      <c r="L587" s="105"/>
      <c r="M587" s="106"/>
      <c r="N587" s="106"/>
      <c r="O587" s="105"/>
      <c r="P587" s="107"/>
      <c r="Q587" s="105"/>
      <c r="R587" s="106"/>
      <c r="S587" s="105"/>
      <c r="T587" s="105"/>
      <c r="U587" s="105"/>
    </row>
    <row r="588" ht="12.75" customHeight="1">
      <c r="A588" s="105"/>
      <c r="B588" s="105"/>
      <c r="C588" s="105"/>
      <c r="D588" s="105"/>
      <c r="E588" s="50"/>
      <c r="F588" s="105"/>
      <c r="G588" s="105"/>
      <c r="H588" s="105"/>
      <c r="I588" s="105"/>
      <c r="J588" s="105"/>
      <c r="K588" s="105"/>
      <c r="L588" s="105"/>
      <c r="M588" s="106"/>
      <c r="N588" s="106"/>
      <c r="O588" s="105"/>
      <c r="P588" s="107"/>
      <c r="Q588" s="105"/>
      <c r="R588" s="106"/>
      <c r="S588" s="105"/>
      <c r="T588" s="105"/>
      <c r="U588" s="105"/>
    </row>
    <row r="589" ht="12.75" customHeight="1">
      <c r="A589" s="105"/>
      <c r="B589" s="105"/>
      <c r="C589" s="105"/>
      <c r="D589" s="105"/>
      <c r="E589" s="50"/>
      <c r="F589" s="105"/>
      <c r="G589" s="105"/>
      <c r="H589" s="105"/>
      <c r="I589" s="105"/>
      <c r="J589" s="105"/>
      <c r="K589" s="105"/>
      <c r="L589" s="105"/>
      <c r="M589" s="106"/>
      <c r="N589" s="106"/>
      <c r="O589" s="105"/>
      <c r="P589" s="107"/>
      <c r="Q589" s="105"/>
      <c r="R589" s="106"/>
      <c r="S589" s="105"/>
      <c r="T589" s="105"/>
      <c r="U589" s="105"/>
    </row>
    <row r="590" ht="12.75" customHeight="1">
      <c r="A590" s="105"/>
      <c r="B590" s="105"/>
      <c r="C590" s="105"/>
      <c r="D590" s="105"/>
      <c r="E590" s="50"/>
      <c r="F590" s="105"/>
      <c r="G590" s="105"/>
      <c r="H590" s="105"/>
      <c r="I590" s="105"/>
      <c r="J590" s="105"/>
      <c r="K590" s="105"/>
      <c r="L590" s="105"/>
      <c r="M590" s="106"/>
      <c r="N590" s="106"/>
      <c r="O590" s="105"/>
      <c r="P590" s="107"/>
      <c r="Q590" s="105"/>
      <c r="R590" s="106"/>
      <c r="S590" s="105"/>
      <c r="T590" s="105"/>
      <c r="U590" s="105"/>
    </row>
    <row r="591" ht="12.75" customHeight="1">
      <c r="A591" s="105"/>
      <c r="B591" s="105"/>
      <c r="C591" s="105"/>
      <c r="D591" s="105"/>
      <c r="E591" s="50"/>
      <c r="F591" s="105"/>
      <c r="G591" s="105"/>
      <c r="H591" s="105"/>
      <c r="I591" s="105"/>
      <c r="J591" s="105"/>
      <c r="K591" s="105"/>
      <c r="L591" s="105"/>
      <c r="M591" s="106"/>
      <c r="N591" s="106"/>
      <c r="O591" s="105"/>
      <c r="P591" s="107"/>
      <c r="Q591" s="105"/>
      <c r="R591" s="106"/>
      <c r="S591" s="105"/>
      <c r="T591" s="105"/>
      <c r="U591" s="105"/>
    </row>
    <row r="592" ht="12.75" customHeight="1">
      <c r="A592" s="105"/>
      <c r="B592" s="105"/>
      <c r="C592" s="105"/>
      <c r="D592" s="105"/>
      <c r="E592" s="50"/>
      <c r="F592" s="105"/>
      <c r="G592" s="105"/>
      <c r="H592" s="105"/>
      <c r="I592" s="105"/>
      <c r="J592" s="105"/>
      <c r="K592" s="105"/>
      <c r="L592" s="105"/>
      <c r="M592" s="106"/>
      <c r="N592" s="106"/>
      <c r="O592" s="105"/>
      <c r="P592" s="107"/>
      <c r="Q592" s="105"/>
      <c r="R592" s="106"/>
      <c r="S592" s="105"/>
      <c r="T592" s="105"/>
      <c r="U592" s="105"/>
    </row>
    <row r="593" ht="12.75" customHeight="1">
      <c r="A593" s="105"/>
      <c r="B593" s="105"/>
      <c r="C593" s="105"/>
      <c r="D593" s="105"/>
      <c r="E593" s="50"/>
      <c r="F593" s="105"/>
      <c r="G593" s="105"/>
      <c r="H593" s="105"/>
      <c r="I593" s="105"/>
      <c r="J593" s="105"/>
      <c r="K593" s="105"/>
      <c r="L593" s="105"/>
      <c r="M593" s="106"/>
      <c r="N593" s="106"/>
      <c r="O593" s="105"/>
      <c r="P593" s="107"/>
      <c r="Q593" s="105"/>
      <c r="R593" s="106"/>
      <c r="S593" s="105"/>
      <c r="T593" s="105"/>
      <c r="U593" s="105"/>
    </row>
    <row r="594" ht="12.75" customHeight="1">
      <c r="A594" s="105"/>
      <c r="B594" s="105"/>
      <c r="C594" s="105"/>
      <c r="D594" s="105"/>
      <c r="E594" s="50"/>
      <c r="F594" s="105"/>
      <c r="G594" s="105"/>
      <c r="H594" s="105"/>
      <c r="I594" s="105"/>
      <c r="J594" s="105"/>
      <c r="K594" s="105"/>
      <c r="L594" s="105"/>
      <c r="M594" s="106"/>
      <c r="N594" s="106"/>
      <c r="O594" s="105"/>
      <c r="P594" s="107"/>
      <c r="Q594" s="105"/>
      <c r="R594" s="106"/>
      <c r="S594" s="105"/>
      <c r="T594" s="105"/>
      <c r="U594" s="105"/>
    </row>
    <row r="595" ht="12.75" customHeight="1">
      <c r="A595" s="105"/>
      <c r="B595" s="105"/>
      <c r="C595" s="105"/>
      <c r="D595" s="105"/>
      <c r="E595" s="50"/>
      <c r="F595" s="105"/>
      <c r="G595" s="105"/>
      <c r="H595" s="105"/>
      <c r="I595" s="105"/>
      <c r="J595" s="105"/>
      <c r="K595" s="105"/>
      <c r="L595" s="105"/>
      <c r="M595" s="106"/>
      <c r="N595" s="106"/>
      <c r="O595" s="105"/>
      <c r="P595" s="107"/>
      <c r="Q595" s="105"/>
      <c r="R595" s="106"/>
      <c r="S595" s="105"/>
      <c r="T595" s="105"/>
      <c r="U595" s="105"/>
    </row>
    <row r="596" ht="12.75" customHeight="1">
      <c r="A596" s="105"/>
      <c r="B596" s="105"/>
      <c r="C596" s="105"/>
      <c r="D596" s="105"/>
      <c r="E596" s="50"/>
      <c r="F596" s="105"/>
      <c r="G596" s="105"/>
      <c r="H596" s="105"/>
      <c r="I596" s="105"/>
      <c r="J596" s="105"/>
      <c r="K596" s="105"/>
      <c r="L596" s="105"/>
      <c r="M596" s="106"/>
      <c r="N596" s="106"/>
      <c r="O596" s="105"/>
      <c r="P596" s="107"/>
      <c r="Q596" s="105"/>
      <c r="R596" s="106"/>
      <c r="S596" s="105"/>
      <c r="T596" s="105"/>
      <c r="U596" s="105"/>
    </row>
    <row r="597" ht="12.75" customHeight="1">
      <c r="A597" s="105"/>
      <c r="B597" s="105"/>
      <c r="C597" s="105"/>
      <c r="D597" s="105"/>
      <c r="E597" s="50"/>
      <c r="F597" s="105"/>
      <c r="G597" s="105"/>
      <c r="H597" s="105"/>
      <c r="I597" s="105"/>
      <c r="J597" s="105"/>
      <c r="K597" s="105"/>
      <c r="L597" s="105"/>
      <c r="M597" s="106"/>
      <c r="N597" s="106"/>
      <c r="O597" s="105"/>
      <c r="P597" s="107"/>
      <c r="Q597" s="105"/>
      <c r="R597" s="106"/>
      <c r="S597" s="105"/>
      <c r="T597" s="105"/>
      <c r="U597" s="105"/>
    </row>
    <row r="598" ht="12.75" customHeight="1">
      <c r="A598" s="105"/>
      <c r="B598" s="105"/>
      <c r="C598" s="105"/>
      <c r="D598" s="105"/>
      <c r="E598" s="50"/>
      <c r="F598" s="105"/>
      <c r="G598" s="105"/>
      <c r="H598" s="105"/>
      <c r="I598" s="105"/>
      <c r="J598" s="105"/>
      <c r="K598" s="105"/>
      <c r="L598" s="105"/>
      <c r="M598" s="106"/>
      <c r="N598" s="106"/>
      <c r="O598" s="105"/>
      <c r="P598" s="107"/>
      <c r="Q598" s="105"/>
      <c r="R598" s="106"/>
      <c r="S598" s="105"/>
      <c r="T598" s="105"/>
      <c r="U598" s="105"/>
    </row>
    <row r="599" ht="12.75" customHeight="1">
      <c r="A599" s="105"/>
      <c r="B599" s="105"/>
      <c r="C599" s="105"/>
      <c r="D599" s="105"/>
      <c r="E599" s="50"/>
      <c r="F599" s="105"/>
      <c r="G599" s="105"/>
      <c r="H599" s="105"/>
      <c r="I599" s="105"/>
      <c r="J599" s="105"/>
      <c r="K599" s="105"/>
      <c r="L599" s="105"/>
      <c r="M599" s="106"/>
      <c r="N599" s="106"/>
      <c r="O599" s="105"/>
      <c r="P599" s="107"/>
      <c r="Q599" s="105"/>
      <c r="R599" s="106"/>
      <c r="S599" s="105"/>
      <c r="T599" s="105"/>
      <c r="U599" s="105"/>
    </row>
    <row r="600" ht="12.75" customHeight="1">
      <c r="A600" s="105"/>
      <c r="B600" s="105"/>
      <c r="C600" s="105"/>
      <c r="D600" s="105"/>
      <c r="E600" s="50"/>
      <c r="F600" s="105"/>
      <c r="G600" s="105"/>
      <c r="H600" s="105"/>
      <c r="I600" s="105"/>
      <c r="J600" s="105"/>
      <c r="K600" s="105"/>
      <c r="L600" s="105"/>
      <c r="M600" s="106"/>
      <c r="N600" s="106"/>
      <c r="O600" s="105"/>
      <c r="P600" s="107"/>
      <c r="Q600" s="105"/>
      <c r="R600" s="106"/>
      <c r="S600" s="105"/>
      <c r="T600" s="105"/>
      <c r="U600" s="105"/>
    </row>
    <row r="601" ht="12.75" customHeight="1">
      <c r="A601" s="105"/>
      <c r="B601" s="105"/>
      <c r="C601" s="105"/>
      <c r="D601" s="105"/>
      <c r="E601" s="50"/>
      <c r="F601" s="105"/>
      <c r="G601" s="105"/>
      <c r="H601" s="105"/>
      <c r="I601" s="105"/>
      <c r="J601" s="105"/>
      <c r="K601" s="105"/>
      <c r="L601" s="105"/>
      <c r="M601" s="106"/>
      <c r="N601" s="106"/>
      <c r="O601" s="105"/>
      <c r="P601" s="107"/>
      <c r="Q601" s="105"/>
      <c r="R601" s="106"/>
      <c r="S601" s="105"/>
      <c r="T601" s="105"/>
      <c r="U601" s="105"/>
    </row>
    <row r="602" ht="12.75" customHeight="1">
      <c r="A602" s="105"/>
      <c r="B602" s="105"/>
      <c r="C602" s="105"/>
      <c r="D602" s="105"/>
      <c r="E602" s="50"/>
      <c r="F602" s="105"/>
      <c r="G602" s="105"/>
      <c r="H602" s="105"/>
      <c r="I602" s="105"/>
      <c r="J602" s="105"/>
      <c r="K602" s="105"/>
      <c r="L602" s="105"/>
      <c r="M602" s="106"/>
      <c r="N602" s="106"/>
      <c r="O602" s="105"/>
      <c r="P602" s="107"/>
      <c r="Q602" s="105"/>
      <c r="R602" s="106"/>
      <c r="S602" s="105"/>
      <c r="T602" s="105"/>
      <c r="U602" s="105"/>
    </row>
    <row r="603" ht="12.75" customHeight="1">
      <c r="A603" s="105"/>
      <c r="B603" s="105"/>
      <c r="C603" s="105"/>
      <c r="D603" s="105"/>
      <c r="E603" s="50"/>
      <c r="F603" s="105"/>
      <c r="G603" s="105"/>
      <c r="H603" s="105"/>
      <c r="I603" s="105"/>
      <c r="J603" s="105"/>
      <c r="K603" s="105"/>
      <c r="L603" s="105"/>
      <c r="M603" s="106"/>
      <c r="N603" s="106"/>
      <c r="O603" s="105"/>
      <c r="P603" s="107"/>
      <c r="Q603" s="105"/>
      <c r="R603" s="106"/>
      <c r="S603" s="105"/>
      <c r="T603" s="105"/>
      <c r="U603" s="105"/>
    </row>
    <row r="604" ht="12.75" customHeight="1">
      <c r="A604" s="105"/>
      <c r="B604" s="105"/>
      <c r="C604" s="105"/>
      <c r="D604" s="105"/>
      <c r="E604" s="50"/>
      <c r="F604" s="105"/>
      <c r="G604" s="105"/>
      <c r="H604" s="105"/>
      <c r="I604" s="105"/>
      <c r="J604" s="105"/>
      <c r="K604" s="105"/>
      <c r="L604" s="105"/>
      <c r="M604" s="106"/>
      <c r="N604" s="106"/>
      <c r="O604" s="105"/>
      <c r="P604" s="107"/>
      <c r="Q604" s="105"/>
      <c r="R604" s="106"/>
      <c r="S604" s="105"/>
      <c r="T604" s="105"/>
      <c r="U604" s="105"/>
    </row>
    <row r="605" ht="12.75" customHeight="1">
      <c r="A605" s="105"/>
      <c r="B605" s="105"/>
      <c r="C605" s="105"/>
      <c r="D605" s="105"/>
      <c r="E605" s="50"/>
      <c r="F605" s="105"/>
      <c r="G605" s="105"/>
      <c r="H605" s="105"/>
      <c r="I605" s="105"/>
      <c r="J605" s="105"/>
      <c r="K605" s="105"/>
      <c r="L605" s="105"/>
      <c r="M605" s="106"/>
      <c r="N605" s="106"/>
      <c r="O605" s="105"/>
      <c r="P605" s="107"/>
      <c r="Q605" s="105"/>
      <c r="R605" s="106"/>
      <c r="S605" s="105"/>
      <c r="T605" s="105"/>
      <c r="U605" s="105"/>
    </row>
    <row r="606" ht="12.75" customHeight="1">
      <c r="A606" s="105"/>
      <c r="B606" s="105"/>
      <c r="C606" s="105"/>
      <c r="D606" s="105"/>
      <c r="E606" s="50"/>
      <c r="F606" s="105"/>
      <c r="G606" s="105"/>
      <c r="H606" s="105"/>
      <c r="I606" s="105"/>
      <c r="J606" s="105"/>
      <c r="K606" s="105"/>
      <c r="L606" s="105"/>
      <c r="M606" s="106"/>
      <c r="N606" s="106"/>
      <c r="O606" s="105"/>
      <c r="P606" s="107"/>
      <c r="Q606" s="105"/>
      <c r="R606" s="106"/>
      <c r="S606" s="105"/>
      <c r="T606" s="105"/>
      <c r="U606" s="105"/>
    </row>
    <row r="607" ht="12.75" customHeight="1">
      <c r="A607" s="105"/>
      <c r="B607" s="105"/>
      <c r="C607" s="105"/>
      <c r="D607" s="105"/>
      <c r="E607" s="50"/>
      <c r="F607" s="105"/>
      <c r="G607" s="105"/>
      <c r="H607" s="105"/>
      <c r="I607" s="105"/>
      <c r="J607" s="105"/>
      <c r="K607" s="105"/>
      <c r="L607" s="105"/>
      <c r="M607" s="106"/>
      <c r="N607" s="106"/>
      <c r="O607" s="105"/>
      <c r="P607" s="107"/>
      <c r="Q607" s="105"/>
      <c r="R607" s="106"/>
      <c r="S607" s="105"/>
      <c r="T607" s="105"/>
      <c r="U607" s="105"/>
    </row>
    <row r="608" ht="12.75" customHeight="1">
      <c r="A608" s="105"/>
      <c r="B608" s="105"/>
      <c r="C608" s="105"/>
      <c r="D608" s="105"/>
      <c r="E608" s="50"/>
      <c r="F608" s="105"/>
      <c r="G608" s="105"/>
      <c r="H608" s="105"/>
      <c r="I608" s="105"/>
      <c r="J608" s="105"/>
      <c r="K608" s="105"/>
      <c r="L608" s="105"/>
      <c r="M608" s="106"/>
      <c r="N608" s="106"/>
      <c r="O608" s="105"/>
      <c r="P608" s="107"/>
      <c r="Q608" s="105"/>
      <c r="R608" s="106"/>
      <c r="S608" s="105"/>
      <c r="T608" s="105"/>
      <c r="U608" s="105"/>
    </row>
    <row r="609" ht="12.75" customHeight="1">
      <c r="A609" s="105"/>
      <c r="B609" s="105"/>
      <c r="C609" s="105"/>
      <c r="D609" s="105"/>
      <c r="E609" s="50"/>
      <c r="F609" s="105"/>
      <c r="G609" s="105"/>
      <c r="H609" s="105"/>
      <c r="I609" s="105"/>
      <c r="J609" s="105"/>
      <c r="K609" s="105"/>
      <c r="L609" s="105"/>
      <c r="M609" s="106"/>
      <c r="N609" s="106"/>
      <c r="O609" s="105"/>
      <c r="P609" s="107"/>
      <c r="Q609" s="105"/>
      <c r="R609" s="106"/>
      <c r="S609" s="105"/>
      <c r="T609" s="105"/>
      <c r="U609" s="105"/>
    </row>
    <row r="610" ht="12.75" customHeight="1">
      <c r="A610" s="105"/>
      <c r="B610" s="105"/>
      <c r="C610" s="105"/>
      <c r="D610" s="105"/>
      <c r="E610" s="50"/>
      <c r="F610" s="105"/>
      <c r="G610" s="105"/>
      <c r="H610" s="105"/>
      <c r="I610" s="105"/>
      <c r="J610" s="105"/>
      <c r="K610" s="105"/>
      <c r="L610" s="105"/>
      <c r="M610" s="106"/>
      <c r="N610" s="106"/>
      <c r="O610" s="105"/>
      <c r="P610" s="107"/>
      <c r="Q610" s="105"/>
      <c r="R610" s="106"/>
      <c r="S610" s="105"/>
      <c r="T610" s="105"/>
      <c r="U610" s="105"/>
    </row>
    <row r="611" ht="12.75" customHeight="1">
      <c r="A611" s="105"/>
      <c r="B611" s="105"/>
      <c r="C611" s="105"/>
      <c r="D611" s="105"/>
      <c r="E611" s="50"/>
      <c r="F611" s="105"/>
      <c r="G611" s="105"/>
      <c r="H611" s="105"/>
      <c r="I611" s="105"/>
      <c r="J611" s="105"/>
      <c r="K611" s="105"/>
      <c r="L611" s="105"/>
      <c r="M611" s="106"/>
      <c r="N611" s="106"/>
      <c r="O611" s="105"/>
      <c r="P611" s="107"/>
      <c r="Q611" s="105"/>
      <c r="R611" s="106"/>
      <c r="S611" s="105"/>
      <c r="T611" s="105"/>
      <c r="U611" s="105"/>
    </row>
    <row r="612" ht="12.75" customHeight="1">
      <c r="A612" s="105"/>
      <c r="B612" s="105"/>
      <c r="C612" s="105"/>
      <c r="D612" s="105"/>
      <c r="E612" s="50"/>
      <c r="F612" s="105"/>
      <c r="G612" s="105"/>
      <c r="H612" s="105"/>
      <c r="I612" s="105"/>
      <c r="J612" s="105"/>
      <c r="K612" s="105"/>
      <c r="L612" s="105"/>
      <c r="M612" s="106"/>
      <c r="N612" s="106"/>
      <c r="O612" s="105"/>
      <c r="P612" s="107"/>
      <c r="Q612" s="105"/>
      <c r="R612" s="106"/>
      <c r="S612" s="105"/>
      <c r="T612" s="105"/>
      <c r="U612" s="105"/>
    </row>
    <row r="613" ht="12.75" customHeight="1">
      <c r="A613" s="105"/>
      <c r="B613" s="105"/>
      <c r="C613" s="105"/>
      <c r="D613" s="105"/>
      <c r="E613" s="50"/>
      <c r="F613" s="105"/>
      <c r="G613" s="105"/>
      <c r="H613" s="105"/>
      <c r="I613" s="105"/>
      <c r="J613" s="105"/>
      <c r="K613" s="105"/>
      <c r="L613" s="105"/>
      <c r="M613" s="106"/>
      <c r="N613" s="106"/>
      <c r="O613" s="105"/>
      <c r="P613" s="107"/>
      <c r="Q613" s="105"/>
      <c r="R613" s="106"/>
      <c r="S613" s="105"/>
      <c r="T613" s="105"/>
      <c r="U613" s="105"/>
    </row>
    <row r="614" ht="12.75" customHeight="1">
      <c r="A614" s="105"/>
      <c r="B614" s="105"/>
      <c r="C614" s="105"/>
      <c r="D614" s="105"/>
      <c r="E614" s="50"/>
      <c r="F614" s="105"/>
      <c r="G614" s="105"/>
      <c r="H614" s="105"/>
      <c r="I614" s="105"/>
      <c r="J614" s="105"/>
      <c r="K614" s="105"/>
      <c r="L614" s="105"/>
      <c r="M614" s="106"/>
      <c r="N614" s="106"/>
      <c r="O614" s="105"/>
      <c r="P614" s="107"/>
      <c r="Q614" s="105"/>
      <c r="R614" s="106"/>
      <c r="S614" s="105"/>
      <c r="T614" s="105"/>
      <c r="U614" s="105"/>
    </row>
    <row r="615" ht="12.75" customHeight="1">
      <c r="A615" s="105"/>
      <c r="B615" s="105"/>
      <c r="C615" s="105"/>
      <c r="D615" s="105"/>
      <c r="E615" s="50"/>
      <c r="F615" s="105"/>
      <c r="G615" s="105"/>
      <c r="H615" s="105"/>
      <c r="I615" s="105"/>
      <c r="J615" s="105"/>
      <c r="K615" s="105"/>
      <c r="L615" s="105"/>
      <c r="M615" s="106"/>
      <c r="N615" s="106"/>
      <c r="O615" s="105"/>
      <c r="P615" s="107"/>
      <c r="Q615" s="105"/>
      <c r="R615" s="106"/>
      <c r="S615" s="105"/>
      <c r="T615" s="105"/>
      <c r="U615" s="105"/>
    </row>
    <row r="616" ht="12.75" customHeight="1">
      <c r="A616" s="105"/>
      <c r="B616" s="105"/>
      <c r="C616" s="105"/>
      <c r="D616" s="105"/>
      <c r="E616" s="50"/>
      <c r="F616" s="105"/>
      <c r="G616" s="105"/>
      <c r="H616" s="105"/>
      <c r="I616" s="105"/>
      <c r="J616" s="105"/>
      <c r="K616" s="105"/>
      <c r="L616" s="105"/>
      <c r="M616" s="106"/>
      <c r="N616" s="106"/>
      <c r="O616" s="105"/>
      <c r="P616" s="107"/>
      <c r="Q616" s="105"/>
      <c r="R616" s="106"/>
      <c r="S616" s="105"/>
      <c r="T616" s="105"/>
      <c r="U616" s="105"/>
    </row>
    <row r="617" ht="12.75" customHeight="1">
      <c r="A617" s="105"/>
      <c r="B617" s="105"/>
      <c r="C617" s="105"/>
      <c r="D617" s="105"/>
      <c r="E617" s="50"/>
      <c r="F617" s="105"/>
      <c r="G617" s="105"/>
      <c r="H617" s="105"/>
      <c r="I617" s="105"/>
      <c r="J617" s="105"/>
      <c r="K617" s="105"/>
      <c r="L617" s="105"/>
      <c r="M617" s="106"/>
      <c r="N617" s="106"/>
      <c r="O617" s="105"/>
      <c r="P617" s="107"/>
      <c r="Q617" s="105"/>
      <c r="R617" s="106"/>
      <c r="S617" s="105"/>
      <c r="T617" s="105"/>
      <c r="U617" s="105"/>
    </row>
    <row r="618" ht="12.75" customHeight="1">
      <c r="A618" s="105"/>
      <c r="B618" s="105"/>
      <c r="C618" s="105"/>
      <c r="D618" s="105"/>
      <c r="E618" s="50"/>
      <c r="F618" s="105"/>
      <c r="G618" s="105"/>
      <c r="H618" s="105"/>
      <c r="I618" s="105"/>
      <c r="J618" s="105"/>
      <c r="K618" s="105"/>
      <c r="L618" s="105"/>
      <c r="M618" s="106"/>
      <c r="N618" s="106"/>
      <c r="O618" s="105"/>
      <c r="P618" s="107"/>
      <c r="Q618" s="105"/>
      <c r="R618" s="106"/>
      <c r="S618" s="105"/>
      <c r="T618" s="105"/>
      <c r="U618" s="105"/>
    </row>
    <row r="619" ht="12.75" customHeight="1">
      <c r="A619" s="105"/>
      <c r="B619" s="105"/>
      <c r="C619" s="105"/>
      <c r="D619" s="105"/>
      <c r="E619" s="50"/>
      <c r="F619" s="105"/>
      <c r="G619" s="105"/>
      <c r="H619" s="105"/>
      <c r="I619" s="105"/>
      <c r="J619" s="105"/>
      <c r="K619" s="105"/>
      <c r="L619" s="105"/>
      <c r="M619" s="106"/>
      <c r="N619" s="106"/>
      <c r="O619" s="105"/>
      <c r="P619" s="107"/>
      <c r="Q619" s="105"/>
      <c r="R619" s="106"/>
      <c r="S619" s="105"/>
      <c r="T619" s="105"/>
      <c r="U619" s="105"/>
    </row>
    <row r="620" ht="12.75" customHeight="1">
      <c r="A620" s="105"/>
      <c r="B620" s="105"/>
      <c r="C620" s="105"/>
      <c r="D620" s="105"/>
      <c r="E620" s="50"/>
      <c r="F620" s="105"/>
      <c r="G620" s="105"/>
      <c r="H620" s="105"/>
      <c r="I620" s="105"/>
      <c r="J620" s="105"/>
      <c r="K620" s="105"/>
      <c r="L620" s="105"/>
      <c r="M620" s="106"/>
      <c r="N620" s="106"/>
      <c r="O620" s="105"/>
      <c r="P620" s="107"/>
      <c r="Q620" s="105"/>
      <c r="R620" s="106"/>
      <c r="S620" s="105"/>
      <c r="T620" s="105"/>
      <c r="U620" s="105"/>
    </row>
    <row r="621" ht="12.75" customHeight="1">
      <c r="A621" s="105"/>
      <c r="B621" s="105"/>
      <c r="C621" s="105"/>
      <c r="D621" s="105"/>
      <c r="E621" s="50"/>
      <c r="F621" s="105"/>
      <c r="G621" s="105"/>
      <c r="H621" s="105"/>
      <c r="I621" s="105"/>
      <c r="J621" s="105"/>
      <c r="K621" s="105"/>
      <c r="L621" s="105"/>
      <c r="M621" s="106"/>
      <c r="N621" s="106"/>
      <c r="O621" s="105"/>
      <c r="P621" s="107"/>
      <c r="Q621" s="105"/>
      <c r="R621" s="106"/>
      <c r="S621" s="105"/>
      <c r="T621" s="105"/>
      <c r="U621" s="105"/>
    </row>
    <row r="622" ht="12.75" customHeight="1">
      <c r="A622" s="105"/>
      <c r="B622" s="105"/>
      <c r="C622" s="105"/>
      <c r="D622" s="105"/>
      <c r="E622" s="50"/>
      <c r="F622" s="105"/>
      <c r="G622" s="105"/>
      <c r="H622" s="105"/>
      <c r="I622" s="105"/>
      <c r="J622" s="105"/>
      <c r="K622" s="105"/>
      <c r="L622" s="105"/>
      <c r="M622" s="106"/>
      <c r="N622" s="106"/>
      <c r="O622" s="105"/>
      <c r="P622" s="107"/>
      <c r="Q622" s="105"/>
      <c r="R622" s="106"/>
      <c r="S622" s="105"/>
      <c r="T622" s="105"/>
      <c r="U622" s="105"/>
    </row>
    <row r="623" ht="12.75" customHeight="1">
      <c r="A623" s="105"/>
      <c r="B623" s="105"/>
      <c r="C623" s="105"/>
      <c r="D623" s="105"/>
      <c r="E623" s="50"/>
      <c r="F623" s="105"/>
      <c r="G623" s="105"/>
      <c r="H623" s="105"/>
      <c r="I623" s="105"/>
      <c r="J623" s="105"/>
      <c r="K623" s="105"/>
      <c r="L623" s="105"/>
      <c r="M623" s="106"/>
      <c r="N623" s="106"/>
      <c r="O623" s="105"/>
      <c r="P623" s="107"/>
      <c r="Q623" s="105"/>
      <c r="R623" s="106"/>
      <c r="S623" s="105"/>
      <c r="T623" s="105"/>
      <c r="U623" s="105"/>
    </row>
    <row r="624" ht="12.75" customHeight="1">
      <c r="A624" s="105"/>
      <c r="B624" s="105"/>
      <c r="C624" s="105"/>
      <c r="D624" s="105"/>
      <c r="E624" s="50"/>
      <c r="F624" s="105"/>
      <c r="G624" s="105"/>
      <c r="H624" s="105"/>
      <c r="I624" s="105"/>
      <c r="J624" s="105"/>
      <c r="K624" s="105"/>
      <c r="L624" s="105"/>
      <c r="M624" s="106"/>
      <c r="N624" s="106"/>
      <c r="O624" s="105"/>
      <c r="P624" s="107"/>
      <c r="Q624" s="105"/>
      <c r="R624" s="106"/>
      <c r="S624" s="105"/>
      <c r="T624" s="105"/>
      <c r="U624" s="105"/>
    </row>
    <row r="625" ht="12.75" customHeight="1">
      <c r="A625" s="105"/>
      <c r="B625" s="105"/>
      <c r="C625" s="105"/>
      <c r="D625" s="105"/>
      <c r="E625" s="50"/>
      <c r="F625" s="105"/>
      <c r="G625" s="105"/>
      <c r="H625" s="105"/>
      <c r="I625" s="105"/>
      <c r="J625" s="105"/>
      <c r="K625" s="105"/>
      <c r="L625" s="105"/>
      <c r="M625" s="106"/>
      <c r="N625" s="106"/>
      <c r="O625" s="105"/>
      <c r="P625" s="107"/>
      <c r="Q625" s="105"/>
      <c r="R625" s="106"/>
      <c r="S625" s="105"/>
      <c r="T625" s="105"/>
      <c r="U625" s="105"/>
    </row>
    <row r="626" ht="12.75" customHeight="1">
      <c r="A626" s="105"/>
      <c r="B626" s="105"/>
      <c r="C626" s="105"/>
      <c r="D626" s="105"/>
      <c r="E626" s="50"/>
      <c r="F626" s="105"/>
      <c r="G626" s="105"/>
      <c r="H626" s="105"/>
      <c r="I626" s="105"/>
      <c r="J626" s="105"/>
      <c r="K626" s="105"/>
      <c r="L626" s="105"/>
      <c r="M626" s="106"/>
      <c r="N626" s="106"/>
      <c r="O626" s="105"/>
      <c r="P626" s="107"/>
      <c r="Q626" s="105"/>
      <c r="R626" s="106"/>
      <c r="S626" s="105"/>
      <c r="T626" s="105"/>
      <c r="U626" s="105"/>
    </row>
    <row r="627" ht="12.75" customHeight="1">
      <c r="A627" s="105"/>
      <c r="B627" s="105"/>
      <c r="C627" s="105"/>
      <c r="D627" s="105"/>
      <c r="E627" s="50"/>
      <c r="F627" s="105"/>
      <c r="G627" s="105"/>
      <c r="H627" s="105"/>
      <c r="I627" s="105"/>
      <c r="J627" s="105"/>
      <c r="K627" s="105"/>
      <c r="L627" s="105"/>
      <c r="M627" s="106"/>
      <c r="N627" s="106"/>
      <c r="O627" s="105"/>
      <c r="P627" s="107"/>
      <c r="Q627" s="105"/>
      <c r="R627" s="106"/>
      <c r="S627" s="105"/>
      <c r="T627" s="105"/>
      <c r="U627" s="105"/>
    </row>
    <row r="628" ht="12.75" customHeight="1">
      <c r="A628" s="105"/>
      <c r="B628" s="105"/>
      <c r="C628" s="105"/>
      <c r="D628" s="105"/>
      <c r="E628" s="50"/>
      <c r="F628" s="105"/>
      <c r="G628" s="105"/>
      <c r="H628" s="105"/>
      <c r="I628" s="105"/>
      <c r="J628" s="105"/>
      <c r="K628" s="105"/>
      <c r="L628" s="105"/>
      <c r="M628" s="106"/>
      <c r="N628" s="106"/>
      <c r="O628" s="105"/>
      <c r="P628" s="107"/>
      <c r="Q628" s="105"/>
      <c r="R628" s="106"/>
      <c r="S628" s="105"/>
      <c r="T628" s="105"/>
      <c r="U628" s="105"/>
    </row>
    <row r="629" ht="12.75" customHeight="1">
      <c r="A629" s="105"/>
      <c r="B629" s="105"/>
      <c r="C629" s="105"/>
      <c r="D629" s="105"/>
      <c r="E629" s="50"/>
      <c r="F629" s="105"/>
      <c r="G629" s="105"/>
      <c r="H629" s="105"/>
      <c r="I629" s="105"/>
      <c r="J629" s="105"/>
      <c r="K629" s="105"/>
      <c r="L629" s="105"/>
      <c r="M629" s="106"/>
      <c r="N629" s="106"/>
      <c r="O629" s="105"/>
      <c r="P629" s="107"/>
      <c r="Q629" s="105"/>
      <c r="R629" s="106"/>
      <c r="S629" s="105"/>
      <c r="T629" s="105"/>
      <c r="U629" s="105"/>
    </row>
    <row r="630" ht="12.75" customHeight="1">
      <c r="A630" s="105"/>
      <c r="B630" s="105"/>
      <c r="C630" s="105"/>
      <c r="D630" s="105"/>
      <c r="E630" s="50"/>
      <c r="F630" s="105"/>
      <c r="G630" s="105"/>
      <c r="H630" s="105"/>
      <c r="I630" s="105"/>
      <c r="J630" s="105"/>
      <c r="K630" s="105"/>
      <c r="L630" s="105"/>
      <c r="M630" s="106"/>
      <c r="N630" s="106"/>
      <c r="O630" s="105"/>
      <c r="P630" s="107"/>
      <c r="Q630" s="105"/>
      <c r="R630" s="106"/>
      <c r="S630" s="105"/>
      <c r="T630" s="105"/>
      <c r="U630" s="105"/>
    </row>
    <row r="631" ht="12.75" customHeight="1">
      <c r="A631" s="105"/>
      <c r="B631" s="105"/>
      <c r="C631" s="105"/>
      <c r="D631" s="105"/>
      <c r="E631" s="50"/>
      <c r="F631" s="105"/>
      <c r="G631" s="105"/>
      <c r="H631" s="105"/>
      <c r="I631" s="105"/>
      <c r="J631" s="105"/>
      <c r="K631" s="105"/>
      <c r="L631" s="105"/>
      <c r="M631" s="106"/>
      <c r="N631" s="106"/>
      <c r="O631" s="105"/>
      <c r="P631" s="107"/>
      <c r="Q631" s="105"/>
      <c r="R631" s="106"/>
      <c r="S631" s="105"/>
      <c r="T631" s="105"/>
      <c r="U631" s="105"/>
    </row>
    <row r="632" ht="12.75" customHeight="1">
      <c r="A632" s="105"/>
      <c r="B632" s="105"/>
      <c r="C632" s="105"/>
      <c r="D632" s="105"/>
      <c r="E632" s="50"/>
      <c r="F632" s="105"/>
      <c r="G632" s="105"/>
      <c r="H632" s="105"/>
      <c r="I632" s="105"/>
      <c r="J632" s="105"/>
      <c r="K632" s="105"/>
      <c r="L632" s="105"/>
      <c r="M632" s="106"/>
      <c r="N632" s="106"/>
      <c r="O632" s="105"/>
      <c r="P632" s="107"/>
      <c r="Q632" s="105"/>
      <c r="R632" s="106"/>
      <c r="S632" s="105"/>
      <c r="T632" s="105"/>
      <c r="U632" s="105"/>
    </row>
    <row r="633" ht="12.75" customHeight="1">
      <c r="A633" s="105"/>
      <c r="B633" s="105"/>
      <c r="C633" s="105"/>
      <c r="D633" s="105"/>
      <c r="E633" s="50"/>
      <c r="F633" s="105"/>
      <c r="G633" s="105"/>
      <c r="H633" s="105"/>
      <c r="I633" s="105"/>
      <c r="J633" s="105"/>
      <c r="K633" s="105"/>
      <c r="L633" s="105"/>
      <c r="M633" s="106"/>
      <c r="N633" s="106"/>
      <c r="O633" s="105"/>
      <c r="P633" s="107"/>
      <c r="Q633" s="105"/>
      <c r="R633" s="106"/>
      <c r="S633" s="105"/>
      <c r="T633" s="105"/>
      <c r="U633" s="105"/>
    </row>
    <row r="634" ht="12.75" customHeight="1">
      <c r="A634" s="105"/>
      <c r="B634" s="105"/>
      <c r="C634" s="105"/>
      <c r="D634" s="105"/>
      <c r="E634" s="50"/>
      <c r="F634" s="105"/>
      <c r="G634" s="105"/>
      <c r="H634" s="105"/>
      <c r="I634" s="105"/>
      <c r="J634" s="105"/>
      <c r="K634" s="105"/>
      <c r="L634" s="105"/>
      <c r="M634" s="106"/>
      <c r="N634" s="106"/>
      <c r="O634" s="105"/>
      <c r="P634" s="107"/>
      <c r="Q634" s="105"/>
      <c r="R634" s="106"/>
      <c r="S634" s="105"/>
      <c r="T634" s="105"/>
      <c r="U634" s="105"/>
    </row>
    <row r="635" ht="12.75" customHeight="1">
      <c r="A635" s="105"/>
      <c r="B635" s="105"/>
      <c r="C635" s="105"/>
      <c r="D635" s="105"/>
      <c r="E635" s="50"/>
      <c r="F635" s="105"/>
      <c r="G635" s="105"/>
      <c r="H635" s="105"/>
      <c r="I635" s="105"/>
      <c r="J635" s="105"/>
      <c r="K635" s="105"/>
      <c r="L635" s="105"/>
      <c r="M635" s="106"/>
      <c r="N635" s="106"/>
      <c r="O635" s="105"/>
      <c r="P635" s="107"/>
      <c r="Q635" s="105"/>
      <c r="R635" s="106"/>
      <c r="S635" s="105"/>
      <c r="T635" s="105"/>
      <c r="U635" s="105"/>
    </row>
    <row r="636" ht="12.75" customHeight="1">
      <c r="A636" s="105"/>
      <c r="B636" s="105"/>
      <c r="C636" s="105"/>
      <c r="D636" s="105"/>
      <c r="E636" s="50"/>
      <c r="F636" s="105"/>
      <c r="G636" s="105"/>
      <c r="H636" s="105"/>
      <c r="I636" s="105"/>
      <c r="J636" s="105"/>
      <c r="K636" s="105"/>
      <c r="L636" s="105"/>
      <c r="M636" s="106"/>
      <c r="N636" s="106"/>
      <c r="O636" s="105"/>
      <c r="P636" s="107"/>
      <c r="Q636" s="105"/>
      <c r="R636" s="106"/>
      <c r="S636" s="105"/>
      <c r="T636" s="105"/>
      <c r="U636" s="105"/>
    </row>
    <row r="637" ht="12.75" customHeight="1">
      <c r="A637" s="105"/>
      <c r="B637" s="105"/>
      <c r="C637" s="105"/>
      <c r="D637" s="105"/>
      <c r="E637" s="50"/>
      <c r="F637" s="105"/>
      <c r="G637" s="105"/>
      <c r="H637" s="105"/>
      <c r="I637" s="105"/>
      <c r="J637" s="105"/>
      <c r="K637" s="105"/>
      <c r="L637" s="105"/>
      <c r="M637" s="106"/>
      <c r="N637" s="106"/>
      <c r="O637" s="105"/>
      <c r="P637" s="107"/>
      <c r="Q637" s="105"/>
      <c r="R637" s="106"/>
      <c r="S637" s="105"/>
      <c r="T637" s="105"/>
      <c r="U637" s="105"/>
    </row>
    <row r="638" ht="12.75" customHeight="1">
      <c r="A638" s="105"/>
      <c r="B638" s="105"/>
      <c r="C638" s="105"/>
      <c r="D638" s="105"/>
      <c r="E638" s="50"/>
      <c r="F638" s="105"/>
      <c r="G638" s="105"/>
      <c r="H638" s="105"/>
      <c r="I638" s="105"/>
      <c r="J638" s="105"/>
      <c r="K638" s="105"/>
      <c r="L638" s="105"/>
      <c r="M638" s="106"/>
      <c r="N638" s="106"/>
      <c r="O638" s="105"/>
      <c r="P638" s="107"/>
      <c r="Q638" s="105"/>
      <c r="R638" s="106"/>
      <c r="S638" s="105"/>
      <c r="T638" s="105"/>
      <c r="U638" s="105"/>
    </row>
    <row r="639" ht="12.75" customHeight="1">
      <c r="A639" s="105"/>
      <c r="B639" s="105"/>
      <c r="C639" s="105"/>
      <c r="D639" s="105"/>
      <c r="E639" s="50"/>
      <c r="F639" s="105"/>
      <c r="G639" s="105"/>
      <c r="H639" s="105"/>
      <c r="I639" s="105"/>
      <c r="J639" s="105"/>
      <c r="K639" s="105"/>
      <c r="L639" s="105"/>
      <c r="M639" s="106"/>
      <c r="N639" s="106"/>
      <c r="O639" s="105"/>
      <c r="P639" s="107"/>
      <c r="Q639" s="105"/>
      <c r="R639" s="106"/>
      <c r="S639" s="105"/>
      <c r="T639" s="105"/>
      <c r="U639" s="105"/>
    </row>
    <row r="640" ht="12.75" customHeight="1">
      <c r="A640" s="105"/>
      <c r="B640" s="105"/>
      <c r="C640" s="105"/>
      <c r="D640" s="105"/>
      <c r="E640" s="50"/>
      <c r="F640" s="105"/>
      <c r="G640" s="105"/>
      <c r="H640" s="105"/>
      <c r="I640" s="105"/>
      <c r="J640" s="105"/>
      <c r="K640" s="105"/>
      <c r="L640" s="105"/>
      <c r="M640" s="106"/>
      <c r="N640" s="106"/>
      <c r="O640" s="105"/>
      <c r="P640" s="107"/>
      <c r="Q640" s="105"/>
      <c r="R640" s="106"/>
      <c r="S640" s="105"/>
      <c r="T640" s="105"/>
      <c r="U640" s="105"/>
    </row>
    <row r="641" ht="12.75" customHeight="1">
      <c r="A641" s="105"/>
      <c r="B641" s="105"/>
      <c r="C641" s="105"/>
      <c r="D641" s="105"/>
      <c r="E641" s="50"/>
      <c r="F641" s="105"/>
      <c r="G641" s="105"/>
      <c r="H641" s="105"/>
      <c r="I641" s="105"/>
      <c r="J641" s="105"/>
      <c r="K641" s="105"/>
      <c r="L641" s="105"/>
      <c r="M641" s="106"/>
      <c r="N641" s="106"/>
      <c r="O641" s="105"/>
      <c r="P641" s="107"/>
      <c r="Q641" s="105"/>
      <c r="R641" s="106"/>
      <c r="S641" s="105"/>
      <c r="T641" s="105"/>
      <c r="U641" s="105"/>
    </row>
    <row r="642" ht="12.75" customHeight="1">
      <c r="A642" s="105"/>
      <c r="B642" s="105"/>
      <c r="C642" s="105"/>
      <c r="D642" s="105"/>
      <c r="E642" s="50"/>
      <c r="F642" s="105"/>
      <c r="G642" s="105"/>
      <c r="H642" s="105"/>
      <c r="I642" s="105"/>
      <c r="J642" s="105"/>
      <c r="K642" s="105"/>
      <c r="L642" s="105"/>
      <c r="M642" s="106"/>
      <c r="N642" s="106"/>
      <c r="O642" s="105"/>
      <c r="P642" s="107"/>
      <c r="Q642" s="105"/>
      <c r="R642" s="106"/>
      <c r="S642" s="105"/>
      <c r="T642" s="105"/>
      <c r="U642" s="105"/>
    </row>
    <row r="643" ht="12.75" customHeight="1">
      <c r="A643" s="105"/>
      <c r="B643" s="105"/>
      <c r="C643" s="105"/>
      <c r="D643" s="105"/>
      <c r="E643" s="50"/>
      <c r="F643" s="105"/>
      <c r="G643" s="105"/>
      <c r="H643" s="105"/>
      <c r="I643" s="105"/>
      <c r="J643" s="105"/>
      <c r="K643" s="105"/>
      <c r="L643" s="105"/>
      <c r="M643" s="106"/>
      <c r="N643" s="106"/>
      <c r="O643" s="105"/>
      <c r="P643" s="107"/>
      <c r="Q643" s="105"/>
      <c r="R643" s="106"/>
      <c r="S643" s="105"/>
      <c r="T643" s="105"/>
      <c r="U643" s="105"/>
    </row>
    <row r="644" ht="12.75" customHeight="1">
      <c r="A644" s="105"/>
      <c r="B644" s="105"/>
      <c r="C644" s="105"/>
      <c r="D644" s="105"/>
      <c r="E644" s="50"/>
      <c r="F644" s="105"/>
      <c r="G644" s="105"/>
      <c r="H644" s="105"/>
      <c r="I644" s="105"/>
      <c r="J644" s="105"/>
      <c r="K644" s="105"/>
      <c r="L644" s="105"/>
      <c r="M644" s="106"/>
      <c r="N644" s="106"/>
      <c r="O644" s="105"/>
      <c r="P644" s="107"/>
      <c r="Q644" s="105"/>
      <c r="R644" s="106"/>
      <c r="S644" s="105"/>
      <c r="T644" s="105"/>
      <c r="U644" s="105"/>
    </row>
    <row r="645" ht="12.75" customHeight="1">
      <c r="A645" s="105"/>
      <c r="B645" s="105"/>
      <c r="C645" s="105"/>
      <c r="D645" s="105"/>
      <c r="E645" s="50"/>
      <c r="F645" s="105"/>
      <c r="G645" s="105"/>
      <c r="H645" s="105"/>
      <c r="I645" s="105"/>
      <c r="J645" s="105"/>
      <c r="K645" s="105"/>
      <c r="L645" s="105"/>
      <c r="M645" s="106"/>
      <c r="N645" s="106"/>
      <c r="O645" s="105"/>
      <c r="P645" s="107"/>
      <c r="Q645" s="105"/>
      <c r="R645" s="106"/>
      <c r="S645" s="105"/>
      <c r="T645" s="105"/>
      <c r="U645" s="105"/>
    </row>
    <row r="646" ht="12.75" customHeight="1">
      <c r="A646" s="105"/>
      <c r="B646" s="105"/>
      <c r="C646" s="105"/>
      <c r="D646" s="105"/>
      <c r="E646" s="50"/>
      <c r="F646" s="105"/>
      <c r="G646" s="105"/>
      <c r="H646" s="105"/>
      <c r="I646" s="105"/>
      <c r="J646" s="105"/>
      <c r="K646" s="105"/>
      <c r="L646" s="105"/>
      <c r="M646" s="106"/>
      <c r="N646" s="106"/>
      <c r="O646" s="105"/>
      <c r="P646" s="107"/>
      <c r="Q646" s="105"/>
      <c r="R646" s="106"/>
      <c r="S646" s="105"/>
      <c r="T646" s="105"/>
      <c r="U646" s="105"/>
    </row>
    <row r="647" ht="12.75" customHeight="1">
      <c r="A647" s="105"/>
      <c r="B647" s="105"/>
      <c r="C647" s="105"/>
      <c r="D647" s="105"/>
      <c r="E647" s="50"/>
      <c r="F647" s="105"/>
      <c r="G647" s="105"/>
      <c r="H647" s="105"/>
      <c r="I647" s="105"/>
      <c r="J647" s="105"/>
      <c r="K647" s="105"/>
      <c r="L647" s="105"/>
      <c r="M647" s="106"/>
      <c r="N647" s="106"/>
      <c r="O647" s="105"/>
      <c r="P647" s="107"/>
      <c r="Q647" s="105"/>
      <c r="R647" s="106"/>
      <c r="S647" s="105"/>
      <c r="T647" s="105"/>
      <c r="U647" s="105"/>
    </row>
    <row r="648" ht="12.75" customHeight="1">
      <c r="A648" s="105"/>
      <c r="B648" s="105"/>
      <c r="C648" s="105"/>
      <c r="D648" s="105"/>
      <c r="E648" s="50"/>
      <c r="F648" s="105"/>
      <c r="G648" s="105"/>
      <c r="H648" s="105"/>
      <c r="I648" s="105"/>
      <c r="J648" s="105"/>
      <c r="K648" s="105"/>
      <c r="L648" s="105"/>
      <c r="M648" s="106"/>
      <c r="N648" s="106"/>
      <c r="O648" s="105"/>
      <c r="P648" s="107"/>
      <c r="Q648" s="105"/>
      <c r="R648" s="106"/>
      <c r="S648" s="105"/>
      <c r="T648" s="105"/>
      <c r="U648" s="105"/>
    </row>
    <row r="649" ht="12.75" customHeight="1">
      <c r="A649" s="105"/>
      <c r="B649" s="105"/>
      <c r="C649" s="105"/>
      <c r="D649" s="105"/>
      <c r="E649" s="50"/>
      <c r="F649" s="105"/>
      <c r="G649" s="105"/>
      <c r="H649" s="105"/>
      <c r="I649" s="105"/>
      <c r="J649" s="105"/>
      <c r="K649" s="105"/>
      <c r="L649" s="105"/>
      <c r="M649" s="106"/>
      <c r="N649" s="106"/>
      <c r="O649" s="105"/>
      <c r="P649" s="107"/>
      <c r="Q649" s="105"/>
      <c r="R649" s="106"/>
      <c r="S649" s="105"/>
      <c r="T649" s="105"/>
      <c r="U649" s="105"/>
    </row>
    <row r="650" ht="12.75" customHeight="1">
      <c r="A650" s="105"/>
      <c r="B650" s="105"/>
      <c r="C650" s="105"/>
      <c r="D650" s="105"/>
      <c r="E650" s="50"/>
      <c r="F650" s="105"/>
      <c r="G650" s="105"/>
      <c r="H650" s="105"/>
      <c r="I650" s="105"/>
      <c r="J650" s="105"/>
      <c r="K650" s="105"/>
      <c r="L650" s="105"/>
      <c r="M650" s="106"/>
      <c r="N650" s="106"/>
      <c r="O650" s="105"/>
      <c r="P650" s="107"/>
      <c r="Q650" s="105"/>
      <c r="R650" s="106"/>
      <c r="S650" s="105"/>
      <c r="T650" s="105"/>
      <c r="U650" s="105"/>
    </row>
    <row r="651" ht="12.75" customHeight="1">
      <c r="A651" s="105"/>
      <c r="B651" s="105"/>
      <c r="C651" s="105"/>
      <c r="D651" s="105"/>
      <c r="E651" s="50"/>
      <c r="F651" s="105"/>
      <c r="G651" s="105"/>
      <c r="H651" s="105"/>
      <c r="I651" s="105"/>
      <c r="J651" s="105"/>
      <c r="K651" s="105"/>
      <c r="L651" s="105"/>
      <c r="M651" s="106"/>
      <c r="N651" s="106"/>
      <c r="O651" s="105"/>
      <c r="P651" s="107"/>
      <c r="Q651" s="105"/>
      <c r="R651" s="106"/>
      <c r="S651" s="105"/>
      <c r="T651" s="105"/>
      <c r="U651" s="105"/>
    </row>
    <row r="652" ht="12.75" customHeight="1">
      <c r="A652" s="105"/>
      <c r="B652" s="105"/>
      <c r="C652" s="105"/>
      <c r="D652" s="105"/>
      <c r="E652" s="50"/>
      <c r="F652" s="105"/>
      <c r="G652" s="105"/>
      <c r="H652" s="105"/>
      <c r="I652" s="105"/>
      <c r="J652" s="105"/>
      <c r="K652" s="105"/>
      <c r="L652" s="105"/>
      <c r="M652" s="106"/>
      <c r="N652" s="106"/>
      <c r="O652" s="105"/>
      <c r="P652" s="107"/>
      <c r="Q652" s="105"/>
      <c r="R652" s="106"/>
      <c r="S652" s="105"/>
      <c r="T652" s="105"/>
      <c r="U652" s="105"/>
    </row>
    <row r="653" ht="12.75" customHeight="1">
      <c r="A653" s="105"/>
      <c r="B653" s="105"/>
      <c r="C653" s="105"/>
      <c r="D653" s="105"/>
      <c r="E653" s="50"/>
      <c r="F653" s="105"/>
      <c r="G653" s="105"/>
      <c r="H653" s="105"/>
      <c r="I653" s="105"/>
      <c r="J653" s="105"/>
      <c r="K653" s="105"/>
      <c r="L653" s="105"/>
      <c r="M653" s="106"/>
      <c r="N653" s="106"/>
      <c r="O653" s="105"/>
      <c r="P653" s="107"/>
      <c r="Q653" s="105"/>
      <c r="R653" s="106"/>
      <c r="S653" s="105"/>
      <c r="T653" s="105"/>
      <c r="U653" s="105"/>
    </row>
    <row r="654" ht="12.75" customHeight="1">
      <c r="A654" s="105"/>
      <c r="B654" s="105"/>
      <c r="C654" s="105"/>
      <c r="D654" s="105"/>
      <c r="E654" s="50"/>
      <c r="F654" s="105"/>
      <c r="G654" s="105"/>
      <c r="H654" s="105"/>
      <c r="I654" s="105"/>
      <c r="J654" s="105"/>
      <c r="K654" s="105"/>
      <c r="L654" s="105"/>
      <c r="M654" s="106"/>
      <c r="N654" s="106"/>
      <c r="O654" s="105"/>
      <c r="P654" s="107"/>
      <c r="Q654" s="105"/>
      <c r="R654" s="106"/>
      <c r="S654" s="105"/>
      <c r="T654" s="105"/>
      <c r="U654" s="105"/>
    </row>
    <row r="655" ht="12.75" customHeight="1">
      <c r="A655" s="105"/>
      <c r="B655" s="105"/>
      <c r="C655" s="105"/>
      <c r="D655" s="105"/>
      <c r="E655" s="50"/>
      <c r="F655" s="105"/>
      <c r="G655" s="105"/>
      <c r="H655" s="105"/>
      <c r="I655" s="105"/>
      <c r="J655" s="105"/>
      <c r="K655" s="105"/>
      <c r="L655" s="105"/>
      <c r="M655" s="106"/>
      <c r="N655" s="106"/>
      <c r="O655" s="105"/>
      <c r="P655" s="107"/>
      <c r="Q655" s="105"/>
      <c r="R655" s="106"/>
      <c r="S655" s="105"/>
      <c r="T655" s="105"/>
      <c r="U655" s="105"/>
    </row>
    <row r="656" ht="12.75" customHeight="1">
      <c r="A656" s="105"/>
      <c r="B656" s="105"/>
      <c r="C656" s="105"/>
      <c r="D656" s="105"/>
      <c r="E656" s="50"/>
      <c r="F656" s="105"/>
      <c r="G656" s="105"/>
      <c r="H656" s="105"/>
      <c r="I656" s="105"/>
      <c r="J656" s="105"/>
      <c r="K656" s="105"/>
      <c r="L656" s="105"/>
      <c r="M656" s="106"/>
      <c r="N656" s="106"/>
      <c r="O656" s="105"/>
      <c r="P656" s="107"/>
      <c r="Q656" s="105"/>
      <c r="R656" s="106"/>
      <c r="S656" s="105"/>
      <c r="T656" s="105"/>
      <c r="U656" s="105"/>
    </row>
    <row r="657" ht="12.75" customHeight="1">
      <c r="A657" s="105"/>
      <c r="B657" s="105"/>
      <c r="C657" s="105"/>
      <c r="D657" s="105"/>
      <c r="E657" s="50"/>
      <c r="F657" s="105"/>
      <c r="G657" s="105"/>
      <c r="H657" s="105"/>
      <c r="I657" s="105"/>
      <c r="J657" s="105"/>
      <c r="K657" s="105"/>
      <c r="L657" s="105"/>
      <c r="M657" s="106"/>
      <c r="N657" s="106"/>
      <c r="O657" s="105"/>
      <c r="P657" s="107"/>
      <c r="Q657" s="105"/>
      <c r="R657" s="106"/>
      <c r="S657" s="105"/>
      <c r="T657" s="105"/>
      <c r="U657" s="105"/>
    </row>
    <row r="658" ht="12.75" customHeight="1">
      <c r="A658" s="105"/>
      <c r="B658" s="105"/>
      <c r="C658" s="105"/>
      <c r="D658" s="105"/>
      <c r="E658" s="50"/>
      <c r="F658" s="105"/>
      <c r="G658" s="105"/>
      <c r="H658" s="105"/>
      <c r="I658" s="105"/>
      <c r="J658" s="105"/>
      <c r="K658" s="105"/>
      <c r="L658" s="105"/>
      <c r="M658" s="106"/>
      <c r="N658" s="106"/>
      <c r="O658" s="105"/>
      <c r="P658" s="107"/>
      <c r="Q658" s="105"/>
      <c r="R658" s="106"/>
      <c r="S658" s="105"/>
      <c r="T658" s="105"/>
      <c r="U658" s="105"/>
    </row>
    <row r="659" ht="12.75" customHeight="1">
      <c r="A659" s="105"/>
      <c r="B659" s="105"/>
      <c r="C659" s="105"/>
      <c r="D659" s="105"/>
      <c r="E659" s="50"/>
      <c r="F659" s="105"/>
      <c r="G659" s="105"/>
      <c r="H659" s="105"/>
      <c r="I659" s="105"/>
      <c r="J659" s="105"/>
      <c r="K659" s="105"/>
      <c r="L659" s="105"/>
      <c r="M659" s="106"/>
      <c r="N659" s="106"/>
      <c r="O659" s="105"/>
      <c r="P659" s="107"/>
      <c r="Q659" s="105"/>
      <c r="R659" s="106"/>
      <c r="S659" s="105"/>
      <c r="T659" s="105"/>
      <c r="U659" s="105"/>
    </row>
    <row r="660" ht="12.75" customHeight="1">
      <c r="A660" s="105"/>
      <c r="B660" s="105"/>
      <c r="C660" s="105"/>
      <c r="D660" s="105"/>
      <c r="E660" s="50"/>
      <c r="F660" s="105"/>
      <c r="G660" s="105"/>
      <c r="H660" s="105"/>
      <c r="I660" s="105"/>
      <c r="J660" s="105"/>
      <c r="K660" s="105"/>
      <c r="L660" s="105"/>
      <c r="M660" s="106"/>
      <c r="N660" s="106"/>
      <c r="O660" s="105"/>
      <c r="P660" s="107"/>
      <c r="Q660" s="105"/>
      <c r="R660" s="106"/>
      <c r="S660" s="105"/>
      <c r="T660" s="105"/>
      <c r="U660" s="105"/>
    </row>
    <row r="661" ht="12.75" customHeight="1">
      <c r="A661" s="105"/>
      <c r="B661" s="105"/>
      <c r="C661" s="105"/>
      <c r="D661" s="105"/>
      <c r="E661" s="50"/>
      <c r="F661" s="105"/>
      <c r="G661" s="105"/>
      <c r="H661" s="105"/>
      <c r="I661" s="105"/>
      <c r="J661" s="105"/>
      <c r="K661" s="105"/>
      <c r="L661" s="105"/>
      <c r="M661" s="106"/>
      <c r="N661" s="106"/>
      <c r="O661" s="105"/>
      <c r="P661" s="107"/>
      <c r="Q661" s="105"/>
      <c r="R661" s="106"/>
      <c r="S661" s="105"/>
      <c r="T661" s="105"/>
      <c r="U661" s="105"/>
    </row>
    <row r="662" ht="12.75" customHeight="1">
      <c r="A662" s="105"/>
      <c r="B662" s="105"/>
      <c r="C662" s="105"/>
      <c r="D662" s="105"/>
      <c r="E662" s="50"/>
      <c r="F662" s="105"/>
      <c r="G662" s="105"/>
      <c r="H662" s="105"/>
      <c r="I662" s="105"/>
      <c r="J662" s="105"/>
      <c r="K662" s="105"/>
      <c r="L662" s="105"/>
      <c r="M662" s="106"/>
      <c r="N662" s="106"/>
      <c r="O662" s="105"/>
      <c r="P662" s="107"/>
      <c r="Q662" s="105"/>
      <c r="R662" s="106"/>
      <c r="S662" s="105"/>
      <c r="T662" s="105"/>
      <c r="U662" s="105"/>
    </row>
    <row r="663" ht="12.75" customHeight="1">
      <c r="A663" s="105"/>
      <c r="B663" s="105"/>
      <c r="C663" s="105"/>
      <c r="D663" s="105"/>
      <c r="E663" s="50"/>
      <c r="F663" s="105"/>
      <c r="G663" s="105"/>
      <c r="H663" s="105"/>
      <c r="I663" s="105"/>
      <c r="J663" s="105"/>
      <c r="K663" s="105"/>
      <c r="L663" s="105"/>
      <c r="M663" s="106"/>
      <c r="N663" s="106"/>
      <c r="O663" s="105"/>
      <c r="P663" s="107"/>
      <c r="Q663" s="105"/>
      <c r="R663" s="106"/>
      <c r="S663" s="105"/>
      <c r="T663" s="105"/>
      <c r="U663" s="105"/>
    </row>
    <row r="664" ht="12.75" customHeight="1">
      <c r="A664" s="105"/>
      <c r="B664" s="105"/>
      <c r="C664" s="105"/>
      <c r="D664" s="105"/>
      <c r="E664" s="50"/>
      <c r="F664" s="105"/>
      <c r="G664" s="105"/>
      <c r="H664" s="105"/>
      <c r="I664" s="105"/>
      <c r="J664" s="105"/>
      <c r="K664" s="105"/>
      <c r="L664" s="105"/>
      <c r="M664" s="106"/>
      <c r="N664" s="106"/>
      <c r="O664" s="105"/>
      <c r="P664" s="107"/>
      <c r="Q664" s="105"/>
      <c r="R664" s="106"/>
      <c r="S664" s="105"/>
      <c r="T664" s="105"/>
      <c r="U664" s="105"/>
    </row>
    <row r="665" ht="12.75" customHeight="1">
      <c r="A665" s="105"/>
      <c r="B665" s="105"/>
      <c r="C665" s="105"/>
      <c r="D665" s="105"/>
      <c r="E665" s="50"/>
      <c r="F665" s="105"/>
      <c r="G665" s="105"/>
      <c r="H665" s="105"/>
      <c r="I665" s="105"/>
      <c r="J665" s="105"/>
      <c r="K665" s="105"/>
      <c r="L665" s="105"/>
      <c r="M665" s="106"/>
      <c r="N665" s="106"/>
      <c r="O665" s="105"/>
      <c r="P665" s="107"/>
      <c r="Q665" s="105"/>
      <c r="R665" s="106"/>
      <c r="S665" s="105"/>
      <c r="T665" s="105"/>
      <c r="U665" s="105"/>
    </row>
    <row r="666" ht="12.75" customHeight="1">
      <c r="A666" s="105"/>
      <c r="B666" s="105"/>
      <c r="C666" s="105"/>
      <c r="D666" s="105"/>
      <c r="E666" s="50"/>
      <c r="F666" s="105"/>
      <c r="G666" s="105"/>
      <c r="H666" s="105"/>
      <c r="I666" s="105"/>
      <c r="J666" s="105"/>
      <c r="K666" s="105"/>
      <c r="L666" s="105"/>
      <c r="M666" s="106"/>
      <c r="N666" s="106"/>
      <c r="O666" s="105"/>
      <c r="P666" s="107"/>
      <c r="Q666" s="105"/>
      <c r="R666" s="106"/>
      <c r="S666" s="105"/>
      <c r="T666" s="105"/>
      <c r="U666" s="105"/>
    </row>
    <row r="667" ht="12.75" customHeight="1">
      <c r="A667" s="105"/>
      <c r="B667" s="105"/>
      <c r="C667" s="105"/>
      <c r="D667" s="105"/>
      <c r="E667" s="50"/>
      <c r="F667" s="105"/>
      <c r="G667" s="105"/>
      <c r="H667" s="105"/>
      <c r="I667" s="105"/>
      <c r="J667" s="105"/>
      <c r="K667" s="105"/>
      <c r="L667" s="105"/>
      <c r="M667" s="106"/>
      <c r="N667" s="106"/>
      <c r="O667" s="105"/>
      <c r="P667" s="107"/>
      <c r="Q667" s="105"/>
      <c r="R667" s="106"/>
      <c r="S667" s="105"/>
      <c r="T667" s="105"/>
      <c r="U667" s="105"/>
    </row>
    <row r="668" ht="12.75" customHeight="1">
      <c r="A668" s="105"/>
      <c r="B668" s="105"/>
      <c r="C668" s="105"/>
      <c r="D668" s="105"/>
      <c r="E668" s="50"/>
      <c r="F668" s="105"/>
      <c r="G668" s="105"/>
      <c r="H668" s="105"/>
      <c r="I668" s="105"/>
      <c r="J668" s="105"/>
      <c r="K668" s="105"/>
      <c r="L668" s="105"/>
      <c r="M668" s="106"/>
      <c r="N668" s="106"/>
      <c r="O668" s="105"/>
      <c r="P668" s="107"/>
      <c r="Q668" s="105"/>
      <c r="R668" s="106"/>
      <c r="S668" s="105"/>
      <c r="T668" s="105"/>
      <c r="U668" s="105"/>
    </row>
    <row r="669" ht="12.75" customHeight="1">
      <c r="A669" s="105"/>
      <c r="B669" s="105"/>
      <c r="C669" s="105"/>
      <c r="D669" s="105"/>
      <c r="E669" s="50"/>
      <c r="F669" s="105"/>
      <c r="G669" s="105"/>
      <c r="H669" s="105"/>
      <c r="I669" s="105"/>
      <c r="J669" s="105"/>
      <c r="K669" s="105"/>
      <c r="L669" s="105"/>
      <c r="M669" s="106"/>
      <c r="N669" s="106"/>
      <c r="O669" s="105"/>
      <c r="P669" s="107"/>
      <c r="Q669" s="105"/>
      <c r="R669" s="106"/>
      <c r="S669" s="105"/>
      <c r="T669" s="105"/>
      <c r="U669" s="105"/>
    </row>
    <row r="670" ht="12.75" customHeight="1">
      <c r="A670" s="105"/>
      <c r="B670" s="105"/>
      <c r="C670" s="105"/>
      <c r="D670" s="105"/>
      <c r="E670" s="50"/>
      <c r="F670" s="105"/>
      <c r="G670" s="105"/>
      <c r="H670" s="105"/>
      <c r="I670" s="105"/>
      <c r="J670" s="105"/>
      <c r="K670" s="105"/>
      <c r="L670" s="105"/>
      <c r="M670" s="106"/>
      <c r="N670" s="106"/>
      <c r="O670" s="105"/>
      <c r="P670" s="107"/>
      <c r="Q670" s="105"/>
      <c r="R670" s="106"/>
      <c r="S670" s="105"/>
      <c r="T670" s="105"/>
      <c r="U670" s="105"/>
    </row>
    <row r="671" ht="12.75" customHeight="1">
      <c r="A671" s="105"/>
      <c r="B671" s="105"/>
      <c r="C671" s="105"/>
      <c r="D671" s="105"/>
      <c r="E671" s="50"/>
      <c r="F671" s="105"/>
      <c r="G671" s="105"/>
      <c r="H671" s="105"/>
      <c r="I671" s="105"/>
      <c r="J671" s="105"/>
      <c r="K671" s="105"/>
      <c r="L671" s="105"/>
      <c r="M671" s="106"/>
      <c r="N671" s="106"/>
      <c r="O671" s="105"/>
      <c r="P671" s="107"/>
      <c r="Q671" s="105"/>
      <c r="R671" s="106"/>
      <c r="S671" s="105"/>
      <c r="T671" s="105"/>
      <c r="U671" s="105"/>
    </row>
    <row r="672" ht="12.75" customHeight="1">
      <c r="A672" s="105"/>
      <c r="B672" s="105"/>
      <c r="C672" s="105"/>
      <c r="D672" s="105"/>
      <c r="E672" s="50"/>
      <c r="F672" s="105"/>
      <c r="G672" s="105"/>
      <c r="H672" s="105"/>
      <c r="I672" s="105"/>
      <c r="J672" s="105"/>
      <c r="K672" s="105"/>
      <c r="L672" s="105"/>
      <c r="M672" s="106"/>
      <c r="N672" s="106"/>
      <c r="O672" s="105"/>
      <c r="P672" s="107"/>
      <c r="Q672" s="105"/>
      <c r="R672" s="106"/>
      <c r="S672" s="105"/>
      <c r="T672" s="105"/>
      <c r="U672" s="105"/>
    </row>
    <row r="673" ht="12.75" customHeight="1">
      <c r="A673" s="105"/>
      <c r="B673" s="105"/>
      <c r="C673" s="105"/>
      <c r="D673" s="105"/>
      <c r="E673" s="50"/>
      <c r="F673" s="105"/>
      <c r="G673" s="105"/>
      <c r="H673" s="105"/>
      <c r="I673" s="105"/>
      <c r="J673" s="105"/>
      <c r="K673" s="105"/>
      <c r="L673" s="105"/>
      <c r="M673" s="106"/>
      <c r="N673" s="106"/>
      <c r="O673" s="105"/>
      <c r="P673" s="107"/>
      <c r="Q673" s="105"/>
      <c r="R673" s="106"/>
      <c r="S673" s="105"/>
      <c r="T673" s="105"/>
      <c r="U673" s="105"/>
    </row>
    <row r="674" ht="12.75" customHeight="1">
      <c r="A674" s="105"/>
      <c r="B674" s="105"/>
      <c r="C674" s="105"/>
      <c r="D674" s="105"/>
      <c r="E674" s="50"/>
      <c r="F674" s="105"/>
      <c r="G674" s="105"/>
      <c r="H674" s="105"/>
      <c r="I674" s="105"/>
      <c r="J674" s="105"/>
      <c r="K674" s="105"/>
      <c r="L674" s="105"/>
      <c r="M674" s="106"/>
      <c r="N674" s="106"/>
      <c r="O674" s="105"/>
      <c r="P674" s="107"/>
      <c r="Q674" s="105"/>
      <c r="R674" s="106"/>
      <c r="S674" s="105"/>
      <c r="T674" s="105"/>
      <c r="U674" s="105"/>
    </row>
    <row r="675" ht="12.75" customHeight="1">
      <c r="A675" s="105"/>
      <c r="B675" s="105"/>
      <c r="C675" s="105"/>
      <c r="D675" s="105"/>
      <c r="E675" s="50"/>
      <c r="F675" s="105"/>
      <c r="G675" s="105"/>
      <c r="H675" s="105"/>
      <c r="I675" s="105"/>
      <c r="J675" s="105"/>
      <c r="K675" s="105"/>
      <c r="L675" s="105"/>
      <c r="M675" s="106"/>
      <c r="N675" s="106"/>
      <c r="O675" s="105"/>
      <c r="P675" s="107"/>
      <c r="Q675" s="105"/>
      <c r="R675" s="106"/>
      <c r="S675" s="105"/>
      <c r="T675" s="105"/>
      <c r="U675" s="105"/>
    </row>
    <row r="676" ht="12.75" customHeight="1">
      <c r="A676" s="105"/>
      <c r="B676" s="105"/>
      <c r="C676" s="105"/>
      <c r="D676" s="105"/>
      <c r="E676" s="50"/>
      <c r="F676" s="105"/>
      <c r="G676" s="105"/>
      <c r="H676" s="105"/>
      <c r="I676" s="105"/>
      <c r="J676" s="105"/>
      <c r="K676" s="105"/>
      <c r="L676" s="105"/>
      <c r="M676" s="106"/>
      <c r="N676" s="106"/>
      <c r="O676" s="105"/>
      <c r="P676" s="107"/>
      <c r="Q676" s="105"/>
      <c r="R676" s="106"/>
      <c r="S676" s="105"/>
      <c r="T676" s="105"/>
      <c r="U676" s="105"/>
    </row>
    <row r="677" ht="12.75" customHeight="1">
      <c r="A677" s="105"/>
      <c r="B677" s="105"/>
      <c r="C677" s="105"/>
      <c r="D677" s="105"/>
      <c r="E677" s="50"/>
      <c r="F677" s="105"/>
      <c r="G677" s="105"/>
      <c r="H677" s="105"/>
      <c r="I677" s="105"/>
      <c r="J677" s="105"/>
      <c r="K677" s="105"/>
      <c r="L677" s="105"/>
      <c r="M677" s="106"/>
      <c r="N677" s="106"/>
      <c r="O677" s="105"/>
      <c r="P677" s="107"/>
      <c r="Q677" s="105"/>
      <c r="R677" s="106"/>
      <c r="S677" s="105"/>
      <c r="T677" s="105"/>
      <c r="U677" s="105"/>
    </row>
    <row r="678" ht="12.75" customHeight="1">
      <c r="A678" s="105"/>
      <c r="B678" s="105"/>
      <c r="C678" s="105"/>
      <c r="D678" s="105"/>
      <c r="E678" s="50"/>
      <c r="F678" s="105"/>
      <c r="G678" s="105"/>
      <c r="H678" s="105"/>
      <c r="I678" s="105"/>
      <c r="J678" s="105"/>
      <c r="K678" s="105"/>
      <c r="L678" s="105"/>
      <c r="M678" s="106"/>
      <c r="N678" s="106"/>
      <c r="O678" s="105"/>
      <c r="P678" s="107"/>
      <c r="Q678" s="105"/>
      <c r="R678" s="106"/>
      <c r="S678" s="105"/>
      <c r="T678" s="105"/>
      <c r="U678" s="105"/>
    </row>
    <row r="679" ht="12.75" customHeight="1">
      <c r="A679" s="105"/>
      <c r="B679" s="105"/>
      <c r="C679" s="105"/>
      <c r="D679" s="105"/>
      <c r="E679" s="50"/>
      <c r="F679" s="105"/>
      <c r="G679" s="105"/>
      <c r="H679" s="105"/>
      <c r="I679" s="105"/>
      <c r="J679" s="105"/>
      <c r="K679" s="105"/>
      <c r="L679" s="105"/>
      <c r="M679" s="106"/>
      <c r="N679" s="106"/>
      <c r="O679" s="105"/>
      <c r="P679" s="107"/>
      <c r="Q679" s="105"/>
      <c r="R679" s="106"/>
      <c r="S679" s="105"/>
      <c r="T679" s="105"/>
      <c r="U679" s="105"/>
    </row>
    <row r="680" ht="12.75" customHeight="1">
      <c r="A680" s="105"/>
      <c r="B680" s="105"/>
      <c r="C680" s="105"/>
      <c r="D680" s="105"/>
      <c r="E680" s="50"/>
      <c r="F680" s="105"/>
      <c r="G680" s="105"/>
      <c r="H680" s="105"/>
      <c r="I680" s="105"/>
      <c r="J680" s="105"/>
      <c r="K680" s="105"/>
      <c r="L680" s="105"/>
      <c r="M680" s="106"/>
      <c r="N680" s="106"/>
      <c r="O680" s="105"/>
      <c r="P680" s="107"/>
      <c r="Q680" s="105"/>
      <c r="R680" s="106"/>
      <c r="S680" s="105"/>
      <c r="T680" s="105"/>
      <c r="U680" s="105"/>
    </row>
    <row r="681" ht="12.75" customHeight="1">
      <c r="A681" s="105"/>
      <c r="B681" s="105"/>
      <c r="C681" s="105"/>
      <c r="D681" s="105"/>
      <c r="E681" s="50"/>
      <c r="F681" s="105"/>
      <c r="G681" s="105"/>
      <c r="H681" s="105"/>
      <c r="I681" s="105"/>
      <c r="J681" s="105"/>
      <c r="K681" s="105"/>
      <c r="L681" s="105"/>
      <c r="M681" s="106"/>
      <c r="N681" s="106"/>
      <c r="O681" s="105"/>
      <c r="P681" s="107"/>
      <c r="Q681" s="105"/>
      <c r="R681" s="106"/>
      <c r="S681" s="105"/>
      <c r="T681" s="105"/>
      <c r="U681" s="105"/>
    </row>
    <row r="682" ht="12.75" customHeight="1">
      <c r="A682" s="105"/>
      <c r="B682" s="105"/>
      <c r="C682" s="105"/>
      <c r="D682" s="105"/>
      <c r="E682" s="50"/>
      <c r="F682" s="105"/>
      <c r="G682" s="105"/>
      <c r="H682" s="105"/>
      <c r="I682" s="105"/>
      <c r="J682" s="105"/>
      <c r="K682" s="105"/>
      <c r="L682" s="105"/>
      <c r="M682" s="106"/>
      <c r="N682" s="106"/>
      <c r="O682" s="105"/>
      <c r="P682" s="107"/>
      <c r="Q682" s="105"/>
      <c r="R682" s="106"/>
      <c r="S682" s="105"/>
      <c r="T682" s="105"/>
      <c r="U682" s="105"/>
    </row>
    <row r="683" ht="12.75" customHeight="1">
      <c r="A683" s="105"/>
      <c r="B683" s="105"/>
      <c r="C683" s="105"/>
      <c r="D683" s="105"/>
      <c r="E683" s="50"/>
      <c r="F683" s="105"/>
      <c r="G683" s="105"/>
      <c r="H683" s="105"/>
      <c r="I683" s="105"/>
      <c r="J683" s="105"/>
      <c r="K683" s="105"/>
      <c r="L683" s="105"/>
      <c r="M683" s="106"/>
      <c r="N683" s="106"/>
      <c r="O683" s="105"/>
      <c r="P683" s="107"/>
      <c r="Q683" s="105"/>
      <c r="R683" s="106"/>
      <c r="S683" s="105"/>
      <c r="T683" s="105"/>
      <c r="U683" s="105"/>
    </row>
    <row r="684" ht="12.75" customHeight="1">
      <c r="A684" s="105"/>
      <c r="B684" s="105"/>
      <c r="C684" s="105"/>
      <c r="D684" s="105"/>
      <c r="E684" s="50"/>
      <c r="F684" s="105"/>
      <c r="G684" s="105"/>
      <c r="H684" s="105"/>
      <c r="I684" s="105"/>
      <c r="J684" s="105"/>
      <c r="K684" s="105"/>
      <c r="L684" s="105"/>
      <c r="M684" s="106"/>
      <c r="N684" s="106"/>
      <c r="O684" s="105"/>
      <c r="P684" s="107"/>
      <c r="Q684" s="105"/>
      <c r="R684" s="106"/>
      <c r="S684" s="105"/>
      <c r="T684" s="105"/>
      <c r="U684" s="105"/>
    </row>
    <row r="685" ht="12.75" customHeight="1">
      <c r="A685" s="105"/>
      <c r="B685" s="105"/>
      <c r="C685" s="105"/>
      <c r="D685" s="105"/>
      <c r="E685" s="50"/>
      <c r="F685" s="105"/>
      <c r="G685" s="105"/>
      <c r="H685" s="105"/>
      <c r="I685" s="105"/>
      <c r="J685" s="105"/>
      <c r="K685" s="105"/>
      <c r="L685" s="105"/>
      <c r="M685" s="106"/>
      <c r="N685" s="106"/>
      <c r="O685" s="105"/>
      <c r="P685" s="107"/>
      <c r="Q685" s="105"/>
      <c r="R685" s="106"/>
      <c r="S685" s="105"/>
      <c r="T685" s="105"/>
      <c r="U685" s="105"/>
    </row>
    <row r="686" ht="12.75" customHeight="1">
      <c r="A686" s="105"/>
      <c r="B686" s="105"/>
      <c r="C686" s="105"/>
      <c r="D686" s="105"/>
      <c r="E686" s="50"/>
      <c r="F686" s="105"/>
      <c r="G686" s="105"/>
      <c r="H686" s="105"/>
      <c r="I686" s="105"/>
      <c r="J686" s="105"/>
      <c r="K686" s="105"/>
      <c r="L686" s="105"/>
      <c r="M686" s="106"/>
      <c r="N686" s="106"/>
      <c r="O686" s="105"/>
      <c r="P686" s="107"/>
      <c r="Q686" s="105"/>
      <c r="R686" s="106"/>
      <c r="S686" s="105"/>
      <c r="T686" s="105"/>
      <c r="U686" s="105"/>
    </row>
    <row r="687" ht="12.75" customHeight="1">
      <c r="A687" s="105"/>
      <c r="B687" s="105"/>
      <c r="C687" s="105"/>
      <c r="D687" s="105"/>
      <c r="E687" s="50"/>
      <c r="F687" s="105"/>
      <c r="G687" s="105"/>
      <c r="H687" s="105"/>
      <c r="I687" s="105"/>
      <c r="J687" s="105"/>
      <c r="K687" s="105"/>
      <c r="L687" s="105"/>
      <c r="M687" s="106"/>
      <c r="N687" s="106"/>
      <c r="O687" s="105"/>
      <c r="P687" s="107"/>
      <c r="Q687" s="105"/>
      <c r="R687" s="106"/>
      <c r="S687" s="105"/>
      <c r="T687" s="105"/>
      <c r="U687" s="105"/>
    </row>
    <row r="688" ht="12.75" customHeight="1">
      <c r="A688" s="105"/>
      <c r="B688" s="105"/>
      <c r="C688" s="105"/>
      <c r="D688" s="105"/>
      <c r="E688" s="50"/>
      <c r="F688" s="105"/>
      <c r="G688" s="105"/>
      <c r="H688" s="105"/>
      <c r="I688" s="105"/>
      <c r="J688" s="105"/>
      <c r="K688" s="105"/>
      <c r="L688" s="105"/>
      <c r="M688" s="106"/>
      <c r="N688" s="106"/>
      <c r="O688" s="105"/>
      <c r="P688" s="107"/>
      <c r="Q688" s="105"/>
      <c r="R688" s="106"/>
      <c r="S688" s="105"/>
      <c r="T688" s="105"/>
      <c r="U688" s="105"/>
    </row>
    <row r="689" ht="12.75" customHeight="1">
      <c r="A689" s="105"/>
      <c r="B689" s="105"/>
      <c r="C689" s="105"/>
      <c r="D689" s="105"/>
      <c r="E689" s="50"/>
      <c r="F689" s="105"/>
      <c r="G689" s="105"/>
      <c r="H689" s="105"/>
      <c r="I689" s="105"/>
      <c r="J689" s="105"/>
      <c r="K689" s="105"/>
      <c r="L689" s="105"/>
      <c r="M689" s="106"/>
      <c r="N689" s="106"/>
      <c r="O689" s="105"/>
      <c r="P689" s="107"/>
      <c r="Q689" s="105"/>
      <c r="R689" s="106"/>
      <c r="S689" s="105"/>
      <c r="T689" s="105"/>
      <c r="U689" s="105"/>
    </row>
    <row r="690" ht="12.75" customHeight="1">
      <c r="A690" s="105"/>
      <c r="B690" s="105"/>
      <c r="C690" s="105"/>
      <c r="D690" s="105"/>
      <c r="E690" s="50"/>
      <c r="F690" s="105"/>
      <c r="G690" s="105"/>
      <c r="H690" s="105"/>
      <c r="I690" s="105"/>
      <c r="J690" s="105"/>
      <c r="K690" s="105"/>
      <c r="L690" s="105"/>
      <c r="M690" s="106"/>
      <c r="N690" s="106"/>
      <c r="O690" s="105"/>
      <c r="P690" s="107"/>
      <c r="Q690" s="105"/>
      <c r="R690" s="106"/>
      <c r="S690" s="105"/>
      <c r="T690" s="105"/>
      <c r="U690" s="105"/>
    </row>
    <row r="691" ht="12.75" customHeight="1">
      <c r="A691" s="105"/>
      <c r="B691" s="105"/>
      <c r="C691" s="105"/>
      <c r="D691" s="105"/>
      <c r="E691" s="50"/>
      <c r="F691" s="105"/>
      <c r="G691" s="105"/>
      <c r="H691" s="105"/>
      <c r="I691" s="105"/>
      <c r="J691" s="105"/>
      <c r="K691" s="105"/>
      <c r="L691" s="105"/>
      <c r="M691" s="106"/>
      <c r="N691" s="106"/>
      <c r="O691" s="105"/>
      <c r="P691" s="107"/>
      <c r="Q691" s="105"/>
      <c r="R691" s="106"/>
      <c r="S691" s="105"/>
      <c r="T691" s="105"/>
      <c r="U691" s="105"/>
    </row>
    <row r="692" ht="12.75" customHeight="1">
      <c r="A692" s="105"/>
      <c r="B692" s="105"/>
      <c r="C692" s="105"/>
      <c r="D692" s="105"/>
      <c r="E692" s="50"/>
      <c r="F692" s="105"/>
      <c r="G692" s="105"/>
      <c r="H692" s="105"/>
      <c r="I692" s="105"/>
      <c r="J692" s="105"/>
      <c r="K692" s="105"/>
      <c r="L692" s="105"/>
      <c r="M692" s="106"/>
      <c r="N692" s="106"/>
      <c r="O692" s="105"/>
      <c r="P692" s="107"/>
      <c r="Q692" s="105"/>
      <c r="R692" s="106"/>
      <c r="S692" s="105"/>
      <c r="T692" s="105"/>
      <c r="U692" s="105"/>
    </row>
    <row r="693" ht="12.75" customHeight="1">
      <c r="A693" s="105"/>
      <c r="B693" s="105"/>
      <c r="C693" s="105"/>
      <c r="D693" s="105"/>
      <c r="E693" s="50"/>
      <c r="F693" s="105"/>
      <c r="G693" s="105"/>
      <c r="H693" s="105"/>
      <c r="I693" s="105"/>
      <c r="J693" s="105"/>
      <c r="K693" s="105"/>
      <c r="L693" s="105"/>
      <c r="M693" s="106"/>
      <c r="N693" s="106"/>
      <c r="O693" s="105"/>
      <c r="P693" s="107"/>
      <c r="Q693" s="105"/>
      <c r="R693" s="106"/>
      <c r="S693" s="105"/>
      <c r="T693" s="105"/>
      <c r="U693" s="105"/>
    </row>
    <row r="694" ht="12.75" customHeight="1">
      <c r="A694" s="105"/>
      <c r="B694" s="105"/>
      <c r="C694" s="105"/>
      <c r="D694" s="105"/>
      <c r="E694" s="50"/>
      <c r="F694" s="105"/>
      <c r="G694" s="105"/>
      <c r="H694" s="105"/>
      <c r="I694" s="105"/>
      <c r="J694" s="105"/>
      <c r="K694" s="105"/>
      <c r="L694" s="105"/>
      <c r="M694" s="106"/>
      <c r="N694" s="106"/>
      <c r="O694" s="105"/>
      <c r="P694" s="107"/>
      <c r="Q694" s="105"/>
      <c r="R694" s="106"/>
      <c r="S694" s="105"/>
      <c r="T694" s="105"/>
      <c r="U694" s="105"/>
    </row>
    <row r="695" ht="12.75" customHeight="1">
      <c r="A695" s="105"/>
      <c r="B695" s="105"/>
      <c r="C695" s="105"/>
      <c r="D695" s="105"/>
      <c r="E695" s="50"/>
      <c r="F695" s="105"/>
      <c r="G695" s="105"/>
      <c r="H695" s="105"/>
      <c r="I695" s="105"/>
      <c r="J695" s="105"/>
      <c r="K695" s="105"/>
      <c r="L695" s="105"/>
      <c r="M695" s="106"/>
      <c r="N695" s="106"/>
      <c r="O695" s="105"/>
      <c r="P695" s="107"/>
      <c r="Q695" s="105"/>
      <c r="R695" s="106"/>
      <c r="S695" s="105"/>
      <c r="T695" s="105"/>
      <c r="U695" s="105"/>
    </row>
    <row r="696" ht="12.75" customHeight="1">
      <c r="A696" s="105"/>
      <c r="B696" s="105"/>
      <c r="C696" s="105"/>
      <c r="D696" s="105"/>
      <c r="E696" s="50"/>
      <c r="F696" s="105"/>
      <c r="G696" s="105"/>
      <c r="H696" s="105"/>
      <c r="I696" s="105"/>
      <c r="J696" s="105"/>
      <c r="K696" s="105"/>
      <c r="L696" s="105"/>
      <c r="M696" s="106"/>
      <c r="N696" s="106"/>
      <c r="O696" s="105"/>
      <c r="P696" s="107"/>
      <c r="Q696" s="105"/>
      <c r="R696" s="106"/>
      <c r="S696" s="105"/>
      <c r="T696" s="105"/>
      <c r="U696" s="105"/>
    </row>
    <row r="697" ht="12.75" customHeight="1">
      <c r="A697" s="105"/>
      <c r="B697" s="105"/>
      <c r="C697" s="105"/>
      <c r="D697" s="105"/>
      <c r="E697" s="50"/>
      <c r="F697" s="105"/>
      <c r="G697" s="105"/>
      <c r="H697" s="105"/>
      <c r="I697" s="105"/>
      <c r="J697" s="105"/>
      <c r="K697" s="105"/>
      <c r="L697" s="105"/>
      <c r="M697" s="106"/>
      <c r="N697" s="106"/>
      <c r="O697" s="105"/>
      <c r="P697" s="107"/>
      <c r="Q697" s="105"/>
      <c r="R697" s="106"/>
      <c r="S697" s="105"/>
      <c r="T697" s="105"/>
      <c r="U697" s="105"/>
    </row>
    <row r="698" ht="12.75" customHeight="1">
      <c r="A698" s="105"/>
      <c r="B698" s="105"/>
      <c r="C698" s="105"/>
      <c r="D698" s="105"/>
      <c r="E698" s="50"/>
      <c r="F698" s="105"/>
      <c r="G698" s="105"/>
      <c r="H698" s="105"/>
      <c r="I698" s="105"/>
      <c r="J698" s="105"/>
      <c r="K698" s="105"/>
      <c r="L698" s="105"/>
      <c r="M698" s="106"/>
      <c r="N698" s="106"/>
      <c r="O698" s="105"/>
      <c r="P698" s="107"/>
      <c r="Q698" s="105"/>
      <c r="R698" s="106"/>
      <c r="S698" s="105"/>
      <c r="T698" s="105"/>
      <c r="U698" s="105"/>
    </row>
    <row r="699" ht="12.75" customHeight="1">
      <c r="A699" s="105"/>
      <c r="B699" s="105"/>
      <c r="C699" s="105"/>
      <c r="D699" s="105"/>
      <c r="E699" s="50"/>
      <c r="F699" s="105"/>
      <c r="G699" s="105"/>
      <c r="H699" s="105"/>
      <c r="I699" s="105"/>
      <c r="J699" s="105"/>
      <c r="K699" s="105"/>
      <c r="L699" s="105"/>
      <c r="M699" s="106"/>
      <c r="N699" s="106"/>
      <c r="O699" s="105"/>
      <c r="P699" s="107"/>
      <c r="Q699" s="105"/>
      <c r="R699" s="106"/>
      <c r="S699" s="105"/>
      <c r="T699" s="105"/>
      <c r="U699" s="105"/>
    </row>
    <row r="700" ht="12.75" customHeight="1">
      <c r="A700" s="105"/>
      <c r="B700" s="105"/>
      <c r="C700" s="105"/>
      <c r="D700" s="105"/>
      <c r="E700" s="50"/>
      <c r="F700" s="105"/>
      <c r="G700" s="105"/>
      <c r="H700" s="105"/>
      <c r="I700" s="105"/>
      <c r="J700" s="105"/>
      <c r="K700" s="105"/>
      <c r="L700" s="105"/>
      <c r="M700" s="106"/>
      <c r="N700" s="106"/>
      <c r="O700" s="105"/>
      <c r="P700" s="107"/>
      <c r="Q700" s="105"/>
      <c r="R700" s="106"/>
      <c r="S700" s="105"/>
      <c r="T700" s="105"/>
      <c r="U700" s="105"/>
    </row>
    <row r="701" ht="12.75" customHeight="1">
      <c r="A701" s="105"/>
      <c r="B701" s="105"/>
      <c r="C701" s="105"/>
      <c r="D701" s="105"/>
      <c r="E701" s="50"/>
      <c r="F701" s="105"/>
      <c r="G701" s="105"/>
      <c r="H701" s="105"/>
      <c r="I701" s="105"/>
      <c r="J701" s="105"/>
      <c r="K701" s="105"/>
      <c r="L701" s="105"/>
      <c r="M701" s="106"/>
      <c r="N701" s="106"/>
      <c r="O701" s="105"/>
      <c r="P701" s="107"/>
      <c r="Q701" s="105"/>
      <c r="R701" s="106"/>
      <c r="S701" s="105"/>
      <c r="T701" s="105"/>
      <c r="U701" s="105"/>
    </row>
    <row r="702" ht="12.75" customHeight="1">
      <c r="A702" s="105"/>
      <c r="B702" s="105"/>
      <c r="C702" s="105"/>
      <c r="D702" s="105"/>
      <c r="E702" s="50"/>
      <c r="F702" s="105"/>
      <c r="G702" s="105"/>
      <c r="H702" s="105"/>
      <c r="I702" s="105"/>
      <c r="J702" s="105"/>
      <c r="K702" s="105"/>
      <c r="L702" s="105"/>
      <c r="M702" s="106"/>
      <c r="N702" s="106"/>
      <c r="O702" s="105"/>
      <c r="P702" s="107"/>
      <c r="Q702" s="105"/>
      <c r="R702" s="106"/>
      <c r="S702" s="105"/>
      <c r="T702" s="105"/>
      <c r="U702" s="105"/>
    </row>
    <row r="703" ht="12.75" customHeight="1">
      <c r="A703" s="105"/>
      <c r="B703" s="105"/>
      <c r="C703" s="105"/>
      <c r="D703" s="105"/>
      <c r="E703" s="50"/>
      <c r="F703" s="105"/>
      <c r="G703" s="105"/>
      <c r="H703" s="105"/>
      <c r="I703" s="105"/>
      <c r="J703" s="105"/>
      <c r="K703" s="105"/>
      <c r="L703" s="105"/>
      <c r="M703" s="106"/>
      <c r="N703" s="106"/>
      <c r="O703" s="105"/>
      <c r="P703" s="107"/>
      <c r="Q703" s="105"/>
      <c r="R703" s="106"/>
      <c r="S703" s="105"/>
      <c r="T703" s="105"/>
      <c r="U703" s="105"/>
    </row>
    <row r="704" ht="12.75" customHeight="1">
      <c r="A704" s="105"/>
      <c r="B704" s="105"/>
      <c r="C704" s="105"/>
      <c r="D704" s="105"/>
      <c r="E704" s="50"/>
      <c r="F704" s="105"/>
      <c r="G704" s="105"/>
      <c r="H704" s="105"/>
      <c r="I704" s="105"/>
      <c r="J704" s="105"/>
      <c r="K704" s="105"/>
      <c r="L704" s="105"/>
      <c r="M704" s="106"/>
      <c r="N704" s="106"/>
      <c r="O704" s="105"/>
      <c r="P704" s="107"/>
      <c r="Q704" s="105"/>
      <c r="R704" s="106"/>
      <c r="S704" s="105"/>
      <c r="T704" s="105"/>
      <c r="U704" s="105"/>
    </row>
    <row r="705" ht="12.75" customHeight="1">
      <c r="A705" s="105"/>
      <c r="B705" s="105"/>
      <c r="C705" s="105"/>
      <c r="D705" s="105"/>
      <c r="E705" s="50"/>
      <c r="F705" s="105"/>
      <c r="G705" s="105"/>
      <c r="H705" s="105"/>
      <c r="I705" s="105"/>
      <c r="J705" s="105"/>
      <c r="K705" s="105"/>
      <c r="L705" s="105"/>
      <c r="M705" s="106"/>
      <c r="N705" s="106"/>
      <c r="O705" s="105"/>
      <c r="P705" s="107"/>
      <c r="Q705" s="105"/>
      <c r="R705" s="106"/>
      <c r="S705" s="105"/>
      <c r="T705" s="105"/>
      <c r="U705" s="105"/>
    </row>
    <row r="706" ht="12.75" customHeight="1">
      <c r="A706" s="105"/>
      <c r="B706" s="105"/>
      <c r="C706" s="105"/>
      <c r="D706" s="105"/>
      <c r="E706" s="50"/>
      <c r="F706" s="105"/>
      <c r="G706" s="105"/>
      <c r="H706" s="105"/>
      <c r="I706" s="105"/>
      <c r="J706" s="105"/>
      <c r="K706" s="105"/>
      <c r="L706" s="105"/>
      <c r="M706" s="106"/>
      <c r="N706" s="106"/>
      <c r="O706" s="105"/>
      <c r="P706" s="107"/>
      <c r="Q706" s="105"/>
      <c r="R706" s="106"/>
      <c r="S706" s="105"/>
      <c r="T706" s="105"/>
      <c r="U706" s="105"/>
    </row>
    <row r="707" ht="12.75" customHeight="1">
      <c r="A707" s="105"/>
      <c r="B707" s="105"/>
      <c r="C707" s="105"/>
      <c r="D707" s="105"/>
      <c r="E707" s="50"/>
      <c r="F707" s="105"/>
      <c r="G707" s="105"/>
      <c r="H707" s="105"/>
      <c r="I707" s="105"/>
      <c r="J707" s="105"/>
      <c r="K707" s="105"/>
      <c r="L707" s="105"/>
      <c r="M707" s="106"/>
      <c r="N707" s="106"/>
      <c r="O707" s="105"/>
      <c r="P707" s="107"/>
      <c r="Q707" s="105"/>
      <c r="R707" s="106"/>
      <c r="S707" s="105"/>
      <c r="T707" s="105"/>
      <c r="U707" s="105"/>
    </row>
    <row r="708" ht="12.75" customHeight="1">
      <c r="A708" s="105"/>
      <c r="B708" s="105"/>
      <c r="C708" s="105"/>
      <c r="D708" s="105"/>
      <c r="E708" s="50"/>
      <c r="F708" s="105"/>
      <c r="G708" s="105"/>
      <c r="H708" s="105"/>
      <c r="I708" s="105"/>
      <c r="J708" s="105"/>
      <c r="K708" s="105"/>
      <c r="L708" s="105"/>
      <c r="M708" s="106"/>
      <c r="N708" s="106"/>
      <c r="O708" s="105"/>
      <c r="P708" s="107"/>
      <c r="Q708" s="105"/>
      <c r="R708" s="106"/>
      <c r="S708" s="105"/>
      <c r="T708" s="105"/>
      <c r="U708" s="105"/>
    </row>
    <row r="709" ht="12.75" customHeight="1">
      <c r="A709" s="105"/>
      <c r="B709" s="105"/>
      <c r="C709" s="105"/>
      <c r="D709" s="105"/>
      <c r="E709" s="50"/>
      <c r="F709" s="105"/>
      <c r="G709" s="105"/>
      <c r="H709" s="105"/>
      <c r="I709" s="105"/>
      <c r="J709" s="105"/>
      <c r="K709" s="105"/>
      <c r="L709" s="105"/>
      <c r="M709" s="106"/>
      <c r="N709" s="106"/>
      <c r="O709" s="105"/>
      <c r="P709" s="107"/>
      <c r="Q709" s="105"/>
      <c r="R709" s="106"/>
      <c r="S709" s="105"/>
      <c r="T709" s="105"/>
      <c r="U709" s="105"/>
    </row>
    <row r="710" ht="12.75" customHeight="1">
      <c r="A710" s="105"/>
      <c r="B710" s="105"/>
      <c r="C710" s="105"/>
      <c r="D710" s="105"/>
      <c r="E710" s="50"/>
      <c r="F710" s="105"/>
      <c r="G710" s="105"/>
      <c r="H710" s="105"/>
      <c r="I710" s="105"/>
      <c r="J710" s="105"/>
      <c r="K710" s="105"/>
      <c r="L710" s="105"/>
      <c r="M710" s="106"/>
      <c r="N710" s="106"/>
      <c r="O710" s="105"/>
      <c r="P710" s="107"/>
      <c r="Q710" s="105"/>
      <c r="R710" s="106"/>
      <c r="S710" s="105"/>
      <c r="T710" s="105"/>
      <c r="U710" s="105"/>
    </row>
    <row r="711" ht="12.75" customHeight="1">
      <c r="A711" s="105"/>
      <c r="B711" s="105"/>
      <c r="C711" s="105"/>
      <c r="D711" s="105"/>
      <c r="E711" s="50"/>
      <c r="F711" s="105"/>
      <c r="G711" s="105"/>
      <c r="H711" s="105"/>
      <c r="I711" s="105"/>
      <c r="J711" s="105"/>
      <c r="K711" s="105"/>
      <c r="L711" s="105"/>
      <c r="M711" s="106"/>
      <c r="N711" s="106"/>
      <c r="O711" s="105"/>
      <c r="P711" s="107"/>
      <c r="Q711" s="105"/>
      <c r="R711" s="106"/>
      <c r="S711" s="105"/>
      <c r="T711" s="105"/>
      <c r="U711" s="105"/>
    </row>
    <row r="712" ht="12.75" customHeight="1">
      <c r="A712" s="105"/>
      <c r="B712" s="105"/>
      <c r="C712" s="105"/>
      <c r="D712" s="105"/>
      <c r="E712" s="50"/>
      <c r="F712" s="105"/>
      <c r="G712" s="105"/>
      <c r="H712" s="105"/>
      <c r="I712" s="105"/>
      <c r="J712" s="105"/>
      <c r="K712" s="105"/>
      <c r="L712" s="105"/>
      <c r="M712" s="106"/>
      <c r="N712" s="106"/>
      <c r="O712" s="105"/>
      <c r="P712" s="107"/>
      <c r="Q712" s="105"/>
      <c r="R712" s="106"/>
      <c r="S712" s="105"/>
      <c r="T712" s="105"/>
      <c r="U712" s="105"/>
    </row>
    <row r="713" ht="12.75" customHeight="1">
      <c r="A713" s="105"/>
      <c r="B713" s="105"/>
      <c r="C713" s="105"/>
      <c r="D713" s="105"/>
      <c r="E713" s="50"/>
      <c r="F713" s="105"/>
      <c r="G713" s="105"/>
      <c r="H713" s="105"/>
      <c r="I713" s="105"/>
      <c r="J713" s="105"/>
      <c r="K713" s="105"/>
      <c r="L713" s="105"/>
      <c r="M713" s="106"/>
      <c r="N713" s="106"/>
      <c r="O713" s="105"/>
      <c r="P713" s="107"/>
      <c r="Q713" s="105"/>
      <c r="R713" s="106"/>
      <c r="S713" s="105"/>
      <c r="T713" s="105"/>
      <c r="U713" s="105"/>
    </row>
    <row r="714" ht="12.75" customHeight="1">
      <c r="A714" s="105"/>
      <c r="B714" s="105"/>
      <c r="C714" s="105"/>
      <c r="D714" s="105"/>
      <c r="E714" s="50"/>
      <c r="F714" s="105"/>
      <c r="G714" s="105"/>
      <c r="H714" s="105"/>
      <c r="I714" s="105"/>
      <c r="J714" s="105"/>
      <c r="K714" s="105"/>
      <c r="L714" s="105"/>
      <c r="M714" s="106"/>
      <c r="N714" s="106"/>
      <c r="O714" s="105"/>
      <c r="P714" s="107"/>
      <c r="Q714" s="105"/>
      <c r="R714" s="106"/>
      <c r="S714" s="105"/>
      <c r="T714" s="105"/>
      <c r="U714" s="105"/>
    </row>
    <row r="715" ht="12.75" customHeight="1">
      <c r="A715" s="105"/>
      <c r="B715" s="105"/>
      <c r="C715" s="105"/>
      <c r="D715" s="105"/>
      <c r="E715" s="50"/>
      <c r="F715" s="105"/>
      <c r="G715" s="105"/>
      <c r="H715" s="105"/>
      <c r="I715" s="105"/>
      <c r="J715" s="105"/>
      <c r="K715" s="105"/>
      <c r="L715" s="105"/>
      <c r="M715" s="106"/>
      <c r="N715" s="106"/>
      <c r="O715" s="105"/>
      <c r="P715" s="107"/>
      <c r="Q715" s="105"/>
      <c r="R715" s="106"/>
      <c r="S715" s="105"/>
      <c r="T715" s="105"/>
      <c r="U715" s="105"/>
    </row>
    <row r="716" ht="12.75" customHeight="1">
      <c r="A716" s="105"/>
      <c r="B716" s="105"/>
      <c r="C716" s="105"/>
      <c r="D716" s="105"/>
      <c r="E716" s="50"/>
      <c r="F716" s="105"/>
      <c r="G716" s="105"/>
      <c r="H716" s="105"/>
      <c r="I716" s="105"/>
      <c r="J716" s="105"/>
      <c r="K716" s="105"/>
      <c r="L716" s="105"/>
      <c r="M716" s="106"/>
      <c r="N716" s="106"/>
      <c r="O716" s="105"/>
      <c r="P716" s="107"/>
      <c r="Q716" s="105"/>
      <c r="R716" s="106"/>
      <c r="S716" s="105"/>
      <c r="T716" s="105"/>
      <c r="U716" s="105"/>
    </row>
    <row r="717" ht="12.75" customHeight="1">
      <c r="A717" s="105"/>
      <c r="B717" s="105"/>
      <c r="C717" s="105"/>
      <c r="D717" s="105"/>
      <c r="E717" s="50"/>
      <c r="F717" s="105"/>
      <c r="G717" s="105"/>
      <c r="H717" s="105"/>
      <c r="I717" s="105"/>
      <c r="J717" s="105"/>
      <c r="K717" s="105"/>
      <c r="L717" s="105"/>
      <c r="M717" s="106"/>
      <c r="N717" s="106"/>
      <c r="O717" s="105"/>
      <c r="P717" s="107"/>
      <c r="Q717" s="105"/>
      <c r="R717" s="106"/>
      <c r="S717" s="105"/>
      <c r="T717" s="105"/>
      <c r="U717" s="105"/>
    </row>
    <row r="718" ht="12.75" customHeight="1">
      <c r="A718" s="105"/>
      <c r="B718" s="105"/>
      <c r="C718" s="105"/>
      <c r="D718" s="105"/>
      <c r="E718" s="50"/>
      <c r="F718" s="105"/>
      <c r="G718" s="105"/>
      <c r="H718" s="105"/>
      <c r="I718" s="105"/>
      <c r="J718" s="105"/>
      <c r="K718" s="105"/>
      <c r="L718" s="105"/>
      <c r="M718" s="106"/>
      <c r="N718" s="106"/>
      <c r="O718" s="105"/>
      <c r="P718" s="107"/>
      <c r="Q718" s="105"/>
      <c r="R718" s="106"/>
      <c r="S718" s="105"/>
      <c r="T718" s="105"/>
      <c r="U718" s="105"/>
    </row>
    <row r="719" ht="12.75" customHeight="1">
      <c r="A719" s="105"/>
      <c r="B719" s="105"/>
      <c r="C719" s="105"/>
      <c r="D719" s="105"/>
      <c r="E719" s="50"/>
      <c r="F719" s="105"/>
      <c r="G719" s="105"/>
      <c r="H719" s="105"/>
      <c r="I719" s="105"/>
      <c r="J719" s="105"/>
      <c r="K719" s="105"/>
      <c r="L719" s="105"/>
      <c r="M719" s="106"/>
      <c r="N719" s="106"/>
      <c r="O719" s="105"/>
      <c r="P719" s="107"/>
      <c r="Q719" s="105"/>
      <c r="R719" s="106"/>
      <c r="S719" s="105"/>
      <c r="T719" s="105"/>
      <c r="U719" s="105"/>
    </row>
    <row r="720" ht="12.75" customHeight="1">
      <c r="A720" s="105"/>
      <c r="B720" s="105"/>
      <c r="C720" s="105"/>
      <c r="D720" s="105"/>
      <c r="E720" s="50"/>
      <c r="F720" s="105"/>
      <c r="G720" s="105"/>
      <c r="H720" s="105"/>
      <c r="I720" s="105"/>
      <c r="J720" s="105"/>
      <c r="K720" s="105"/>
      <c r="L720" s="105"/>
      <c r="M720" s="106"/>
      <c r="N720" s="106"/>
      <c r="O720" s="105"/>
      <c r="P720" s="107"/>
      <c r="Q720" s="105"/>
      <c r="R720" s="106"/>
      <c r="S720" s="105"/>
      <c r="T720" s="105"/>
      <c r="U720" s="105"/>
    </row>
    <row r="721" ht="12.75" customHeight="1">
      <c r="A721" s="105"/>
      <c r="B721" s="105"/>
      <c r="C721" s="105"/>
      <c r="D721" s="105"/>
      <c r="E721" s="50"/>
      <c r="F721" s="105"/>
      <c r="G721" s="105"/>
      <c r="H721" s="105"/>
      <c r="I721" s="105"/>
      <c r="J721" s="105"/>
      <c r="K721" s="105"/>
      <c r="L721" s="105"/>
      <c r="M721" s="106"/>
      <c r="N721" s="106"/>
      <c r="O721" s="105"/>
      <c r="P721" s="107"/>
      <c r="Q721" s="105"/>
      <c r="R721" s="106"/>
      <c r="S721" s="105"/>
      <c r="T721" s="105"/>
      <c r="U721" s="105"/>
    </row>
    <row r="722" ht="12.75" customHeight="1">
      <c r="A722" s="105"/>
      <c r="B722" s="105"/>
      <c r="C722" s="105"/>
      <c r="D722" s="105"/>
      <c r="E722" s="50"/>
      <c r="F722" s="105"/>
      <c r="G722" s="105"/>
      <c r="H722" s="105"/>
      <c r="I722" s="105"/>
      <c r="J722" s="105"/>
      <c r="K722" s="105"/>
      <c r="L722" s="105"/>
      <c r="M722" s="106"/>
      <c r="N722" s="106"/>
      <c r="O722" s="105"/>
      <c r="P722" s="107"/>
      <c r="Q722" s="105"/>
      <c r="R722" s="106"/>
      <c r="S722" s="105"/>
      <c r="T722" s="105"/>
      <c r="U722" s="105"/>
    </row>
    <row r="723" ht="12.75" customHeight="1">
      <c r="A723" s="105"/>
      <c r="B723" s="105"/>
      <c r="C723" s="105"/>
      <c r="D723" s="105"/>
      <c r="E723" s="50"/>
      <c r="F723" s="105"/>
      <c r="G723" s="105"/>
      <c r="H723" s="105"/>
      <c r="I723" s="105"/>
      <c r="J723" s="105"/>
      <c r="K723" s="105"/>
      <c r="L723" s="105"/>
      <c r="M723" s="106"/>
      <c r="N723" s="106"/>
      <c r="O723" s="105"/>
      <c r="P723" s="107"/>
      <c r="Q723" s="105"/>
      <c r="R723" s="106"/>
      <c r="S723" s="105"/>
      <c r="T723" s="105"/>
      <c r="U723" s="105"/>
    </row>
    <row r="724" ht="12.75" customHeight="1">
      <c r="A724" s="105"/>
      <c r="B724" s="105"/>
      <c r="C724" s="105"/>
      <c r="D724" s="105"/>
      <c r="E724" s="50"/>
      <c r="F724" s="105"/>
      <c r="G724" s="105"/>
      <c r="H724" s="105"/>
      <c r="I724" s="105"/>
      <c r="J724" s="105"/>
      <c r="K724" s="105"/>
      <c r="L724" s="105"/>
      <c r="M724" s="106"/>
      <c r="N724" s="106"/>
      <c r="O724" s="105"/>
      <c r="P724" s="107"/>
      <c r="Q724" s="105"/>
      <c r="R724" s="106"/>
      <c r="S724" s="105"/>
      <c r="T724" s="105"/>
      <c r="U724" s="105"/>
    </row>
    <row r="725" ht="12.75" customHeight="1">
      <c r="A725" s="105"/>
      <c r="B725" s="105"/>
      <c r="C725" s="105"/>
      <c r="D725" s="105"/>
      <c r="E725" s="50"/>
      <c r="F725" s="105"/>
      <c r="G725" s="105"/>
      <c r="H725" s="105"/>
      <c r="I725" s="105"/>
      <c r="J725" s="105"/>
      <c r="K725" s="105"/>
      <c r="L725" s="105"/>
      <c r="M725" s="106"/>
      <c r="N725" s="106"/>
      <c r="O725" s="105"/>
      <c r="P725" s="107"/>
      <c r="Q725" s="105"/>
      <c r="R725" s="106"/>
      <c r="S725" s="105"/>
      <c r="T725" s="105"/>
      <c r="U725" s="105"/>
    </row>
    <row r="726" ht="12.75" customHeight="1">
      <c r="A726" s="105"/>
      <c r="B726" s="105"/>
      <c r="C726" s="105"/>
      <c r="D726" s="105"/>
      <c r="E726" s="50"/>
      <c r="F726" s="105"/>
      <c r="G726" s="105"/>
      <c r="H726" s="105"/>
      <c r="I726" s="105"/>
      <c r="J726" s="105"/>
      <c r="K726" s="105"/>
      <c r="L726" s="105"/>
      <c r="M726" s="106"/>
      <c r="N726" s="106"/>
      <c r="O726" s="105"/>
      <c r="P726" s="107"/>
      <c r="Q726" s="105"/>
      <c r="R726" s="106"/>
      <c r="S726" s="105"/>
      <c r="T726" s="105"/>
      <c r="U726" s="105"/>
    </row>
    <row r="727" ht="12.75" customHeight="1">
      <c r="A727" s="105"/>
      <c r="B727" s="105"/>
      <c r="C727" s="105"/>
      <c r="D727" s="105"/>
      <c r="E727" s="50"/>
      <c r="F727" s="105"/>
      <c r="G727" s="105"/>
      <c r="H727" s="105"/>
      <c r="I727" s="105"/>
      <c r="J727" s="105"/>
      <c r="K727" s="105"/>
      <c r="L727" s="105"/>
      <c r="M727" s="106"/>
      <c r="N727" s="106"/>
      <c r="O727" s="105"/>
      <c r="P727" s="107"/>
      <c r="Q727" s="105"/>
      <c r="R727" s="106"/>
      <c r="S727" s="105"/>
      <c r="T727" s="105"/>
      <c r="U727" s="105"/>
    </row>
    <row r="728" ht="12.75" customHeight="1">
      <c r="A728" s="105"/>
      <c r="B728" s="105"/>
      <c r="C728" s="105"/>
      <c r="D728" s="105"/>
      <c r="E728" s="50"/>
      <c r="F728" s="105"/>
      <c r="G728" s="105"/>
      <c r="H728" s="105"/>
      <c r="I728" s="105"/>
      <c r="J728" s="105"/>
      <c r="K728" s="105"/>
      <c r="L728" s="105"/>
      <c r="M728" s="106"/>
      <c r="N728" s="106"/>
      <c r="O728" s="105"/>
      <c r="P728" s="107"/>
      <c r="Q728" s="105"/>
      <c r="R728" s="106"/>
      <c r="S728" s="105"/>
      <c r="T728" s="105"/>
      <c r="U728" s="105"/>
    </row>
    <row r="729" ht="12.75" customHeight="1">
      <c r="A729" s="105"/>
      <c r="B729" s="105"/>
      <c r="C729" s="105"/>
      <c r="D729" s="105"/>
      <c r="E729" s="50"/>
      <c r="F729" s="105"/>
      <c r="G729" s="105"/>
      <c r="H729" s="105"/>
      <c r="I729" s="105"/>
      <c r="J729" s="105"/>
      <c r="K729" s="105"/>
      <c r="L729" s="105"/>
      <c r="M729" s="106"/>
      <c r="N729" s="106"/>
      <c r="O729" s="105"/>
      <c r="P729" s="107"/>
      <c r="Q729" s="105"/>
      <c r="R729" s="106"/>
      <c r="S729" s="105"/>
      <c r="T729" s="105"/>
      <c r="U729" s="105"/>
    </row>
    <row r="730" ht="12.75" customHeight="1">
      <c r="A730" s="105"/>
      <c r="B730" s="105"/>
      <c r="C730" s="105"/>
      <c r="D730" s="105"/>
      <c r="E730" s="50"/>
      <c r="F730" s="105"/>
      <c r="G730" s="105"/>
      <c r="H730" s="105"/>
      <c r="I730" s="105"/>
      <c r="J730" s="105"/>
      <c r="K730" s="105"/>
      <c r="L730" s="105"/>
      <c r="M730" s="106"/>
      <c r="N730" s="106"/>
      <c r="O730" s="105"/>
      <c r="P730" s="107"/>
      <c r="Q730" s="105"/>
      <c r="R730" s="106"/>
      <c r="S730" s="105"/>
      <c r="T730" s="105"/>
      <c r="U730" s="105"/>
    </row>
    <row r="731" ht="12.75" customHeight="1">
      <c r="A731" s="105"/>
      <c r="B731" s="105"/>
      <c r="C731" s="105"/>
      <c r="D731" s="105"/>
      <c r="E731" s="50"/>
      <c r="F731" s="105"/>
      <c r="G731" s="105"/>
      <c r="H731" s="105"/>
      <c r="I731" s="105"/>
      <c r="J731" s="105"/>
      <c r="K731" s="105"/>
      <c r="L731" s="105"/>
      <c r="M731" s="106"/>
      <c r="N731" s="106"/>
      <c r="O731" s="105"/>
      <c r="P731" s="107"/>
      <c r="Q731" s="105"/>
      <c r="R731" s="106"/>
      <c r="S731" s="105"/>
      <c r="T731" s="105"/>
      <c r="U731" s="105"/>
    </row>
    <row r="732" ht="12.75" customHeight="1">
      <c r="A732" s="105"/>
      <c r="B732" s="105"/>
      <c r="C732" s="105"/>
      <c r="D732" s="105"/>
      <c r="E732" s="50"/>
      <c r="F732" s="105"/>
      <c r="G732" s="105"/>
      <c r="H732" s="105"/>
      <c r="I732" s="105"/>
      <c r="J732" s="105"/>
      <c r="K732" s="105"/>
      <c r="L732" s="105"/>
      <c r="M732" s="106"/>
      <c r="N732" s="106"/>
      <c r="O732" s="105"/>
      <c r="P732" s="107"/>
      <c r="Q732" s="105"/>
      <c r="R732" s="106"/>
      <c r="S732" s="105"/>
      <c r="T732" s="105"/>
      <c r="U732" s="105"/>
    </row>
    <row r="733" ht="12.75" customHeight="1">
      <c r="A733" s="105"/>
      <c r="B733" s="105"/>
      <c r="C733" s="105"/>
      <c r="D733" s="105"/>
      <c r="E733" s="50"/>
      <c r="F733" s="105"/>
      <c r="G733" s="105"/>
      <c r="H733" s="105"/>
      <c r="I733" s="105"/>
      <c r="J733" s="105"/>
      <c r="K733" s="105"/>
      <c r="L733" s="105"/>
      <c r="M733" s="106"/>
      <c r="N733" s="106"/>
      <c r="O733" s="105"/>
      <c r="P733" s="107"/>
      <c r="Q733" s="105"/>
      <c r="R733" s="106"/>
      <c r="S733" s="105"/>
      <c r="T733" s="105"/>
      <c r="U733" s="105"/>
    </row>
    <row r="734" ht="12.75" customHeight="1">
      <c r="A734" s="105"/>
      <c r="B734" s="105"/>
      <c r="C734" s="105"/>
      <c r="D734" s="105"/>
      <c r="E734" s="50"/>
      <c r="F734" s="105"/>
      <c r="G734" s="105"/>
      <c r="H734" s="105"/>
      <c r="I734" s="105"/>
      <c r="J734" s="105"/>
      <c r="K734" s="105"/>
      <c r="L734" s="105"/>
      <c r="M734" s="106"/>
      <c r="N734" s="106"/>
      <c r="O734" s="105"/>
      <c r="P734" s="107"/>
      <c r="Q734" s="105"/>
      <c r="R734" s="106"/>
      <c r="S734" s="105"/>
      <c r="T734" s="105"/>
      <c r="U734" s="105"/>
    </row>
    <row r="735" ht="12.75" customHeight="1">
      <c r="A735" s="105"/>
      <c r="B735" s="105"/>
      <c r="C735" s="105"/>
      <c r="D735" s="105"/>
      <c r="E735" s="50"/>
      <c r="F735" s="105"/>
      <c r="G735" s="105"/>
      <c r="H735" s="105"/>
      <c r="I735" s="105"/>
      <c r="J735" s="105"/>
      <c r="K735" s="105"/>
      <c r="L735" s="105"/>
      <c r="M735" s="106"/>
      <c r="N735" s="106"/>
      <c r="O735" s="105"/>
      <c r="P735" s="107"/>
      <c r="Q735" s="105"/>
      <c r="R735" s="106"/>
      <c r="S735" s="105"/>
      <c r="T735" s="105"/>
      <c r="U735" s="105"/>
    </row>
    <row r="736" ht="12.75" customHeight="1">
      <c r="A736" s="105"/>
      <c r="B736" s="105"/>
      <c r="C736" s="105"/>
      <c r="D736" s="105"/>
      <c r="E736" s="50"/>
      <c r="F736" s="105"/>
      <c r="G736" s="105"/>
      <c r="H736" s="105"/>
      <c r="I736" s="105"/>
      <c r="J736" s="105"/>
      <c r="K736" s="105"/>
      <c r="L736" s="105"/>
      <c r="M736" s="106"/>
      <c r="N736" s="106"/>
      <c r="O736" s="105"/>
      <c r="P736" s="107"/>
      <c r="Q736" s="105"/>
      <c r="R736" s="106"/>
      <c r="S736" s="105"/>
      <c r="T736" s="105"/>
      <c r="U736" s="105"/>
    </row>
    <row r="737" ht="12.75" customHeight="1">
      <c r="A737" s="105"/>
      <c r="B737" s="105"/>
      <c r="C737" s="105"/>
      <c r="D737" s="105"/>
      <c r="E737" s="50"/>
      <c r="F737" s="105"/>
      <c r="G737" s="105"/>
      <c r="H737" s="105"/>
      <c r="I737" s="105"/>
      <c r="J737" s="105"/>
      <c r="K737" s="105"/>
      <c r="L737" s="105"/>
      <c r="M737" s="106"/>
      <c r="N737" s="106"/>
      <c r="O737" s="105"/>
      <c r="P737" s="107"/>
      <c r="Q737" s="105"/>
      <c r="R737" s="106"/>
      <c r="S737" s="105"/>
      <c r="T737" s="105"/>
      <c r="U737" s="105"/>
    </row>
    <row r="738" ht="12.75" customHeight="1">
      <c r="A738" s="105"/>
      <c r="B738" s="105"/>
      <c r="C738" s="105"/>
      <c r="D738" s="105"/>
      <c r="E738" s="50"/>
      <c r="F738" s="105"/>
      <c r="G738" s="105"/>
      <c r="H738" s="105"/>
      <c r="I738" s="105"/>
      <c r="J738" s="105"/>
      <c r="K738" s="105"/>
      <c r="L738" s="105"/>
      <c r="M738" s="106"/>
      <c r="N738" s="106"/>
      <c r="O738" s="105"/>
      <c r="P738" s="107"/>
      <c r="Q738" s="105"/>
      <c r="R738" s="106"/>
      <c r="S738" s="105"/>
      <c r="T738" s="105"/>
      <c r="U738" s="105"/>
    </row>
    <row r="739" ht="12.75" customHeight="1">
      <c r="A739" s="105"/>
      <c r="B739" s="105"/>
      <c r="C739" s="105"/>
      <c r="D739" s="105"/>
      <c r="E739" s="50"/>
      <c r="F739" s="105"/>
      <c r="G739" s="105"/>
      <c r="H739" s="105"/>
      <c r="I739" s="105"/>
      <c r="J739" s="105"/>
      <c r="K739" s="105"/>
      <c r="L739" s="105"/>
      <c r="M739" s="106"/>
      <c r="N739" s="106"/>
      <c r="O739" s="105"/>
      <c r="P739" s="107"/>
      <c r="Q739" s="105"/>
      <c r="R739" s="106"/>
      <c r="S739" s="105"/>
      <c r="T739" s="105"/>
      <c r="U739" s="105"/>
    </row>
    <row r="740" ht="12.75" customHeight="1">
      <c r="A740" s="105"/>
      <c r="B740" s="105"/>
      <c r="C740" s="105"/>
      <c r="D740" s="105"/>
      <c r="E740" s="50"/>
      <c r="F740" s="105"/>
      <c r="G740" s="105"/>
      <c r="H740" s="105"/>
      <c r="I740" s="105"/>
      <c r="J740" s="105"/>
      <c r="K740" s="105"/>
      <c r="L740" s="105"/>
      <c r="M740" s="106"/>
      <c r="N740" s="106"/>
      <c r="O740" s="105"/>
      <c r="P740" s="107"/>
      <c r="Q740" s="105"/>
      <c r="R740" s="106"/>
      <c r="S740" s="105"/>
      <c r="T740" s="105"/>
      <c r="U740" s="105"/>
    </row>
    <row r="741" ht="12.75" customHeight="1">
      <c r="A741" s="105"/>
      <c r="B741" s="105"/>
      <c r="C741" s="105"/>
      <c r="D741" s="105"/>
      <c r="E741" s="50"/>
      <c r="F741" s="105"/>
      <c r="G741" s="105"/>
      <c r="H741" s="105"/>
      <c r="I741" s="105"/>
      <c r="J741" s="105"/>
      <c r="K741" s="105"/>
      <c r="L741" s="105"/>
      <c r="M741" s="106"/>
      <c r="N741" s="106"/>
      <c r="O741" s="105"/>
      <c r="P741" s="107"/>
      <c r="Q741" s="105"/>
      <c r="R741" s="106"/>
      <c r="S741" s="105"/>
      <c r="T741" s="105"/>
      <c r="U741" s="105"/>
    </row>
    <row r="742" ht="12.75" customHeight="1">
      <c r="A742" s="105"/>
      <c r="B742" s="105"/>
      <c r="C742" s="105"/>
      <c r="D742" s="105"/>
      <c r="E742" s="50"/>
      <c r="F742" s="105"/>
      <c r="G742" s="105"/>
      <c r="H742" s="105"/>
      <c r="I742" s="105"/>
      <c r="J742" s="105"/>
      <c r="K742" s="105"/>
      <c r="L742" s="105"/>
      <c r="M742" s="106"/>
      <c r="N742" s="106"/>
      <c r="O742" s="105"/>
      <c r="P742" s="107"/>
      <c r="Q742" s="105"/>
      <c r="R742" s="106"/>
      <c r="S742" s="105"/>
      <c r="T742" s="105"/>
      <c r="U742" s="105"/>
    </row>
    <row r="743" ht="12.75" customHeight="1">
      <c r="A743" s="105"/>
      <c r="B743" s="105"/>
      <c r="C743" s="105"/>
      <c r="D743" s="105"/>
      <c r="E743" s="50"/>
      <c r="F743" s="105"/>
      <c r="G743" s="105"/>
      <c r="H743" s="105"/>
      <c r="I743" s="105"/>
      <c r="J743" s="105"/>
      <c r="K743" s="105"/>
      <c r="L743" s="105"/>
      <c r="M743" s="106"/>
      <c r="N743" s="106"/>
      <c r="O743" s="105"/>
      <c r="P743" s="107"/>
      <c r="Q743" s="105"/>
      <c r="R743" s="106"/>
      <c r="S743" s="105"/>
      <c r="T743" s="105"/>
      <c r="U743" s="105"/>
    </row>
    <row r="744" ht="12.75" customHeight="1">
      <c r="A744" s="105"/>
      <c r="B744" s="105"/>
      <c r="C744" s="105"/>
      <c r="D744" s="105"/>
      <c r="E744" s="50"/>
      <c r="F744" s="105"/>
      <c r="G744" s="105"/>
      <c r="H744" s="105"/>
      <c r="I744" s="105"/>
      <c r="J744" s="105"/>
      <c r="K744" s="105"/>
      <c r="L744" s="105"/>
      <c r="M744" s="106"/>
      <c r="N744" s="106"/>
      <c r="O744" s="105"/>
      <c r="P744" s="107"/>
      <c r="Q744" s="105"/>
      <c r="R744" s="106"/>
      <c r="S744" s="105"/>
      <c r="T744" s="105"/>
      <c r="U744" s="105"/>
    </row>
    <row r="745" ht="12.75" customHeight="1">
      <c r="A745" s="105"/>
      <c r="B745" s="105"/>
      <c r="C745" s="105"/>
      <c r="D745" s="105"/>
      <c r="E745" s="50"/>
      <c r="F745" s="105"/>
      <c r="G745" s="105"/>
      <c r="H745" s="105"/>
      <c r="I745" s="105"/>
      <c r="J745" s="105"/>
      <c r="K745" s="105"/>
      <c r="L745" s="105"/>
      <c r="M745" s="106"/>
      <c r="N745" s="106"/>
      <c r="O745" s="105"/>
      <c r="P745" s="107"/>
      <c r="Q745" s="105"/>
      <c r="R745" s="106"/>
      <c r="S745" s="105"/>
      <c r="T745" s="105"/>
      <c r="U745" s="105"/>
    </row>
    <row r="746" ht="12.75" customHeight="1">
      <c r="A746" s="105"/>
      <c r="B746" s="105"/>
      <c r="C746" s="105"/>
      <c r="D746" s="105"/>
      <c r="E746" s="50"/>
      <c r="F746" s="105"/>
      <c r="G746" s="105"/>
      <c r="H746" s="105"/>
      <c r="I746" s="105"/>
      <c r="J746" s="105"/>
      <c r="K746" s="105"/>
      <c r="L746" s="105"/>
      <c r="M746" s="106"/>
      <c r="N746" s="106"/>
      <c r="O746" s="105"/>
      <c r="P746" s="107"/>
      <c r="Q746" s="105"/>
      <c r="R746" s="106"/>
      <c r="S746" s="105"/>
      <c r="T746" s="105"/>
      <c r="U746" s="105"/>
    </row>
    <row r="747" ht="12.75" customHeight="1">
      <c r="A747" s="105"/>
      <c r="B747" s="105"/>
      <c r="C747" s="105"/>
      <c r="D747" s="105"/>
      <c r="E747" s="50"/>
      <c r="F747" s="105"/>
      <c r="G747" s="105"/>
      <c r="H747" s="105"/>
      <c r="I747" s="105"/>
      <c r="J747" s="105"/>
      <c r="K747" s="105"/>
      <c r="L747" s="105"/>
      <c r="M747" s="106"/>
      <c r="N747" s="106"/>
      <c r="O747" s="105"/>
      <c r="P747" s="107"/>
      <c r="Q747" s="105"/>
      <c r="R747" s="106"/>
      <c r="S747" s="105"/>
      <c r="T747" s="105"/>
      <c r="U747" s="105"/>
    </row>
    <row r="748" ht="12.75" customHeight="1">
      <c r="A748" s="105"/>
      <c r="B748" s="105"/>
      <c r="C748" s="105"/>
      <c r="D748" s="105"/>
      <c r="E748" s="50"/>
      <c r="F748" s="105"/>
      <c r="G748" s="105"/>
      <c r="H748" s="105"/>
      <c r="I748" s="105"/>
      <c r="J748" s="105"/>
      <c r="K748" s="105"/>
      <c r="L748" s="105"/>
      <c r="M748" s="106"/>
      <c r="N748" s="106"/>
      <c r="O748" s="105"/>
      <c r="P748" s="107"/>
      <c r="Q748" s="105"/>
      <c r="R748" s="106"/>
      <c r="S748" s="105"/>
      <c r="T748" s="105"/>
      <c r="U748" s="105"/>
    </row>
    <row r="749" ht="12.75" customHeight="1">
      <c r="A749" s="105"/>
      <c r="B749" s="105"/>
      <c r="C749" s="105"/>
      <c r="D749" s="105"/>
      <c r="E749" s="50"/>
      <c r="F749" s="105"/>
      <c r="G749" s="105"/>
      <c r="H749" s="105"/>
      <c r="I749" s="105"/>
      <c r="J749" s="105"/>
      <c r="K749" s="105"/>
      <c r="L749" s="105"/>
      <c r="M749" s="106"/>
      <c r="N749" s="106"/>
      <c r="O749" s="105"/>
      <c r="P749" s="107"/>
      <c r="Q749" s="105"/>
      <c r="R749" s="106"/>
      <c r="S749" s="105"/>
      <c r="T749" s="105"/>
      <c r="U749" s="105"/>
    </row>
    <row r="750" ht="12.75" customHeight="1">
      <c r="A750" s="105"/>
      <c r="B750" s="105"/>
      <c r="C750" s="105"/>
      <c r="D750" s="105"/>
      <c r="E750" s="50"/>
      <c r="F750" s="105"/>
      <c r="G750" s="105"/>
      <c r="H750" s="105"/>
      <c r="I750" s="105"/>
      <c r="J750" s="105"/>
      <c r="K750" s="105"/>
      <c r="L750" s="105"/>
      <c r="M750" s="106"/>
      <c r="N750" s="106"/>
      <c r="O750" s="105"/>
      <c r="P750" s="107"/>
      <c r="Q750" s="105"/>
      <c r="R750" s="106"/>
      <c r="S750" s="105"/>
      <c r="T750" s="105"/>
      <c r="U750" s="105"/>
    </row>
    <row r="751" ht="12.75" customHeight="1">
      <c r="A751" s="105"/>
      <c r="B751" s="105"/>
      <c r="C751" s="105"/>
      <c r="D751" s="105"/>
      <c r="E751" s="50"/>
      <c r="F751" s="105"/>
      <c r="G751" s="105"/>
      <c r="H751" s="105"/>
      <c r="I751" s="105"/>
      <c r="J751" s="105"/>
      <c r="K751" s="105"/>
      <c r="L751" s="105"/>
      <c r="M751" s="106"/>
      <c r="N751" s="106"/>
      <c r="O751" s="105"/>
      <c r="P751" s="107"/>
      <c r="Q751" s="105"/>
      <c r="R751" s="106"/>
      <c r="S751" s="105"/>
      <c r="T751" s="105"/>
      <c r="U751" s="105"/>
    </row>
    <row r="752" ht="12.75" customHeight="1">
      <c r="A752" s="105"/>
      <c r="B752" s="105"/>
      <c r="C752" s="105"/>
      <c r="D752" s="105"/>
      <c r="E752" s="50"/>
      <c r="F752" s="105"/>
      <c r="G752" s="105"/>
      <c r="H752" s="105"/>
      <c r="I752" s="105"/>
      <c r="J752" s="105"/>
      <c r="K752" s="105"/>
      <c r="L752" s="105"/>
      <c r="M752" s="106"/>
      <c r="N752" s="106"/>
      <c r="O752" s="105"/>
      <c r="P752" s="107"/>
      <c r="Q752" s="105"/>
      <c r="R752" s="106"/>
      <c r="S752" s="105"/>
      <c r="T752" s="105"/>
      <c r="U752" s="105"/>
    </row>
    <row r="753" ht="12.75" customHeight="1">
      <c r="A753" s="105"/>
      <c r="B753" s="105"/>
      <c r="C753" s="105"/>
      <c r="D753" s="105"/>
      <c r="E753" s="50"/>
      <c r="F753" s="105"/>
      <c r="G753" s="105"/>
      <c r="H753" s="105"/>
      <c r="I753" s="105"/>
      <c r="J753" s="105"/>
      <c r="K753" s="105"/>
      <c r="L753" s="105"/>
      <c r="M753" s="106"/>
      <c r="N753" s="106"/>
      <c r="O753" s="105"/>
      <c r="P753" s="107"/>
      <c r="Q753" s="105"/>
      <c r="R753" s="106"/>
      <c r="S753" s="105"/>
      <c r="T753" s="105"/>
      <c r="U753" s="105"/>
    </row>
    <row r="754" ht="12.75" customHeight="1">
      <c r="A754" s="105"/>
      <c r="B754" s="105"/>
      <c r="C754" s="105"/>
      <c r="D754" s="105"/>
      <c r="E754" s="50"/>
      <c r="F754" s="105"/>
      <c r="G754" s="105"/>
      <c r="H754" s="105"/>
      <c r="I754" s="105"/>
      <c r="J754" s="105"/>
      <c r="K754" s="105"/>
      <c r="L754" s="105"/>
      <c r="M754" s="106"/>
      <c r="N754" s="106"/>
      <c r="O754" s="105"/>
      <c r="P754" s="107"/>
      <c r="Q754" s="105"/>
      <c r="R754" s="106"/>
      <c r="S754" s="105"/>
      <c r="T754" s="105"/>
      <c r="U754" s="105"/>
    </row>
    <row r="755" ht="12.75" customHeight="1">
      <c r="A755" s="105"/>
      <c r="B755" s="105"/>
      <c r="C755" s="105"/>
      <c r="D755" s="105"/>
      <c r="E755" s="50"/>
      <c r="F755" s="105"/>
      <c r="G755" s="105"/>
      <c r="H755" s="105"/>
      <c r="I755" s="105"/>
      <c r="J755" s="105"/>
      <c r="K755" s="105"/>
      <c r="L755" s="105"/>
      <c r="M755" s="106"/>
      <c r="N755" s="106"/>
      <c r="O755" s="105"/>
      <c r="P755" s="107"/>
      <c r="Q755" s="105"/>
      <c r="R755" s="106"/>
      <c r="S755" s="105"/>
      <c r="T755" s="105"/>
      <c r="U755" s="105"/>
    </row>
    <row r="756" ht="12.75" customHeight="1">
      <c r="A756" s="105"/>
      <c r="B756" s="105"/>
      <c r="C756" s="105"/>
      <c r="D756" s="105"/>
      <c r="E756" s="50"/>
      <c r="F756" s="105"/>
      <c r="G756" s="105"/>
      <c r="H756" s="105"/>
      <c r="I756" s="105"/>
      <c r="J756" s="105"/>
      <c r="K756" s="105"/>
      <c r="L756" s="105"/>
      <c r="M756" s="106"/>
      <c r="N756" s="106"/>
      <c r="O756" s="105"/>
      <c r="P756" s="107"/>
      <c r="Q756" s="105"/>
      <c r="R756" s="106"/>
      <c r="S756" s="105"/>
      <c r="T756" s="105"/>
      <c r="U756" s="105"/>
    </row>
    <row r="757" ht="12.75" customHeight="1">
      <c r="A757" s="105"/>
      <c r="B757" s="105"/>
      <c r="C757" s="105"/>
      <c r="D757" s="105"/>
      <c r="E757" s="50"/>
      <c r="F757" s="105"/>
      <c r="G757" s="105"/>
      <c r="H757" s="105"/>
      <c r="I757" s="105"/>
      <c r="J757" s="105"/>
      <c r="K757" s="105"/>
      <c r="L757" s="105"/>
      <c r="M757" s="106"/>
      <c r="N757" s="106"/>
      <c r="O757" s="105"/>
      <c r="P757" s="107"/>
      <c r="Q757" s="105"/>
      <c r="R757" s="106"/>
      <c r="S757" s="105"/>
      <c r="T757" s="105"/>
      <c r="U757" s="105"/>
    </row>
    <row r="758" ht="12.75" customHeight="1">
      <c r="A758" s="105"/>
      <c r="B758" s="105"/>
      <c r="C758" s="105"/>
      <c r="D758" s="105"/>
      <c r="E758" s="50"/>
      <c r="F758" s="105"/>
      <c r="G758" s="105"/>
      <c r="H758" s="105"/>
      <c r="I758" s="105"/>
      <c r="J758" s="105"/>
      <c r="K758" s="105"/>
      <c r="L758" s="105"/>
      <c r="M758" s="106"/>
      <c r="N758" s="106"/>
      <c r="O758" s="105"/>
      <c r="P758" s="107"/>
      <c r="Q758" s="105"/>
      <c r="R758" s="106"/>
      <c r="S758" s="105"/>
      <c r="T758" s="105"/>
      <c r="U758" s="105"/>
    </row>
    <row r="759" ht="12.75" customHeight="1">
      <c r="A759" s="105"/>
      <c r="B759" s="105"/>
      <c r="C759" s="105"/>
      <c r="D759" s="105"/>
      <c r="E759" s="50"/>
      <c r="F759" s="105"/>
      <c r="G759" s="105"/>
      <c r="H759" s="105"/>
      <c r="I759" s="105"/>
      <c r="J759" s="105"/>
      <c r="K759" s="105"/>
      <c r="L759" s="105"/>
      <c r="M759" s="106"/>
      <c r="N759" s="106"/>
      <c r="O759" s="105"/>
      <c r="P759" s="107"/>
      <c r="Q759" s="105"/>
      <c r="R759" s="106"/>
      <c r="S759" s="105"/>
      <c r="T759" s="105"/>
      <c r="U759" s="105"/>
    </row>
    <row r="760" ht="12.75" customHeight="1">
      <c r="A760" s="105"/>
      <c r="B760" s="105"/>
      <c r="C760" s="105"/>
      <c r="D760" s="105"/>
      <c r="E760" s="50"/>
      <c r="F760" s="105"/>
      <c r="G760" s="105"/>
      <c r="H760" s="105"/>
      <c r="I760" s="105"/>
      <c r="J760" s="105"/>
      <c r="K760" s="105"/>
      <c r="L760" s="105"/>
      <c r="M760" s="106"/>
      <c r="N760" s="106"/>
      <c r="O760" s="105"/>
      <c r="P760" s="107"/>
      <c r="Q760" s="105"/>
      <c r="R760" s="106"/>
      <c r="S760" s="105"/>
      <c r="T760" s="105"/>
      <c r="U760" s="105"/>
    </row>
    <row r="761" ht="12.75" customHeight="1">
      <c r="A761" s="105"/>
      <c r="B761" s="105"/>
      <c r="C761" s="105"/>
      <c r="D761" s="105"/>
      <c r="E761" s="50"/>
      <c r="F761" s="105"/>
      <c r="G761" s="105"/>
      <c r="H761" s="105"/>
      <c r="I761" s="105"/>
      <c r="J761" s="105"/>
      <c r="K761" s="105"/>
      <c r="L761" s="105"/>
      <c r="M761" s="106"/>
      <c r="N761" s="106"/>
      <c r="O761" s="105"/>
      <c r="P761" s="107"/>
      <c r="Q761" s="105"/>
      <c r="R761" s="106"/>
      <c r="S761" s="105"/>
      <c r="T761" s="105"/>
      <c r="U761" s="105"/>
    </row>
    <row r="762" ht="12.75" customHeight="1">
      <c r="A762" s="105"/>
      <c r="B762" s="105"/>
      <c r="C762" s="105"/>
      <c r="D762" s="105"/>
      <c r="E762" s="50"/>
      <c r="F762" s="105"/>
      <c r="G762" s="105"/>
      <c r="H762" s="105"/>
      <c r="I762" s="105"/>
      <c r="J762" s="105"/>
      <c r="K762" s="105"/>
      <c r="L762" s="105"/>
      <c r="M762" s="106"/>
      <c r="N762" s="106"/>
      <c r="O762" s="105"/>
      <c r="P762" s="107"/>
      <c r="Q762" s="105"/>
      <c r="R762" s="106"/>
      <c r="S762" s="105"/>
      <c r="T762" s="105"/>
      <c r="U762" s="105"/>
    </row>
    <row r="763" ht="12.75" customHeight="1">
      <c r="A763" s="105"/>
      <c r="B763" s="105"/>
      <c r="C763" s="105"/>
      <c r="D763" s="105"/>
      <c r="E763" s="50"/>
      <c r="F763" s="105"/>
      <c r="G763" s="105"/>
      <c r="H763" s="105"/>
      <c r="I763" s="105"/>
      <c r="J763" s="105"/>
      <c r="K763" s="105"/>
      <c r="L763" s="105"/>
      <c r="M763" s="106"/>
      <c r="N763" s="106"/>
      <c r="O763" s="105"/>
      <c r="P763" s="107"/>
      <c r="Q763" s="105"/>
      <c r="R763" s="106"/>
      <c r="S763" s="105"/>
      <c r="T763" s="105"/>
      <c r="U763" s="105"/>
    </row>
    <row r="764" ht="12.75" customHeight="1">
      <c r="A764" s="105"/>
      <c r="B764" s="105"/>
      <c r="C764" s="105"/>
      <c r="D764" s="105"/>
      <c r="E764" s="50"/>
      <c r="F764" s="105"/>
      <c r="G764" s="105"/>
      <c r="H764" s="105"/>
      <c r="I764" s="105"/>
      <c r="J764" s="105"/>
      <c r="K764" s="105"/>
      <c r="L764" s="105"/>
      <c r="M764" s="106"/>
      <c r="N764" s="106"/>
      <c r="O764" s="105"/>
      <c r="P764" s="107"/>
      <c r="Q764" s="105"/>
      <c r="R764" s="106"/>
      <c r="S764" s="105"/>
      <c r="T764" s="105"/>
      <c r="U764" s="105"/>
    </row>
    <row r="765" ht="12.75" customHeight="1">
      <c r="A765" s="105"/>
      <c r="B765" s="105"/>
      <c r="C765" s="105"/>
      <c r="D765" s="105"/>
      <c r="E765" s="50"/>
      <c r="F765" s="105"/>
      <c r="G765" s="105"/>
      <c r="H765" s="105"/>
      <c r="I765" s="105"/>
      <c r="J765" s="105"/>
      <c r="K765" s="105"/>
      <c r="L765" s="105"/>
      <c r="M765" s="106"/>
      <c r="N765" s="106"/>
      <c r="O765" s="105"/>
      <c r="P765" s="107"/>
      <c r="Q765" s="105"/>
      <c r="R765" s="106"/>
      <c r="S765" s="105"/>
      <c r="T765" s="105"/>
      <c r="U765" s="105"/>
    </row>
    <row r="766" ht="12.75" customHeight="1">
      <c r="A766" s="105"/>
      <c r="B766" s="105"/>
      <c r="C766" s="105"/>
      <c r="D766" s="105"/>
      <c r="E766" s="50"/>
      <c r="F766" s="105"/>
      <c r="G766" s="105"/>
      <c r="H766" s="105"/>
      <c r="I766" s="105"/>
      <c r="J766" s="105"/>
      <c r="K766" s="105"/>
      <c r="L766" s="105"/>
      <c r="M766" s="106"/>
      <c r="N766" s="106"/>
      <c r="O766" s="105"/>
      <c r="P766" s="107"/>
      <c r="Q766" s="105"/>
      <c r="R766" s="106"/>
      <c r="S766" s="105"/>
      <c r="T766" s="105"/>
      <c r="U766" s="105"/>
    </row>
    <row r="767" ht="12.75" customHeight="1">
      <c r="A767" s="105"/>
      <c r="B767" s="105"/>
      <c r="C767" s="105"/>
      <c r="D767" s="105"/>
      <c r="E767" s="50"/>
      <c r="F767" s="105"/>
      <c r="G767" s="105"/>
      <c r="H767" s="105"/>
      <c r="I767" s="105"/>
      <c r="J767" s="105"/>
      <c r="K767" s="105"/>
      <c r="L767" s="105"/>
      <c r="M767" s="106"/>
      <c r="N767" s="106"/>
      <c r="O767" s="105"/>
      <c r="P767" s="107"/>
      <c r="Q767" s="105"/>
      <c r="R767" s="106"/>
      <c r="S767" s="105"/>
      <c r="T767" s="105"/>
      <c r="U767" s="105"/>
    </row>
    <row r="768" ht="12.75" customHeight="1">
      <c r="A768" s="105"/>
      <c r="B768" s="105"/>
      <c r="C768" s="105"/>
      <c r="D768" s="105"/>
      <c r="E768" s="50"/>
      <c r="F768" s="105"/>
      <c r="G768" s="105"/>
      <c r="H768" s="105"/>
      <c r="I768" s="105"/>
      <c r="J768" s="105"/>
      <c r="K768" s="105"/>
      <c r="L768" s="105"/>
      <c r="M768" s="106"/>
      <c r="N768" s="106"/>
      <c r="O768" s="105"/>
      <c r="P768" s="107"/>
      <c r="Q768" s="105"/>
      <c r="R768" s="106"/>
      <c r="S768" s="105"/>
      <c r="T768" s="105"/>
      <c r="U768" s="105"/>
    </row>
    <row r="769" ht="12.75" customHeight="1">
      <c r="A769" s="105"/>
      <c r="B769" s="105"/>
      <c r="C769" s="105"/>
      <c r="D769" s="105"/>
      <c r="E769" s="50"/>
      <c r="F769" s="105"/>
      <c r="G769" s="105"/>
      <c r="H769" s="105"/>
      <c r="I769" s="105"/>
      <c r="J769" s="105"/>
      <c r="K769" s="105"/>
      <c r="L769" s="105"/>
      <c r="M769" s="106"/>
      <c r="N769" s="106"/>
      <c r="O769" s="105"/>
      <c r="P769" s="107"/>
      <c r="Q769" s="105"/>
      <c r="R769" s="106"/>
      <c r="S769" s="105"/>
      <c r="T769" s="105"/>
      <c r="U769" s="105"/>
    </row>
    <row r="770" ht="12.75" customHeight="1">
      <c r="A770" s="105"/>
      <c r="B770" s="105"/>
      <c r="C770" s="105"/>
      <c r="D770" s="105"/>
      <c r="E770" s="50"/>
      <c r="F770" s="105"/>
      <c r="G770" s="105"/>
      <c r="H770" s="105"/>
      <c r="I770" s="105"/>
      <c r="J770" s="105"/>
      <c r="K770" s="105"/>
      <c r="L770" s="105"/>
      <c r="M770" s="106"/>
      <c r="N770" s="106"/>
      <c r="O770" s="105"/>
      <c r="P770" s="107"/>
      <c r="Q770" s="105"/>
      <c r="R770" s="106"/>
      <c r="S770" s="105"/>
      <c r="T770" s="105"/>
      <c r="U770" s="105"/>
    </row>
    <row r="771" ht="12.75" customHeight="1">
      <c r="A771" s="105"/>
      <c r="B771" s="105"/>
      <c r="C771" s="105"/>
      <c r="D771" s="105"/>
      <c r="E771" s="50"/>
      <c r="F771" s="105"/>
      <c r="G771" s="105"/>
      <c r="H771" s="105"/>
      <c r="I771" s="105"/>
      <c r="J771" s="105"/>
      <c r="K771" s="105"/>
      <c r="L771" s="105"/>
      <c r="M771" s="106"/>
      <c r="N771" s="106"/>
      <c r="O771" s="105"/>
      <c r="P771" s="107"/>
      <c r="Q771" s="105"/>
      <c r="R771" s="106"/>
      <c r="S771" s="105"/>
      <c r="T771" s="105"/>
      <c r="U771" s="105"/>
    </row>
    <row r="772" ht="12.75" customHeight="1">
      <c r="A772" s="105"/>
      <c r="B772" s="105"/>
      <c r="C772" s="105"/>
      <c r="D772" s="105"/>
      <c r="E772" s="50"/>
      <c r="F772" s="105"/>
      <c r="G772" s="105"/>
      <c r="H772" s="105"/>
      <c r="I772" s="105"/>
      <c r="J772" s="105"/>
      <c r="K772" s="105"/>
      <c r="L772" s="105"/>
      <c r="M772" s="106"/>
      <c r="N772" s="106"/>
      <c r="O772" s="105"/>
      <c r="P772" s="107"/>
      <c r="Q772" s="105"/>
      <c r="R772" s="106"/>
      <c r="S772" s="105"/>
      <c r="T772" s="105"/>
      <c r="U772" s="105"/>
    </row>
    <row r="773" ht="12.75" customHeight="1">
      <c r="A773" s="105"/>
      <c r="B773" s="105"/>
      <c r="C773" s="105"/>
      <c r="D773" s="105"/>
      <c r="E773" s="50"/>
      <c r="F773" s="105"/>
      <c r="G773" s="105"/>
      <c r="H773" s="105"/>
      <c r="I773" s="105"/>
      <c r="J773" s="105"/>
      <c r="K773" s="105"/>
      <c r="L773" s="105"/>
      <c r="M773" s="106"/>
      <c r="N773" s="106"/>
      <c r="O773" s="105"/>
      <c r="P773" s="107"/>
      <c r="Q773" s="105"/>
      <c r="R773" s="106"/>
      <c r="S773" s="105"/>
      <c r="T773" s="105"/>
      <c r="U773" s="105"/>
    </row>
    <row r="774" ht="12.75" customHeight="1">
      <c r="A774" s="105"/>
      <c r="B774" s="105"/>
      <c r="C774" s="105"/>
      <c r="D774" s="105"/>
      <c r="E774" s="50"/>
      <c r="F774" s="105"/>
      <c r="G774" s="105"/>
      <c r="H774" s="105"/>
      <c r="I774" s="105"/>
      <c r="J774" s="105"/>
      <c r="K774" s="105"/>
      <c r="L774" s="105"/>
      <c r="M774" s="106"/>
      <c r="N774" s="106"/>
      <c r="O774" s="105"/>
      <c r="P774" s="107"/>
      <c r="Q774" s="105"/>
      <c r="R774" s="106"/>
      <c r="S774" s="105"/>
      <c r="T774" s="105"/>
      <c r="U774" s="105"/>
    </row>
    <row r="775" ht="12.75" customHeight="1">
      <c r="A775" s="105"/>
      <c r="B775" s="105"/>
      <c r="C775" s="105"/>
      <c r="D775" s="105"/>
      <c r="E775" s="50"/>
      <c r="F775" s="105"/>
      <c r="G775" s="105"/>
      <c r="H775" s="105"/>
      <c r="I775" s="105"/>
      <c r="J775" s="105"/>
      <c r="K775" s="105"/>
      <c r="L775" s="105"/>
      <c r="M775" s="106"/>
      <c r="N775" s="106"/>
      <c r="O775" s="105"/>
      <c r="P775" s="107"/>
      <c r="Q775" s="105"/>
      <c r="R775" s="106"/>
      <c r="S775" s="105"/>
      <c r="T775" s="105"/>
      <c r="U775" s="105"/>
    </row>
    <row r="776" ht="12.75" customHeight="1">
      <c r="A776" s="105"/>
      <c r="B776" s="105"/>
      <c r="C776" s="105"/>
      <c r="D776" s="105"/>
      <c r="E776" s="50"/>
      <c r="F776" s="105"/>
      <c r="G776" s="105"/>
      <c r="H776" s="105"/>
      <c r="I776" s="105"/>
      <c r="J776" s="105"/>
      <c r="K776" s="105"/>
      <c r="L776" s="105"/>
      <c r="M776" s="106"/>
      <c r="N776" s="106"/>
      <c r="O776" s="105"/>
      <c r="P776" s="107"/>
      <c r="Q776" s="105"/>
      <c r="R776" s="106"/>
      <c r="S776" s="105"/>
      <c r="T776" s="105"/>
      <c r="U776" s="105"/>
    </row>
    <row r="777" ht="12.75" customHeight="1">
      <c r="A777" s="105"/>
      <c r="B777" s="105"/>
      <c r="C777" s="105"/>
      <c r="D777" s="105"/>
      <c r="E777" s="50"/>
      <c r="F777" s="105"/>
      <c r="G777" s="105"/>
      <c r="H777" s="105"/>
      <c r="I777" s="105"/>
      <c r="J777" s="105"/>
      <c r="K777" s="105"/>
      <c r="L777" s="105"/>
      <c r="M777" s="106"/>
      <c r="N777" s="106"/>
      <c r="O777" s="105"/>
      <c r="P777" s="107"/>
      <c r="Q777" s="105"/>
      <c r="R777" s="106"/>
      <c r="S777" s="105"/>
      <c r="T777" s="105"/>
      <c r="U777" s="105"/>
    </row>
    <row r="778" ht="12.75" customHeight="1">
      <c r="A778" s="105"/>
      <c r="B778" s="105"/>
      <c r="C778" s="105"/>
      <c r="D778" s="105"/>
      <c r="E778" s="50"/>
      <c r="F778" s="105"/>
      <c r="G778" s="105"/>
      <c r="H778" s="105"/>
      <c r="I778" s="105"/>
      <c r="J778" s="105"/>
      <c r="K778" s="105"/>
      <c r="L778" s="105"/>
      <c r="M778" s="106"/>
      <c r="N778" s="106"/>
      <c r="O778" s="105"/>
      <c r="P778" s="107"/>
      <c r="Q778" s="105"/>
      <c r="R778" s="106"/>
      <c r="S778" s="105"/>
      <c r="T778" s="105"/>
      <c r="U778" s="105"/>
    </row>
    <row r="779" ht="12.75" customHeight="1">
      <c r="A779" s="105"/>
      <c r="B779" s="105"/>
      <c r="C779" s="105"/>
      <c r="D779" s="105"/>
      <c r="E779" s="50"/>
      <c r="F779" s="105"/>
      <c r="G779" s="105"/>
      <c r="H779" s="105"/>
      <c r="I779" s="105"/>
      <c r="J779" s="105"/>
      <c r="K779" s="105"/>
      <c r="L779" s="105"/>
      <c r="M779" s="106"/>
      <c r="N779" s="106"/>
      <c r="O779" s="105"/>
      <c r="P779" s="107"/>
      <c r="Q779" s="105"/>
      <c r="R779" s="106"/>
      <c r="S779" s="105"/>
      <c r="T779" s="105"/>
      <c r="U779" s="105"/>
    </row>
    <row r="780" ht="12.75" customHeight="1">
      <c r="A780" s="105"/>
      <c r="B780" s="105"/>
      <c r="C780" s="105"/>
      <c r="D780" s="105"/>
      <c r="E780" s="50"/>
      <c r="F780" s="105"/>
      <c r="G780" s="105"/>
      <c r="H780" s="105"/>
      <c r="I780" s="105"/>
      <c r="J780" s="105"/>
      <c r="K780" s="105"/>
      <c r="L780" s="105"/>
      <c r="M780" s="106"/>
      <c r="N780" s="106"/>
      <c r="O780" s="105"/>
      <c r="P780" s="107"/>
      <c r="Q780" s="105"/>
      <c r="R780" s="106"/>
      <c r="S780" s="105"/>
      <c r="T780" s="105"/>
      <c r="U780" s="105"/>
    </row>
    <row r="781" ht="12.75" customHeight="1">
      <c r="A781" s="105"/>
      <c r="B781" s="105"/>
      <c r="C781" s="105"/>
      <c r="D781" s="105"/>
      <c r="E781" s="50"/>
      <c r="F781" s="105"/>
      <c r="G781" s="105"/>
      <c r="H781" s="105"/>
      <c r="I781" s="105"/>
      <c r="J781" s="105"/>
      <c r="K781" s="105"/>
      <c r="L781" s="105"/>
      <c r="M781" s="106"/>
      <c r="N781" s="106"/>
      <c r="O781" s="105"/>
      <c r="P781" s="107"/>
      <c r="Q781" s="105"/>
      <c r="R781" s="106"/>
      <c r="S781" s="105"/>
      <c r="T781" s="105"/>
      <c r="U781" s="105"/>
    </row>
    <row r="782" ht="12.75" customHeight="1">
      <c r="A782" s="105"/>
      <c r="B782" s="105"/>
      <c r="C782" s="105"/>
      <c r="D782" s="105"/>
      <c r="E782" s="50"/>
      <c r="F782" s="105"/>
      <c r="G782" s="105"/>
      <c r="H782" s="105"/>
      <c r="I782" s="105"/>
      <c r="J782" s="105"/>
      <c r="K782" s="105"/>
      <c r="L782" s="105"/>
      <c r="M782" s="106"/>
      <c r="N782" s="106"/>
      <c r="O782" s="105"/>
      <c r="P782" s="107"/>
      <c r="Q782" s="105"/>
      <c r="R782" s="106"/>
      <c r="S782" s="105"/>
      <c r="T782" s="105"/>
      <c r="U782" s="105"/>
    </row>
    <row r="783" ht="12.75" customHeight="1">
      <c r="A783" s="105"/>
      <c r="B783" s="105"/>
      <c r="C783" s="105"/>
      <c r="D783" s="105"/>
      <c r="E783" s="50"/>
      <c r="F783" s="105"/>
      <c r="G783" s="105"/>
      <c r="H783" s="105"/>
      <c r="I783" s="105"/>
      <c r="J783" s="105"/>
      <c r="K783" s="105"/>
      <c r="L783" s="105"/>
      <c r="M783" s="106"/>
      <c r="N783" s="106"/>
      <c r="O783" s="105"/>
      <c r="P783" s="107"/>
      <c r="Q783" s="105"/>
      <c r="R783" s="106"/>
      <c r="S783" s="105"/>
      <c r="T783" s="105"/>
      <c r="U783" s="105"/>
    </row>
    <row r="784" ht="12.75" customHeight="1">
      <c r="A784" s="105"/>
      <c r="B784" s="105"/>
      <c r="C784" s="105"/>
      <c r="D784" s="105"/>
      <c r="E784" s="50"/>
      <c r="F784" s="105"/>
      <c r="G784" s="105"/>
      <c r="H784" s="105"/>
      <c r="I784" s="105"/>
      <c r="J784" s="105"/>
      <c r="K784" s="105"/>
      <c r="L784" s="105"/>
      <c r="M784" s="106"/>
      <c r="N784" s="106"/>
      <c r="O784" s="105"/>
      <c r="P784" s="107"/>
      <c r="Q784" s="105"/>
      <c r="R784" s="106"/>
      <c r="S784" s="105"/>
      <c r="T784" s="105"/>
      <c r="U784" s="105"/>
    </row>
    <row r="785" ht="12.75" customHeight="1">
      <c r="A785" s="105"/>
      <c r="B785" s="105"/>
      <c r="C785" s="105"/>
      <c r="D785" s="105"/>
      <c r="E785" s="50"/>
      <c r="F785" s="105"/>
      <c r="G785" s="105"/>
      <c r="H785" s="105"/>
      <c r="I785" s="105"/>
      <c r="J785" s="105"/>
      <c r="K785" s="105"/>
      <c r="L785" s="105"/>
      <c r="M785" s="106"/>
      <c r="N785" s="106"/>
      <c r="O785" s="105"/>
      <c r="P785" s="107"/>
      <c r="Q785" s="105"/>
      <c r="R785" s="106"/>
      <c r="S785" s="105"/>
      <c r="T785" s="105"/>
      <c r="U785" s="105"/>
    </row>
    <row r="786" ht="12.75" customHeight="1">
      <c r="A786" s="105"/>
      <c r="B786" s="105"/>
      <c r="C786" s="105"/>
      <c r="D786" s="105"/>
      <c r="E786" s="50"/>
      <c r="F786" s="105"/>
      <c r="G786" s="105"/>
      <c r="H786" s="105"/>
      <c r="I786" s="105"/>
      <c r="J786" s="105"/>
      <c r="K786" s="105"/>
      <c r="L786" s="105"/>
      <c r="M786" s="106"/>
      <c r="N786" s="106"/>
      <c r="O786" s="105"/>
      <c r="P786" s="107"/>
      <c r="Q786" s="105"/>
      <c r="R786" s="106"/>
      <c r="S786" s="105"/>
      <c r="T786" s="105"/>
      <c r="U786" s="105"/>
    </row>
    <row r="787" ht="12.75" customHeight="1">
      <c r="A787" s="105"/>
      <c r="B787" s="105"/>
      <c r="C787" s="105"/>
      <c r="D787" s="105"/>
      <c r="E787" s="50"/>
      <c r="F787" s="105"/>
      <c r="G787" s="105"/>
      <c r="H787" s="105"/>
      <c r="I787" s="105"/>
      <c r="J787" s="105"/>
      <c r="K787" s="105"/>
      <c r="L787" s="105"/>
      <c r="M787" s="106"/>
      <c r="N787" s="106"/>
      <c r="O787" s="105"/>
      <c r="P787" s="107"/>
      <c r="Q787" s="105"/>
      <c r="R787" s="106"/>
      <c r="S787" s="105"/>
      <c r="T787" s="105"/>
      <c r="U787" s="105"/>
    </row>
    <row r="788" ht="12.75" customHeight="1">
      <c r="A788" s="105"/>
      <c r="B788" s="105"/>
      <c r="C788" s="105"/>
      <c r="D788" s="105"/>
      <c r="E788" s="50"/>
      <c r="F788" s="105"/>
      <c r="G788" s="105"/>
      <c r="H788" s="105"/>
      <c r="I788" s="105"/>
      <c r="J788" s="105"/>
      <c r="K788" s="105"/>
      <c r="L788" s="105"/>
      <c r="M788" s="106"/>
      <c r="N788" s="106"/>
      <c r="O788" s="105"/>
      <c r="P788" s="107"/>
      <c r="Q788" s="105"/>
      <c r="R788" s="106"/>
      <c r="S788" s="105"/>
      <c r="T788" s="105"/>
      <c r="U788" s="105"/>
    </row>
    <row r="789" ht="12.75" customHeight="1">
      <c r="A789" s="105"/>
      <c r="B789" s="105"/>
      <c r="C789" s="105"/>
      <c r="D789" s="105"/>
      <c r="E789" s="50"/>
      <c r="F789" s="105"/>
      <c r="G789" s="105"/>
      <c r="H789" s="105"/>
      <c r="I789" s="105"/>
      <c r="J789" s="105"/>
      <c r="K789" s="105"/>
      <c r="L789" s="105"/>
      <c r="M789" s="106"/>
      <c r="N789" s="106"/>
      <c r="O789" s="105"/>
      <c r="P789" s="107"/>
      <c r="Q789" s="105"/>
      <c r="R789" s="106"/>
      <c r="S789" s="105"/>
      <c r="T789" s="105"/>
      <c r="U789" s="105"/>
    </row>
    <row r="790" ht="12.75" customHeight="1">
      <c r="A790" s="105"/>
      <c r="B790" s="105"/>
      <c r="C790" s="105"/>
      <c r="D790" s="105"/>
      <c r="E790" s="50"/>
      <c r="F790" s="105"/>
      <c r="G790" s="105"/>
      <c r="H790" s="105"/>
      <c r="I790" s="105"/>
      <c r="J790" s="105"/>
      <c r="K790" s="105"/>
      <c r="L790" s="105"/>
      <c r="M790" s="106"/>
      <c r="N790" s="106"/>
      <c r="O790" s="105"/>
      <c r="P790" s="107"/>
      <c r="Q790" s="105"/>
      <c r="R790" s="106"/>
      <c r="S790" s="105"/>
      <c r="T790" s="105"/>
      <c r="U790" s="105"/>
    </row>
    <row r="791" ht="12.75" customHeight="1">
      <c r="A791" s="105"/>
      <c r="B791" s="105"/>
      <c r="C791" s="105"/>
      <c r="D791" s="105"/>
      <c r="E791" s="50"/>
      <c r="F791" s="105"/>
      <c r="G791" s="105"/>
      <c r="H791" s="105"/>
      <c r="I791" s="105"/>
      <c r="J791" s="105"/>
      <c r="K791" s="105"/>
      <c r="L791" s="105"/>
      <c r="M791" s="106"/>
      <c r="N791" s="106"/>
      <c r="O791" s="105"/>
      <c r="P791" s="107"/>
      <c r="Q791" s="105"/>
      <c r="R791" s="106"/>
      <c r="S791" s="105"/>
      <c r="T791" s="105"/>
      <c r="U791" s="105"/>
    </row>
    <row r="792" ht="12.75" customHeight="1">
      <c r="A792" s="105"/>
      <c r="B792" s="105"/>
      <c r="C792" s="105"/>
      <c r="D792" s="105"/>
      <c r="E792" s="50"/>
      <c r="F792" s="105"/>
      <c r="G792" s="105"/>
      <c r="H792" s="105"/>
      <c r="I792" s="105"/>
      <c r="J792" s="105"/>
      <c r="K792" s="105"/>
      <c r="L792" s="105"/>
      <c r="M792" s="106"/>
      <c r="N792" s="106"/>
      <c r="O792" s="105"/>
      <c r="P792" s="107"/>
      <c r="Q792" s="105"/>
      <c r="R792" s="106"/>
      <c r="S792" s="105"/>
      <c r="T792" s="105"/>
      <c r="U792" s="105"/>
    </row>
    <row r="793" ht="12.75" customHeight="1">
      <c r="A793" s="105"/>
      <c r="B793" s="105"/>
      <c r="C793" s="105"/>
      <c r="D793" s="105"/>
      <c r="E793" s="50"/>
      <c r="F793" s="105"/>
      <c r="G793" s="105"/>
      <c r="H793" s="105"/>
      <c r="I793" s="105"/>
      <c r="J793" s="105"/>
      <c r="K793" s="105"/>
      <c r="L793" s="105"/>
      <c r="M793" s="106"/>
      <c r="N793" s="106"/>
      <c r="O793" s="105"/>
      <c r="P793" s="107"/>
      <c r="Q793" s="105"/>
      <c r="R793" s="106"/>
      <c r="S793" s="105"/>
      <c r="T793" s="105"/>
      <c r="U793" s="105"/>
    </row>
    <row r="794" ht="12.75" customHeight="1">
      <c r="A794" s="105"/>
      <c r="B794" s="105"/>
      <c r="C794" s="105"/>
      <c r="D794" s="105"/>
      <c r="E794" s="50"/>
      <c r="F794" s="105"/>
      <c r="G794" s="105"/>
      <c r="H794" s="105"/>
      <c r="I794" s="105"/>
      <c r="J794" s="105"/>
      <c r="K794" s="105"/>
      <c r="L794" s="105"/>
      <c r="M794" s="106"/>
      <c r="N794" s="106"/>
      <c r="O794" s="105"/>
      <c r="P794" s="107"/>
      <c r="Q794" s="105"/>
      <c r="R794" s="106"/>
      <c r="S794" s="105"/>
      <c r="T794" s="105"/>
      <c r="U794" s="105"/>
    </row>
    <row r="795" ht="12.75" customHeight="1">
      <c r="A795" s="105"/>
      <c r="B795" s="105"/>
      <c r="C795" s="105"/>
      <c r="D795" s="105"/>
      <c r="E795" s="50"/>
      <c r="F795" s="105"/>
      <c r="G795" s="105"/>
      <c r="H795" s="105"/>
      <c r="I795" s="105"/>
      <c r="J795" s="105"/>
      <c r="K795" s="105"/>
      <c r="L795" s="105"/>
      <c r="M795" s="106"/>
      <c r="N795" s="106"/>
      <c r="O795" s="105"/>
      <c r="P795" s="107"/>
      <c r="Q795" s="105"/>
      <c r="R795" s="106"/>
      <c r="S795" s="105"/>
      <c r="T795" s="105"/>
      <c r="U795" s="105"/>
    </row>
    <row r="796" ht="12.75" customHeight="1">
      <c r="A796" s="105"/>
      <c r="B796" s="105"/>
      <c r="C796" s="105"/>
      <c r="D796" s="105"/>
      <c r="E796" s="50"/>
      <c r="F796" s="105"/>
      <c r="G796" s="105"/>
      <c r="H796" s="105"/>
      <c r="I796" s="105"/>
      <c r="J796" s="105"/>
      <c r="K796" s="105"/>
      <c r="L796" s="105"/>
      <c r="M796" s="106"/>
      <c r="N796" s="106"/>
      <c r="O796" s="105"/>
      <c r="P796" s="107"/>
      <c r="Q796" s="105"/>
      <c r="R796" s="106"/>
      <c r="S796" s="105"/>
      <c r="T796" s="105"/>
      <c r="U796" s="105"/>
    </row>
    <row r="797" ht="12.75" customHeight="1">
      <c r="A797" s="105"/>
      <c r="B797" s="105"/>
      <c r="C797" s="105"/>
      <c r="D797" s="105"/>
      <c r="E797" s="50"/>
      <c r="F797" s="105"/>
      <c r="G797" s="105"/>
      <c r="H797" s="105"/>
      <c r="I797" s="105"/>
      <c r="J797" s="105"/>
      <c r="K797" s="105"/>
      <c r="L797" s="105"/>
      <c r="M797" s="106"/>
      <c r="N797" s="106"/>
      <c r="O797" s="105"/>
      <c r="P797" s="107"/>
      <c r="Q797" s="105"/>
      <c r="R797" s="106"/>
      <c r="S797" s="105"/>
      <c r="T797" s="105"/>
      <c r="U797" s="105"/>
    </row>
    <row r="798" ht="12.75" customHeight="1">
      <c r="A798" s="105"/>
      <c r="B798" s="105"/>
      <c r="C798" s="105"/>
      <c r="D798" s="105"/>
      <c r="E798" s="50"/>
      <c r="F798" s="105"/>
      <c r="G798" s="105"/>
      <c r="H798" s="105"/>
      <c r="I798" s="105"/>
      <c r="J798" s="105"/>
      <c r="K798" s="105"/>
      <c r="L798" s="105"/>
      <c r="M798" s="106"/>
      <c r="N798" s="106"/>
      <c r="O798" s="105"/>
      <c r="P798" s="107"/>
      <c r="Q798" s="105"/>
      <c r="R798" s="106"/>
      <c r="S798" s="105"/>
      <c r="T798" s="105"/>
      <c r="U798" s="105"/>
    </row>
    <row r="799" ht="12.75" customHeight="1">
      <c r="A799" s="105"/>
      <c r="B799" s="105"/>
      <c r="C799" s="105"/>
      <c r="D799" s="105"/>
      <c r="E799" s="50"/>
      <c r="F799" s="105"/>
      <c r="G799" s="105"/>
      <c r="H799" s="105"/>
      <c r="I799" s="105"/>
      <c r="J799" s="105"/>
      <c r="K799" s="105"/>
      <c r="L799" s="105"/>
      <c r="M799" s="106"/>
      <c r="N799" s="106"/>
      <c r="O799" s="105"/>
      <c r="P799" s="107"/>
      <c r="Q799" s="105"/>
      <c r="R799" s="106"/>
      <c r="S799" s="105"/>
      <c r="T799" s="105"/>
      <c r="U799" s="105"/>
    </row>
    <row r="800" ht="12.75" customHeight="1">
      <c r="A800" s="105"/>
      <c r="B800" s="105"/>
      <c r="C800" s="105"/>
      <c r="D800" s="105"/>
      <c r="E800" s="50"/>
      <c r="F800" s="105"/>
      <c r="G800" s="105"/>
      <c r="H800" s="105"/>
      <c r="I800" s="105"/>
      <c r="J800" s="105"/>
      <c r="K800" s="105"/>
      <c r="L800" s="105"/>
      <c r="M800" s="106"/>
      <c r="N800" s="106"/>
      <c r="O800" s="105"/>
      <c r="P800" s="107"/>
      <c r="Q800" s="105"/>
      <c r="R800" s="106"/>
      <c r="S800" s="105"/>
      <c r="T800" s="105"/>
      <c r="U800" s="105"/>
    </row>
    <row r="801" ht="12.75" customHeight="1">
      <c r="A801" s="105"/>
      <c r="B801" s="105"/>
      <c r="C801" s="105"/>
      <c r="D801" s="105"/>
      <c r="E801" s="50"/>
      <c r="F801" s="105"/>
      <c r="G801" s="105"/>
      <c r="H801" s="105"/>
      <c r="I801" s="105"/>
      <c r="J801" s="105"/>
      <c r="K801" s="105"/>
      <c r="L801" s="105"/>
      <c r="M801" s="106"/>
      <c r="N801" s="106"/>
      <c r="O801" s="105"/>
      <c r="P801" s="107"/>
      <c r="Q801" s="105"/>
      <c r="R801" s="106"/>
      <c r="S801" s="105"/>
      <c r="T801" s="105"/>
      <c r="U801" s="105"/>
    </row>
    <row r="802" ht="12.75" customHeight="1">
      <c r="A802" s="105"/>
      <c r="B802" s="105"/>
      <c r="C802" s="105"/>
      <c r="D802" s="105"/>
      <c r="E802" s="50"/>
      <c r="F802" s="105"/>
      <c r="G802" s="105"/>
      <c r="H802" s="105"/>
      <c r="I802" s="105"/>
      <c r="J802" s="105"/>
      <c r="K802" s="105"/>
      <c r="L802" s="105"/>
      <c r="M802" s="106"/>
      <c r="N802" s="106"/>
      <c r="O802" s="105"/>
      <c r="P802" s="107"/>
      <c r="Q802" s="105"/>
      <c r="R802" s="106"/>
      <c r="S802" s="105"/>
      <c r="T802" s="105"/>
      <c r="U802" s="105"/>
    </row>
    <row r="803" ht="12.75" customHeight="1">
      <c r="A803" s="105"/>
      <c r="B803" s="105"/>
      <c r="C803" s="105"/>
      <c r="D803" s="105"/>
      <c r="E803" s="50"/>
      <c r="F803" s="105"/>
      <c r="G803" s="105"/>
      <c r="H803" s="105"/>
      <c r="I803" s="105"/>
      <c r="J803" s="105"/>
      <c r="K803" s="105"/>
      <c r="L803" s="105"/>
      <c r="M803" s="106"/>
      <c r="N803" s="106"/>
      <c r="O803" s="105"/>
      <c r="P803" s="107"/>
      <c r="Q803" s="105"/>
      <c r="R803" s="106"/>
      <c r="S803" s="105"/>
      <c r="T803" s="105"/>
      <c r="U803" s="105"/>
    </row>
    <row r="804" ht="12.75" customHeight="1">
      <c r="A804" s="105"/>
      <c r="B804" s="105"/>
      <c r="C804" s="105"/>
      <c r="D804" s="105"/>
      <c r="E804" s="50"/>
      <c r="F804" s="105"/>
      <c r="G804" s="105"/>
      <c r="H804" s="105"/>
      <c r="I804" s="105"/>
      <c r="J804" s="105"/>
      <c r="K804" s="105"/>
      <c r="L804" s="105"/>
      <c r="M804" s="106"/>
      <c r="N804" s="106"/>
      <c r="O804" s="105"/>
      <c r="P804" s="107"/>
      <c r="Q804" s="105"/>
      <c r="R804" s="106"/>
      <c r="S804" s="105"/>
      <c r="T804" s="105"/>
      <c r="U804" s="105"/>
    </row>
    <row r="805" ht="12.75" customHeight="1">
      <c r="A805" s="105"/>
      <c r="B805" s="105"/>
      <c r="C805" s="105"/>
      <c r="D805" s="105"/>
      <c r="E805" s="50"/>
      <c r="F805" s="105"/>
      <c r="G805" s="105"/>
      <c r="H805" s="105"/>
      <c r="I805" s="105"/>
      <c r="J805" s="105"/>
      <c r="K805" s="105"/>
      <c r="L805" s="105"/>
      <c r="M805" s="106"/>
      <c r="N805" s="106"/>
      <c r="O805" s="105"/>
      <c r="P805" s="107"/>
      <c r="Q805" s="105"/>
      <c r="R805" s="106"/>
      <c r="S805" s="105"/>
      <c r="T805" s="105"/>
      <c r="U805" s="105"/>
    </row>
    <row r="806" ht="12.75" customHeight="1">
      <c r="A806" s="105"/>
      <c r="B806" s="105"/>
      <c r="C806" s="105"/>
      <c r="D806" s="105"/>
      <c r="E806" s="50"/>
      <c r="F806" s="105"/>
      <c r="G806" s="105"/>
      <c r="H806" s="105"/>
      <c r="I806" s="105"/>
      <c r="J806" s="105"/>
      <c r="K806" s="105"/>
      <c r="L806" s="105"/>
      <c r="M806" s="106"/>
      <c r="N806" s="106"/>
      <c r="O806" s="105"/>
      <c r="P806" s="107"/>
      <c r="Q806" s="105"/>
      <c r="R806" s="106"/>
      <c r="S806" s="105"/>
      <c r="T806" s="105"/>
      <c r="U806" s="105"/>
    </row>
    <row r="807" ht="12.75" customHeight="1">
      <c r="A807" s="105"/>
      <c r="B807" s="105"/>
      <c r="C807" s="105"/>
      <c r="D807" s="105"/>
      <c r="E807" s="50"/>
      <c r="F807" s="105"/>
      <c r="G807" s="105"/>
      <c r="H807" s="105"/>
      <c r="I807" s="105"/>
      <c r="J807" s="105"/>
      <c r="K807" s="105"/>
      <c r="L807" s="105"/>
      <c r="M807" s="106"/>
      <c r="N807" s="106"/>
      <c r="O807" s="105"/>
      <c r="P807" s="107"/>
      <c r="Q807" s="105"/>
      <c r="R807" s="106"/>
      <c r="S807" s="105"/>
      <c r="T807" s="105"/>
      <c r="U807" s="105"/>
    </row>
    <row r="808" ht="12.75" customHeight="1">
      <c r="A808" s="105"/>
      <c r="B808" s="105"/>
      <c r="C808" s="105"/>
      <c r="D808" s="105"/>
      <c r="E808" s="50"/>
      <c r="F808" s="105"/>
      <c r="G808" s="105"/>
      <c r="H808" s="105"/>
      <c r="I808" s="105"/>
      <c r="J808" s="105"/>
      <c r="K808" s="105"/>
      <c r="L808" s="105"/>
      <c r="M808" s="106"/>
      <c r="N808" s="106"/>
      <c r="O808" s="105"/>
      <c r="P808" s="107"/>
      <c r="Q808" s="105"/>
      <c r="R808" s="106"/>
      <c r="S808" s="105"/>
      <c r="T808" s="105"/>
      <c r="U808" s="105"/>
    </row>
    <row r="809" ht="12.75" customHeight="1">
      <c r="A809" s="105"/>
      <c r="B809" s="105"/>
      <c r="C809" s="105"/>
      <c r="D809" s="105"/>
      <c r="E809" s="50"/>
      <c r="F809" s="105"/>
      <c r="G809" s="105"/>
      <c r="H809" s="105"/>
      <c r="I809" s="105"/>
      <c r="J809" s="105"/>
      <c r="K809" s="105"/>
      <c r="L809" s="105"/>
      <c r="M809" s="106"/>
      <c r="N809" s="106"/>
      <c r="O809" s="105"/>
      <c r="P809" s="107"/>
      <c r="Q809" s="105"/>
      <c r="R809" s="106"/>
      <c r="S809" s="105"/>
      <c r="T809" s="105"/>
      <c r="U809" s="105"/>
    </row>
    <row r="810" ht="12.75" customHeight="1">
      <c r="A810" s="105"/>
      <c r="B810" s="105"/>
      <c r="C810" s="105"/>
      <c r="D810" s="105"/>
      <c r="E810" s="50"/>
      <c r="F810" s="105"/>
      <c r="G810" s="105"/>
      <c r="H810" s="105"/>
      <c r="I810" s="105"/>
      <c r="J810" s="105"/>
      <c r="K810" s="105"/>
      <c r="L810" s="105"/>
      <c r="M810" s="106"/>
      <c r="N810" s="106"/>
      <c r="O810" s="105"/>
      <c r="P810" s="107"/>
      <c r="Q810" s="105"/>
      <c r="R810" s="106"/>
      <c r="S810" s="105"/>
      <c r="T810" s="105"/>
      <c r="U810" s="105"/>
    </row>
    <row r="811" ht="12.75" customHeight="1">
      <c r="A811" s="105"/>
      <c r="B811" s="105"/>
      <c r="C811" s="105"/>
      <c r="D811" s="105"/>
      <c r="E811" s="50"/>
      <c r="F811" s="105"/>
      <c r="G811" s="105"/>
      <c r="H811" s="105"/>
      <c r="I811" s="105"/>
      <c r="J811" s="105"/>
      <c r="K811" s="105"/>
      <c r="L811" s="105"/>
      <c r="M811" s="106"/>
      <c r="N811" s="106"/>
      <c r="O811" s="105"/>
      <c r="P811" s="107"/>
      <c r="Q811" s="105"/>
      <c r="R811" s="106"/>
      <c r="S811" s="105"/>
      <c r="T811" s="105"/>
      <c r="U811" s="105"/>
    </row>
    <row r="812" ht="12.75" customHeight="1">
      <c r="A812" s="105"/>
      <c r="B812" s="105"/>
      <c r="C812" s="105"/>
      <c r="D812" s="105"/>
      <c r="E812" s="50"/>
      <c r="F812" s="105"/>
      <c r="G812" s="105"/>
      <c r="H812" s="105"/>
      <c r="I812" s="105"/>
      <c r="J812" s="105"/>
      <c r="K812" s="105"/>
      <c r="L812" s="105"/>
      <c r="M812" s="106"/>
      <c r="N812" s="106"/>
      <c r="O812" s="105"/>
      <c r="P812" s="107"/>
      <c r="Q812" s="105"/>
      <c r="R812" s="106"/>
      <c r="S812" s="105"/>
      <c r="T812" s="105"/>
      <c r="U812" s="105"/>
    </row>
    <row r="813" ht="12.75" customHeight="1">
      <c r="A813" s="105"/>
      <c r="B813" s="105"/>
      <c r="C813" s="105"/>
      <c r="D813" s="105"/>
      <c r="E813" s="50"/>
      <c r="F813" s="105"/>
      <c r="G813" s="105"/>
      <c r="H813" s="105"/>
      <c r="I813" s="105"/>
      <c r="J813" s="105"/>
      <c r="K813" s="105"/>
      <c r="L813" s="105"/>
      <c r="M813" s="106"/>
      <c r="N813" s="106"/>
      <c r="O813" s="105"/>
      <c r="P813" s="107"/>
      <c r="Q813" s="105"/>
      <c r="R813" s="106"/>
      <c r="S813" s="105"/>
      <c r="T813" s="105"/>
      <c r="U813" s="105"/>
    </row>
    <row r="814" ht="12.75" customHeight="1">
      <c r="A814" s="105"/>
      <c r="B814" s="105"/>
      <c r="C814" s="105"/>
      <c r="D814" s="105"/>
      <c r="E814" s="50"/>
      <c r="F814" s="105"/>
      <c r="G814" s="105"/>
      <c r="H814" s="105"/>
      <c r="I814" s="105"/>
      <c r="J814" s="105"/>
      <c r="K814" s="105"/>
      <c r="L814" s="105"/>
      <c r="M814" s="106"/>
      <c r="N814" s="106"/>
      <c r="O814" s="105"/>
      <c r="P814" s="107"/>
      <c r="Q814" s="105"/>
      <c r="R814" s="106"/>
      <c r="S814" s="105"/>
      <c r="T814" s="105"/>
      <c r="U814" s="105"/>
    </row>
    <row r="815" ht="12.75" customHeight="1">
      <c r="A815" s="105"/>
      <c r="B815" s="105"/>
      <c r="C815" s="105"/>
      <c r="D815" s="105"/>
      <c r="E815" s="50"/>
      <c r="F815" s="105"/>
      <c r="G815" s="105"/>
      <c r="H815" s="105"/>
      <c r="I815" s="105"/>
      <c r="J815" s="105"/>
      <c r="K815" s="105"/>
      <c r="L815" s="105"/>
      <c r="M815" s="106"/>
      <c r="N815" s="106"/>
      <c r="O815" s="105"/>
      <c r="P815" s="107"/>
      <c r="Q815" s="105"/>
      <c r="R815" s="106"/>
      <c r="S815" s="105"/>
      <c r="T815" s="105"/>
      <c r="U815" s="105"/>
    </row>
    <row r="816" ht="12.75" customHeight="1">
      <c r="A816" s="105"/>
      <c r="B816" s="105"/>
      <c r="C816" s="105"/>
      <c r="D816" s="105"/>
      <c r="E816" s="50"/>
      <c r="F816" s="105"/>
      <c r="G816" s="105"/>
      <c r="H816" s="105"/>
      <c r="I816" s="105"/>
      <c r="J816" s="105"/>
      <c r="K816" s="105"/>
      <c r="L816" s="105"/>
      <c r="M816" s="106"/>
      <c r="N816" s="106"/>
      <c r="O816" s="105"/>
      <c r="P816" s="107"/>
      <c r="Q816" s="105"/>
      <c r="R816" s="106"/>
      <c r="S816" s="105"/>
      <c r="T816" s="105"/>
      <c r="U816" s="105"/>
    </row>
    <row r="817" ht="12.75" customHeight="1">
      <c r="A817" s="105"/>
      <c r="B817" s="105"/>
      <c r="C817" s="105"/>
      <c r="D817" s="105"/>
      <c r="E817" s="50"/>
      <c r="F817" s="105"/>
      <c r="G817" s="105"/>
      <c r="H817" s="105"/>
      <c r="I817" s="105"/>
      <c r="J817" s="105"/>
      <c r="K817" s="105"/>
      <c r="L817" s="105"/>
      <c r="M817" s="106"/>
      <c r="N817" s="106"/>
      <c r="O817" s="105"/>
      <c r="P817" s="107"/>
      <c r="Q817" s="105"/>
      <c r="R817" s="106"/>
      <c r="S817" s="105"/>
      <c r="T817" s="105"/>
      <c r="U817" s="105"/>
    </row>
    <row r="818" ht="12.75" customHeight="1">
      <c r="A818" s="105"/>
      <c r="B818" s="105"/>
      <c r="C818" s="105"/>
      <c r="D818" s="105"/>
      <c r="E818" s="50"/>
      <c r="F818" s="105"/>
      <c r="G818" s="105"/>
      <c r="H818" s="105"/>
      <c r="I818" s="105"/>
      <c r="J818" s="105"/>
      <c r="K818" s="105"/>
      <c r="L818" s="105"/>
      <c r="M818" s="106"/>
      <c r="N818" s="106"/>
      <c r="O818" s="105"/>
      <c r="P818" s="107"/>
      <c r="Q818" s="105"/>
      <c r="R818" s="106"/>
      <c r="S818" s="105"/>
      <c r="T818" s="105"/>
      <c r="U818" s="105"/>
    </row>
    <row r="819" ht="12.75" customHeight="1">
      <c r="A819" s="105"/>
      <c r="B819" s="105"/>
      <c r="C819" s="105"/>
      <c r="D819" s="105"/>
      <c r="E819" s="50"/>
      <c r="F819" s="105"/>
      <c r="G819" s="105"/>
      <c r="H819" s="105"/>
      <c r="I819" s="105"/>
      <c r="J819" s="105"/>
      <c r="K819" s="105"/>
      <c r="L819" s="105"/>
      <c r="M819" s="106"/>
      <c r="N819" s="106"/>
      <c r="O819" s="105"/>
      <c r="P819" s="107"/>
      <c r="Q819" s="105"/>
      <c r="R819" s="106"/>
      <c r="S819" s="105"/>
      <c r="T819" s="105"/>
      <c r="U819" s="105"/>
    </row>
    <row r="820" ht="12.75" customHeight="1">
      <c r="A820" s="105"/>
      <c r="B820" s="105"/>
      <c r="C820" s="105"/>
      <c r="D820" s="105"/>
      <c r="E820" s="50"/>
      <c r="F820" s="105"/>
      <c r="G820" s="105"/>
      <c r="H820" s="105"/>
      <c r="I820" s="105"/>
      <c r="J820" s="105"/>
      <c r="K820" s="105"/>
      <c r="L820" s="105"/>
      <c r="M820" s="106"/>
      <c r="N820" s="106"/>
      <c r="O820" s="105"/>
      <c r="P820" s="107"/>
      <c r="Q820" s="105"/>
      <c r="R820" s="106"/>
      <c r="S820" s="105"/>
      <c r="T820" s="105"/>
      <c r="U820" s="105"/>
    </row>
    <row r="821" ht="12.75" customHeight="1">
      <c r="A821" s="105"/>
      <c r="B821" s="105"/>
      <c r="C821" s="105"/>
      <c r="D821" s="105"/>
      <c r="E821" s="50"/>
      <c r="F821" s="105"/>
      <c r="G821" s="105"/>
      <c r="H821" s="105"/>
      <c r="I821" s="105"/>
      <c r="J821" s="105"/>
      <c r="K821" s="105"/>
      <c r="L821" s="105"/>
      <c r="M821" s="106"/>
      <c r="N821" s="106"/>
      <c r="O821" s="105"/>
      <c r="P821" s="107"/>
      <c r="Q821" s="105"/>
      <c r="R821" s="106"/>
      <c r="S821" s="105"/>
      <c r="T821" s="105"/>
      <c r="U821" s="105"/>
    </row>
    <row r="822" ht="12.75" customHeight="1">
      <c r="A822" s="105"/>
      <c r="B822" s="105"/>
      <c r="C822" s="105"/>
      <c r="D822" s="105"/>
      <c r="E822" s="50"/>
      <c r="F822" s="105"/>
      <c r="G822" s="105"/>
      <c r="H822" s="105"/>
      <c r="I822" s="105"/>
      <c r="J822" s="105"/>
      <c r="K822" s="105"/>
      <c r="L822" s="105"/>
      <c r="M822" s="106"/>
      <c r="N822" s="106"/>
      <c r="O822" s="105"/>
      <c r="P822" s="107"/>
      <c r="Q822" s="105"/>
      <c r="R822" s="106"/>
      <c r="S822" s="105"/>
      <c r="T822" s="105"/>
      <c r="U822" s="105"/>
    </row>
    <row r="823" ht="12.75" customHeight="1">
      <c r="A823" s="105"/>
      <c r="B823" s="105"/>
      <c r="C823" s="105"/>
      <c r="D823" s="105"/>
      <c r="E823" s="50"/>
      <c r="F823" s="105"/>
      <c r="G823" s="105"/>
      <c r="H823" s="105"/>
      <c r="I823" s="105"/>
      <c r="J823" s="105"/>
      <c r="K823" s="105"/>
      <c r="L823" s="105"/>
      <c r="M823" s="106"/>
      <c r="N823" s="106"/>
      <c r="O823" s="105"/>
      <c r="P823" s="107"/>
      <c r="Q823" s="105"/>
      <c r="R823" s="106"/>
      <c r="S823" s="105"/>
      <c r="T823" s="105"/>
      <c r="U823" s="105"/>
    </row>
    <row r="824" ht="12.75" customHeight="1">
      <c r="A824" s="105"/>
      <c r="B824" s="105"/>
      <c r="C824" s="105"/>
      <c r="D824" s="105"/>
      <c r="E824" s="50"/>
      <c r="F824" s="105"/>
      <c r="G824" s="105"/>
      <c r="H824" s="105"/>
      <c r="I824" s="105"/>
      <c r="J824" s="105"/>
      <c r="K824" s="105"/>
      <c r="L824" s="105"/>
      <c r="M824" s="106"/>
      <c r="N824" s="106"/>
      <c r="O824" s="105"/>
      <c r="P824" s="107"/>
      <c r="Q824" s="105"/>
      <c r="R824" s="106"/>
      <c r="S824" s="105"/>
      <c r="T824" s="105"/>
      <c r="U824" s="105"/>
    </row>
    <row r="825" ht="12.75" customHeight="1">
      <c r="A825" s="105"/>
      <c r="B825" s="105"/>
      <c r="C825" s="105"/>
      <c r="D825" s="105"/>
      <c r="E825" s="50"/>
      <c r="F825" s="105"/>
      <c r="G825" s="105"/>
      <c r="H825" s="105"/>
      <c r="I825" s="105"/>
      <c r="J825" s="105"/>
      <c r="K825" s="105"/>
      <c r="L825" s="105"/>
      <c r="M825" s="106"/>
      <c r="N825" s="106"/>
      <c r="O825" s="105"/>
      <c r="P825" s="107"/>
      <c r="Q825" s="105"/>
      <c r="R825" s="106"/>
      <c r="S825" s="105"/>
      <c r="T825" s="105"/>
      <c r="U825" s="105"/>
    </row>
    <row r="826" ht="12.75" customHeight="1">
      <c r="A826" s="105"/>
      <c r="B826" s="105"/>
      <c r="C826" s="105"/>
      <c r="D826" s="105"/>
      <c r="E826" s="50"/>
      <c r="F826" s="105"/>
      <c r="G826" s="105"/>
      <c r="H826" s="105"/>
      <c r="I826" s="105"/>
      <c r="J826" s="105"/>
      <c r="K826" s="105"/>
      <c r="L826" s="105"/>
      <c r="M826" s="106"/>
      <c r="N826" s="106"/>
      <c r="O826" s="105"/>
      <c r="P826" s="107"/>
      <c r="Q826" s="105"/>
      <c r="R826" s="106"/>
      <c r="S826" s="105"/>
      <c r="T826" s="105"/>
      <c r="U826" s="105"/>
    </row>
    <row r="827" ht="12.75" customHeight="1">
      <c r="A827" s="105"/>
      <c r="B827" s="105"/>
      <c r="C827" s="105"/>
      <c r="D827" s="105"/>
      <c r="E827" s="50"/>
      <c r="F827" s="105"/>
      <c r="G827" s="105"/>
      <c r="H827" s="105"/>
      <c r="I827" s="105"/>
      <c r="J827" s="105"/>
      <c r="K827" s="105"/>
      <c r="L827" s="105"/>
      <c r="M827" s="106"/>
      <c r="N827" s="106"/>
      <c r="O827" s="105"/>
      <c r="P827" s="107"/>
      <c r="Q827" s="105"/>
      <c r="R827" s="106"/>
      <c r="S827" s="105"/>
      <c r="T827" s="105"/>
      <c r="U827" s="105"/>
    </row>
    <row r="828" ht="12.75" customHeight="1">
      <c r="A828" s="105"/>
      <c r="B828" s="105"/>
      <c r="C828" s="105"/>
      <c r="D828" s="105"/>
      <c r="E828" s="50"/>
      <c r="F828" s="105"/>
      <c r="G828" s="105"/>
      <c r="H828" s="105"/>
      <c r="I828" s="105"/>
      <c r="J828" s="105"/>
      <c r="K828" s="105"/>
      <c r="L828" s="105"/>
      <c r="M828" s="106"/>
      <c r="N828" s="106"/>
      <c r="O828" s="105"/>
      <c r="P828" s="107"/>
      <c r="Q828" s="105"/>
      <c r="R828" s="106"/>
      <c r="S828" s="105"/>
      <c r="T828" s="105"/>
      <c r="U828" s="105"/>
    </row>
    <row r="829" ht="12.75" customHeight="1">
      <c r="A829" s="105"/>
      <c r="B829" s="105"/>
      <c r="C829" s="105"/>
      <c r="D829" s="105"/>
      <c r="E829" s="50"/>
      <c r="F829" s="105"/>
      <c r="G829" s="105"/>
      <c r="H829" s="105"/>
      <c r="I829" s="105"/>
      <c r="J829" s="105"/>
      <c r="K829" s="105"/>
      <c r="L829" s="105"/>
      <c r="M829" s="106"/>
      <c r="N829" s="106"/>
      <c r="O829" s="105"/>
      <c r="P829" s="107"/>
      <c r="Q829" s="105"/>
      <c r="R829" s="106"/>
      <c r="S829" s="105"/>
      <c r="T829" s="105"/>
      <c r="U829" s="105"/>
    </row>
    <row r="830" ht="12.75" customHeight="1">
      <c r="A830" s="105"/>
      <c r="B830" s="105"/>
      <c r="C830" s="105"/>
      <c r="D830" s="105"/>
      <c r="E830" s="50"/>
      <c r="F830" s="105"/>
      <c r="G830" s="105"/>
      <c r="H830" s="105"/>
      <c r="I830" s="105"/>
      <c r="J830" s="105"/>
      <c r="K830" s="105"/>
      <c r="L830" s="105"/>
      <c r="M830" s="106"/>
      <c r="N830" s="106"/>
      <c r="O830" s="105"/>
      <c r="P830" s="107"/>
      <c r="Q830" s="105"/>
      <c r="R830" s="106"/>
      <c r="S830" s="105"/>
      <c r="T830" s="105"/>
      <c r="U830" s="105"/>
    </row>
    <row r="831" ht="12.75" customHeight="1">
      <c r="A831" s="105"/>
      <c r="B831" s="105"/>
      <c r="C831" s="105"/>
      <c r="D831" s="105"/>
      <c r="E831" s="50"/>
      <c r="F831" s="105"/>
      <c r="G831" s="105"/>
      <c r="H831" s="105"/>
      <c r="I831" s="105"/>
      <c r="J831" s="105"/>
      <c r="K831" s="105"/>
      <c r="L831" s="105"/>
      <c r="M831" s="106"/>
      <c r="N831" s="106"/>
      <c r="O831" s="105"/>
      <c r="P831" s="107"/>
      <c r="Q831" s="105"/>
      <c r="R831" s="106"/>
      <c r="S831" s="105"/>
      <c r="T831" s="105"/>
      <c r="U831" s="105"/>
    </row>
    <row r="832" ht="12.75" customHeight="1">
      <c r="A832" s="105"/>
      <c r="B832" s="105"/>
      <c r="C832" s="105"/>
      <c r="D832" s="105"/>
      <c r="E832" s="50"/>
      <c r="F832" s="105"/>
      <c r="G832" s="105"/>
      <c r="H832" s="105"/>
      <c r="I832" s="105"/>
      <c r="J832" s="105"/>
      <c r="K832" s="105"/>
      <c r="L832" s="105"/>
      <c r="M832" s="106"/>
      <c r="N832" s="106"/>
      <c r="O832" s="105"/>
      <c r="P832" s="107"/>
      <c r="Q832" s="105"/>
      <c r="R832" s="106"/>
      <c r="S832" s="105"/>
      <c r="T832" s="105"/>
      <c r="U832" s="105"/>
    </row>
    <row r="833" ht="12.75" customHeight="1">
      <c r="A833" s="105"/>
      <c r="B833" s="105"/>
      <c r="C833" s="105"/>
      <c r="D833" s="105"/>
      <c r="E833" s="50"/>
      <c r="F833" s="105"/>
      <c r="G833" s="105"/>
      <c r="H833" s="105"/>
      <c r="I833" s="105"/>
      <c r="J833" s="105"/>
      <c r="K833" s="105"/>
      <c r="L833" s="105"/>
      <c r="M833" s="106"/>
      <c r="N833" s="106"/>
      <c r="O833" s="105"/>
      <c r="P833" s="107"/>
      <c r="Q833" s="105"/>
      <c r="R833" s="106"/>
      <c r="S833" s="105"/>
      <c r="T833" s="105"/>
      <c r="U833" s="105"/>
    </row>
    <row r="834" ht="12.75" customHeight="1">
      <c r="A834" s="105"/>
      <c r="B834" s="105"/>
      <c r="C834" s="105"/>
      <c r="D834" s="105"/>
      <c r="E834" s="50"/>
      <c r="F834" s="105"/>
      <c r="G834" s="105"/>
      <c r="H834" s="105"/>
      <c r="I834" s="105"/>
      <c r="J834" s="105"/>
      <c r="K834" s="105"/>
      <c r="L834" s="105"/>
      <c r="M834" s="106"/>
      <c r="N834" s="106"/>
      <c r="O834" s="105"/>
      <c r="P834" s="107"/>
      <c r="Q834" s="105"/>
      <c r="R834" s="106"/>
      <c r="S834" s="105"/>
      <c r="T834" s="105"/>
      <c r="U834" s="105"/>
    </row>
    <row r="835" ht="12.75" customHeight="1">
      <c r="A835" s="105"/>
      <c r="B835" s="105"/>
      <c r="C835" s="105"/>
      <c r="D835" s="105"/>
      <c r="E835" s="50"/>
      <c r="F835" s="105"/>
      <c r="G835" s="105"/>
      <c r="H835" s="105"/>
      <c r="I835" s="105"/>
      <c r="J835" s="105"/>
      <c r="K835" s="105"/>
      <c r="L835" s="105"/>
      <c r="M835" s="106"/>
      <c r="N835" s="106"/>
      <c r="O835" s="105"/>
      <c r="P835" s="107"/>
      <c r="Q835" s="105"/>
      <c r="R835" s="106"/>
      <c r="S835" s="105"/>
      <c r="T835" s="105"/>
      <c r="U835" s="105"/>
    </row>
    <row r="836" ht="12.75" customHeight="1">
      <c r="A836" s="105"/>
      <c r="B836" s="105"/>
      <c r="C836" s="105"/>
      <c r="D836" s="105"/>
      <c r="E836" s="50"/>
      <c r="F836" s="105"/>
      <c r="G836" s="105"/>
      <c r="H836" s="105"/>
      <c r="I836" s="105"/>
      <c r="J836" s="105"/>
      <c r="K836" s="105"/>
      <c r="L836" s="105"/>
      <c r="M836" s="106"/>
      <c r="N836" s="106"/>
      <c r="O836" s="105"/>
      <c r="P836" s="107"/>
      <c r="Q836" s="105"/>
      <c r="R836" s="106"/>
      <c r="S836" s="105"/>
      <c r="T836" s="105"/>
      <c r="U836" s="105"/>
    </row>
    <row r="837" ht="12.75" customHeight="1">
      <c r="A837" s="105"/>
      <c r="B837" s="105"/>
      <c r="C837" s="105"/>
      <c r="D837" s="105"/>
      <c r="E837" s="50"/>
      <c r="F837" s="105"/>
      <c r="G837" s="105"/>
      <c r="H837" s="105"/>
      <c r="I837" s="105"/>
      <c r="J837" s="105"/>
      <c r="K837" s="105"/>
      <c r="L837" s="105"/>
      <c r="M837" s="106"/>
      <c r="N837" s="106"/>
      <c r="O837" s="105"/>
      <c r="P837" s="107"/>
      <c r="Q837" s="105"/>
      <c r="R837" s="106"/>
      <c r="S837" s="105"/>
      <c r="T837" s="105"/>
      <c r="U837" s="105"/>
    </row>
    <row r="838" ht="12.75" customHeight="1">
      <c r="A838" s="105"/>
      <c r="B838" s="105"/>
      <c r="C838" s="105"/>
      <c r="D838" s="105"/>
      <c r="E838" s="50"/>
      <c r="F838" s="105"/>
      <c r="G838" s="105"/>
      <c r="H838" s="105"/>
      <c r="I838" s="105"/>
      <c r="J838" s="105"/>
      <c r="K838" s="105"/>
      <c r="L838" s="105"/>
      <c r="M838" s="106"/>
      <c r="N838" s="106"/>
      <c r="O838" s="105"/>
      <c r="P838" s="107"/>
      <c r="Q838" s="105"/>
      <c r="R838" s="106"/>
      <c r="S838" s="105"/>
      <c r="T838" s="105"/>
      <c r="U838" s="105"/>
    </row>
    <row r="839" ht="12.75" customHeight="1">
      <c r="A839" s="105"/>
      <c r="B839" s="105"/>
      <c r="C839" s="105"/>
      <c r="D839" s="105"/>
      <c r="E839" s="50"/>
      <c r="F839" s="105"/>
      <c r="G839" s="105"/>
      <c r="H839" s="105"/>
      <c r="I839" s="105"/>
      <c r="J839" s="105"/>
      <c r="K839" s="105"/>
      <c r="L839" s="105"/>
      <c r="M839" s="106"/>
      <c r="N839" s="106"/>
      <c r="O839" s="105"/>
      <c r="P839" s="107"/>
      <c r="Q839" s="105"/>
      <c r="R839" s="106"/>
      <c r="S839" s="105"/>
      <c r="T839" s="105"/>
      <c r="U839" s="105"/>
    </row>
    <row r="840" ht="12.75" customHeight="1">
      <c r="A840" s="105"/>
      <c r="B840" s="105"/>
      <c r="C840" s="105"/>
      <c r="D840" s="105"/>
      <c r="E840" s="50"/>
      <c r="F840" s="105"/>
      <c r="G840" s="105"/>
      <c r="H840" s="105"/>
      <c r="I840" s="105"/>
      <c r="J840" s="105"/>
      <c r="K840" s="105"/>
      <c r="L840" s="105"/>
      <c r="M840" s="106"/>
      <c r="N840" s="106"/>
      <c r="O840" s="105"/>
      <c r="P840" s="107"/>
      <c r="Q840" s="105"/>
      <c r="R840" s="106"/>
      <c r="S840" s="105"/>
      <c r="T840" s="105"/>
      <c r="U840" s="105"/>
    </row>
    <row r="841" ht="12.75" customHeight="1">
      <c r="A841" s="105"/>
      <c r="B841" s="105"/>
      <c r="C841" s="105"/>
      <c r="D841" s="105"/>
      <c r="E841" s="50"/>
      <c r="F841" s="105"/>
      <c r="G841" s="105"/>
      <c r="H841" s="105"/>
      <c r="I841" s="105"/>
      <c r="J841" s="105"/>
      <c r="K841" s="105"/>
      <c r="L841" s="105"/>
      <c r="M841" s="106"/>
      <c r="N841" s="106"/>
      <c r="O841" s="105"/>
      <c r="P841" s="107"/>
      <c r="Q841" s="105"/>
      <c r="R841" s="106"/>
      <c r="S841" s="105"/>
      <c r="T841" s="105"/>
      <c r="U841" s="105"/>
    </row>
    <row r="842" ht="12.75" customHeight="1">
      <c r="A842" s="105"/>
      <c r="B842" s="105"/>
      <c r="C842" s="105"/>
      <c r="D842" s="105"/>
      <c r="E842" s="50"/>
      <c r="F842" s="105"/>
      <c r="G842" s="105"/>
      <c r="H842" s="105"/>
      <c r="I842" s="105"/>
      <c r="J842" s="105"/>
      <c r="K842" s="105"/>
      <c r="L842" s="105"/>
      <c r="M842" s="106"/>
      <c r="N842" s="106"/>
      <c r="O842" s="105"/>
      <c r="P842" s="107"/>
      <c r="Q842" s="105"/>
      <c r="R842" s="106"/>
      <c r="S842" s="105"/>
      <c r="T842" s="105"/>
      <c r="U842" s="105"/>
    </row>
    <row r="843" ht="12.75" customHeight="1">
      <c r="A843" s="105"/>
      <c r="B843" s="105"/>
      <c r="C843" s="105"/>
      <c r="D843" s="105"/>
      <c r="E843" s="50"/>
      <c r="F843" s="105"/>
      <c r="G843" s="105"/>
      <c r="H843" s="105"/>
      <c r="I843" s="105"/>
      <c r="J843" s="105"/>
      <c r="K843" s="105"/>
      <c r="L843" s="105"/>
      <c r="M843" s="106"/>
      <c r="N843" s="106"/>
      <c r="O843" s="105"/>
      <c r="P843" s="107"/>
      <c r="Q843" s="105"/>
      <c r="R843" s="106"/>
      <c r="S843" s="105"/>
      <c r="T843" s="105"/>
      <c r="U843" s="105"/>
    </row>
    <row r="844" ht="12.75" customHeight="1">
      <c r="A844" s="105"/>
      <c r="B844" s="105"/>
      <c r="C844" s="105"/>
      <c r="D844" s="105"/>
      <c r="E844" s="50"/>
      <c r="F844" s="105"/>
      <c r="G844" s="105"/>
      <c r="H844" s="105"/>
      <c r="I844" s="105"/>
      <c r="J844" s="105"/>
      <c r="K844" s="105"/>
      <c r="L844" s="105"/>
      <c r="M844" s="106"/>
      <c r="N844" s="106"/>
      <c r="O844" s="105"/>
      <c r="P844" s="107"/>
      <c r="Q844" s="105"/>
      <c r="R844" s="106"/>
      <c r="S844" s="105"/>
      <c r="T844" s="105"/>
      <c r="U844" s="105"/>
    </row>
    <row r="845" ht="12.75" customHeight="1">
      <c r="A845" s="105"/>
      <c r="B845" s="105"/>
      <c r="C845" s="105"/>
      <c r="D845" s="105"/>
      <c r="E845" s="50"/>
      <c r="F845" s="105"/>
      <c r="G845" s="105"/>
      <c r="H845" s="105"/>
      <c r="I845" s="105"/>
      <c r="J845" s="105"/>
      <c r="K845" s="105"/>
      <c r="L845" s="105"/>
      <c r="M845" s="106"/>
      <c r="N845" s="106"/>
      <c r="O845" s="105"/>
      <c r="P845" s="107"/>
      <c r="Q845" s="105"/>
      <c r="R845" s="106"/>
      <c r="S845" s="105"/>
      <c r="T845" s="105"/>
      <c r="U845" s="105"/>
    </row>
    <row r="846" ht="12.75" customHeight="1">
      <c r="A846" s="105"/>
      <c r="B846" s="105"/>
      <c r="C846" s="105"/>
      <c r="D846" s="105"/>
      <c r="E846" s="50"/>
      <c r="F846" s="105"/>
      <c r="G846" s="105"/>
      <c r="H846" s="105"/>
      <c r="I846" s="105"/>
      <c r="J846" s="105"/>
      <c r="K846" s="105"/>
      <c r="L846" s="105"/>
      <c r="M846" s="106"/>
      <c r="N846" s="106"/>
      <c r="O846" s="105"/>
      <c r="P846" s="107"/>
      <c r="Q846" s="105"/>
      <c r="R846" s="106"/>
      <c r="S846" s="105"/>
      <c r="T846" s="105"/>
      <c r="U846" s="105"/>
    </row>
    <row r="847" ht="12.75" customHeight="1">
      <c r="A847" s="105"/>
      <c r="B847" s="105"/>
      <c r="C847" s="105"/>
      <c r="D847" s="105"/>
      <c r="E847" s="50"/>
      <c r="F847" s="105"/>
      <c r="G847" s="105"/>
      <c r="H847" s="105"/>
      <c r="I847" s="105"/>
      <c r="J847" s="105"/>
      <c r="K847" s="105"/>
      <c r="L847" s="105"/>
      <c r="M847" s="106"/>
      <c r="N847" s="106"/>
      <c r="O847" s="105"/>
      <c r="P847" s="107"/>
      <c r="Q847" s="105"/>
      <c r="R847" s="106"/>
      <c r="S847" s="105"/>
      <c r="T847" s="105"/>
      <c r="U847" s="105"/>
    </row>
    <row r="848" ht="12.75" customHeight="1">
      <c r="A848" s="105"/>
      <c r="B848" s="105"/>
      <c r="C848" s="105"/>
      <c r="D848" s="105"/>
      <c r="E848" s="50"/>
      <c r="F848" s="105"/>
      <c r="G848" s="105"/>
      <c r="H848" s="105"/>
      <c r="I848" s="105"/>
      <c r="J848" s="105"/>
      <c r="K848" s="105"/>
      <c r="L848" s="105"/>
      <c r="M848" s="106"/>
      <c r="N848" s="106"/>
      <c r="O848" s="105"/>
      <c r="P848" s="107"/>
      <c r="Q848" s="105"/>
      <c r="R848" s="106"/>
      <c r="S848" s="105"/>
      <c r="T848" s="105"/>
      <c r="U848" s="105"/>
    </row>
    <row r="849" ht="12.75" customHeight="1">
      <c r="A849" s="105"/>
      <c r="B849" s="105"/>
      <c r="C849" s="105"/>
      <c r="D849" s="105"/>
      <c r="E849" s="50"/>
      <c r="F849" s="105"/>
      <c r="G849" s="105"/>
      <c r="H849" s="105"/>
      <c r="I849" s="105"/>
      <c r="J849" s="105"/>
      <c r="K849" s="105"/>
      <c r="L849" s="105"/>
      <c r="M849" s="106"/>
      <c r="N849" s="106"/>
      <c r="O849" s="105"/>
      <c r="P849" s="107"/>
      <c r="Q849" s="105"/>
      <c r="R849" s="106"/>
      <c r="S849" s="105"/>
      <c r="T849" s="105"/>
      <c r="U849" s="105"/>
    </row>
    <row r="850" ht="12.75" customHeight="1">
      <c r="A850" s="105"/>
      <c r="B850" s="105"/>
      <c r="C850" s="105"/>
      <c r="D850" s="105"/>
      <c r="E850" s="50"/>
      <c r="F850" s="105"/>
      <c r="G850" s="105"/>
      <c r="H850" s="105"/>
      <c r="I850" s="105"/>
      <c r="J850" s="105"/>
      <c r="K850" s="105"/>
      <c r="L850" s="105"/>
      <c r="M850" s="106"/>
      <c r="N850" s="106"/>
      <c r="O850" s="105"/>
      <c r="P850" s="107"/>
      <c r="Q850" s="105"/>
      <c r="R850" s="106"/>
      <c r="S850" s="105"/>
      <c r="T850" s="105"/>
      <c r="U850" s="105"/>
    </row>
    <row r="851" ht="12.75" customHeight="1">
      <c r="A851" s="105"/>
      <c r="B851" s="105"/>
      <c r="C851" s="105"/>
      <c r="D851" s="105"/>
      <c r="E851" s="50"/>
      <c r="F851" s="105"/>
      <c r="G851" s="105"/>
      <c r="H851" s="105"/>
      <c r="I851" s="105"/>
      <c r="J851" s="105"/>
      <c r="K851" s="105"/>
      <c r="L851" s="105"/>
      <c r="M851" s="106"/>
      <c r="N851" s="106"/>
      <c r="O851" s="105"/>
      <c r="P851" s="107"/>
      <c r="Q851" s="105"/>
      <c r="R851" s="106"/>
      <c r="S851" s="105"/>
      <c r="T851" s="105"/>
      <c r="U851" s="105"/>
    </row>
    <row r="852" ht="12.75" customHeight="1">
      <c r="A852" s="105"/>
      <c r="B852" s="105"/>
      <c r="C852" s="105"/>
      <c r="D852" s="105"/>
      <c r="E852" s="50"/>
      <c r="F852" s="105"/>
      <c r="G852" s="105"/>
      <c r="H852" s="105"/>
      <c r="I852" s="105"/>
      <c r="J852" s="105"/>
      <c r="K852" s="105"/>
      <c r="L852" s="105"/>
      <c r="M852" s="106"/>
      <c r="N852" s="106"/>
      <c r="O852" s="105"/>
      <c r="P852" s="107"/>
      <c r="Q852" s="105"/>
      <c r="R852" s="106"/>
      <c r="S852" s="105"/>
      <c r="T852" s="105"/>
      <c r="U852" s="105"/>
    </row>
    <row r="853" ht="12.75" customHeight="1">
      <c r="A853" s="105"/>
      <c r="B853" s="105"/>
      <c r="C853" s="105"/>
      <c r="D853" s="105"/>
      <c r="E853" s="50"/>
      <c r="F853" s="105"/>
      <c r="G853" s="105"/>
      <c r="H853" s="105"/>
      <c r="I853" s="105"/>
      <c r="J853" s="105"/>
      <c r="K853" s="105"/>
      <c r="L853" s="105"/>
      <c r="M853" s="106"/>
      <c r="N853" s="106"/>
      <c r="O853" s="105"/>
      <c r="P853" s="107"/>
      <c r="Q853" s="105"/>
      <c r="R853" s="106"/>
      <c r="S853" s="105"/>
      <c r="T853" s="105"/>
      <c r="U853" s="105"/>
    </row>
    <row r="854" ht="12.75" customHeight="1">
      <c r="A854" s="105"/>
      <c r="B854" s="105"/>
      <c r="C854" s="105"/>
      <c r="D854" s="105"/>
      <c r="E854" s="50"/>
      <c r="F854" s="105"/>
      <c r="G854" s="105"/>
      <c r="H854" s="105"/>
      <c r="I854" s="105"/>
      <c r="J854" s="105"/>
      <c r="K854" s="105"/>
      <c r="L854" s="105"/>
      <c r="M854" s="106"/>
      <c r="N854" s="106"/>
      <c r="O854" s="105"/>
      <c r="P854" s="107"/>
      <c r="Q854" s="105"/>
      <c r="R854" s="106"/>
      <c r="S854" s="105"/>
      <c r="T854" s="105"/>
      <c r="U854" s="105"/>
    </row>
    <row r="855" ht="12.75" customHeight="1">
      <c r="A855" s="105"/>
      <c r="B855" s="105"/>
      <c r="C855" s="105"/>
      <c r="D855" s="105"/>
      <c r="E855" s="50"/>
      <c r="F855" s="105"/>
      <c r="G855" s="105"/>
      <c r="H855" s="105"/>
      <c r="I855" s="105"/>
      <c r="J855" s="105"/>
      <c r="K855" s="105"/>
      <c r="L855" s="105"/>
      <c r="M855" s="106"/>
      <c r="N855" s="106"/>
      <c r="O855" s="105"/>
      <c r="P855" s="107"/>
      <c r="Q855" s="105"/>
      <c r="R855" s="106"/>
      <c r="S855" s="105"/>
      <c r="T855" s="105"/>
      <c r="U855" s="105"/>
    </row>
    <row r="856" ht="12.75" customHeight="1">
      <c r="A856" s="105"/>
      <c r="B856" s="105"/>
      <c r="C856" s="105"/>
      <c r="D856" s="105"/>
      <c r="E856" s="50"/>
      <c r="F856" s="105"/>
      <c r="G856" s="105"/>
      <c r="H856" s="105"/>
      <c r="I856" s="105"/>
      <c r="J856" s="105"/>
      <c r="K856" s="105"/>
      <c r="L856" s="105"/>
      <c r="M856" s="106"/>
      <c r="N856" s="106"/>
      <c r="O856" s="105"/>
      <c r="P856" s="107"/>
      <c r="Q856" s="105"/>
      <c r="R856" s="106"/>
      <c r="S856" s="105"/>
      <c r="T856" s="105"/>
      <c r="U856" s="105"/>
    </row>
    <row r="857" ht="12.75" customHeight="1">
      <c r="A857" s="105"/>
      <c r="B857" s="105"/>
      <c r="C857" s="105"/>
      <c r="D857" s="105"/>
      <c r="E857" s="50"/>
      <c r="F857" s="105"/>
      <c r="G857" s="105"/>
      <c r="H857" s="105"/>
      <c r="I857" s="105"/>
      <c r="J857" s="105"/>
      <c r="K857" s="105"/>
      <c r="L857" s="105"/>
      <c r="M857" s="106"/>
      <c r="N857" s="106"/>
      <c r="O857" s="105"/>
      <c r="P857" s="107"/>
      <c r="Q857" s="105"/>
      <c r="R857" s="106"/>
      <c r="S857" s="105"/>
      <c r="T857" s="105"/>
      <c r="U857" s="105"/>
    </row>
    <row r="858" ht="12.75" customHeight="1">
      <c r="A858" s="105"/>
      <c r="B858" s="105"/>
      <c r="C858" s="105"/>
      <c r="D858" s="105"/>
      <c r="E858" s="50"/>
      <c r="F858" s="105"/>
      <c r="G858" s="105"/>
      <c r="H858" s="105"/>
      <c r="I858" s="105"/>
      <c r="J858" s="105"/>
      <c r="K858" s="105"/>
      <c r="L858" s="105"/>
      <c r="M858" s="106"/>
      <c r="N858" s="106"/>
      <c r="O858" s="105"/>
      <c r="P858" s="107"/>
      <c r="Q858" s="105"/>
      <c r="R858" s="106"/>
      <c r="S858" s="105"/>
      <c r="T858" s="105"/>
      <c r="U858" s="105"/>
    </row>
    <row r="859" ht="12.75" customHeight="1">
      <c r="A859" s="105"/>
      <c r="B859" s="105"/>
      <c r="C859" s="105"/>
      <c r="D859" s="105"/>
      <c r="E859" s="50"/>
      <c r="F859" s="105"/>
      <c r="G859" s="105"/>
      <c r="H859" s="105"/>
      <c r="I859" s="105"/>
      <c r="J859" s="105"/>
      <c r="K859" s="105"/>
      <c r="L859" s="105"/>
      <c r="M859" s="106"/>
      <c r="N859" s="106"/>
      <c r="O859" s="105"/>
      <c r="P859" s="107"/>
      <c r="Q859" s="105"/>
      <c r="R859" s="106"/>
      <c r="S859" s="105"/>
      <c r="T859" s="105"/>
      <c r="U859" s="105"/>
    </row>
    <row r="860" ht="12.75" customHeight="1">
      <c r="A860" s="105"/>
      <c r="B860" s="105"/>
      <c r="C860" s="105"/>
      <c r="D860" s="105"/>
      <c r="E860" s="50"/>
      <c r="F860" s="105"/>
      <c r="G860" s="105"/>
      <c r="H860" s="105"/>
      <c r="I860" s="105"/>
      <c r="J860" s="105"/>
      <c r="K860" s="105"/>
      <c r="L860" s="105"/>
      <c r="M860" s="106"/>
      <c r="N860" s="106"/>
      <c r="O860" s="105"/>
      <c r="P860" s="107"/>
      <c r="Q860" s="105"/>
      <c r="R860" s="106"/>
      <c r="S860" s="105"/>
      <c r="T860" s="105"/>
      <c r="U860" s="105"/>
    </row>
    <row r="861" ht="12.75" customHeight="1">
      <c r="A861" s="105"/>
      <c r="B861" s="105"/>
      <c r="C861" s="105"/>
      <c r="D861" s="105"/>
      <c r="E861" s="50"/>
      <c r="F861" s="105"/>
      <c r="G861" s="105"/>
      <c r="H861" s="105"/>
      <c r="I861" s="105"/>
      <c r="J861" s="105"/>
      <c r="K861" s="105"/>
      <c r="L861" s="105"/>
      <c r="M861" s="106"/>
      <c r="N861" s="106"/>
      <c r="O861" s="105"/>
      <c r="P861" s="107"/>
      <c r="Q861" s="105"/>
      <c r="R861" s="106"/>
      <c r="S861" s="105"/>
      <c r="T861" s="105"/>
      <c r="U861" s="105"/>
    </row>
    <row r="862" ht="12.75" customHeight="1">
      <c r="A862" s="105"/>
      <c r="B862" s="105"/>
      <c r="C862" s="105"/>
      <c r="D862" s="105"/>
      <c r="E862" s="50"/>
      <c r="F862" s="105"/>
      <c r="G862" s="105"/>
      <c r="H862" s="105"/>
      <c r="I862" s="105"/>
      <c r="J862" s="105"/>
      <c r="K862" s="105"/>
      <c r="L862" s="105"/>
      <c r="M862" s="106"/>
      <c r="N862" s="106"/>
      <c r="O862" s="105"/>
      <c r="P862" s="107"/>
      <c r="Q862" s="105"/>
      <c r="R862" s="106"/>
      <c r="S862" s="105"/>
      <c r="T862" s="105"/>
      <c r="U862" s="105"/>
    </row>
    <row r="863" ht="12.75" customHeight="1">
      <c r="A863" s="105"/>
      <c r="B863" s="105"/>
      <c r="C863" s="105"/>
      <c r="D863" s="105"/>
      <c r="E863" s="50"/>
      <c r="F863" s="105"/>
      <c r="G863" s="105"/>
      <c r="H863" s="105"/>
      <c r="I863" s="105"/>
      <c r="J863" s="105"/>
      <c r="K863" s="105"/>
      <c r="L863" s="105"/>
      <c r="M863" s="106"/>
      <c r="N863" s="106"/>
      <c r="O863" s="105"/>
      <c r="P863" s="107"/>
      <c r="Q863" s="105"/>
      <c r="R863" s="106"/>
      <c r="S863" s="105"/>
      <c r="T863" s="105"/>
      <c r="U863" s="105"/>
    </row>
    <row r="864" ht="12.75" customHeight="1">
      <c r="A864" s="105"/>
      <c r="B864" s="105"/>
      <c r="C864" s="105"/>
      <c r="D864" s="105"/>
      <c r="E864" s="50"/>
      <c r="F864" s="105"/>
      <c r="G864" s="105"/>
      <c r="H864" s="105"/>
      <c r="I864" s="105"/>
      <c r="J864" s="105"/>
      <c r="K864" s="105"/>
      <c r="L864" s="105"/>
      <c r="M864" s="106"/>
      <c r="N864" s="106"/>
      <c r="O864" s="105"/>
      <c r="P864" s="107"/>
      <c r="Q864" s="105"/>
      <c r="R864" s="106"/>
      <c r="S864" s="105"/>
      <c r="T864" s="105"/>
      <c r="U864" s="105"/>
    </row>
    <row r="865" ht="12.75" customHeight="1">
      <c r="A865" s="105"/>
      <c r="B865" s="105"/>
      <c r="C865" s="105"/>
      <c r="D865" s="105"/>
      <c r="E865" s="50"/>
      <c r="F865" s="105"/>
      <c r="G865" s="105"/>
      <c r="H865" s="105"/>
      <c r="I865" s="105"/>
      <c r="J865" s="105"/>
      <c r="K865" s="105"/>
      <c r="L865" s="105"/>
      <c r="M865" s="106"/>
      <c r="N865" s="106"/>
      <c r="O865" s="105"/>
      <c r="P865" s="107"/>
      <c r="Q865" s="105"/>
      <c r="R865" s="106"/>
      <c r="S865" s="105"/>
      <c r="T865" s="105"/>
      <c r="U865" s="105"/>
    </row>
    <row r="866" ht="12.75" customHeight="1">
      <c r="A866" s="105"/>
      <c r="B866" s="105"/>
      <c r="C866" s="105"/>
      <c r="D866" s="105"/>
      <c r="E866" s="50"/>
      <c r="F866" s="105"/>
      <c r="G866" s="105"/>
      <c r="H866" s="105"/>
      <c r="I866" s="105"/>
      <c r="J866" s="105"/>
      <c r="K866" s="105"/>
      <c r="L866" s="105"/>
      <c r="M866" s="106"/>
      <c r="N866" s="106"/>
      <c r="O866" s="105"/>
      <c r="P866" s="107"/>
      <c r="Q866" s="105"/>
      <c r="R866" s="106"/>
      <c r="S866" s="105"/>
      <c r="T866" s="105"/>
      <c r="U866" s="105"/>
    </row>
    <row r="867" ht="12.75" customHeight="1">
      <c r="A867" s="105"/>
      <c r="B867" s="105"/>
      <c r="C867" s="105"/>
      <c r="D867" s="105"/>
      <c r="E867" s="50"/>
      <c r="F867" s="105"/>
      <c r="G867" s="105"/>
      <c r="H867" s="105"/>
      <c r="I867" s="105"/>
      <c r="J867" s="105"/>
      <c r="K867" s="105"/>
      <c r="L867" s="105"/>
      <c r="M867" s="106"/>
      <c r="N867" s="106"/>
      <c r="O867" s="105"/>
      <c r="P867" s="107"/>
      <c r="Q867" s="105"/>
      <c r="R867" s="106"/>
      <c r="S867" s="105"/>
      <c r="T867" s="105"/>
      <c r="U867" s="105"/>
    </row>
    <row r="868" ht="12.75" customHeight="1">
      <c r="A868" s="105"/>
      <c r="B868" s="105"/>
      <c r="C868" s="105"/>
      <c r="D868" s="105"/>
      <c r="E868" s="50"/>
      <c r="F868" s="105"/>
      <c r="G868" s="105"/>
      <c r="H868" s="105"/>
      <c r="I868" s="105"/>
      <c r="J868" s="105"/>
      <c r="K868" s="105"/>
      <c r="L868" s="105"/>
      <c r="M868" s="106"/>
      <c r="N868" s="106"/>
      <c r="O868" s="105"/>
      <c r="P868" s="107"/>
      <c r="Q868" s="105"/>
      <c r="R868" s="106"/>
      <c r="S868" s="105"/>
      <c r="T868" s="105"/>
      <c r="U868" s="105"/>
    </row>
    <row r="869" ht="12.75" customHeight="1">
      <c r="A869" s="105"/>
      <c r="B869" s="105"/>
      <c r="C869" s="105"/>
      <c r="D869" s="105"/>
      <c r="E869" s="50"/>
      <c r="F869" s="105"/>
      <c r="G869" s="105"/>
      <c r="H869" s="105"/>
      <c r="I869" s="105"/>
      <c r="J869" s="105"/>
      <c r="K869" s="105"/>
      <c r="L869" s="105"/>
      <c r="M869" s="106"/>
      <c r="N869" s="106"/>
      <c r="O869" s="105"/>
      <c r="P869" s="107"/>
      <c r="Q869" s="105"/>
      <c r="R869" s="106"/>
      <c r="S869" s="105"/>
      <c r="T869" s="105"/>
      <c r="U869" s="105"/>
    </row>
    <row r="870" ht="12.75" customHeight="1">
      <c r="A870" s="105"/>
      <c r="B870" s="105"/>
      <c r="C870" s="105"/>
      <c r="D870" s="105"/>
      <c r="E870" s="50"/>
      <c r="F870" s="105"/>
      <c r="G870" s="105"/>
      <c r="H870" s="105"/>
      <c r="I870" s="105"/>
      <c r="J870" s="105"/>
      <c r="K870" s="105"/>
      <c r="L870" s="105"/>
      <c r="M870" s="106"/>
      <c r="N870" s="106"/>
      <c r="O870" s="105"/>
      <c r="P870" s="107"/>
      <c r="Q870" s="105"/>
      <c r="R870" s="106"/>
      <c r="S870" s="105"/>
      <c r="T870" s="105"/>
      <c r="U870" s="105"/>
    </row>
    <row r="871" ht="12.75" customHeight="1">
      <c r="A871" s="105"/>
      <c r="B871" s="105"/>
      <c r="C871" s="105"/>
      <c r="D871" s="105"/>
      <c r="E871" s="50"/>
      <c r="F871" s="105"/>
      <c r="G871" s="105"/>
      <c r="H871" s="105"/>
      <c r="I871" s="105"/>
      <c r="J871" s="105"/>
      <c r="K871" s="105"/>
      <c r="L871" s="105"/>
      <c r="M871" s="106"/>
      <c r="N871" s="106"/>
      <c r="O871" s="105"/>
      <c r="P871" s="107"/>
      <c r="Q871" s="105"/>
      <c r="R871" s="106"/>
      <c r="S871" s="105"/>
      <c r="T871" s="105"/>
      <c r="U871" s="105"/>
    </row>
    <row r="872" ht="12.75" customHeight="1">
      <c r="A872" s="105"/>
      <c r="B872" s="105"/>
      <c r="C872" s="105"/>
      <c r="D872" s="105"/>
      <c r="E872" s="50"/>
      <c r="F872" s="105"/>
      <c r="G872" s="105"/>
      <c r="H872" s="105"/>
      <c r="I872" s="105"/>
      <c r="J872" s="105"/>
      <c r="K872" s="105"/>
      <c r="L872" s="105"/>
      <c r="M872" s="106"/>
      <c r="N872" s="106"/>
      <c r="O872" s="105"/>
      <c r="P872" s="107"/>
      <c r="Q872" s="105"/>
      <c r="R872" s="106"/>
      <c r="S872" s="105"/>
      <c r="T872" s="105"/>
      <c r="U872" s="105"/>
    </row>
    <row r="873" ht="12.75" customHeight="1">
      <c r="A873" s="105"/>
      <c r="B873" s="105"/>
      <c r="C873" s="105"/>
      <c r="D873" s="105"/>
      <c r="E873" s="50"/>
      <c r="F873" s="105"/>
      <c r="G873" s="105"/>
      <c r="H873" s="105"/>
      <c r="I873" s="105"/>
      <c r="J873" s="105"/>
      <c r="K873" s="105"/>
      <c r="L873" s="105"/>
      <c r="M873" s="106"/>
      <c r="N873" s="106"/>
      <c r="O873" s="105"/>
      <c r="P873" s="107"/>
      <c r="Q873" s="105"/>
      <c r="R873" s="106"/>
      <c r="S873" s="105"/>
      <c r="T873" s="105"/>
      <c r="U873" s="105"/>
    </row>
    <row r="874" ht="12.75" customHeight="1">
      <c r="A874" s="105"/>
      <c r="B874" s="105"/>
      <c r="C874" s="105"/>
      <c r="D874" s="105"/>
      <c r="E874" s="50"/>
      <c r="F874" s="105"/>
      <c r="G874" s="105"/>
      <c r="H874" s="105"/>
      <c r="I874" s="105"/>
      <c r="J874" s="105"/>
      <c r="K874" s="105"/>
      <c r="L874" s="105"/>
      <c r="M874" s="106"/>
      <c r="N874" s="106"/>
      <c r="O874" s="105"/>
      <c r="P874" s="107"/>
      <c r="Q874" s="105"/>
      <c r="R874" s="106"/>
      <c r="S874" s="105"/>
      <c r="T874" s="105"/>
      <c r="U874" s="105"/>
    </row>
    <row r="875" ht="12.75" customHeight="1">
      <c r="A875" s="105"/>
      <c r="B875" s="105"/>
      <c r="C875" s="105"/>
      <c r="D875" s="105"/>
      <c r="E875" s="50"/>
      <c r="F875" s="105"/>
      <c r="G875" s="105"/>
      <c r="H875" s="105"/>
      <c r="I875" s="105"/>
      <c r="J875" s="105"/>
      <c r="K875" s="105"/>
      <c r="L875" s="105"/>
      <c r="M875" s="106"/>
      <c r="N875" s="106"/>
      <c r="O875" s="105"/>
      <c r="P875" s="107"/>
      <c r="Q875" s="105"/>
      <c r="R875" s="106"/>
      <c r="S875" s="105"/>
      <c r="T875" s="105"/>
      <c r="U875" s="105"/>
    </row>
    <row r="876" ht="12.75" customHeight="1">
      <c r="A876" s="105"/>
      <c r="B876" s="105"/>
      <c r="C876" s="105"/>
      <c r="D876" s="105"/>
      <c r="E876" s="50"/>
      <c r="F876" s="105"/>
      <c r="G876" s="105"/>
      <c r="H876" s="105"/>
      <c r="I876" s="105"/>
      <c r="J876" s="105"/>
      <c r="K876" s="105"/>
      <c r="L876" s="105"/>
      <c r="M876" s="106"/>
      <c r="N876" s="106"/>
      <c r="O876" s="105"/>
      <c r="P876" s="107"/>
      <c r="Q876" s="105"/>
      <c r="R876" s="106"/>
      <c r="S876" s="105"/>
      <c r="T876" s="105"/>
      <c r="U876" s="105"/>
    </row>
    <row r="877" ht="12.75" customHeight="1">
      <c r="A877" s="105"/>
      <c r="B877" s="105"/>
      <c r="C877" s="105"/>
      <c r="D877" s="105"/>
      <c r="E877" s="50"/>
      <c r="F877" s="105"/>
      <c r="G877" s="105"/>
      <c r="H877" s="105"/>
      <c r="I877" s="105"/>
      <c r="J877" s="105"/>
      <c r="K877" s="105"/>
      <c r="L877" s="105"/>
      <c r="M877" s="106"/>
      <c r="N877" s="106"/>
      <c r="O877" s="105"/>
      <c r="P877" s="107"/>
      <c r="Q877" s="105"/>
      <c r="R877" s="106"/>
      <c r="S877" s="105"/>
      <c r="T877" s="105"/>
      <c r="U877" s="105"/>
    </row>
    <row r="878" ht="12.75" customHeight="1">
      <c r="A878" s="105"/>
      <c r="B878" s="105"/>
      <c r="C878" s="105"/>
      <c r="D878" s="105"/>
      <c r="E878" s="50"/>
      <c r="F878" s="105"/>
      <c r="G878" s="105"/>
      <c r="H878" s="105"/>
      <c r="I878" s="105"/>
      <c r="J878" s="105"/>
      <c r="K878" s="105"/>
      <c r="L878" s="105"/>
      <c r="M878" s="106"/>
      <c r="N878" s="106"/>
      <c r="O878" s="105"/>
      <c r="P878" s="107"/>
      <c r="Q878" s="105"/>
      <c r="R878" s="106"/>
      <c r="S878" s="105"/>
      <c r="T878" s="105"/>
      <c r="U878" s="105"/>
    </row>
    <row r="879" ht="12.75" customHeight="1">
      <c r="A879" s="105"/>
      <c r="B879" s="105"/>
      <c r="C879" s="105"/>
      <c r="D879" s="105"/>
      <c r="E879" s="50"/>
      <c r="F879" s="105"/>
      <c r="G879" s="105"/>
      <c r="H879" s="105"/>
      <c r="I879" s="105"/>
      <c r="J879" s="105"/>
      <c r="K879" s="105"/>
      <c r="L879" s="105"/>
      <c r="M879" s="106"/>
      <c r="N879" s="106"/>
      <c r="O879" s="105"/>
      <c r="P879" s="107"/>
      <c r="Q879" s="105"/>
      <c r="R879" s="106"/>
      <c r="S879" s="105"/>
      <c r="T879" s="105"/>
      <c r="U879" s="105"/>
    </row>
    <row r="880" ht="12.75" customHeight="1">
      <c r="A880" s="105"/>
      <c r="B880" s="105"/>
      <c r="C880" s="105"/>
      <c r="D880" s="105"/>
      <c r="E880" s="50"/>
      <c r="F880" s="105"/>
      <c r="G880" s="105"/>
      <c r="H880" s="105"/>
      <c r="I880" s="105"/>
      <c r="J880" s="105"/>
      <c r="K880" s="105"/>
      <c r="L880" s="105"/>
      <c r="M880" s="106"/>
      <c r="N880" s="106"/>
      <c r="O880" s="105"/>
      <c r="P880" s="107"/>
      <c r="Q880" s="105"/>
      <c r="R880" s="106"/>
      <c r="S880" s="105"/>
      <c r="T880" s="105"/>
      <c r="U880" s="105"/>
    </row>
    <row r="881" ht="12.75" customHeight="1">
      <c r="A881" s="105"/>
      <c r="B881" s="105"/>
      <c r="C881" s="105"/>
      <c r="D881" s="105"/>
      <c r="E881" s="50"/>
      <c r="F881" s="105"/>
      <c r="G881" s="105"/>
      <c r="H881" s="105"/>
      <c r="I881" s="105"/>
      <c r="J881" s="105"/>
      <c r="K881" s="105"/>
      <c r="L881" s="105"/>
      <c r="M881" s="106"/>
      <c r="N881" s="106"/>
      <c r="O881" s="105"/>
      <c r="P881" s="107"/>
      <c r="Q881" s="105"/>
      <c r="R881" s="106"/>
      <c r="S881" s="105"/>
      <c r="T881" s="105"/>
      <c r="U881" s="105"/>
    </row>
    <row r="882" ht="12.75" customHeight="1">
      <c r="A882" s="105"/>
      <c r="B882" s="105"/>
      <c r="C882" s="105"/>
      <c r="D882" s="105"/>
      <c r="E882" s="50"/>
      <c r="F882" s="105"/>
      <c r="G882" s="105"/>
      <c r="H882" s="105"/>
      <c r="I882" s="105"/>
      <c r="J882" s="105"/>
      <c r="K882" s="105"/>
      <c r="L882" s="105"/>
      <c r="M882" s="106"/>
      <c r="N882" s="106"/>
      <c r="O882" s="105"/>
      <c r="P882" s="107"/>
      <c r="Q882" s="105"/>
      <c r="R882" s="106"/>
      <c r="S882" s="105"/>
      <c r="T882" s="105"/>
      <c r="U882" s="105"/>
    </row>
    <row r="883" ht="12.75" customHeight="1">
      <c r="A883" s="105"/>
      <c r="B883" s="105"/>
      <c r="C883" s="105"/>
      <c r="D883" s="105"/>
      <c r="E883" s="50"/>
      <c r="F883" s="105"/>
      <c r="G883" s="105"/>
      <c r="H883" s="105"/>
      <c r="I883" s="105"/>
      <c r="J883" s="105"/>
      <c r="K883" s="105"/>
      <c r="L883" s="105"/>
      <c r="M883" s="106"/>
      <c r="N883" s="106"/>
      <c r="O883" s="105"/>
      <c r="P883" s="107"/>
      <c r="Q883" s="105"/>
      <c r="R883" s="106"/>
      <c r="S883" s="105"/>
      <c r="T883" s="105"/>
      <c r="U883" s="105"/>
    </row>
    <row r="884" ht="12.75" customHeight="1">
      <c r="A884" s="105"/>
      <c r="B884" s="105"/>
      <c r="C884" s="105"/>
      <c r="D884" s="105"/>
      <c r="E884" s="50"/>
      <c r="F884" s="105"/>
      <c r="G884" s="105"/>
      <c r="H884" s="105"/>
      <c r="I884" s="105"/>
      <c r="J884" s="105"/>
      <c r="K884" s="105"/>
      <c r="L884" s="105"/>
      <c r="M884" s="106"/>
      <c r="N884" s="106"/>
      <c r="O884" s="105"/>
      <c r="P884" s="107"/>
      <c r="Q884" s="105"/>
      <c r="R884" s="106"/>
      <c r="S884" s="105"/>
      <c r="T884" s="105"/>
      <c r="U884" s="105"/>
    </row>
    <row r="885" ht="12.75" customHeight="1">
      <c r="A885" s="105"/>
      <c r="B885" s="105"/>
      <c r="C885" s="105"/>
      <c r="D885" s="105"/>
      <c r="E885" s="50"/>
      <c r="F885" s="105"/>
      <c r="G885" s="105"/>
      <c r="H885" s="105"/>
      <c r="I885" s="105"/>
      <c r="J885" s="105"/>
      <c r="K885" s="105"/>
      <c r="L885" s="105"/>
      <c r="M885" s="106"/>
      <c r="N885" s="106"/>
      <c r="O885" s="105"/>
      <c r="P885" s="107"/>
      <c r="Q885" s="105"/>
      <c r="R885" s="106"/>
      <c r="S885" s="105"/>
      <c r="T885" s="105"/>
      <c r="U885" s="105"/>
    </row>
    <row r="886" ht="12.75" customHeight="1">
      <c r="A886" s="105"/>
      <c r="B886" s="105"/>
      <c r="C886" s="105"/>
      <c r="D886" s="105"/>
      <c r="E886" s="50"/>
      <c r="F886" s="105"/>
      <c r="G886" s="105"/>
      <c r="H886" s="105"/>
      <c r="I886" s="105"/>
      <c r="J886" s="105"/>
      <c r="K886" s="105"/>
      <c r="L886" s="105"/>
      <c r="M886" s="106"/>
      <c r="N886" s="106"/>
      <c r="O886" s="105"/>
      <c r="P886" s="107"/>
      <c r="Q886" s="105"/>
      <c r="R886" s="106"/>
      <c r="S886" s="105"/>
      <c r="T886" s="105"/>
      <c r="U886" s="105"/>
    </row>
    <row r="887" ht="12.75" customHeight="1">
      <c r="A887" s="105"/>
      <c r="B887" s="105"/>
      <c r="C887" s="105"/>
      <c r="D887" s="105"/>
      <c r="E887" s="50"/>
      <c r="F887" s="105"/>
      <c r="G887" s="105"/>
      <c r="H887" s="105"/>
      <c r="I887" s="105"/>
      <c r="J887" s="105"/>
      <c r="K887" s="105"/>
      <c r="L887" s="105"/>
      <c r="M887" s="106"/>
      <c r="N887" s="106"/>
      <c r="O887" s="105"/>
      <c r="P887" s="107"/>
      <c r="Q887" s="105"/>
      <c r="R887" s="106"/>
      <c r="S887" s="105"/>
      <c r="T887" s="105"/>
      <c r="U887" s="105"/>
    </row>
    <row r="888" ht="12.75" customHeight="1">
      <c r="A888" s="105"/>
      <c r="B888" s="105"/>
      <c r="C888" s="105"/>
      <c r="D888" s="105"/>
      <c r="E888" s="50"/>
      <c r="F888" s="105"/>
      <c r="G888" s="105"/>
      <c r="H888" s="105"/>
      <c r="I888" s="105"/>
      <c r="J888" s="105"/>
      <c r="K888" s="105"/>
      <c r="L888" s="105"/>
      <c r="M888" s="106"/>
      <c r="N888" s="106"/>
      <c r="O888" s="105"/>
      <c r="P888" s="107"/>
      <c r="Q888" s="105"/>
      <c r="R888" s="106"/>
      <c r="S888" s="105"/>
      <c r="T888" s="105"/>
      <c r="U888" s="105"/>
    </row>
    <row r="889" ht="12.75" customHeight="1">
      <c r="A889" s="105"/>
      <c r="B889" s="105"/>
      <c r="C889" s="105"/>
      <c r="D889" s="105"/>
      <c r="E889" s="50"/>
      <c r="F889" s="105"/>
      <c r="G889" s="105"/>
      <c r="H889" s="105"/>
      <c r="I889" s="105"/>
      <c r="J889" s="105"/>
      <c r="K889" s="105"/>
      <c r="L889" s="105"/>
      <c r="M889" s="106"/>
      <c r="N889" s="106"/>
      <c r="O889" s="105"/>
      <c r="P889" s="107"/>
      <c r="Q889" s="105"/>
      <c r="R889" s="106"/>
      <c r="S889" s="105"/>
      <c r="T889" s="105"/>
      <c r="U889" s="105"/>
    </row>
    <row r="890" ht="12.75" customHeight="1">
      <c r="A890" s="105"/>
      <c r="B890" s="105"/>
      <c r="C890" s="105"/>
      <c r="D890" s="105"/>
      <c r="E890" s="50"/>
      <c r="F890" s="105"/>
      <c r="G890" s="105"/>
      <c r="H890" s="105"/>
      <c r="I890" s="105"/>
      <c r="J890" s="105"/>
      <c r="K890" s="105"/>
      <c r="L890" s="105"/>
      <c r="M890" s="106"/>
      <c r="N890" s="106"/>
      <c r="O890" s="105"/>
      <c r="P890" s="107"/>
      <c r="Q890" s="105"/>
      <c r="R890" s="106"/>
      <c r="S890" s="105"/>
      <c r="T890" s="105"/>
      <c r="U890" s="105"/>
    </row>
    <row r="891" ht="12.75" customHeight="1">
      <c r="A891" s="105"/>
      <c r="B891" s="105"/>
      <c r="C891" s="105"/>
      <c r="D891" s="105"/>
      <c r="E891" s="50"/>
      <c r="F891" s="105"/>
      <c r="G891" s="105"/>
      <c r="H891" s="105"/>
      <c r="I891" s="105"/>
      <c r="J891" s="105"/>
      <c r="K891" s="105"/>
      <c r="L891" s="105"/>
      <c r="M891" s="106"/>
      <c r="N891" s="106"/>
      <c r="O891" s="105"/>
      <c r="P891" s="107"/>
      <c r="Q891" s="105"/>
      <c r="R891" s="106"/>
      <c r="S891" s="105"/>
      <c r="T891" s="105"/>
      <c r="U891" s="105"/>
    </row>
    <row r="892" ht="12.75" customHeight="1">
      <c r="A892" s="105"/>
      <c r="B892" s="105"/>
      <c r="C892" s="105"/>
      <c r="D892" s="105"/>
      <c r="E892" s="50"/>
      <c r="F892" s="105"/>
      <c r="G892" s="105"/>
      <c r="H892" s="105"/>
      <c r="I892" s="105"/>
      <c r="J892" s="105"/>
      <c r="K892" s="105"/>
      <c r="L892" s="105"/>
      <c r="M892" s="106"/>
      <c r="N892" s="106"/>
      <c r="O892" s="105"/>
      <c r="P892" s="107"/>
      <c r="Q892" s="105"/>
      <c r="R892" s="106"/>
      <c r="S892" s="105"/>
      <c r="T892" s="105"/>
      <c r="U892" s="105"/>
    </row>
    <row r="893" ht="12.75" customHeight="1">
      <c r="A893" s="105"/>
      <c r="B893" s="105"/>
      <c r="C893" s="105"/>
      <c r="D893" s="105"/>
      <c r="E893" s="50"/>
      <c r="F893" s="105"/>
      <c r="G893" s="105"/>
      <c r="H893" s="105"/>
      <c r="I893" s="105"/>
      <c r="J893" s="105"/>
      <c r="K893" s="105"/>
      <c r="L893" s="105"/>
      <c r="M893" s="106"/>
      <c r="N893" s="106"/>
      <c r="O893" s="105"/>
      <c r="P893" s="107"/>
      <c r="Q893" s="105"/>
      <c r="R893" s="106"/>
      <c r="S893" s="105"/>
      <c r="T893" s="105"/>
      <c r="U893" s="105"/>
    </row>
    <row r="894" ht="12.75" customHeight="1">
      <c r="A894" s="105"/>
      <c r="B894" s="105"/>
      <c r="C894" s="105"/>
      <c r="D894" s="105"/>
      <c r="E894" s="50"/>
      <c r="F894" s="105"/>
      <c r="G894" s="105"/>
      <c r="H894" s="105"/>
      <c r="I894" s="105"/>
      <c r="J894" s="105"/>
      <c r="K894" s="105"/>
      <c r="L894" s="105"/>
      <c r="M894" s="106"/>
      <c r="N894" s="106"/>
      <c r="O894" s="105"/>
      <c r="P894" s="107"/>
      <c r="Q894" s="105"/>
      <c r="R894" s="106"/>
      <c r="S894" s="105"/>
      <c r="T894" s="105"/>
      <c r="U894" s="105"/>
    </row>
    <row r="895" ht="12.75" customHeight="1">
      <c r="A895" s="105"/>
      <c r="B895" s="105"/>
      <c r="C895" s="105"/>
      <c r="D895" s="105"/>
      <c r="E895" s="50"/>
      <c r="F895" s="105"/>
      <c r="G895" s="105"/>
      <c r="H895" s="105"/>
      <c r="I895" s="105"/>
      <c r="J895" s="105"/>
      <c r="K895" s="105"/>
      <c r="L895" s="105"/>
      <c r="M895" s="106"/>
      <c r="N895" s="106"/>
      <c r="O895" s="105"/>
      <c r="P895" s="107"/>
      <c r="Q895" s="105"/>
      <c r="R895" s="106"/>
      <c r="S895" s="105"/>
      <c r="T895" s="105"/>
      <c r="U895" s="105"/>
    </row>
    <row r="896" ht="12.75" customHeight="1">
      <c r="A896" s="105"/>
      <c r="B896" s="105"/>
      <c r="C896" s="105"/>
      <c r="D896" s="105"/>
      <c r="E896" s="50"/>
      <c r="F896" s="105"/>
      <c r="G896" s="105"/>
      <c r="H896" s="105"/>
      <c r="I896" s="105"/>
      <c r="J896" s="105"/>
      <c r="K896" s="105"/>
      <c r="L896" s="105"/>
      <c r="M896" s="106"/>
      <c r="N896" s="106"/>
      <c r="O896" s="105"/>
      <c r="P896" s="107"/>
      <c r="Q896" s="105"/>
      <c r="R896" s="106"/>
      <c r="S896" s="105"/>
      <c r="T896" s="105"/>
      <c r="U896" s="105"/>
    </row>
    <row r="897" ht="12.75" customHeight="1">
      <c r="A897" s="105"/>
      <c r="B897" s="105"/>
      <c r="C897" s="105"/>
      <c r="D897" s="105"/>
      <c r="E897" s="50"/>
      <c r="F897" s="105"/>
      <c r="G897" s="105"/>
      <c r="H897" s="105"/>
      <c r="I897" s="105"/>
      <c r="J897" s="105"/>
      <c r="K897" s="105"/>
      <c r="L897" s="105"/>
      <c r="M897" s="106"/>
      <c r="N897" s="106"/>
      <c r="O897" s="105"/>
      <c r="P897" s="107"/>
      <c r="Q897" s="105"/>
      <c r="R897" s="106"/>
      <c r="S897" s="105"/>
      <c r="T897" s="105"/>
      <c r="U897" s="105"/>
    </row>
    <row r="898" ht="12.75" customHeight="1">
      <c r="A898" s="105"/>
      <c r="B898" s="105"/>
      <c r="C898" s="105"/>
      <c r="D898" s="105"/>
      <c r="E898" s="50"/>
      <c r="F898" s="105"/>
      <c r="G898" s="105"/>
      <c r="H898" s="105"/>
      <c r="I898" s="105"/>
      <c r="J898" s="105"/>
      <c r="K898" s="105"/>
      <c r="L898" s="105"/>
      <c r="M898" s="106"/>
      <c r="N898" s="106"/>
      <c r="O898" s="105"/>
      <c r="P898" s="107"/>
      <c r="Q898" s="105"/>
      <c r="R898" s="106"/>
      <c r="S898" s="105"/>
      <c r="T898" s="105"/>
      <c r="U898" s="105"/>
    </row>
    <row r="899" ht="12.75" customHeight="1">
      <c r="A899" s="105"/>
      <c r="B899" s="105"/>
      <c r="C899" s="105"/>
      <c r="D899" s="105"/>
      <c r="E899" s="50"/>
      <c r="F899" s="105"/>
      <c r="G899" s="105"/>
      <c r="H899" s="105"/>
      <c r="I899" s="105"/>
      <c r="J899" s="105"/>
      <c r="K899" s="105"/>
      <c r="L899" s="105"/>
      <c r="M899" s="106"/>
      <c r="N899" s="106"/>
      <c r="O899" s="105"/>
      <c r="P899" s="107"/>
      <c r="Q899" s="105"/>
      <c r="R899" s="106"/>
      <c r="S899" s="105"/>
      <c r="T899" s="105"/>
      <c r="U899" s="105"/>
    </row>
    <row r="900" ht="12.75" customHeight="1">
      <c r="A900" s="105"/>
      <c r="B900" s="105"/>
      <c r="C900" s="105"/>
      <c r="D900" s="105"/>
      <c r="E900" s="50"/>
      <c r="F900" s="105"/>
      <c r="G900" s="105"/>
      <c r="H900" s="105"/>
      <c r="I900" s="105"/>
      <c r="J900" s="105"/>
      <c r="K900" s="105"/>
      <c r="L900" s="105"/>
      <c r="M900" s="106"/>
      <c r="N900" s="106"/>
      <c r="O900" s="105"/>
      <c r="P900" s="107"/>
      <c r="Q900" s="105"/>
      <c r="R900" s="106"/>
      <c r="S900" s="105"/>
      <c r="T900" s="105"/>
      <c r="U900" s="105"/>
    </row>
    <row r="901" ht="12.75" customHeight="1">
      <c r="A901" s="105"/>
      <c r="B901" s="105"/>
      <c r="C901" s="105"/>
      <c r="D901" s="105"/>
      <c r="E901" s="50"/>
      <c r="F901" s="105"/>
      <c r="G901" s="105"/>
      <c r="H901" s="105"/>
      <c r="I901" s="105"/>
      <c r="J901" s="105"/>
      <c r="K901" s="105"/>
      <c r="L901" s="105"/>
      <c r="M901" s="106"/>
      <c r="N901" s="106"/>
      <c r="O901" s="105"/>
      <c r="P901" s="107"/>
      <c r="Q901" s="105"/>
      <c r="R901" s="106"/>
      <c r="S901" s="105"/>
      <c r="T901" s="105"/>
      <c r="U901" s="105"/>
    </row>
    <row r="902" ht="12.75" customHeight="1">
      <c r="A902" s="105"/>
      <c r="B902" s="105"/>
      <c r="C902" s="105"/>
      <c r="D902" s="105"/>
      <c r="E902" s="50"/>
      <c r="F902" s="105"/>
      <c r="G902" s="105"/>
      <c r="H902" s="105"/>
      <c r="I902" s="105"/>
      <c r="J902" s="105"/>
      <c r="K902" s="105"/>
      <c r="L902" s="105"/>
      <c r="M902" s="106"/>
      <c r="N902" s="106"/>
      <c r="O902" s="105"/>
      <c r="P902" s="107"/>
      <c r="Q902" s="105"/>
      <c r="R902" s="106"/>
      <c r="S902" s="105"/>
      <c r="T902" s="105"/>
      <c r="U902" s="105"/>
    </row>
    <row r="903" ht="12.75" customHeight="1">
      <c r="A903" s="105"/>
      <c r="B903" s="105"/>
      <c r="C903" s="105"/>
      <c r="D903" s="105"/>
      <c r="E903" s="50"/>
      <c r="F903" s="105"/>
      <c r="G903" s="105"/>
      <c r="H903" s="105"/>
      <c r="I903" s="105"/>
      <c r="J903" s="105"/>
      <c r="K903" s="105"/>
      <c r="L903" s="105"/>
      <c r="M903" s="106"/>
      <c r="N903" s="106"/>
      <c r="O903" s="105"/>
      <c r="P903" s="107"/>
      <c r="Q903" s="105"/>
      <c r="R903" s="106"/>
      <c r="S903" s="105"/>
      <c r="T903" s="105"/>
      <c r="U903" s="105"/>
    </row>
    <row r="904" ht="12.75" customHeight="1">
      <c r="A904" s="105"/>
      <c r="B904" s="105"/>
      <c r="C904" s="105"/>
      <c r="D904" s="105"/>
      <c r="E904" s="50"/>
      <c r="F904" s="105"/>
      <c r="G904" s="105"/>
      <c r="H904" s="105"/>
      <c r="I904" s="105"/>
      <c r="J904" s="105"/>
      <c r="K904" s="105"/>
      <c r="L904" s="105"/>
      <c r="M904" s="106"/>
      <c r="N904" s="106"/>
      <c r="O904" s="105"/>
      <c r="P904" s="107"/>
      <c r="Q904" s="105"/>
      <c r="R904" s="106"/>
      <c r="S904" s="105"/>
      <c r="T904" s="105"/>
      <c r="U904" s="105"/>
    </row>
    <row r="905" ht="12.75" customHeight="1">
      <c r="A905" s="105"/>
      <c r="B905" s="105"/>
      <c r="C905" s="105"/>
      <c r="D905" s="105"/>
      <c r="E905" s="50"/>
      <c r="F905" s="105"/>
      <c r="G905" s="105"/>
      <c r="H905" s="105"/>
      <c r="I905" s="105"/>
      <c r="J905" s="105"/>
      <c r="K905" s="105"/>
      <c r="L905" s="105"/>
      <c r="M905" s="106"/>
      <c r="N905" s="106"/>
      <c r="O905" s="105"/>
      <c r="P905" s="107"/>
      <c r="Q905" s="105"/>
      <c r="R905" s="106"/>
      <c r="S905" s="105"/>
      <c r="T905" s="105"/>
      <c r="U905" s="105"/>
    </row>
    <row r="906" ht="12.75" customHeight="1">
      <c r="A906" s="105"/>
      <c r="B906" s="105"/>
      <c r="C906" s="105"/>
      <c r="D906" s="105"/>
      <c r="E906" s="50"/>
      <c r="F906" s="105"/>
      <c r="G906" s="105"/>
      <c r="H906" s="105"/>
      <c r="I906" s="105"/>
      <c r="J906" s="105"/>
      <c r="K906" s="105"/>
      <c r="L906" s="105"/>
      <c r="M906" s="106"/>
      <c r="N906" s="106"/>
      <c r="O906" s="105"/>
      <c r="P906" s="107"/>
      <c r="Q906" s="105"/>
      <c r="R906" s="106"/>
      <c r="S906" s="105"/>
      <c r="T906" s="105"/>
      <c r="U906" s="105"/>
    </row>
    <row r="907" ht="12.75" customHeight="1">
      <c r="A907" s="105"/>
      <c r="B907" s="105"/>
      <c r="C907" s="105"/>
      <c r="D907" s="105"/>
      <c r="E907" s="50"/>
      <c r="F907" s="105"/>
      <c r="G907" s="105"/>
      <c r="H907" s="105"/>
      <c r="I907" s="105"/>
      <c r="J907" s="105"/>
      <c r="K907" s="105"/>
      <c r="L907" s="105"/>
      <c r="M907" s="106"/>
      <c r="N907" s="106"/>
      <c r="O907" s="105"/>
      <c r="P907" s="107"/>
      <c r="Q907" s="105"/>
      <c r="R907" s="106"/>
      <c r="S907" s="105"/>
      <c r="T907" s="105"/>
      <c r="U907" s="105"/>
    </row>
    <row r="908" ht="12.75" customHeight="1">
      <c r="A908" s="105"/>
      <c r="B908" s="105"/>
      <c r="C908" s="105"/>
      <c r="D908" s="105"/>
      <c r="E908" s="50"/>
      <c r="F908" s="105"/>
      <c r="G908" s="105"/>
      <c r="H908" s="105"/>
      <c r="I908" s="105"/>
      <c r="J908" s="105"/>
      <c r="K908" s="105"/>
      <c r="L908" s="105"/>
      <c r="M908" s="106"/>
      <c r="N908" s="106"/>
      <c r="O908" s="105"/>
      <c r="P908" s="107"/>
      <c r="Q908" s="105"/>
      <c r="R908" s="106"/>
      <c r="S908" s="105"/>
      <c r="T908" s="105"/>
      <c r="U908" s="105"/>
    </row>
    <row r="909" ht="12.75" customHeight="1">
      <c r="A909" s="105"/>
      <c r="B909" s="105"/>
      <c r="C909" s="105"/>
      <c r="D909" s="105"/>
      <c r="E909" s="50"/>
      <c r="F909" s="105"/>
      <c r="G909" s="105"/>
      <c r="H909" s="105"/>
      <c r="I909" s="105"/>
      <c r="J909" s="105"/>
      <c r="K909" s="105"/>
      <c r="L909" s="105"/>
      <c r="M909" s="106"/>
      <c r="N909" s="106"/>
      <c r="O909" s="105"/>
      <c r="P909" s="107"/>
      <c r="Q909" s="105"/>
      <c r="R909" s="106"/>
      <c r="S909" s="105"/>
      <c r="T909" s="105"/>
      <c r="U909" s="105"/>
    </row>
    <row r="910" ht="12.75" customHeight="1">
      <c r="A910" s="105"/>
      <c r="B910" s="105"/>
      <c r="C910" s="105"/>
      <c r="D910" s="105"/>
      <c r="E910" s="50"/>
      <c r="F910" s="105"/>
      <c r="G910" s="105"/>
      <c r="H910" s="105"/>
      <c r="I910" s="105"/>
      <c r="J910" s="105"/>
      <c r="K910" s="105"/>
      <c r="L910" s="105"/>
      <c r="M910" s="106"/>
      <c r="N910" s="106"/>
      <c r="O910" s="105"/>
      <c r="P910" s="107"/>
      <c r="Q910" s="105"/>
      <c r="R910" s="106"/>
      <c r="S910" s="105"/>
      <c r="T910" s="105"/>
      <c r="U910" s="105"/>
    </row>
    <row r="911" ht="12.75" customHeight="1">
      <c r="A911" s="105"/>
      <c r="B911" s="105"/>
      <c r="C911" s="105"/>
      <c r="D911" s="105"/>
      <c r="E911" s="50"/>
      <c r="F911" s="105"/>
      <c r="G911" s="105"/>
      <c r="H911" s="105"/>
      <c r="I911" s="105"/>
      <c r="J911" s="105"/>
      <c r="K911" s="105"/>
      <c r="L911" s="105"/>
      <c r="M911" s="106"/>
      <c r="N911" s="106"/>
      <c r="O911" s="105"/>
      <c r="P911" s="107"/>
      <c r="Q911" s="105"/>
      <c r="R911" s="106"/>
      <c r="S911" s="105"/>
      <c r="T911" s="105"/>
      <c r="U911" s="105"/>
    </row>
    <row r="912" ht="12.75" customHeight="1">
      <c r="A912" s="105"/>
      <c r="B912" s="105"/>
      <c r="C912" s="105"/>
      <c r="D912" s="105"/>
      <c r="E912" s="50"/>
      <c r="F912" s="105"/>
      <c r="G912" s="105"/>
      <c r="H912" s="105"/>
      <c r="I912" s="105"/>
      <c r="J912" s="105"/>
      <c r="K912" s="105"/>
      <c r="L912" s="105"/>
      <c r="M912" s="106"/>
      <c r="N912" s="106"/>
      <c r="O912" s="105"/>
      <c r="P912" s="107"/>
      <c r="Q912" s="105"/>
      <c r="R912" s="106"/>
      <c r="S912" s="105"/>
      <c r="T912" s="105"/>
      <c r="U912" s="105"/>
    </row>
    <row r="913" ht="12.75" customHeight="1">
      <c r="A913" s="105"/>
      <c r="B913" s="105"/>
      <c r="C913" s="105"/>
      <c r="D913" s="105"/>
      <c r="E913" s="50"/>
      <c r="F913" s="105"/>
      <c r="G913" s="105"/>
      <c r="H913" s="105"/>
      <c r="I913" s="105"/>
      <c r="J913" s="105"/>
      <c r="K913" s="105"/>
      <c r="L913" s="105"/>
      <c r="M913" s="106"/>
      <c r="N913" s="106"/>
      <c r="O913" s="105"/>
      <c r="P913" s="107"/>
      <c r="Q913" s="105"/>
      <c r="R913" s="106"/>
      <c r="S913" s="105"/>
      <c r="T913" s="105"/>
      <c r="U913" s="105"/>
    </row>
    <row r="914" ht="12.75" customHeight="1">
      <c r="A914" s="105"/>
      <c r="B914" s="105"/>
      <c r="C914" s="105"/>
      <c r="D914" s="105"/>
      <c r="E914" s="50"/>
      <c r="F914" s="105"/>
      <c r="G914" s="105"/>
      <c r="H914" s="105"/>
      <c r="I914" s="105"/>
      <c r="J914" s="105"/>
      <c r="K914" s="105"/>
      <c r="L914" s="105"/>
      <c r="M914" s="106"/>
      <c r="N914" s="106"/>
      <c r="O914" s="105"/>
      <c r="P914" s="107"/>
      <c r="Q914" s="105"/>
      <c r="R914" s="106"/>
      <c r="S914" s="105"/>
      <c r="T914" s="105"/>
      <c r="U914" s="105"/>
    </row>
    <row r="915" ht="12.75" customHeight="1">
      <c r="A915" s="105"/>
      <c r="B915" s="105"/>
      <c r="C915" s="105"/>
      <c r="D915" s="105"/>
      <c r="E915" s="50"/>
      <c r="F915" s="105"/>
      <c r="G915" s="105"/>
      <c r="H915" s="105"/>
      <c r="I915" s="105"/>
      <c r="J915" s="105"/>
      <c r="K915" s="105"/>
      <c r="L915" s="105"/>
      <c r="M915" s="106"/>
      <c r="N915" s="106"/>
      <c r="O915" s="105"/>
      <c r="P915" s="107"/>
      <c r="Q915" s="105"/>
      <c r="R915" s="106"/>
      <c r="S915" s="105"/>
      <c r="T915" s="105"/>
      <c r="U915" s="105"/>
    </row>
    <row r="916" ht="12.75" customHeight="1">
      <c r="A916" s="105"/>
      <c r="B916" s="105"/>
      <c r="C916" s="105"/>
      <c r="D916" s="105"/>
      <c r="E916" s="50"/>
      <c r="F916" s="105"/>
      <c r="G916" s="105"/>
      <c r="H916" s="105"/>
      <c r="I916" s="105"/>
      <c r="J916" s="105"/>
      <c r="K916" s="105"/>
      <c r="L916" s="105"/>
      <c r="M916" s="106"/>
      <c r="N916" s="106"/>
      <c r="O916" s="105"/>
      <c r="P916" s="107"/>
      <c r="Q916" s="105"/>
      <c r="R916" s="106"/>
      <c r="S916" s="105"/>
      <c r="T916" s="105"/>
      <c r="U916" s="105"/>
    </row>
    <row r="917" ht="12.75" customHeight="1">
      <c r="A917" s="105"/>
      <c r="B917" s="105"/>
      <c r="C917" s="105"/>
      <c r="D917" s="105"/>
      <c r="E917" s="50"/>
      <c r="F917" s="105"/>
      <c r="G917" s="105"/>
      <c r="H917" s="105"/>
      <c r="I917" s="105"/>
      <c r="J917" s="105"/>
      <c r="K917" s="105"/>
      <c r="L917" s="105"/>
      <c r="M917" s="106"/>
      <c r="N917" s="106"/>
      <c r="O917" s="105"/>
      <c r="P917" s="107"/>
      <c r="Q917" s="105"/>
      <c r="R917" s="106"/>
      <c r="S917" s="105"/>
      <c r="T917" s="105"/>
      <c r="U917" s="105"/>
    </row>
    <row r="918" ht="12.75" customHeight="1">
      <c r="A918" s="105"/>
      <c r="B918" s="105"/>
      <c r="C918" s="105"/>
      <c r="D918" s="105"/>
      <c r="E918" s="50"/>
      <c r="F918" s="105"/>
      <c r="G918" s="105"/>
      <c r="H918" s="105"/>
      <c r="I918" s="105"/>
      <c r="J918" s="105"/>
      <c r="K918" s="105"/>
      <c r="L918" s="105"/>
      <c r="M918" s="106"/>
      <c r="N918" s="106"/>
      <c r="O918" s="105"/>
      <c r="P918" s="107"/>
      <c r="Q918" s="105"/>
      <c r="R918" s="106"/>
      <c r="S918" s="105"/>
      <c r="T918" s="105"/>
      <c r="U918" s="105"/>
    </row>
    <row r="919" ht="12.75" customHeight="1">
      <c r="A919" s="105"/>
      <c r="B919" s="105"/>
      <c r="C919" s="105"/>
      <c r="D919" s="105"/>
      <c r="E919" s="50"/>
      <c r="F919" s="105"/>
      <c r="G919" s="105"/>
      <c r="H919" s="105"/>
      <c r="I919" s="105"/>
      <c r="J919" s="105"/>
      <c r="K919" s="105"/>
      <c r="L919" s="105"/>
      <c r="M919" s="106"/>
      <c r="N919" s="106"/>
      <c r="O919" s="105"/>
      <c r="P919" s="107"/>
      <c r="Q919" s="105"/>
      <c r="R919" s="106"/>
      <c r="S919" s="105"/>
      <c r="T919" s="105"/>
      <c r="U919" s="105"/>
    </row>
    <row r="920" ht="12.75" customHeight="1">
      <c r="A920" s="105"/>
      <c r="B920" s="105"/>
      <c r="C920" s="105"/>
      <c r="D920" s="105"/>
      <c r="E920" s="50"/>
      <c r="F920" s="105"/>
      <c r="G920" s="105"/>
      <c r="H920" s="105"/>
      <c r="I920" s="105"/>
      <c r="J920" s="105"/>
      <c r="K920" s="105"/>
      <c r="L920" s="105"/>
      <c r="M920" s="106"/>
      <c r="N920" s="106"/>
      <c r="O920" s="105"/>
      <c r="P920" s="107"/>
      <c r="Q920" s="105"/>
      <c r="R920" s="106"/>
      <c r="S920" s="105"/>
      <c r="T920" s="105"/>
      <c r="U920" s="105"/>
    </row>
    <row r="921" ht="12.75" customHeight="1">
      <c r="A921" s="105"/>
      <c r="B921" s="105"/>
      <c r="C921" s="105"/>
      <c r="D921" s="105"/>
      <c r="E921" s="50"/>
      <c r="F921" s="105"/>
      <c r="G921" s="105"/>
      <c r="H921" s="105"/>
      <c r="I921" s="105"/>
      <c r="J921" s="105"/>
      <c r="K921" s="105"/>
      <c r="L921" s="105"/>
      <c r="M921" s="106"/>
      <c r="N921" s="106"/>
      <c r="O921" s="105"/>
      <c r="P921" s="107"/>
      <c r="Q921" s="105"/>
      <c r="R921" s="106"/>
      <c r="S921" s="105"/>
      <c r="T921" s="105"/>
      <c r="U921" s="105"/>
    </row>
    <row r="922" ht="12.75" customHeight="1">
      <c r="A922" s="105"/>
      <c r="B922" s="105"/>
      <c r="C922" s="105"/>
      <c r="D922" s="105"/>
      <c r="E922" s="50"/>
      <c r="F922" s="105"/>
      <c r="G922" s="105"/>
      <c r="H922" s="105"/>
      <c r="I922" s="105"/>
      <c r="J922" s="105"/>
      <c r="K922" s="105"/>
      <c r="L922" s="105"/>
      <c r="M922" s="106"/>
      <c r="N922" s="106"/>
      <c r="O922" s="105"/>
      <c r="P922" s="107"/>
      <c r="Q922" s="105"/>
      <c r="R922" s="106"/>
      <c r="S922" s="105"/>
      <c r="T922" s="105"/>
      <c r="U922" s="105"/>
    </row>
    <row r="923" ht="12.75" customHeight="1">
      <c r="A923" s="105"/>
      <c r="B923" s="105"/>
      <c r="C923" s="105"/>
      <c r="D923" s="105"/>
      <c r="E923" s="50"/>
      <c r="F923" s="105"/>
      <c r="G923" s="105"/>
      <c r="H923" s="105"/>
      <c r="I923" s="105"/>
      <c r="J923" s="105"/>
      <c r="K923" s="105"/>
      <c r="L923" s="105"/>
      <c r="M923" s="106"/>
      <c r="N923" s="106"/>
      <c r="O923" s="105"/>
      <c r="P923" s="107"/>
      <c r="Q923" s="105"/>
      <c r="R923" s="106"/>
      <c r="S923" s="105"/>
      <c r="T923" s="105"/>
      <c r="U923" s="105"/>
    </row>
    <row r="924" ht="12.75" customHeight="1">
      <c r="A924" s="105"/>
      <c r="B924" s="105"/>
      <c r="C924" s="105"/>
      <c r="D924" s="105"/>
      <c r="E924" s="50"/>
      <c r="F924" s="105"/>
      <c r="G924" s="105"/>
      <c r="H924" s="105"/>
      <c r="I924" s="105"/>
      <c r="J924" s="105"/>
      <c r="K924" s="105"/>
      <c r="L924" s="105"/>
      <c r="M924" s="106"/>
      <c r="N924" s="106"/>
      <c r="O924" s="105"/>
      <c r="P924" s="107"/>
      <c r="Q924" s="105"/>
      <c r="R924" s="106"/>
      <c r="S924" s="105"/>
      <c r="T924" s="105"/>
      <c r="U924" s="105"/>
    </row>
    <row r="925" ht="12.75" customHeight="1">
      <c r="A925" s="105"/>
      <c r="B925" s="105"/>
      <c r="C925" s="105"/>
      <c r="D925" s="105"/>
      <c r="E925" s="50"/>
      <c r="F925" s="105"/>
      <c r="G925" s="105"/>
      <c r="H925" s="105"/>
      <c r="I925" s="105"/>
      <c r="J925" s="105"/>
      <c r="K925" s="105"/>
      <c r="L925" s="105"/>
      <c r="M925" s="106"/>
      <c r="N925" s="106"/>
      <c r="O925" s="105"/>
      <c r="P925" s="107"/>
      <c r="Q925" s="105"/>
      <c r="R925" s="106"/>
      <c r="S925" s="105"/>
      <c r="T925" s="105"/>
      <c r="U925" s="105"/>
    </row>
    <row r="926" ht="12.75" customHeight="1">
      <c r="A926" s="105"/>
      <c r="B926" s="105"/>
      <c r="C926" s="105"/>
      <c r="D926" s="105"/>
      <c r="E926" s="50"/>
      <c r="F926" s="105"/>
      <c r="G926" s="105"/>
      <c r="H926" s="105"/>
      <c r="I926" s="105"/>
      <c r="J926" s="105"/>
      <c r="K926" s="105"/>
      <c r="L926" s="105"/>
      <c r="M926" s="106"/>
      <c r="N926" s="106"/>
      <c r="O926" s="105"/>
      <c r="P926" s="107"/>
      <c r="Q926" s="105"/>
      <c r="R926" s="106"/>
      <c r="S926" s="105"/>
      <c r="T926" s="105"/>
      <c r="U926" s="105"/>
    </row>
    <row r="927" ht="12.75" customHeight="1">
      <c r="A927" s="105"/>
      <c r="B927" s="105"/>
      <c r="C927" s="105"/>
      <c r="D927" s="105"/>
      <c r="E927" s="50"/>
      <c r="F927" s="105"/>
      <c r="G927" s="105"/>
      <c r="H927" s="105"/>
      <c r="I927" s="105"/>
      <c r="J927" s="105"/>
      <c r="K927" s="105"/>
      <c r="L927" s="105"/>
      <c r="M927" s="106"/>
      <c r="N927" s="106"/>
      <c r="O927" s="105"/>
      <c r="P927" s="107"/>
      <c r="Q927" s="105"/>
      <c r="R927" s="106"/>
      <c r="S927" s="105"/>
      <c r="T927" s="105"/>
      <c r="U927" s="105"/>
    </row>
    <row r="928" ht="12.75" customHeight="1">
      <c r="A928" s="105"/>
      <c r="B928" s="105"/>
      <c r="C928" s="105"/>
      <c r="D928" s="105"/>
      <c r="E928" s="50"/>
      <c r="F928" s="105"/>
      <c r="G928" s="105"/>
      <c r="H928" s="105"/>
      <c r="I928" s="105"/>
      <c r="J928" s="105"/>
      <c r="K928" s="105"/>
      <c r="L928" s="105"/>
      <c r="M928" s="106"/>
      <c r="N928" s="106"/>
      <c r="O928" s="105"/>
      <c r="P928" s="107"/>
      <c r="Q928" s="105"/>
      <c r="R928" s="106"/>
      <c r="S928" s="105"/>
      <c r="T928" s="105"/>
      <c r="U928" s="105"/>
    </row>
    <row r="929" ht="12.75" customHeight="1">
      <c r="A929" s="105"/>
      <c r="B929" s="105"/>
      <c r="C929" s="105"/>
      <c r="D929" s="105"/>
      <c r="E929" s="50"/>
      <c r="F929" s="105"/>
      <c r="G929" s="105"/>
      <c r="H929" s="105"/>
      <c r="I929" s="105"/>
      <c r="J929" s="105"/>
      <c r="K929" s="105"/>
      <c r="L929" s="105"/>
      <c r="M929" s="106"/>
      <c r="N929" s="106"/>
      <c r="O929" s="105"/>
      <c r="P929" s="107"/>
      <c r="Q929" s="105"/>
      <c r="R929" s="106"/>
      <c r="S929" s="105"/>
      <c r="T929" s="105"/>
      <c r="U929" s="105"/>
    </row>
    <row r="930" ht="12.75" customHeight="1">
      <c r="A930" s="105"/>
      <c r="B930" s="105"/>
      <c r="C930" s="105"/>
      <c r="D930" s="105"/>
      <c r="E930" s="50"/>
      <c r="F930" s="105"/>
      <c r="G930" s="105"/>
      <c r="H930" s="105"/>
      <c r="I930" s="105"/>
      <c r="J930" s="105"/>
      <c r="K930" s="105"/>
      <c r="L930" s="105"/>
      <c r="M930" s="106"/>
      <c r="N930" s="106"/>
      <c r="O930" s="105"/>
      <c r="P930" s="107"/>
      <c r="Q930" s="105"/>
      <c r="R930" s="106"/>
      <c r="S930" s="105"/>
      <c r="T930" s="105"/>
      <c r="U930" s="105"/>
    </row>
    <row r="931" ht="12.75" customHeight="1">
      <c r="A931" s="105"/>
      <c r="B931" s="105"/>
      <c r="C931" s="105"/>
      <c r="D931" s="105"/>
      <c r="E931" s="50"/>
      <c r="F931" s="105"/>
      <c r="G931" s="105"/>
      <c r="H931" s="105"/>
      <c r="I931" s="105"/>
      <c r="J931" s="105"/>
      <c r="K931" s="105"/>
      <c r="L931" s="105"/>
      <c r="M931" s="106"/>
      <c r="N931" s="106"/>
      <c r="O931" s="105"/>
      <c r="P931" s="107"/>
      <c r="Q931" s="105"/>
      <c r="R931" s="106"/>
      <c r="S931" s="105"/>
      <c r="T931" s="105"/>
      <c r="U931" s="105"/>
    </row>
    <row r="932" ht="12.75" customHeight="1">
      <c r="A932" s="105"/>
      <c r="B932" s="105"/>
      <c r="C932" s="105"/>
      <c r="D932" s="105"/>
      <c r="E932" s="50"/>
      <c r="F932" s="105"/>
      <c r="G932" s="105"/>
      <c r="H932" s="105"/>
      <c r="I932" s="105"/>
      <c r="J932" s="105"/>
      <c r="K932" s="105"/>
      <c r="L932" s="105"/>
      <c r="M932" s="106"/>
      <c r="N932" s="106"/>
      <c r="O932" s="105"/>
      <c r="P932" s="107"/>
      <c r="Q932" s="105"/>
      <c r="R932" s="106"/>
      <c r="S932" s="105"/>
      <c r="T932" s="105"/>
      <c r="U932" s="105"/>
    </row>
    <row r="933" ht="12.75" customHeight="1">
      <c r="A933" s="105"/>
      <c r="B933" s="105"/>
      <c r="C933" s="105"/>
      <c r="D933" s="105"/>
      <c r="E933" s="50"/>
      <c r="F933" s="105"/>
      <c r="G933" s="105"/>
      <c r="H933" s="105"/>
      <c r="I933" s="105"/>
      <c r="J933" s="105"/>
      <c r="K933" s="105"/>
      <c r="L933" s="105"/>
      <c r="M933" s="106"/>
      <c r="N933" s="106"/>
      <c r="O933" s="105"/>
      <c r="P933" s="107"/>
      <c r="Q933" s="105"/>
      <c r="R933" s="106"/>
      <c r="S933" s="105"/>
      <c r="T933" s="105"/>
      <c r="U933" s="105"/>
    </row>
    <row r="934" ht="12.75" customHeight="1">
      <c r="A934" s="105"/>
      <c r="B934" s="105"/>
      <c r="C934" s="105"/>
      <c r="D934" s="105"/>
      <c r="E934" s="50"/>
      <c r="F934" s="105"/>
      <c r="G934" s="105"/>
      <c r="H934" s="105"/>
      <c r="I934" s="105"/>
      <c r="J934" s="105"/>
      <c r="K934" s="105"/>
      <c r="L934" s="105"/>
      <c r="M934" s="106"/>
      <c r="N934" s="106"/>
      <c r="O934" s="105"/>
      <c r="P934" s="107"/>
      <c r="Q934" s="105"/>
      <c r="R934" s="106"/>
      <c r="S934" s="105"/>
      <c r="T934" s="105"/>
      <c r="U934" s="105"/>
    </row>
    <row r="935" ht="12.75" customHeight="1">
      <c r="A935" s="105"/>
      <c r="B935" s="105"/>
      <c r="C935" s="105"/>
      <c r="D935" s="105"/>
      <c r="E935" s="50"/>
      <c r="F935" s="105"/>
      <c r="G935" s="105"/>
      <c r="H935" s="105"/>
      <c r="I935" s="105"/>
      <c r="J935" s="105"/>
      <c r="K935" s="105"/>
      <c r="L935" s="105"/>
      <c r="M935" s="106"/>
      <c r="N935" s="106"/>
      <c r="O935" s="105"/>
      <c r="P935" s="107"/>
      <c r="Q935" s="105"/>
      <c r="R935" s="106"/>
      <c r="S935" s="105"/>
      <c r="T935" s="105"/>
      <c r="U935" s="105"/>
    </row>
    <row r="936" ht="12.75" customHeight="1">
      <c r="A936" s="105"/>
      <c r="B936" s="105"/>
      <c r="C936" s="105"/>
      <c r="D936" s="105"/>
      <c r="E936" s="50"/>
      <c r="F936" s="105"/>
      <c r="G936" s="105"/>
      <c r="H936" s="105"/>
      <c r="I936" s="105"/>
      <c r="J936" s="105"/>
      <c r="K936" s="105"/>
      <c r="L936" s="105"/>
      <c r="M936" s="106"/>
      <c r="N936" s="106"/>
      <c r="O936" s="105"/>
      <c r="P936" s="107"/>
      <c r="Q936" s="105"/>
      <c r="R936" s="106"/>
      <c r="S936" s="105"/>
      <c r="T936" s="105"/>
      <c r="U936" s="105"/>
    </row>
    <row r="937" ht="12.75" customHeight="1">
      <c r="A937" s="105"/>
      <c r="B937" s="105"/>
      <c r="C937" s="105"/>
      <c r="D937" s="105"/>
      <c r="E937" s="50"/>
      <c r="F937" s="105"/>
      <c r="G937" s="105"/>
      <c r="H937" s="105"/>
      <c r="I937" s="105"/>
      <c r="J937" s="105"/>
      <c r="K937" s="105"/>
      <c r="L937" s="105"/>
      <c r="M937" s="106"/>
      <c r="N937" s="106"/>
      <c r="O937" s="105"/>
      <c r="P937" s="107"/>
      <c r="Q937" s="105"/>
      <c r="R937" s="106"/>
      <c r="S937" s="105"/>
      <c r="T937" s="105"/>
      <c r="U937" s="105"/>
    </row>
    <row r="938" ht="12.75" customHeight="1">
      <c r="A938" s="105"/>
      <c r="B938" s="105"/>
      <c r="C938" s="105"/>
      <c r="D938" s="105"/>
      <c r="E938" s="50"/>
      <c r="F938" s="105"/>
      <c r="G938" s="105"/>
      <c r="H938" s="105"/>
      <c r="I938" s="105"/>
      <c r="J938" s="105"/>
      <c r="K938" s="105"/>
      <c r="L938" s="105"/>
      <c r="M938" s="106"/>
      <c r="N938" s="106"/>
      <c r="O938" s="105"/>
      <c r="P938" s="107"/>
      <c r="Q938" s="105"/>
      <c r="R938" s="106"/>
      <c r="S938" s="105"/>
      <c r="T938" s="105"/>
      <c r="U938" s="105"/>
    </row>
    <row r="939" ht="12.75" customHeight="1">
      <c r="A939" s="105"/>
      <c r="B939" s="105"/>
      <c r="C939" s="105"/>
      <c r="D939" s="105"/>
      <c r="E939" s="50"/>
      <c r="F939" s="105"/>
      <c r="G939" s="105"/>
      <c r="H939" s="105"/>
      <c r="I939" s="105"/>
      <c r="J939" s="105"/>
      <c r="K939" s="105"/>
      <c r="L939" s="105"/>
      <c r="M939" s="106"/>
      <c r="N939" s="106"/>
      <c r="O939" s="105"/>
      <c r="P939" s="107"/>
      <c r="Q939" s="105"/>
      <c r="R939" s="106"/>
      <c r="S939" s="105"/>
      <c r="T939" s="105"/>
      <c r="U939" s="105"/>
    </row>
    <row r="940" ht="12.75" customHeight="1">
      <c r="A940" s="105"/>
      <c r="B940" s="105"/>
      <c r="C940" s="105"/>
      <c r="D940" s="105"/>
      <c r="E940" s="50"/>
      <c r="F940" s="105"/>
      <c r="G940" s="105"/>
      <c r="H940" s="105"/>
      <c r="I940" s="105"/>
      <c r="J940" s="105"/>
      <c r="K940" s="105"/>
      <c r="L940" s="105"/>
      <c r="M940" s="106"/>
      <c r="N940" s="106"/>
      <c r="O940" s="105"/>
      <c r="P940" s="107"/>
      <c r="Q940" s="105"/>
      <c r="R940" s="106"/>
      <c r="S940" s="105"/>
      <c r="T940" s="105"/>
      <c r="U940" s="105"/>
    </row>
    <row r="941" ht="12.75" customHeight="1">
      <c r="A941" s="105"/>
      <c r="B941" s="105"/>
      <c r="C941" s="105"/>
      <c r="D941" s="105"/>
      <c r="E941" s="50"/>
      <c r="F941" s="105"/>
      <c r="G941" s="105"/>
      <c r="H941" s="105"/>
      <c r="I941" s="105"/>
      <c r="J941" s="105"/>
      <c r="K941" s="105"/>
      <c r="L941" s="105"/>
      <c r="M941" s="106"/>
      <c r="N941" s="106"/>
      <c r="O941" s="105"/>
      <c r="P941" s="107"/>
      <c r="Q941" s="105"/>
      <c r="R941" s="106"/>
      <c r="S941" s="105"/>
      <c r="T941" s="105"/>
      <c r="U941" s="105"/>
    </row>
    <row r="942" ht="12.75" customHeight="1">
      <c r="A942" s="105"/>
      <c r="B942" s="105"/>
      <c r="C942" s="105"/>
      <c r="D942" s="105"/>
      <c r="E942" s="50"/>
      <c r="F942" s="105"/>
      <c r="G942" s="105"/>
      <c r="H942" s="105"/>
      <c r="I942" s="105"/>
      <c r="J942" s="105"/>
      <c r="K942" s="105"/>
      <c r="L942" s="105"/>
      <c r="M942" s="106"/>
      <c r="N942" s="106"/>
      <c r="O942" s="105"/>
      <c r="P942" s="107"/>
      <c r="Q942" s="105"/>
      <c r="R942" s="106"/>
      <c r="S942" s="105"/>
      <c r="T942" s="105"/>
      <c r="U942" s="105"/>
    </row>
    <row r="943" ht="12.75" customHeight="1">
      <c r="A943" s="105"/>
      <c r="B943" s="105"/>
      <c r="C943" s="105"/>
      <c r="D943" s="105"/>
      <c r="E943" s="50"/>
      <c r="F943" s="105"/>
      <c r="G943" s="105"/>
      <c r="H943" s="105"/>
      <c r="I943" s="105"/>
      <c r="J943" s="105"/>
      <c r="K943" s="105"/>
      <c r="L943" s="105"/>
      <c r="M943" s="106"/>
      <c r="N943" s="106"/>
      <c r="O943" s="105"/>
      <c r="P943" s="107"/>
      <c r="Q943" s="105"/>
      <c r="R943" s="106"/>
      <c r="S943" s="105"/>
      <c r="T943" s="105"/>
      <c r="U943" s="105"/>
    </row>
    <row r="944" ht="12.75" customHeight="1">
      <c r="A944" s="105"/>
      <c r="B944" s="105"/>
      <c r="C944" s="105"/>
      <c r="D944" s="105"/>
      <c r="E944" s="50"/>
      <c r="F944" s="105"/>
      <c r="G944" s="105"/>
      <c r="H944" s="105"/>
      <c r="I944" s="105"/>
      <c r="J944" s="105"/>
      <c r="K944" s="105"/>
      <c r="L944" s="105"/>
      <c r="M944" s="106"/>
      <c r="N944" s="106"/>
      <c r="O944" s="105"/>
      <c r="P944" s="107"/>
      <c r="Q944" s="105"/>
      <c r="R944" s="106"/>
      <c r="S944" s="105"/>
      <c r="T944" s="105"/>
      <c r="U944" s="105"/>
    </row>
    <row r="945" ht="12.75" customHeight="1">
      <c r="A945" s="105"/>
      <c r="B945" s="105"/>
      <c r="C945" s="105"/>
      <c r="D945" s="105"/>
      <c r="E945" s="50"/>
      <c r="F945" s="105"/>
      <c r="G945" s="105"/>
      <c r="H945" s="105"/>
      <c r="I945" s="105"/>
      <c r="J945" s="105"/>
      <c r="K945" s="105"/>
      <c r="L945" s="105"/>
      <c r="M945" s="106"/>
      <c r="N945" s="106"/>
      <c r="O945" s="105"/>
      <c r="P945" s="107"/>
      <c r="Q945" s="105"/>
      <c r="R945" s="106"/>
      <c r="S945" s="105"/>
      <c r="T945" s="105"/>
      <c r="U945" s="105"/>
    </row>
    <row r="946" ht="12.75" customHeight="1">
      <c r="A946" s="105"/>
      <c r="B946" s="105"/>
      <c r="C946" s="105"/>
      <c r="D946" s="105"/>
      <c r="E946" s="50"/>
      <c r="F946" s="105"/>
      <c r="G946" s="105"/>
      <c r="H946" s="105"/>
      <c r="I946" s="105"/>
      <c r="J946" s="105"/>
      <c r="K946" s="105"/>
      <c r="L946" s="105"/>
      <c r="M946" s="106"/>
      <c r="N946" s="106"/>
      <c r="O946" s="105"/>
      <c r="P946" s="107"/>
      <c r="Q946" s="105"/>
      <c r="R946" s="106"/>
      <c r="S946" s="105"/>
      <c r="T946" s="105"/>
      <c r="U946" s="105"/>
    </row>
    <row r="947" ht="12.75" customHeight="1">
      <c r="A947" s="105"/>
      <c r="B947" s="105"/>
      <c r="C947" s="105"/>
      <c r="D947" s="105"/>
      <c r="E947" s="50"/>
      <c r="F947" s="105"/>
      <c r="G947" s="105"/>
      <c r="H947" s="105"/>
      <c r="I947" s="105"/>
      <c r="J947" s="105"/>
      <c r="K947" s="105"/>
      <c r="L947" s="105"/>
      <c r="M947" s="106"/>
      <c r="N947" s="106"/>
      <c r="O947" s="105"/>
      <c r="P947" s="107"/>
      <c r="Q947" s="105"/>
      <c r="R947" s="106"/>
      <c r="S947" s="105"/>
      <c r="T947" s="105"/>
      <c r="U947" s="105"/>
    </row>
    <row r="948" ht="12.75" customHeight="1">
      <c r="A948" s="105"/>
      <c r="B948" s="105"/>
      <c r="C948" s="105"/>
      <c r="D948" s="105"/>
      <c r="E948" s="50"/>
      <c r="F948" s="105"/>
      <c r="G948" s="105"/>
      <c r="H948" s="105"/>
      <c r="I948" s="105"/>
      <c r="J948" s="105"/>
      <c r="K948" s="105"/>
      <c r="L948" s="105"/>
      <c r="M948" s="106"/>
      <c r="N948" s="106"/>
      <c r="O948" s="105"/>
      <c r="P948" s="107"/>
      <c r="Q948" s="105"/>
      <c r="R948" s="106"/>
      <c r="S948" s="105"/>
      <c r="T948" s="105"/>
      <c r="U948" s="105"/>
    </row>
    <row r="949" ht="12.75" customHeight="1">
      <c r="A949" s="105"/>
      <c r="B949" s="105"/>
      <c r="C949" s="105"/>
      <c r="D949" s="105"/>
      <c r="E949" s="50"/>
      <c r="F949" s="105"/>
      <c r="G949" s="105"/>
      <c r="H949" s="105"/>
      <c r="I949" s="105"/>
      <c r="J949" s="105"/>
      <c r="K949" s="105"/>
      <c r="L949" s="105"/>
      <c r="M949" s="106"/>
      <c r="N949" s="106"/>
      <c r="O949" s="105"/>
      <c r="P949" s="107"/>
      <c r="Q949" s="105"/>
      <c r="R949" s="106"/>
      <c r="S949" s="105"/>
      <c r="T949" s="105"/>
      <c r="U949" s="105"/>
    </row>
    <row r="950" ht="12.75" customHeight="1">
      <c r="A950" s="105"/>
      <c r="B950" s="105"/>
      <c r="C950" s="105"/>
      <c r="D950" s="105"/>
      <c r="E950" s="50"/>
      <c r="F950" s="105"/>
      <c r="G950" s="105"/>
      <c r="H950" s="105"/>
      <c r="I950" s="105"/>
      <c r="J950" s="105"/>
      <c r="K950" s="105"/>
      <c r="L950" s="105"/>
      <c r="M950" s="106"/>
      <c r="N950" s="106"/>
      <c r="O950" s="105"/>
      <c r="P950" s="107"/>
      <c r="Q950" s="105"/>
      <c r="R950" s="106"/>
      <c r="S950" s="105"/>
      <c r="T950" s="105"/>
      <c r="U950" s="105"/>
    </row>
    <row r="951" ht="12.75" customHeight="1">
      <c r="A951" s="105"/>
      <c r="B951" s="105"/>
      <c r="C951" s="105"/>
      <c r="D951" s="105"/>
      <c r="E951" s="50"/>
      <c r="F951" s="105"/>
      <c r="G951" s="105"/>
      <c r="H951" s="105"/>
      <c r="I951" s="105"/>
      <c r="J951" s="105"/>
      <c r="K951" s="105"/>
      <c r="L951" s="105"/>
      <c r="M951" s="106"/>
      <c r="N951" s="106"/>
      <c r="O951" s="105"/>
      <c r="P951" s="107"/>
      <c r="Q951" s="105"/>
      <c r="R951" s="106"/>
      <c r="S951" s="105"/>
      <c r="T951" s="105"/>
      <c r="U951" s="105"/>
    </row>
    <row r="952" ht="12.75" customHeight="1">
      <c r="A952" s="105"/>
      <c r="B952" s="105"/>
      <c r="C952" s="105"/>
      <c r="D952" s="105"/>
      <c r="E952" s="50"/>
      <c r="F952" s="105"/>
      <c r="G952" s="105"/>
      <c r="H952" s="105"/>
      <c r="I952" s="105"/>
      <c r="J952" s="105"/>
      <c r="K952" s="105"/>
      <c r="L952" s="105"/>
      <c r="M952" s="106"/>
      <c r="N952" s="106"/>
      <c r="O952" s="105"/>
      <c r="P952" s="107"/>
      <c r="Q952" s="105"/>
      <c r="R952" s="106"/>
      <c r="S952" s="105"/>
      <c r="T952" s="105"/>
      <c r="U952" s="105"/>
    </row>
    <row r="953" ht="12.75" customHeight="1">
      <c r="A953" s="105"/>
      <c r="B953" s="105"/>
      <c r="C953" s="105"/>
      <c r="D953" s="105"/>
      <c r="E953" s="50"/>
      <c r="F953" s="105"/>
      <c r="G953" s="105"/>
      <c r="H953" s="105"/>
      <c r="I953" s="105"/>
      <c r="J953" s="105"/>
      <c r="K953" s="105"/>
      <c r="L953" s="105"/>
      <c r="M953" s="106"/>
      <c r="N953" s="106"/>
      <c r="O953" s="105"/>
      <c r="P953" s="107"/>
      <c r="Q953" s="105"/>
      <c r="R953" s="106"/>
      <c r="S953" s="105"/>
      <c r="T953" s="105"/>
      <c r="U953" s="105"/>
    </row>
    <row r="954" ht="12.75" customHeight="1">
      <c r="A954" s="105"/>
      <c r="B954" s="105"/>
      <c r="C954" s="105"/>
      <c r="D954" s="105"/>
      <c r="E954" s="50"/>
      <c r="F954" s="105"/>
      <c r="G954" s="105"/>
      <c r="H954" s="105"/>
      <c r="I954" s="105"/>
      <c r="J954" s="105"/>
      <c r="K954" s="105"/>
      <c r="L954" s="105"/>
      <c r="M954" s="106"/>
      <c r="N954" s="106"/>
      <c r="O954" s="105"/>
      <c r="P954" s="107"/>
      <c r="Q954" s="105"/>
      <c r="R954" s="106"/>
      <c r="S954" s="105"/>
      <c r="T954" s="105"/>
      <c r="U954" s="105"/>
    </row>
    <row r="955" ht="12.75" customHeight="1">
      <c r="A955" s="105"/>
      <c r="B955" s="105"/>
      <c r="C955" s="105"/>
      <c r="D955" s="105"/>
      <c r="E955" s="50"/>
      <c r="F955" s="105"/>
      <c r="G955" s="105"/>
      <c r="H955" s="105"/>
      <c r="I955" s="105"/>
      <c r="J955" s="105"/>
      <c r="K955" s="105"/>
      <c r="L955" s="105"/>
      <c r="M955" s="106"/>
      <c r="N955" s="106"/>
      <c r="O955" s="105"/>
      <c r="P955" s="107"/>
      <c r="Q955" s="105"/>
      <c r="R955" s="106"/>
      <c r="S955" s="105"/>
      <c r="T955" s="105"/>
      <c r="U955" s="105"/>
    </row>
    <row r="956" ht="12.75" customHeight="1">
      <c r="A956" s="105"/>
      <c r="B956" s="105"/>
      <c r="C956" s="105"/>
      <c r="D956" s="105"/>
      <c r="E956" s="50"/>
      <c r="F956" s="105"/>
      <c r="G956" s="105"/>
      <c r="H956" s="105"/>
      <c r="I956" s="105"/>
      <c r="J956" s="105"/>
      <c r="K956" s="105"/>
      <c r="L956" s="105"/>
      <c r="M956" s="106"/>
      <c r="N956" s="106"/>
      <c r="O956" s="105"/>
      <c r="P956" s="107"/>
      <c r="Q956" s="105"/>
      <c r="R956" s="106"/>
      <c r="S956" s="105"/>
      <c r="T956" s="105"/>
      <c r="U956" s="105"/>
    </row>
    <row r="957" ht="12.75" customHeight="1">
      <c r="A957" s="105"/>
      <c r="B957" s="105"/>
      <c r="C957" s="105"/>
      <c r="D957" s="105"/>
      <c r="E957" s="50"/>
      <c r="F957" s="105"/>
      <c r="G957" s="105"/>
      <c r="H957" s="105"/>
      <c r="I957" s="105"/>
      <c r="J957" s="105"/>
      <c r="K957" s="105"/>
      <c r="L957" s="105"/>
      <c r="M957" s="106"/>
      <c r="N957" s="106"/>
      <c r="O957" s="105"/>
      <c r="P957" s="107"/>
      <c r="Q957" s="105"/>
      <c r="R957" s="106"/>
      <c r="S957" s="105"/>
      <c r="T957" s="105"/>
      <c r="U957" s="105"/>
    </row>
    <row r="958" ht="12.75" customHeight="1">
      <c r="A958" s="105"/>
      <c r="B958" s="105"/>
      <c r="C958" s="105"/>
      <c r="D958" s="105"/>
      <c r="E958" s="50"/>
      <c r="F958" s="105"/>
      <c r="G958" s="105"/>
      <c r="H958" s="105"/>
      <c r="I958" s="105"/>
      <c r="J958" s="105"/>
      <c r="K958" s="105"/>
      <c r="L958" s="105"/>
      <c r="M958" s="106"/>
      <c r="N958" s="106"/>
      <c r="O958" s="105"/>
      <c r="P958" s="107"/>
      <c r="Q958" s="105"/>
      <c r="R958" s="106"/>
      <c r="S958" s="105"/>
      <c r="T958" s="105"/>
      <c r="U958" s="105"/>
    </row>
    <row r="959" ht="12.75" customHeight="1">
      <c r="A959" s="105"/>
      <c r="B959" s="105"/>
      <c r="C959" s="105"/>
      <c r="D959" s="105"/>
      <c r="E959" s="50"/>
      <c r="F959" s="105"/>
      <c r="G959" s="105"/>
      <c r="H959" s="105"/>
      <c r="I959" s="105"/>
      <c r="J959" s="105"/>
      <c r="K959" s="105"/>
      <c r="L959" s="105"/>
      <c r="M959" s="106"/>
      <c r="N959" s="106"/>
      <c r="O959" s="105"/>
      <c r="P959" s="107"/>
      <c r="Q959" s="105"/>
      <c r="R959" s="106"/>
      <c r="S959" s="105"/>
      <c r="T959" s="105"/>
      <c r="U959" s="105"/>
    </row>
    <row r="960" ht="12.75" customHeight="1">
      <c r="A960" s="105"/>
      <c r="B960" s="105"/>
      <c r="C960" s="105"/>
      <c r="D960" s="105"/>
      <c r="E960" s="50"/>
      <c r="F960" s="105"/>
      <c r="G960" s="105"/>
      <c r="H960" s="105"/>
      <c r="I960" s="105"/>
      <c r="J960" s="105"/>
      <c r="K960" s="105"/>
      <c r="L960" s="105"/>
      <c r="M960" s="106"/>
      <c r="N960" s="106"/>
      <c r="O960" s="105"/>
      <c r="P960" s="107"/>
      <c r="Q960" s="105"/>
      <c r="R960" s="106"/>
      <c r="S960" s="105"/>
      <c r="T960" s="105"/>
      <c r="U960" s="105"/>
    </row>
    <row r="961" ht="12.75" customHeight="1">
      <c r="A961" s="105"/>
      <c r="B961" s="105"/>
      <c r="C961" s="105"/>
      <c r="D961" s="105"/>
      <c r="E961" s="50"/>
      <c r="F961" s="105"/>
      <c r="G961" s="105"/>
      <c r="H961" s="105"/>
      <c r="I961" s="105"/>
      <c r="J961" s="105"/>
      <c r="K961" s="105"/>
      <c r="L961" s="105"/>
      <c r="M961" s="106"/>
      <c r="N961" s="106"/>
      <c r="O961" s="105"/>
      <c r="P961" s="107"/>
      <c r="Q961" s="105"/>
      <c r="R961" s="106"/>
      <c r="S961" s="105"/>
      <c r="T961" s="105"/>
      <c r="U961" s="105"/>
    </row>
    <row r="962" ht="12.75" customHeight="1">
      <c r="A962" s="105"/>
      <c r="B962" s="105"/>
      <c r="C962" s="105"/>
      <c r="D962" s="105"/>
      <c r="E962" s="50"/>
      <c r="F962" s="105"/>
      <c r="G962" s="105"/>
      <c r="H962" s="105"/>
      <c r="I962" s="105"/>
      <c r="J962" s="105"/>
      <c r="K962" s="105"/>
      <c r="L962" s="105"/>
      <c r="M962" s="106"/>
      <c r="N962" s="106"/>
      <c r="O962" s="105"/>
      <c r="P962" s="107"/>
      <c r="Q962" s="105"/>
      <c r="R962" s="106"/>
      <c r="S962" s="105"/>
      <c r="T962" s="105"/>
      <c r="U962" s="105"/>
    </row>
    <row r="963" ht="12.75" customHeight="1">
      <c r="A963" s="105"/>
      <c r="B963" s="105"/>
      <c r="C963" s="105"/>
      <c r="D963" s="105"/>
      <c r="E963" s="50"/>
      <c r="F963" s="105"/>
      <c r="G963" s="105"/>
      <c r="H963" s="105"/>
      <c r="I963" s="105"/>
      <c r="J963" s="105"/>
      <c r="K963" s="105"/>
      <c r="L963" s="105"/>
      <c r="M963" s="106"/>
      <c r="N963" s="106"/>
      <c r="O963" s="105"/>
      <c r="P963" s="107"/>
      <c r="Q963" s="105"/>
      <c r="R963" s="106"/>
      <c r="S963" s="105"/>
      <c r="T963" s="105"/>
      <c r="U963" s="105"/>
    </row>
    <row r="964" ht="12.75" customHeight="1">
      <c r="A964" s="105"/>
      <c r="B964" s="105"/>
      <c r="C964" s="105"/>
      <c r="D964" s="105"/>
      <c r="E964" s="50"/>
      <c r="F964" s="105"/>
      <c r="G964" s="105"/>
      <c r="H964" s="105"/>
      <c r="I964" s="105"/>
      <c r="J964" s="105"/>
      <c r="K964" s="105"/>
      <c r="L964" s="105"/>
      <c r="M964" s="106"/>
      <c r="N964" s="106"/>
      <c r="O964" s="105"/>
      <c r="P964" s="107"/>
      <c r="Q964" s="105"/>
      <c r="R964" s="106"/>
      <c r="S964" s="105"/>
      <c r="T964" s="105"/>
      <c r="U964" s="105"/>
    </row>
    <row r="965" ht="12.75" customHeight="1">
      <c r="A965" s="105"/>
      <c r="B965" s="105"/>
      <c r="C965" s="105"/>
      <c r="D965" s="105"/>
      <c r="E965" s="50"/>
      <c r="F965" s="105"/>
      <c r="G965" s="105"/>
      <c r="H965" s="105"/>
      <c r="I965" s="105"/>
      <c r="J965" s="105"/>
      <c r="K965" s="105"/>
      <c r="L965" s="105"/>
      <c r="M965" s="106"/>
      <c r="N965" s="106"/>
      <c r="O965" s="105"/>
      <c r="P965" s="107"/>
      <c r="Q965" s="105"/>
      <c r="R965" s="106"/>
      <c r="S965" s="105"/>
      <c r="T965" s="105"/>
      <c r="U965" s="105"/>
    </row>
    <row r="966" ht="12.75" customHeight="1">
      <c r="A966" s="105"/>
      <c r="B966" s="105"/>
      <c r="C966" s="105"/>
      <c r="D966" s="105"/>
      <c r="E966" s="50"/>
      <c r="F966" s="105"/>
      <c r="G966" s="105"/>
      <c r="H966" s="105"/>
      <c r="I966" s="105"/>
      <c r="J966" s="105"/>
      <c r="K966" s="105"/>
      <c r="L966" s="105"/>
      <c r="M966" s="106"/>
      <c r="N966" s="106"/>
      <c r="O966" s="105"/>
      <c r="P966" s="107"/>
      <c r="Q966" s="105"/>
      <c r="R966" s="106"/>
      <c r="S966" s="105"/>
      <c r="T966" s="105"/>
      <c r="U966" s="105"/>
    </row>
    <row r="967" ht="12.75" customHeight="1">
      <c r="A967" s="105"/>
      <c r="B967" s="105"/>
      <c r="C967" s="105"/>
      <c r="D967" s="105"/>
      <c r="E967" s="50"/>
      <c r="F967" s="105"/>
      <c r="G967" s="105"/>
      <c r="H967" s="105"/>
      <c r="I967" s="105"/>
      <c r="J967" s="105"/>
      <c r="K967" s="105"/>
      <c r="L967" s="105"/>
      <c r="M967" s="106"/>
      <c r="N967" s="106"/>
      <c r="O967" s="105"/>
      <c r="P967" s="107"/>
      <c r="Q967" s="105"/>
      <c r="R967" s="106"/>
      <c r="S967" s="105"/>
      <c r="T967" s="105"/>
      <c r="U967" s="105"/>
    </row>
    <row r="968" ht="12.75" customHeight="1">
      <c r="A968" s="105"/>
      <c r="B968" s="105"/>
      <c r="C968" s="105"/>
      <c r="D968" s="105"/>
      <c r="E968" s="50"/>
      <c r="F968" s="105"/>
      <c r="G968" s="105"/>
      <c r="H968" s="105"/>
      <c r="I968" s="105"/>
      <c r="J968" s="105"/>
      <c r="K968" s="105"/>
      <c r="L968" s="105"/>
      <c r="M968" s="106"/>
      <c r="N968" s="106"/>
      <c r="O968" s="105"/>
      <c r="P968" s="107"/>
      <c r="Q968" s="105"/>
      <c r="R968" s="106"/>
      <c r="S968" s="105"/>
      <c r="T968" s="105"/>
      <c r="U968" s="105"/>
    </row>
    <row r="969" ht="12.75" customHeight="1">
      <c r="A969" s="105"/>
      <c r="B969" s="105"/>
      <c r="C969" s="105"/>
      <c r="D969" s="105"/>
      <c r="E969" s="50"/>
      <c r="F969" s="105"/>
      <c r="G969" s="105"/>
      <c r="H969" s="105"/>
      <c r="I969" s="105"/>
      <c r="J969" s="105"/>
      <c r="K969" s="105"/>
      <c r="L969" s="105"/>
      <c r="M969" s="106"/>
      <c r="N969" s="106"/>
      <c r="O969" s="105"/>
      <c r="P969" s="107"/>
      <c r="Q969" s="105"/>
      <c r="R969" s="106"/>
      <c r="S969" s="105"/>
      <c r="T969" s="105"/>
      <c r="U969" s="105"/>
    </row>
    <row r="970" ht="12.75" customHeight="1">
      <c r="A970" s="105"/>
      <c r="B970" s="105"/>
      <c r="C970" s="105"/>
      <c r="D970" s="105"/>
      <c r="E970" s="50"/>
      <c r="F970" s="105"/>
      <c r="G970" s="105"/>
      <c r="H970" s="105"/>
      <c r="I970" s="105"/>
      <c r="J970" s="105"/>
      <c r="K970" s="105"/>
      <c r="L970" s="105"/>
      <c r="M970" s="106"/>
      <c r="N970" s="106"/>
      <c r="O970" s="105"/>
      <c r="P970" s="107"/>
      <c r="Q970" s="105"/>
      <c r="R970" s="106"/>
      <c r="S970" s="105"/>
      <c r="T970" s="105"/>
      <c r="U970" s="105"/>
    </row>
    <row r="971" ht="12.75" customHeight="1">
      <c r="A971" s="105"/>
      <c r="B971" s="105"/>
      <c r="C971" s="105"/>
      <c r="D971" s="105"/>
      <c r="E971" s="50"/>
      <c r="F971" s="105"/>
      <c r="G971" s="105"/>
      <c r="H971" s="105"/>
      <c r="I971" s="105"/>
      <c r="J971" s="105"/>
      <c r="K971" s="105"/>
      <c r="L971" s="105"/>
      <c r="M971" s="106"/>
      <c r="N971" s="106"/>
      <c r="O971" s="105"/>
      <c r="P971" s="107"/>
      <c r="Q971" s="105"/>
      <c r="R971" s="106"/>
      <c r="S971" s="105"/>
      <c r="T971" s="105"/>
      <c r="U971" s="105"/>
    </row>
    <row r="972" ht="12.75" customHeight="1">
      <c r="A972" s="105"/>
      <c r="B972" s="105"/>
      <c r="C972" s="105"/>
      <c r="D972" s="105"/>
      <c r="E972" s="50"/>
      <c r="F972" s="105"/>
      <c r="G972" s="105"/>
      <c r="H972" s="105"/>
      <c r="I972" s="105"/>
      <c r="J972" s="105"/>
      <c r="K972" s="105"/>
      <c r="L972" s="105"/>
      <c r="M972" s="106"/>
      <c r="N972" s="106"/>
      <c r="O972" s="105"/>
      <c r="P972" s="107"/>
      <c r="Q972" s="105"/>
      <c r="R972" s="106"/>
      <c r="S972" s="105"/>
      <c r="T972" s="105"/>
      <c r="U972" s="105"/>
    </row>
    <row r="973" ht="12.75" customHeight="1">
      <c r="A973" s="105"/>
      <c r="B973" s="105"/>
      <c r="C973" s="105"/>
      <c r="D973" s="105"/>
      <c r="E973" s="50"/>
      <c r="F973" s="105"/>
      <c r="G973" s="105"/>
      <c r="H973" s="105"/>
      <c r="I973" s="105"/>
      <c r="J973" s="105"/>
      <c r="K973" s="105"/>
      <c r="L973" s="105"/>
      <c r="M973" s="106"/>
      <c r="N973" s="106"/>
      <c r="O973" s="105"/>
      <c r="P973" s="107"/>
      <c r="Q973" s="105"/>
      <c r="R973" s="106"/>
      <c r="S973" s="105"/>
      <c r="T973" s="105"/>
      <c r="U973" s="105"/>
    </row>
    <row r="974" ht="12.75" customHeight="1">
      <c r="A974" s="105"/>
      <c r="B974" s="105"/>
      <c r="C974" s="105"/>
      <c r="D974" s="105"/>
      <c r="E974" s="50"/>
      <c r="F974" s="105"/>
      <c r="G974" s="105"/>
      <c r="H974" s="105"/>
      <c r="I974" s="105"/>
      <c r="J974" s="105"/>
      <c r="K974" s="105"/>
      <c r="L974" s="105"/>
      <c r="M974" s="106"/>
      <c r="N974" s="106"/>
      <c r="O974" s="105"/>
      <c r="P974" s="107"/>
      <c r="Q974" s="105"/>
      <c r="R974" s="106"/>
      <c r="S974" s="105"/>
      <c r="T974" s="105"/>
      <c r="U974" s="105"/>
    </row>
    <row r="975" ht="12.75" customHeight="1">
      <c r="A975" s="105"/>
      <c r="B975" s="105"/>
      <c r="C975" s="105"/>
      <c r="D975" s="105"/>
      <c r="E975" s="50"/>
      <c r="F975" s="105"/>
      <c r="G975" s="105"/>
      <c r="H975" s="105"/>
      <c r="I975" s="105"/>
      <c r="J975" s="105"/>
      <c r="K975" s="105"/>
      <c r="L975" s="105"/>
      <c r="M975" s="106"/>
      <c r="N975" s="106"/>
      <c r="O975" s="105"/>
      <c r="P975" s="107"/>
      <c r="Q975" s="105"/>
      <c r="R975" s="106"/>
      <c r="S975" s="105"/>
      <c r="T975" s="105"/>
      <c r="U975" s="105"/>
    </row>
    <row r="976" ht="12.75" customHeight="1">
      <c r="A976" s="105"/>
      <c r="B976" s="105"/>
      <c r="C976" s="105"/>
      <c r="D976" s="105"/>
      <c r="E976" s="50"/>
      <c r="F976" s="105"/>
      <c r="G976" s="105"/>
      <c r="H976" s="105"/>
      <c r="I976" s="105"/>
      <c r="J976" s="105"/>
      <c r="K976" s="105"/>
      <c r="L976" s="105"/>
      <c r="M976" s="106"/>
      <c r="N976" s="106"/>
      <c r="O976" s="105"/>
      <c r="P976" s="107"/>
      <c r="Q976" s="105"/>
      <c r="R976" s="106"/>
      <c r="S976" s="105"/>
      <c r="T976" s="105"/>
      <c r="U976" s="105"/>
    </row>
    <row r="977" ht="12.75" customHeight="1">
      <c r="A977" s="105"/>
      <c r="B977" s="105"/>
      <c r="C977" s="105"/>
      <c r="D977" s="105"/>
      <c r="E977" s="50"/>
      <c r="F977" s="105"/>
      <c r="G977" s="105"/>
      <c r="H977" s="105"/>
      <c r="I977" s="105"/>
      <c r="J977" s="105"/>
      <c r="K977" s="105"/>
      <c r="L977" s="105"/>
      <c r="M977" s="106"/>
      <c r="N977" s="106"/>
      <c r="O977" s="105"/>
      <c r="P977" s="107"/>
      <c r="Q977" s="105"/>
      <c r="R977" s="106"/>
      <c r="S977" s="105"/>
      <c r="T977" s="105"/>
      <c r="U977" s="105"/>
    </row>
    <row r="978" ht="12.75" customHeight="1">
      <c r="A978" s="105"/>
      <c r="B978" s="105"/>
      <c r="C978" s="105"/>
      <c r="D978" s="105"/>
      <c r="E978" s="50"/>
      <c r="F978" s="105"/>
      <c r="G978" s="105"/>
      <c r="H978" s="105"/>
      <c r="I978" s="105"/>
      <c r="J978" s="105"/>
      <c r="K978" s="105"/>
      <c r="L978" s="105"/>
      <c r="M978" s="106"/>
      <c r="N978" s="106"/>
      <c r="O978" s="105"/>
      <c r="P978" s="107"/>
      <c r="Q978" s="105"/>
      <c r="R978" s="106"/>
      <c r="S978" s="105"/>
      <c r="T978" s="105"/>
      <c r="U978" s="105"/>
    </row>
    <row r="979" ht="12.75" customHeight="1">
      <c r="A979" s="105"/>
      <c r="B979" s="105"/>
      <c r="C979" s="105"/>
      <c r="D979" s="105"/>
      <c r="E979" s="50"/>
      <c r="F979" s="105"/>
      <c r="G979" s="105"/>
      <c r="H979" s="105"/>
      <c r="I979" s="105"/>
      <c r="J979" s="105"/>
      <c r="K979" s="105"/>
      <c r="L979" s="105"/>
      <c r="M979" s="106"/>
      <c r="N979" s="106"/>
      <c r="O979" s="105"/>
      <c r="P979" s="107"/>
      <c r="Q979" s="105"/>
      <c r="R979" s="106"/>
      <c r="S979" s="105"/>
      <c r="T979" s="105"/>
      <c r="U979" s="105"/>
    </row>
    <row r="980" ht="12.75" customHeight="1">
      <c r="A980" s="105"/>
      <c r="B980" s="105"/>
      <c r="C980" s="105"/>
      <c r="D980" s="105"/>
      <c r="E980" s="50"/>
      <c r="F980" s="105"/>
      <c r="G980" s="105"/>
      <c r="H980" s="105"/>
      <c r="I980" s="105"/>
      <c r="J980" s="105"/>
      <c r="K980" s="105"/>
      <c r="L980" s="105"/>
      <c r="M980" s="106"/>
      <c r="N980" s="106"/>
      <c r="O980" s="105"/>
      <c r="P980" s="107"/>
      <c r="Q980" s="105"/>
      <c r="R980" s="106"/>
      <c r="S980" s="105"/>
      <c r="T980" s="105"/>
      <c r="U980" s="105"/>
    </row>
    <row r="981" ht="12.75" customHeight="1">
      <c r="A981" s="105"/>
      <c r="B981" s="105"/>
      <c r="C981" s="105"/>
      <c r="D981" s="105"/>
      <c r="E981" s="50"/>
      <c r="F981" s="105"/>
      <c r="G981" s="105"/>
      <c r="H981" s="105"/>
      <c r="I981" s="105"/>
      <c r="J981" s="105"/>
      <c r="K981" s="105"/>
      <c r="L981" s="105"/>
      <c r="M981" s="106"/>
      <c r="N981" s="106"/>
      <c r="O981" s="105"/>
      <c r="P981" s="107"/>
      <c r="Q981" s="105"/>
      <c r="R981" s="106"/>
      <c r="S981" s="105"/>
      <c r="T981" s="105"/>
      <c r="U981" s="105"/>
    </row>
    <row r="982" ht="12.75" customHeight="1">
      <c r="A982" s="105"/>
      <c r="B982" s="105"/>
      <c r="C982" s="105"/>
      <c r="D982" s="105"/>
      <c r="E982" s="50"/>
      <c r="F982" s="105"/>
      <c r="G982" s="105"/>
      <c r="H982" s="105"/>
      <c r="I982" s="105"/>
      <c r="J982" s="105"/>
      <c r="K982" s="105"/>
      <c r="L982" s="105"/>
      <c r="M982" s="106"/>
      <c r="N982" s="106"/>
      <c r="O982" s="105"/>
      <c r="P982" s="107"/>
      <c r="Q982" s="105"/>
      <c r="R982" s="106"/>
      <c r="S982" s="105"/>
      <c r="T982" s="105"/>
      <c r="U982" s="105"/>
    </row>
    <row r="983" ht="12.75" customHeight="1">
      <c r="A983" s="105"/>
      <c r="B983" s="105"/>
      <c r="C983" s="105"/>
      <c r="D983" s="105"/>
      <c r="E983" s="50"/>
      <c r="F983" s="105"/>
      <c r="G983" s="105"/>
      <c r="H983" s="105"/>
      <c r="I983" s="105"/>
      <c r="J983" s="105"/>
      <c r="K983" s="105"/>
      <c r="L983" s="105"/>
      <c r="M983" s="106"/>
      <c r="N983" s="106"/>
      <c r="O983" s="105"/>
      <c r="P983" s="107"/>
      <c r="Q983" s="105"/>
      <c r="R983" s="106"/>
      <c r="S983" s="105"/>
      <c r="T983" s="105"/>
      <c r="U983" s="105"/>
    </row>
    <row r="984" ht="12.75" customHeight="1">
      <c r="A984" s="105"/>
      <c r="B984" s="105"/>
      <c r="C984" s="105"/>
      <c r="D984" s="105"/>
      <c r="E984" s="50"/>
      <c r="F984" s="105"/>
      <c r="G984" s="105"/>
      <c r="H984" s="105"/>
      <c r="I984" s="105"/>
      <c r="J984" s="105"/>
      <c r="K984" s="105"/>
      <c r="L984" s="105"/>
      <c r="M984" s="106"/>
      <c r="N984" s="106"/>
      <c r="O984" s="105"/>
      <c r="P984" s="107"/>
      <c r="Q984" s="105"/>
      <c r="R984" s="106"/>
      <c r="S984" s="105"/>
      <c r="T984" s="105"/>
      <c r="U984" s="105"/>
    </row>
    <row r="985" ht="12.75" customHeight="1">
      <c r="A985" s="105"/>
      <c r="B985" s="105"/>
      <c r="C985" s="105"/>
      <c r="D985" s="105"/>
      <c r="E985" s="50"/>
      <c r="F985" s="105"/>
      <c r="G985" s="105"/>
      <c r="H985" s="105"/>
      <c r="I985" s="105"/>
      <c r="J985" s="105"/>
      <c r="K985" s="105"/>
      <c r="L985" s="105"/>
      <c r="M985" s="106"/>
      <c r="N985" s="106"/>
      <c r="O985" s="105"/>
      <c r="P985" s="107"/>
      <c r="Q985" s="105"/>
      <c r="R985" s="106"/>
      <c r="S985" s="105"/>
      <c r="T985" s="105"/>
      <c r="U985" s="105"/>
    </row>
    <row r="986" ht="12.75" customHeight="1">
      <c r="A986" s="105"/>
      <c r="B986" s="105"/>
      <c r="C986" s="105"/>
      <c r="D986" s="105"/>
      <c r="E986" s="50"/>
      <c r="F986" s="105"/>
      <c r="G986" s="105"/>
      <c r="H986" s="105"/>
      <c r="I986" s="105"/>
      <c r="J986" s="105"/>
      <c r="K986" s="105"/>
      <c r="L986" s="105"/>
      <c r="M986" s="106"/>
      <c r="N986" s="106"/>
      <c r="O986" s="105"/>
      <c r="P986" s="107"/>
      <c r="Q986" s="105"/>
      <c r="R986" s="106"/>
      <c r="S986" s="105"/>
      <c r="T986" s="105"/>
      <c r="U986" s="105"/>
    </row>
    <row r="987" ht="12.75" customHeight="1">
      <c r="A987" s="105"/>
      <c r="B987" s="105"/>
      <c r="C987" s="105"/>
      <c r="D987" s="105"/>
      <c r="E987" s="50"/>
      <c r="F987" s="105"/>
      <c r="G987" s="105"/>
      <c r="H987" s="105"/>
      <c r="I987" s="105"/>
      <c r="J987" s="105"/>
      <c r="K987" s="105"/>
      <c r="L987" s="105"/>
      <c r="M987" s="106"/>
      <c r="N987" s="106"/>
      <c r="O987" s="105"/>
      <c r="P987" s="107"/>
      <c r="Q987" s="105"/>
      <c r="R987" s="106"/>
      <c r="S987" s="105"/>
      <c r="T987" s="105"/>
      <c r="U987" s="105"/>
    </row>
    <row r="988" ht="12.75" customHeight="1">
      <c r="A988" s="105"/>
      <c r="B988" s="105"/>
      <c r="C988" s="105"/>
      <c r="D988" s="105"/>
      <c r="E988" s="50"/>
      <c r="F988" s="105"/>
      <c r="G988" s="105"/>
      <c r="H988" s="105"/>
      <c r="I988" s="105"/>
      <c r="J988" s="105"/>
      <c r="K988" s="105"/>
      <c r="L988" s="105"/>
      <c r="M988" s="106"/>
      <c r="N988" s="106"/>
      <c r="O988" s="105"/>
      <c r="P988" s="107"/>
      <c r="Q988" s="105"/>
      <c r="R988" s="106"/>
      <c r="S988" s="105"/>
      <c r="T988" s="105"/>
      <c r="U988" s="105"/>
    </row>
    <row r="989" ht="12.75" customHeight="1">
      <c r="A989" s="105"/>
      <c r="B989" s="105"/>
      <c r="C989" s="105"/>
      <c r="D989" s="105"/>
      <c r="E989" s="50"/>
      <c r="F989" s="105"/>
      <c r="G989" s="105"/>
      <c r="H989" s="105"/>
      <c r="I989" s="105"/>
      <c r="J989" s="105"/>
      <c r="K989" s="105"/>
      <c r="L989" s="105"/>
      <c r="M989" s="106"/>
      <c r="N989" s="106"/>
      <c r="O989" s="105"/>
      <c r="P989" s="107"/>
      <c r="Q989" s="105"/>
      <c r="R989" s="106"/>
      <c r="S989" s="105"/>
      <c r="T989" s="105"/>
      <c r="U989" s="105"/>
    </row>
    <row r="990" ht="12.75" customHeight="1">
      <c r="A990" s="105"/>
      <c r="B990" s="105"/>
      <c r="C990" s="105"/>
      <c r="D990" s="105"/>
      <c r="E990" s="50"/>
      <c r="F990" s="105"/>
      <c r="G990" s="105"/>
      <c r="H990" s="105"/>
      <c r="I990" s="105"/>
      <c r="J990" s="105"/>
      <c r="K990" s="105"/>
      <c r="L990" s="105"/>
      <c r="M990" s="106"/>
      <c r="N990" s="106"/>
      <c r="O990" s="105"/>
      <c r="P990" s="107"/>
      <c r="Q990" s="105"/>
      <c r="R990" s="106"/>
      <c r="S990" s="105"/>
      <c r="T990" s="105"/>
      <c r="U990" s="105"/>
    </row>
    <row r="991" ht="12.75" customHeight="1">
      <c r="A991" s="105"/>
      <c r="B991" s="105"/>
      <c r="C991" s="105"/>
      <c r="D991" s="105"/>
      <c r="E991" s="50"/>
      <c r="F991" s="105"/>
      <c r="G991" s="105"/>
      <c r="H991" s="105"/>
      <c r="I991" s="105"/>
      <c r="J991" s="105"/>
      <c r="K991" s="105"/>
      <c r="L991" s="105"/>
      <c r="M991" s="106"/>
      <c r="N991" s="106"/>
      <c r="O991" s="105"/>
      <c r="P991" s="107"/>
      <c r="Q991" s="105"/>
      <c r="R991" s="106"/>
      <c r="S991" s="105"/>
      <c r="T991" s="105"/>
      <c r="U991" s="105"/>
    </row>
    <row r="992" ht="12.75" customHeight="1">
      <c r="A992" s="105"/>
      <c r="B992" s="105"/>
      <c r="C992" s="105"/>
      <c r="D992" s="105"/>
      <c r="E992" s="50"/>
      <c r="F992" s="105"/>
      <c r="G992" s="105"/>
      <c r="H992" s="105"/>
      <c r="I992" s="105"/>
      <c r="J992" s="105"/>
      <c r="K992" s="105"/>
      <c r="L992" s="105"/>
      <c r="M992" s="106"/>
      <c r="N992" s="106"/>
      <c r="O992" s="105"/>
      <c r="P992" s="107"/>
      <c r="Q992" s="105"/>
      <c r="R992" s="106"/>
      <c r="S992" s="105"/>
      <c r="T992" s="105"/>
      <c r="U992" s="105"/>
    </row>
    <row r="993" ht="12.75" customHeight="1">
      <c r="A993" s="105"/>
      <c r="B993" s="105"/>
      <c r="C993" s="105"/>
      <c r="D993" s="105"/>
      <c r="E993" s="50"/>
      <c r="F993" s="105"/>
      <c r="G993" s="105"/>
      <c r="H993" s="105"/>
      <c r="I993" s="105"/>
      <c r="J993" s="105"/>
      <c r="K993" s="105"/>
      <c r="L993" s="105"/>
      <c r="M993" s="106"/>
      <c r="N993" s="106"/>
      <c r="O993" s="105"/>
      <c r="P993" s="107"/>
      <c r="Q993" s="105"/>
      <c r="R993" s="106"/>
      <c r="S993" s="105"/>
      <c r="T993" s="105"/>
      <c r="U993" s="105"/>
    </row>
    <row r="994" ht="12.75" customHeight="1">
      <c r="A994" s="105"/>
      <c r="B994" s="105"/>
      <c r="C994" s="105"/>
      <c r="D994" s="105"/>
      <c r="E994" s="50"/>
      <c r="F994" s="105"/>
      <c r="G994" s="105"/>
      <c r="H994" s="105"/>
      <c r="I994" s="105"/>
      <c r="J994" s="105"/>
      <c r="K994" s="105"/>
      <c r="L994" s="105"/>
      <c r="M994" s="106"/>
      <c r="N994" s="106"/>
      <c r="O994" s="105"/>
      <c r="P994" s="107"/>
      <c r="Q994" s="105"/>
      <c r="R994" s="106"/>
      <c r="S994" s="105"/>
      <c r="T994" s="105"/>
      <c r="U994" s="105"/>
    </row>
  </sheetData>
  <customSheetViews>
    <customSheetView guid="{89023A0F-9263-4A4B-8EC8-C02B1E4A7FC1}" filter="1" showAutoFilter="1">
      <autoFilter ref="$A$8:$U$9"/>
    </customSheetView>
    <customSheetView guid="{313E50D4-9924-48C8-9269-9E286B502DE8}" filter="1" showAutoFilter="1">
      <autoFilter ref="$A$8:$U$9"/>
    </customSheetView>
  </customSheetViews>
  <mergeCells count="3">
    <mergeCell ref="A1:R3"/>
    <mergeCell ref="A7:N7"/>
    <mergeCell ref="P7:U7"/>
  </mergeCells>
  <conditionalFormatting sqref="S1:T3 S8:T8 S6:T6">
    <cfRule type="cellIs" dxfId="0" priority="1" stopIfTrue="1" operator="equal">
      <formula>"1: Cumple Parcialmente"</formula>
    </cfRule>
  </conditionalFormatting>
  <conditionalFormatting sqref="U1:U3 U8 U6">
    <cfRule type="cellIs" dxfId="1" priority="2" stopIfTrue="1" operator="equal">
      <formula>"ABIERTA"</formula>
    </cfRule>
  </conditionalFormatting>
  <conditionalFormatting sqref="U1:U3 U8 U6">
    <cfRule type="cellIs" dxfId="2" priority="3" stopIfTrue="1" operator="equal">
      <formula>"CERRADA"</formula>
    </cfRule>
  </conditionalFormatting>
  <conditionalFormatting sqref="S1:T3 S8:T8 S6:T6">
    <cfRule type="cellIs" dxfId="2" priority="4" stopIfTrue="1" operator="equal">
      <formula>"2: Cumple "</formula>
    </cfRule>
  </conditionalFormatting>
  <conditionalFormatting sqref="S1:T3 S8:T8 S6:T6">
    <cfRule type="cellIs" dxfId="1" priority="5" stopIfTrue="1" operator="equal">
      <formula>"0: No cumple"</formula>
    </cfRule>
  </conditionalFormatting>
  <conditionalFormatting sqref="S4:T5">
    <cfRule type="cellIs" dxfId="0" priority="6" stopIfTrue="1" operator="equal">
      <formula>"1: Cumple Parcialmente"</formula>
    </cfRule>
  </conditionalFormatting>
  <conditionalFormatting sqref="U4:U5">
    <cfRule type="cellIs" dxfId="1" priority="7" stopIfTrue="1" operator="equal">
      <formula>"ABIERTA"</formula>
    </cfRule>
  </conditionalFormatting>
  <conditionalFormatting sqref="U4:U5">
    <cfRule type="cellIs" dxfId="2" priority="8" stopIfTrue="1" operator="equal">
      <formula>"CERRADA"</formula>
    </cfRule>
  </conditionalFormatting>
  <conditionalFormatting sqref="S4:T5">
    <cfRule type="cellIs" dxfId="2" priority="9" stopIfTrue="1" operator="equal">
      <formula>"2: Cumple "</formula>
    </cfRule>
  </conditionalFormatting>
  <conditionalFormatting sqref="S4:T5">
    <cfRule type="cellIs" dxfId="1" priority="10" stopIfTrue="1" operator="equal">
      <formula>"0: No cumple"</formula>
    </cfRule>
  </conditionalFormatting>
  <conditionalFormatting sqref="D5">
    <cfRule type="cellIs" dxfId="2" priority="11" operator="equal">
      <formula>$B$5</formula>
    </cfRule>
  </conditionalFormatting>
  <conditionalFormatting sqref="D5">
    <cfRule type="cellIs" dxfId="1" priority="12" operator="equal">
      <formula>0</formula>
    </cfRule>
  </conditionalFormatting>
  <conditionalFormatting sqref="F5">
    <cfRule type="cellIs" dxfId="2" priority="13" operator="equal">
      <formula>0</formula>
    </cfRule>
  </conditionalFormatting>
  <conditionalFormatting sqref="F5">
    <cfRule type="cellIs" dxfId="1" priority="14" operator="equal">
      <formula>$B$5</formula>
    </cfRule>
  </conditionalFormatting>
  <dataValidations>
    <dataValidation type="list" allowBlank="1" showErrorMessage="1" sqref="S9:S44">
      <formula1>'DICCIONARIO DE DATOS'!$E$2:$E$3</formula1>
    </dataValidation>
    <dataValidation type="list" allowBlank="1" showErrorMessage="1" sqref="E9:E44">
      <formula1>'DICCIONARIO DE DATOS'!$C$2:$C$3</formula1>
    </dataValidation>
    <dataValidation type="date" allowBlank="1" showErrorMessage="1" sqref="M10:N215 R10:R215">
      <formula1>41640.0</formula1>
      <formula2>55153.0</formula2>
    </dataValidation>
    <dataValidation type="list" allowBlank="1" showErrorMessage="1" sqref="K9:K44">
      <formula1>'DICCIONARIO DE DATOS'!$B$2:$B$18</formula1>
    </dataValidation>
    <dataValidation type="list" allowBlank="1" showErrorMessage="1" sqref="T9:T44">
      <formula1>'DICCIONARIO DE DATOS'!$F$2:$F$3</formula1>
    </dataValidation>
    <dataValidation type="list" allowBlank="1" showErrorMessage="1" sqref="U9:U44">
      <formula1>'DICCIONARIO DE DATOS'!$G$2:$G$5</formula1>
    </dataValidation>
    <dataValidation type="decimal" allowBlank="1" showErrorMessage="1" sqref="B10:B215">
      <formula1>2014.0</formula1>
      <formula2>2050.0</formula2>
    </dataValidation>
    <dataValidation type="list" allowBlank="1" showErrorMessage="1" sqref="I9:I44">
      <formula1>'DICCIONARIO DE DATOS'!$D$2:$D$4</formula1>
    </dataValidation>
    <dataValidation type="list" allowBlank="1" showErrorMessage="1" sqref="J9:J44">
      <formula1>'DICCIONARIO DE DATOS'!$A$2:$A$10</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3" width="43.0"/>
    <col customWidth="1" min="4" max="4" width="93.43"/>
    <col customWidth="1" min="5" max="5" width="43.0"/>
    <col customWidth="1" min="6" max="6" width="83.43"/>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61.43"/>
    <col customWidth="1" min="16" max="16" width="25.71"/>
    <col customWidth="1" min="17" max="17" width="70.0"/>
    <col customWidth="1" min="18" max="18" width="20.14"/>
    <col customWidth="1" min="19" max="21" width="25.71"/>
  </cols>
  <sheetData>
    <row r="1" ht="18.0" customHeight="1">
      <c r="A1" s="108" t="s">
        <v>0</v>
      </c>
      <c r="B1" s="17"/>
      <c r="C1" s="17"/>
      <c r="D1" s="17"/>
      <c r="E1" s="17"/>
      <c r="F1" s="17"/>
      <c r="G1" s="17"/>
      <c r="H1" s="17"/>
      <c r="I1" s="17"/>
      <c r="J1" s="17"/>
      <c r="K1" s="17"/>
      <c r="L1" s="17"/>
      <c r="M1" s="17"/>
      <c r="N1" s="17"/>
      <c r="O1" s="17"/>
      <c r="P1" s="17"/>
      <c r="Q1" s="17"/>
      <c r="R1" s="17"/>
      <c r="S1" s="18" t="s">
        <v>91</v>
      </c>
      <c r="T1" s="19"/>
      <c r="U1" s="20" t="s">
        <v>92</v>
      </c>
    </row>
    <row r="2" ht="12.75" customHeight="1">
      <c r="A2" s="21"/>
      <c r="S2" s="18" t="s">
        <v>93</v>
      </c>
      <c r="T2" s="19"/>
      <c r="U2" s="20">
        <v>9.0</v>
      </c>
    </row>
    <row r="3" ht="18.0" customHeight="1">
      <c r="A3" s="22"/>
      <c r="B3" s="23"/>
      <c r="C3" s="23"/>
      <c r="D3" s="23"/>
      <c r="E3" s="23"/>
      <c r="F3" s="23"/>
      <c r="G3" s="23"/>
      <c r="H3" s="23"/>
      <c r="I3" s="23"/>
      <c r="J3" s="23"/>
      <c r="K3" s="23"/>
      <c r="L3" s="23"/>
      <c r="M3" s="23"/>
      <c r="N3" s="23"/>
      <c r="O3" s="23"/>
      <c r="P3" s="23"/>
      <c r="Q3" s="23"/>
      <c r="R3" s="23"/>
      <c r="S3" s="24" t="s">
        <v>94</v>
      </c>
      <c r="T3" s="25"/>
      <c r="U3" s="26">
        <v>43028.0</v>
      </c>
    </row>
    <row r="4" ht="65.25" customHeight="1">
      <c r="A4" s="20" t="s">
        <v>1</v>
      </c>
      <c r="B4" s="20" t="s">
        <v>95</v>
      </c>
      <c r="C4" s="20" t="s">
        <v>96</v>
      </c>
      <c r="D4" s="109" t="s">
        <v>97</v>
      </c>
      <c r="E4" s="110" t="s">
        <v>98</v>
      </c>
      <c r="F4" s="111" t="s">
        <v>99</v>
      </c>
      <c r="G4" s="32"/>
      <c r="H4" s="32"/>
      <c r="I4" s="32"/>
      <c r="J4" s="32"/>
      <c r="K4" s="32"/>
      <c r="L4" s="32"/>
      <c r="M4" s="32"/>
      <c r="N4" s="82"/>
      <c r="O4" s="32"/>
      <c r="P4" s="32"/>
      <c r="Q4" s="32"/>
      <c r="R4" s="32"/>
      <c r="S4" s="24"/>
      <c r="T4" s="24"/>
      <c r="U4" s="33"/>
    </row>
    <row r="5" ht="53.25" customHeight="1">
      <c r="A5" s="20" t="s">
        <v>8</v>
      </c>
      <c r="B5" s="20">
        <f>COUNTIF(K10:K1048571,"DIRECCIONAMIENTO ESTRATÉGICO")</f>
        <v>35</v>
      </c>
      <c r="C5" s="20">
        <f>COUNTIFS(K10:K1048571,"DIRECCIONAMIENTO ESTRATÉGICO",U10:U1048571,"NO INICIADA")</f>
        <v>0</v>
      </c>
      <c r="D5" s="20">
        <f>COUNTIFS(K10:K1048571,"DIRECCIONAMIENTO ESTRATÉGICO",U10:U1048571,"CERRADA")</f>
        <v>34</v>
      </c>
      <c r="E5" s="20">
        <f>COUNTIFS(K10:K1048571,"DIRECCIONAMIENTO ESTRATÉGICO",U10:U1048571,"ABIERTA EN DESARROLLO")</f>
        <v>1</v>
      </c>
      <c r="F5" s="20">
        <f>COUNTIFS(K10:K1048571,"DIRECCIONAMIENTO ESTRATÉGICO",U10:U1048571,"ABIERTA VENCIDA")</f>
        <v>0</v>
      </c>
      <c r="G5" s="32"/>
      <c r="H5" s="32"/>
      <c r="I5" s="32"/>
      <c r="J5" s="32"/>
      <c r="K5" s="32"/>
      <c r="L5" s="32"/>
      <c r="M5" s="32"/>
      <c r="N5" s="82"/>
      <c r="O5" s="32"/>
      <c r="P5" s="32"/>
      <c r="Q5" s="32"/>
      <c r="R5" s="32"/>
      <c r="S5" s="24"/>
      <c r="T5" s="24"/>
      <c r="U5" s="33"/>
    </row>
    <row r="6" ht="53.25" customHeight="1">
      <c r="A6" s="20" t="s">
        <v>37</v>
      </c>
      <c r="B6" s="20">
        <f>COUNTIF(K10:K1048571,"DESARROLLO DEL SDGR-CC")</f>
        <v>0</v>
      </c>
      <c r="C6" s="20">
        <f>COUNTIFS(K10:K1048571,"DESARROLLO DEL SDGR-CC",U10:U1048571,"NO INICIADA")</f>
        <v>0</v>
      </c>
      <c r="D6" s="20">
        <f>COUNTIFS(K10:K1048571,"DESARROLLO DEL SDGR-CC",U10:U1048571,"CERRADA")</f>
        <v>0</v>
      </c>
      <c r="E6" s="20">
        <f>COUNTIFS(K10:K1048571,"DESARROLLO DEL SDGR-CC",U10:U1048571,"ABIERTA EN DESARROLLO")</f>
        <v>0</v>
      </c>
      <c r="F6" s="20">
        <f>COUNTIFS(K10:K1048571,"DESARROLLO DEL SDGR-CC",U10:U1048571,"ABIERTA VENCIDA")</f>
        <v>0</v>
      </c>
      <c r="G6" s="32"/>
      <c r="H6" s="32"/>
      <c r="I6" s="32"/>
      <c r="J6" s="32"/>
      <c r="K6" s="32"/>
      <c r="L6" s="32"/>
      <c r="M6" s="32"/>
      <c r="N6" s="82"/>
      <c r="O6" s="32"/>
      <c r="P6" s="32"/>
      <c r="Q6" s="32"/>
      <c r="R6" s="32"/>
      <c r="S6" s="24"/>
      <c r="T6" s="24"/>
      <c r="U6" s="33"/>
    </row>
    <row r="7" ht="18.0" customHeight="1">
      <c r="A7" s="32"/>
      <c r="B7" s="32"/>
      <c r="C7" s="32"/>
      <c r="D7" s="32"/>
      <c r="E7" s="32"/>
      <c r="F7" s="32"/>
      <c r="G7" s="32"/>
      <c r="H7" s="32"/>
      <c r="I7" s="32"/>
      <c r="J7" s="32"/>
      <c r="K7" s="32"/>
      <c r="L7" s="32"/>
      <c r="M7" s="32"/>
      <c r="N7" s="82"/>
      <c r="O7" s="32"/>
      <c r="P7" s="32"/>
      <c r="Q7" s="32"/>
      <c r="R7" s="32"/>
      <c r="S7" s="24"/>
      <c r="T7" s="24"/>
      <c r="U7" s="33"/>
    </row>
    <row r="8" ht="54.0" customHeight="1">
      <c r="A8" s="18" t="s">
        <v>0</v>
      </c>
      <c r="B8" s="10"/>
      <c r="C8" s="10"/>
      <c r="D8" s="10"/>
      <c r="E8" s="10"/>
      <c r="F8" s="10"/>
      <c r="G8" s="10"/>
      <c r="H8" s="10"/>
      <c r="I8" s="10"/>
      <c r="J8" s="10"/>
      <c r="K8" s="10"/>
      <c r="L8" s="10"/>
      <c r="M8" s="10"/>
      <c r="N8" s="11"/>
      <c r="O8" s="37" t="s">
        <v>100</v>
      </c>
      <c r="P8" s="38" t="s">
        <v>101</v>
      </c>
      <c r="Q8" s="10"/>
      <c r="R8" s="10"/>
      <c r="S8" s="10"/>
      <c r="T8" s="10"/>
      <c r="U8" s="11"/>
    </row>
    <row r="9" ht="71.25" customHeight="1">
      <c r="A9" s="20" t="s">
        <v>45</v>
      </c>
      <c r="B9" s="20" t="s">
        <v>53</v>
      </c>
      <c r="C9" s="20" t="s">
        <v>55</v>
      </c>
      <c r="D9" s="20" t="s">
        <v>57</v>
      </c>
      <c r="E9" s="20" t="s">
        <v>2</v>
      </c>
      <c r="F9" s="20" t="s">
        <v>60</v>
      </c>
      <c r="G9" s="20" t="s">
        <v>62</v>
      </c>
      <c r="H9" s="20" t="s">
        <v>64</v>
      </c>
      <c r="I9" s="20" t="s">
        <v>102</v>
      </c>
      <c r="J9" s="20" t="s">
        <v>67</v>
      </c>
      <c r="K9" s="20" t="s">
        <v>1</v>
      </c>
      <c r="L9" s="20" t="s">
        <v>103</v>
      </c>
      <c r="M9" s="39" t="s">
        <v>72</v>
      </c>
      <c r="N9" s="85" t="s">
        <v>74</v>
      </c>
      <c r="O9" s="88" t="s">
        <v>76</v>
      </c>
      <c r="P9" s="89" t="s">
        <v>78</v>
      </c>
      <c r="Q9" s="20" t="s">
        <v>80</v>
      </c>
      <c r="R9" s="39" t="s">
        <v>104</v>
      </c>
      <c r="S9" s="20" t="s">
        <v>105</v>
      </c>
      <c r="T9" s="20" t="s">
        <v>106</v>
      </c>
      <c r="U9" s="20" t="s">
        <v>126</v>
      </c>
    </row>
    <row r="10" ht="71.25" customHeight="1">
      <c r="A10" s="90" t="s">
        <v>146</v>
      </c>
      <c r="B10" s="91">
        <v>2018.0</v>
      </c>
      <c r="C10" s="91" t="s">
        <v>129</v>
      </c>
      <c r="D10" s="91" t="s">
        <v>147</v>
      </c>
      <c r="E10" s="92" t="s">
        <v>9</v>
      </c>
      <c r="F10" s="91" t="s">
        <v>148</v>
      </c>
      <c r="G10" s="93" t="s">
        <v>149</v>
      </c>
      <c r="H10" s="91" t="s">
        <v>150</v>
      </c>
      <c r="I10" s="92" t="s">
        <v>16</v>
      </c>
      <c r="J10" s="92" t="s">
        <v>13</v>
      </c>
      <c r="K10" s="112" t="s">
        <v>8</v>
      </c>
      <c r="L10" s="91" t="s">
        <v>151</v>
      </c>
      <c r="M10" s="96"/>
      <c r="N10" s="96">
        <v>43281.0</v>
      </c>
      <c r="O10" s="113" t="s">
        <v>152</v>
      </c>
      <c r="P10" s="98">
        <v>1.0</v>
      </c>
      <c r="Q10" s="114" t="s">
        <v>153</v>
      </c>
      <c r="R10" s="115">
        <v>43664.0</v>
      </c>
      <c r="S10" s="92" t="s">
        <v>11</v>
      </c>
      <c r="T10" s="92" t="s">
        <v>17</v>
      </c>
      <c r="U10" s="92" t="s">
        <v>22</v>
      </c>
    </row>
    <row r="11" ht="71.25" customHeight="1">
      <c r="A11" s="90" t="s">
        <v>154</v>
      </c>
      <c r="B11" s="91">
        <v>2018.0</v>
      </c>
      <c r="C11" s="91" t="s">
        <v>129</v>
      </c>
      <c r="D11" s="91" t="s">
        <v>147</v>
      </c>
      <c r="E11" s="92" t="s">
        <v>9</v>
      </c>
      <c r="F11" s="91" t="s">
        <v>148</v>
      </c>
      <c r="G11" s="93" t="s">
        <v>149</v>
      </c>
      <c r="H11" s="91" t="s">
        <v>155</v>
      </c>
      <c r="I11" s="92" t="s">
        <v>16</v>
      </c>
      <c r="J11" s="92" t="s">
        <v>13</v>
      </c>
      <c r="K11" s="92" t="s">
        <v>8</v>
      </c>
      <c r="L11" s="91" t="s">
        <v>151</v>
      </c>
      <c r="M11" s="96"/>
      <c r="N11" s="96">
        <v>43434.0</v>
      </c>
      <c r="O11" s="113" t="s">
        <v>156</v>
      </c>
      <c r="P11" s="98">
        <v>1.0</v>
      </c>
      <c r="Q11" s="114" t="s">
        <v>157</v>
      </c>
      <c r="R11" s="96">
        <v>43664.0</v>
      </c>
      <c r="S11" s="92" t="s">
        <v>11</v>
      </c>
      <c r="T11" s="92" t="s">
        <v>17</v>
      </c>
      <c r="U11" s="92" t="s">
        <v>22</v>
      </c>
    </row>
    <row r="12" ht="183.0" customHeight="1">
      <c r="A12" s="90" t="s">
        <v>158</v>
      </c>
      <c r="B12" s="91">
        <v>2018.0</v>
      </c>
      <c r="C12" s="91" t="s">
        <v>129</v>
      </c>
      <c r="D12" s="91" t="s">
        <v>159</v>
      </c>
      <c r="E12" s="92" t="s">
        <v>9</v>
      </c>
      <c r="F12" s="116" t="s">
        <v>160</v>
      </c>
      <c r="G12" s="91" t="s">
        <v>161</v>
      </c>
      <c r="H12" s="117" t="s">
        <v>162</v>
      </c>
      <c r="I12" s="92" t="s">
        <v>16</v>
      </c>
      <c r="J12" s="92" t="s">
        <v>13</v>
      </c>
      <c r="K12" s="92" t="s">
        <v>8</v>
      </c>
      <c r="L12" s="91" t="s">
        <v>151</v>
      </c>
      <c r="M12" s="96"/>
      <c r="N12" s="96">
        <v>44058.0</v>
      </c>
      <c r="O12" s="118" t="s">
        <v>163</v>
      </c>
      <c r="P12" s="101">
        <v>1.0</v>
      </c>
      <c r="Q12" s="90" t="s">
        <v>164</v>
      </c>
      <c r="R12" s="96">
        <v>44096.0</v>
      </c>
      <c r="S12" s="92"/>
      <c r="T12" s="92"/>
      <c r="U12" s="92" t="s">
        <v>22</v>
      </c>
    </row>
    <row r="13" ht="162.75" customHeight="1">
      <c r="A13" s="90" t="s">
        <v>165</v>
      </c>
      <c r="B13" s="91">
        <v>2018.0</v>
      </c>
      <c r="C13" s="91" t="s">
        <v>129</v>
      </c>
      <c r="D13" s="91" t="s">
        <v>159</v>
      </c>
      <c r="E13" s="92" t="s">
        <v>9</v>
      </c>
      <c r="F13" s="116" t="s">
        <v>160</v>
      </c>
      <c r="G13" s="91" t="s">
        <v>161</v>
      </c>
      <c r="H13" s="117" t="s">
        <v>166</v>
      </c>
      <c r="I13" s="92" t="s">
        <v>16</v>
      </c>
      <c r="J13" s="92" t="s">
        <v>13</v>
      </c>
      <c r="K13" s="92" t="s">
        <v>8</v>
      </c>
      <c r="L13" s="91" t="s">
        <v>151</v>
      </c>
      <c r="M13" s="96"/>
      <c r="N13" s="96">
        <v>44058.0</v>
      </c>
      <c r="O13" s="113" t="s">
        <v>167</v>
      </c>
      <c r="P13" s="101">
        <v>1.0</v>
      </c>
      <c r="Q13" s="90" t="s">
        <v>168</v>
      </c>
      <c r="R13" s="96">
        <v>44096.0</v>
      </c>
      <c r="S13" s="92"/>
      <c r="T13" s="92"/>
      <c r="U13" s="92" t="s">
        <v>22</v>
      </c>
    </row>
    <row r="14" ht="71.25" customHeight="1">
      <c r="A14" s="20" t="s">
        <v>169</v>
      </c>
      <c r="B14" s="119">
        <v>2016.0</v>
      </c>
      <c r="C14" s="119" t="s">
        <v>170</v>
      </c>
      <c r="D14" s="119" t="s">
        <v>171</v>
      </c>
      <c r="E14" s="92" t="s">
        <v>9</v>
      </c>
      <c r="F14" s="119" t="s">
        <v>172</v>
      </c>
      <c r="G14" s="120" t="s">
        <v>173</v>
      </c>
      <c r="H14" s="119" t="s">
        <v>174</v>
      </c>
      <c r="I14" s="92" t="s">
        <v>16</v>
      </c>
      <c r="J14" s="92" t="s">
        <v>13</v>
      </c>
      <c r="K14" s="92" t="s">
        <v>8</v>
      </c>
      <c r="L14" s="91" t="s">
        <v>151</v>
      </c>
      <c r="M14" s="96">
        <v>42888.0</v>
      </c>
      <c r="N14" s="96">
        <v>42919.0</v>
      </c>
      <c r="O14" s="113" t="s">
        <v>175</v>
      </c>
      <c r="P14" s="98">
        <v>1.0</v>
      </c>
      <c r="Q14" s="91" t="s">
        <v>176</v>
      </c>
      <c r="R14" s="96">
        <v>43664.0</v>
      </c>
      <c r="S14" s="92" t="s">
        <v>11</v>
      </c>
      <c r="T14" s="92" t="s">
        <v>17</v>
      </c>
      <c r="U14" s="92" t="s">
        <v>22</v>
      </c>
    </row>
    <row r="15" ht="71.25" customHeight="1">
      <c r="A15" s="20" t="s">
        <v>177</v>
      </c>
      <c r="B15" s="119">
        <v>2016.0</v>
      </c>
      <c r="C15" s="119" t="s">
        <v>178</v>
      </c>
      <c r="D15" s="119" t="s">
        <v>179</v>
      </c>
      <c r="E15" s="92" t="s">
        <v>9</v>
      </c>
      <c r="F15" s="119" t="s">
        <v>180</v>
      </c>
      <c r="G15" s="119" t="s">
        <v>181</v>
      </c>
      <c r="H15" s="119" t="s">
        <v>182</v>
      </c>
      <c r="I15" s="92" t="s">
        <v>16</v>
      </c>
      <c r="J15" s="92" t="s">
        <v>13</v>
      </c>
      <c r="K15" s="92" t="s">
        <v>8</v>
      </c>
      <c r="L15" s="91" t="s">
        <v>151</v>
      </c>
      <c r="M15" s="96">
        <v>42758.0</v>
      </c>
      <c r="N15" s="96">
        <v>42887.0</v>
      </c>
      <c r="O15" s="113" t="s">
        <v>183</v>
      </c>
      <c r="P15" s="98">
        <v>1.0</v>
      </c>
      <c r="Q15" s="91" t="s">
        <v>184</v>
      </c>
      <c r="R15" s="96">
        <v>43664.0</v>
      </c>
      <c r="S15" s="92" t="s">
        <v>17</v>
      </c>
      <c r="T15" s="92" t="s">
        <v>17</v>
      </c>
      <c r="U15" s="92" t="s">
        <v>22</v>
      </c>
    </row>
    <row r="16" ht="71.25" customHeight="1">
      <c r="A16" s="20" t="s">
        <v>185</v>
      </c>
      <c r="B16" s="119">
        <v>2016.0</v>
      </c>
      <c r="C16" s="119" t="s">
        <v>178</v>
      </c>
      <c r="D16" s="119" t="s">
        <v>179</v>
      </c>
      <c r="E16" s="92" t="s">
        <v>9</v>
      </c>
      <c r="F16" s="119" t="s">
        <v>180</v>
      </c>
      <c r="G16" s="119" t="s">
        <v>186</v>
      </c>
      <c r="H16" s="119" t="s">
        <v>187</v>
      </c>
      <c r="I16" s="92" t="s">
        <v>16</v>
      </c>
      <c r="J16" s="92" t="s">
        <v>13</v>
      </c>
      <c r="K16" s="92" t="s">
        <v>8</v>
      </c>
      <c r="L16" s="91" t="s">
        <v>151</v>
      </c>
      <c r="M16" s="96">
        <v>42767.0</v>
      </c>
      <c r="N16" s="96">
        <v>42887.0</v>
      </c>
      <c r="O16" s="113" t="s">
        <v>188</v>
      </c>
      <c r="P16" s="98">
        <v>1.0</v>
      </c>
      <c r="Q16" s="91" t="s">
        <v>189</v>
      </c>
      <c r="R16" s="96">
        <v>43664.0</v>
      </c>
      <c r="S16" s="92" t="s">
        <v>11</v>
      </c>
      <c r="T16" s="92" t="s">
        <v>17</v>
      </c>
      <c r="U16" s="92" t="s">
        <v>22</v>
      </c>
    </row>
    <row r="17" ht="71.25" customHeight="1">
      <c r="A17" s="121" t="s">
        <v>190</v>
      </c>
      <c r="B17" s="116">
        <v>2017.0</v>
      </c>
      <c r="C17" s="122" t="s">
        <v>191</v>
      </c>
      <c r="D17" s="116" t="s">
        <v>192</v>
      </c>
      <c r="E17" s="92" t="s">
        <v>9</v>
      </c>
      <c r="F17" s="116" t="s">
        <v>193</v>
      </c>
      <c r="G17" s="116" t="s">
        <v>194</v>
      </c>
      <c r="H17" s="123" t="s">
        <v>195</v>
      </c>
      <c r="I17" s="92" t="s">
        <v>16</v>
      </c>
      <c r="J17" s="92" t="s">
        <v>196</v>
      </c>
      <c r="K17" s="92" t="s">
        <v>8</v>
      </c>
      <c r="L17" s="91" t="s">
        <v>151</v>
      </c>
      <c r="M17" s="96">
        <v>43191.0</v>
      </c>
      <c r="N17" s="96">
        <v>43220.0</v>
      </c>
      <c r="O17" s="113" t="s">
        <v>197</v>
      </c>
      <c r="P17" s="98">
        <v>1.0</v>
      </c>
      <c r="Q17" s="114" t="s">
        <v>198</v>
      </c>
      <c r="R17" s="96">
        <v>43664.0</v>
      </c>
      <c r="S17" s="92" t="s">
        <v>11</v>
      </c>
      <c r="T17" s="92" t="s">
        <v>17</v>
      </c>
      <c r="U17" s="92" t="s">
        <v>22</v>
      </c>
    </row>
    <row r="18" ht="71.25" customHeight="1">
      <c r="A18" s="90" t="s">
        <v>199</v>
      </c>
      <c r="B18" s="124">
        <v>2018.0</v>
      </c>
      <c r="C18" s="124" t="s">
        <v>200</v>
      </c>
      <c r="D18" s="124" t="s">
        <v>201</v>
      </c>
      <c r="E18" s="125" t="s">
        <v>9</v>
      </c>
      <c r="F18" s="122" t="s">
        <v>202</v>
      </c>
      <c r="G18" s="91" t="s">
        <v>203</v>
      </c>
      <c r="H18" s="91" t="s">
        <v>204</v>
      </c>
      <c r="I18" s="92" t="s">
        <v>16</v>
      </c>
      <c r="J18" s="92" t="s">
        <v>13</v>
      </c>
      <c r="K18" s="92" t="s">
        <v>8</v>
      </c>
      <c r="L18" s="91" t="s">
        <v>205</v>
      </c>
      <c r="M18" s="96">
        <v>43374.0</v>
      </c>
      <c r="N18" s="96">
        <v>43739.0</v>
      </c>
      <c r="O18" s="126" t="s">
        <v>206</v>
      </c>
      <c r="P18" s="98">
        <v>1.0</v>
      </c>
      <c r="Q18" s="114" t="s">
        <v>207</v>
      </c>
      <c r="R18" s="96">
        <v>43664.0</v>
      </c>
      <c r="S18" s="92" t="s">
        <v>11</v>
      </c>
      <c r="T18" s="92" t="s">
        <v>17</v>
      </c>
      <c r="U18" s="92" t="s">
        <v>22</v>
      </c>
    </row>
    <row r="19" ht="71.25" customHeight="1">
      <c r="A19" s="90" t="s">
        <v>208</v>
      </c>
      <c r="B19" s="124">
        <v>2018.0</v>
      </c>
      <c r="C19" s="124" t="s">
        <v>200</v>
      </c>
      <c r="D19" s="124" t="s">
        <v>209</v>
      </c>
      <c r="E19" s="125" t="s">
        <v>9</v>
      </c>
      <c r="F19" s="122" t="s">
        <v>210</v>
      </c>
      <c r="G19" s="91" t="s">
        <v>211</v>
      </c>
      <c r="H19" s="91" t="s">
        <v>212</v>
      </c>
      <c r="I19" s="92" t="s">
        <v>16</v>
      </c>
      <c r="J19" s="92" t="s">
        <v>13</v>
      </c>
      <c r="K19" s="92" t="s">
        <v>8</v>
      </c>
      <c r="L19" s="91" t="s">
        <v>205</v>
      </c>
      <c r="M19" s="96">
        <v>43313.0</v>
      </c>
      <c r="N19" s="96">
        <v>43465.0</v>
      </c>
      <c r="O19" s="126" t="s">
        <v>213</v>
      </c>
      <c r="P19" s="98">
        <v>1.0</v>
      </c>
      <c r="Q19" s="114" t="s">
        <v>214</v>
      </c>
      <c r="R19" s="96">
        <v>43664.0</v>
      </c>
      <c r="S19" s="92" t="s">
        <v>11</v>
      </c>
      <c r="T19" s="92" t="s">
        <v>17</v>
      </c>
      <c r="U19" s="92" t="s">
        <v>22</v>
      </c>
    </row>
    <row r="20" ht="71.25" customHeight="1">
      <c r="A20" s="90" t="s">
        <v>215</v>
      </c>
      <c r="B20" s="124">
        <v>2018.0</v>
      </c>
      <c r="C20" s="124" t="s">
        <v>200</v>
      </c>
      <c r="D20" s="124" t="s">
        <v>216</v>
      </c>
      <c r="E20" s="125" t="s">
        <v>9</v>
      </c>
      <c r="F20" s="124" t="s">
        <v>217</v>
      </c>
      <c r="G20" s="91" t="s">
        <v>218</v>
      </c>
      <c r="H20" s="91" t="s">
        <v>219</v>
      </c>
      <c r="I20" s="92" t="s">
        <v>16</v>
      </c>
      <c r="J20" s="92" t="s">
        <v>13</v>
      </c>
      <c r="K20" s="92" t="s">
        <v>8</v>
      </c>
      <c r="L20" s="91" t="s">
        <v>205</v>
      </c>
      <c r="M20" s="96">
        <v>43344.0</v>
      </c>
      <c r="N20" s="96">
        <v>43554.0</v>
      </c>
      <c r="O20" s="126" t="s">
        <v>220</v>
      </c>
      <c r="P20" s="98">
        <v>1.0</v>
      </c>
      <c r="Q20" s="91" t="s">
        <v>221</v>
      </c>
      <c r="R20" s="96">
        <v>43664.0</v>
      </c>
      <c r="S20" s="92" t="s">
        <v>11</v>
      </c>
      <c r="T20" s="92" t="s">
        <v>17</v>
      </c>
      <c r="U20" s="92" t="s">
        <v>22</v>
      </c>
    </row>
    <row r="21" ht="71.25" customHeight="1">
      <c r="A21" s="90" t="s">
        <v>222</v>
      </c>
      <c r="B21" s="124">
        <v>2018.0</v>
      </c>
      <c r="C21" s="124" t="s">
        <v>200</v>
      </c>
      <c r="D21" s="122" t="s">
        <v>223</v>
      </c>
      <c r="E21" s="125" t="s">
        <v>9</v>
      </c>
      <c r="F21" s="124" t="s">
        <v>224</v>
      </c>
      <c r="G21" s="91" t="s">
        <v>225</v>
      </c>
      <c r="H21" s="91" t="s">
        <v>226</v>
      </c>
      <c r="I21" s="92" t="s">
        <v>16</v>
      </c>
      <c r="J21" s="92" t="s">
        <v>13</v>
      </c>
      <c r="K21" s="92" t="s">
        <v>8</v>
      </c>
      <c r="L21" s="91" t="s">
        <v>205</v>
      </c>
      <c r="M21" s="96">
        <v>43344.0</v>
      </c>
      <c r="N21" s="96">
        <v>43465.0</v>
      </c>
      <c r="O21" s="126" t="s">
        <v>227</v>
      </c>
      <c r="P21" s="98">
        <v>1.0</v>
      </c>
      <c r="Q21" s="114" t="s">
        <v>228</v>
      </c>
      <c r="R21" s="96">
        <v>43832.0</v>
      </c>
      <c r="S21" s="92" t="s">
        <v>11</v>
      </c>
      <c r="T21" s="92" t="s">
        <v>17</v>
      </c>
      <c r="U21" s="92" t="s">
        <v>22</v>
      </c>
    </row>
    <row r="22" ht="71.25" customHeight="1">
      <c r="A22" s="90" t="s">
        <v>229</v>
      </c>
      <c r="B22" s="124">
        <v>2018.0</v>
      </c>
      <c r="C22" s="124" t="s">
        <v>200</v>
      </c>
      <c r="D22" s="124" t="s">
        <v>230</v>
      </c>
      <c r="E22" s="125" t="s">
        <v>9</v>
      </c>
      <c r="F22" s="124" t="s">
        <v>231</v>
      </c>
      <c r="G22" s="91" t="s">
        <v>232</v>
      </c>
      <c r="H22" s="91" t="s">
        <v>233</v>
      </c>
      <c r="I22" s="92" t="s">
        <v>16</v>
      </c>
      <c r="J22" s="92" t="s">
        <v>13</v>
      </c>
      <c r="K22" s="92" t="s">
        <v>8</v>
      </c>
      <c r="L22" s="91" t="s">
        <v>205</v>
      </c>
      <c r="M22" s="96">
        <v>43344.0</v>
      </c>
      <c r="N22" s="96">
        <v>44058.0</v>
      </c>
      <c r="O22" s="126" t="s">
        <v>234</v>
      </c>
      <c r="P22" s="98">
        <v>1.0</v>
      </c>
      <c r="Q22" s="91" t="s">
        <v>235</v>
      </c>
      <c r="R22" s="96">
        <v>44096.0</v>
      </c>
      <c r="S22" s="92"/>
      <c r="T22" s="92"/>
      <c r="U22" s="92" t="s">
        <v>22</v>
      </c>
    </row>
    <row r="23" ht="71.25" customHeight="1">
      <c r="A23" s="124" t="s">
        <v>236</v>
      </c>
      <c r="B23" s="124">
        <v>2019.0</v>
      </c>
      <c r="C23" s="124" t="s">
        <v>237</v>
      </c>
      <c r="D23" s="124" t="s">
        <v>238</v>
      </c>
      <c r="E23" s="125" t="s">
        <v>9</v>
      </c>
      <c r="F23" s="124" t="s">
        <v>239</v>
      </c>
      <c r="G23" s="91" t="s">
        <v>240</v>
      </c>
      <c r="H23" s="91" t="s">
        <v>241</v>
      </c>
      <c r="I23" s="92" t="s">
        <v>16</v>
      </c>
      <c r="J23" s="92" t="s">
        <v>13</v>
      </c>
      <c r="K23" s="92" t="s">
        <v>8</v>
      </c>
      <c r="L23" s="91" t="s">
        <v>242</v>
      </c>
      <c r="M23" s="96">
        <v>43748.0</v>
      </c>
      <c r="N23" s="96">
        <v>43830.0</v>
      </c>
      <c r="O23" s="97" t="s">
        <v>243</v>
      </c>
      <c r="P23" s="98">
        <v>1.0</v>
      </c>
      <c r="Q23" s="91" t="s">
        <v>244</v>
      </c>
      <c r="R23" s="127">
        <v>43832.0</v>
      </c>
      <c r="S23" s="92" t="s">
        <v>11</v>
      </c>
      <c r="T23" s="92" t="s">
        <v>11</v>
      </c>
      <c r="U23" s="92" t="s">
        <v>22</v>
      </c>
    </row>
    <row r="24" ht="71.25" customHeight="1">
      <c r="A24" s="124" t="s">
        <v>245</v>
      </c>
      <c r="B24" s="124">
        <v>2019.0</v>
      </c>
      <c r="C24" s="124" t="s">
        <v>237</v>
      </c>
      <c r="D24" s="124" t="s">
        <v>238</v>
      </c>
      <c r="E24" s="125" t="s">
        <v>9</v>
      </c>
      <c r="F24" s="124" t="s">
        <v>246</v>
      </c>
      <c r="G24" s="91" t="s">
        <v>247</v>
      </c>
      <c r="H24" s="91" t="s">
        <v>248</v>
      </c>
      <c r="I24" s="92" t="s">
        <v>16</v>
      </c>
      <c r="J24" s="92" t="s">
        <v>13</v>
      </c>
      <c r="K24" s="92" t="s">
        <v>8</v>
      </c>
      <c r="L24" s="91" t="s">
        <v>242</v>
      </c>
      <c r="M24" s="96">
        <v>43709.0</v>
      </c>
      <c r="N24" s="96">
        <v>43830.0</v>
      </c>
      <c r="O24" s="97" t="s">
        <v>249</v>
      </c>
      <c r="P24" s="98">
        <v>1.0</v>
      </c>
      <c r="Q24" s="91" t="s">
        <v>250</v>
      </c>
      <c r="R24" s="127">
        <v>43832.0</v>
      </c>
      <c r="S24" s="92" t="s">
        <v>11</v>
      </c>
      <c r="T24" s="92" t="s">
        <v>11</v>
      </c>
      <c r="U24" s="92" t="s">
        <v>22</v>
      </c>
    </row>
    <row r="25" ht="71.25" customHeight="1">
      <c r="A25" s="124" t="s">
        <v>251</v>
      </c>
      <c r="B25" s="124">
        <v>2019.0</v>
      </c>
      <c r="C25" s="124" t="s">
        <v>252</v>
      </c>
      <c r="D25" s="124" t="s">
        <v>253</v>
      </c>
      <c r="E25" s="125" t="s">
        <v>15</v>
      </c>
      <c r="F25" s="124" t="s">
        <v>253</v>
      </c>
      <c r="G25" s="91" t="s">
        <v>254</v>
      </c>
      <c r="H25" s="91" t="s">
        <v>255</v>
      </c>
      <c r="I25" s="92" t="s">
        <v>16</v>
      </c>
      <c r="J25" s="92" t="s">
        <v>13</v>
      </c>
      <c r="K25" s="92" t="s">
        <v>8</v>
      </c>
      <c r="L25" s="91" t="s">
        <v>256</v>
      </c>
      <c r="M25" s="96">
        <v>43709.0</v>
      </c>
      <c r="N25" s="96">
        <v>43830.0</v>
      </c>
      <c r="O25" s="128"/>
      <c r="P25" s="98">
        <v>1.0</v>
      </c>
      <c r="Q25" s="91" t="s">
        <v>257</v>
      </c>
      <c r="R25" s="127">
        <v>43833.0</v>
      </c>
      <c r="S25" s="92" t="s">
        <v>11</v>
      </c>
      <c r="T25" s="92" t="s">
        <v>11</v>
      </c>
      <c r="U25" s="92" t="s">
        <v>22</v>
      </c>
    </row>
    <row r="26" ht="71.25" customHeight="1">
      <c r="A26" s="124" t="s">
        <v>258</v>
      </c>
      <c r="B26" s="124">
        <v>2019.0</v>
      </c>
      <c r="C26" s="124" t="s">
        <v>252</v>
      </c>
      <c r="D26" s="124" t="s">
        <v>259</v>
      </c>
      <c r="E26" s="125" t="s">
        <v>15</v>
      </c>
      <c r="F26" s="124" t="s">
        <v>260</v>
      </c>
      <c r="G26" s="91" t="s">
        <v>261</v>
      </c>
      <c r="H26" s="91" t="s">
        <v>262</v>
      </c>
      <c r="I26" s="92" t="s">
        <v>16</v>
      </c>
      <c r="J26" s="92" t="s">
        <v>13</v>
      </c>
      <c r="K26" s="92" t="s">
        <v>8</v>
      </c>
      <c r="L26" s="91" t="s">
        <v>263</v>
      </c>
      <c r="M26" s="96">
        <v>43709.0</v>
      </c>
      <c r="N26" s="96">
        <v>43830.0</v>
      </c>
      <c r="O26" s="128"/>
      <c r="P26" s="98">
        <v>1.0</v>
      </c>
      <c r="Q26" s="91" t="s">
        <v>264</v>
      </c>
      <c r="R26" s="127">
        <v>43833.0</v>
      </c>
      <c r="S26" s="92" t="s">
        <v>11</v>
      </c>
      <c r="T26" s="92" t="s">
        <v>11</v>
      </c>
      <c r="U26" s="92" t="s">
        <v>22</v>
      </c>
    </row>
    <row r="27" ht="71.25" customHeight="1">
      <c r="A27" s="124" t="s">
        <v>265</v>
      </c>
      <c r="B27" s="124">
        <v>2020.0</v>
      </c>
      <c r="C27" s="124" t="s">
        <v>266</v>
      </c>
      <c r="D27" s="124" t="s">
        <v>267</v>
      </c>
      <c r="E27" s="125" t="s">
        <v>15</v>
      </c>
      <c r="F27" s="124" t="s">
        <v>268</v>
      </c>
      <c r="G27" s="91" t="s">
        <v>269</v>
      </c>
      <c r="H27" s="91" t="s">
        <v>270</v>
      </c>
      <c r="I27" s="92" t="s">
        <v>21</v>
      </c>
      <c r="J27" s="92" t="s">
        <v>13</v>
      </c>
      <c r="K27" s="92" t="s">
        <v>8</v>
      </c>
      <c r="L27" s="91" t="s">
        <v>271</v>
      </c>
      <c r="M27" s="96">
        <v>43857.0</v>
      </c>
      <c r="N27" s="96">
        <v>44058.0</v>
      </c>
      <c r="O27" s="129" t="s">
        <v>272</v>
      </c>
      <c r="P27" s="98">
        <v>1.0</v>
      </c>
      <c r="Q27" s="91" t="s">
        <v>273</v>
      </c>
      <c r="R27" s="96">
        <v>44067.0</v>
      </c>
      <c r="S27" s="92"/>
      <c r="T27" s="92"/>
      <c r="U27" s="92" t="s">
        <v>22</v>
      </c>
    </row>
    <row r="28" ht="71.25" customHeight="1">
      <c r="A28" s="124" t="s">
        <v>274</v>
      </c>
      <c r="B28" s="124">
        <v>2020.0</v>
      </c>
      <c r="C28" s="124" t="s">
        <v>266</v>
      </c>
      <c r="D28" s="124" t="s">
        <v>267</v>
      </c>
      <c r="E28" s="125" t="s">
        <v>15</v>
      </c>
      <c r="F28" s="124" t="s">
        <v>275</v>
      </c>
      <c r="G28" s="91" t="s">
        <v>269</v>
      </c>
      <c r="H28" s="91" t="s">
        <v>276</v>
      </c>
      <c r="I28" s="92" t="s">
        <v>21</v>
      </c>
      <c r="J28" s="92" t="s">
        <v>13</v>
      </c>
      <c r="K28" s="92" t="s">
        <v>8</v>
      </c>
      <c r="L28" s="91" t="s">
        <v>277</v>
      </c>
      <c r="M28" s="96">
        <v>43857.0</v>
      </c>
      <c r="N28" s="96">
        <v>44058.0</v>
      </c>
      <c r="O28" s="126" t="s">
        <v>278</v>
      </c>
      <c r="P28" s="98">
        <v>0.5</v>
      </c>
      <c r="Q28" s="91" t="s">
        <v>279</v>
      </c>
      <c r="R28" s="96">
        <v>44196.0</v>
      </c>
      <c r="S28" s="92"/>
      <c r="T28" s="92"/>
      <c r="U28" s="92" t="s">
        <v>22</v>
      </c>
    </row>
    <row r="29" ht="71.25" customHeight="1">
      <c r="A29" s="124" t="s">
        <v>280</v>
      </c>
      <c r="B29" s="124">
        <v>2020.0</v>
      </c>
      <c r="C29" s="124" t="s">
        <v>266</v>
      </c>
      <c r="D29" s="124" t="s">
        <v>267</v>
      </c>
      <c r="E29" s="125" t="s">
        <v>15</v>
      </c>
      <c r="F29" s="124" t="s">
        <v>281</v>
      </c>
      <c r="G29" s="91" t="s">
        <v>269</v>
      </c>
      <c r="H29" s="91" t="s">
        <v>282</v>
      </c>
      <c r="I29" s="92" t="s">
        <v>21</v>
      </c>
      <c r="J29" s="92" t="s">
        <v>13</v>
      </c>
      <c r="K29" s="92" t="s">
        <v>8</v>
      </c>
      <c r="L29" s="91" t="s">
        <v>277</v>
      </c>
      <c r="M29" s="96">
        <v>43857.0</v>
      </c>
      <c r="N29" s="96">
        <v>44058.0</v>
      </c>
      <c r="O29" s="126" t="s">
        <v>283</v>
      </c>
      <c r="P29" s="98">
        <v>1.0</v>
      </c>
      <c r="Q29" s="91" t="s">
        <v>284</v>
      </c>
      <c r="R29" s="127">
        <v>44067.0</v>
      </c>
      <c r="S29" s="92"/>
      <c r="T29" s="92"/>
      <c r="U29" s="92" t="s">
        <v>22</v>
      </c>
    </row>
    <row r="30" ht="71.25" customHeight="1">
      <c r="A30" s="124" t="s">
        <v>285</v>
      </c>
      <c r="B30" s="124">
        <v>2020.0</v>
      </c>
      <c r="C30" s="124" t="s">
        <v>286</v>
      </c>
      <c r="D30" s="124" t="s">
        <v>287</v>
      </c>
      <c r="E30" s="125" t="s">
        <v>9</v>
      </c>
      <c r="F30" s="124" t="s">
        <v>288</v>
      </c>
      <c r="G30" s="91" t="s">
        <v>289</v>
      </c>
      <c r="H30" s="91" t="s">
        <v>290</v>
      </c>
      <c r="I30" s="92" t="s">
        <v>16</v>
      </c>
      <c r="J30" s="92" t="s">
        <v>13</v>
      </c>
      <c r="K30" s="92" t="s">
        <v>8</v>
      </c>
      <c r="L30" s="91" t="s">
        <v>291</v>
      </c>
      <c r="M30" s="96">
        <v>43983.0</v>
      </c>
      <c r="N30" s="96">
        <v>44196.0</v>
      </c>
      <c r="O30" s="97" t="s">
        <v>292</v>
      </c>
      <c r="P30" s="6"/>
      <c r="Q30" s="91" t="s">
        <v>293</v>
      </c>
      <c r="R30" s="96">
        <v>44196.0</v>
      </c>
      <c r="S30" s="92"/>
      <c r="T30" s="92"/>
      <c r="U30" s="130" t="s">
        <v>22</v>
      </c>
    </row>
    <row r="31" ht="258.0" customHeight="1">
      <c r="A31" s="124" t="s">
        <v>294</v>
      </c>
      <c r="B31" s="124">
        <v>2020.0</v>
      </c>
      <c r="C31" s="124" t="s">
        <v>286</v>
      </c>
      <c r="D31" s="124" t="s">
        <v>295</v>
      </c>
      <c r="E31" s="125" t="s">
        <v>9</v>
      </c>
      <c r="F31" s="124" t="s">
        <v>296</v>
      </c>
      <c r="G31" s="91" t="s">
        <v>297</v>
      </c>
      <c r="H31" s="91" t="s">
        <v>298</v>
      </c>
      <c r="I31" s="92" t="s">
        <v>16</v>
      </c>
      <c r="J31" s="92" t="s">
        <v>13</v>
      </c>
      <c r="K31" s="92" t="s">
        <v>8</v>
      </c>
      <c r="L31" s="91" t="s">
        <v>291</v>
      </c>
      <c r="M31" s="96">
        <v>43983.0</v>
      </c>
      <c r="N31" s="96">
        <v>44196.0</v>
      </c>
      <c r="O31" s="97" t="s">
        <v>299</v>
      </c>
      <c r="P31" s="98">
        <v>1.0</v>
      </c>
      <c r="Q31" s="131" t="s">
        <v>300</v>
      </c>
      <c r="R31" s="96">
        <v>44244.0</v>
      </c>
      <c r="S31" s="92" t="s">
        <v>11</v>
      </c>
      <c r="T31" s="92" t="s">
        <v>17</v>
      </c>
      <c r="U31" s="92" t="s">
        <v>22</v>
      </c>
    </row>
    <row r="32" ht="71.25" customHeight="1">
      <c r="A32" s="124" t="s">
        <v>301</v>
      </c>
      <c r="B32" s="124">
        <v>2020.0</v>
      </c>
      <c r="C32" s="124" t="s">
        <v>286</v>
      </c>
      <c r="D32" s="124" t="s">
        <v>295</v>
      </c>
      <c r="E32" s="125" t="s">
        <v>9</v>
      </c>
      <c r="F32" s="124" t="s">
        <v>302</v>
      </c>
      <c r="G32" s="91" t="s">
        <v>303</v>
      </c>
      <c r="H32" s="91" t="s">
        <v>304</v>
      </c>
      <c r="I32" s="92" t="s">
        <v>16</v>
      </c>
      <c r="J32" s="92" t="s">
        <v>13</v>
      </c>
      <c r="K32" s="92" t="s">
        <v>8</v>
      </c>
      <c r="L32" s="91" t="s">
        <v>291</v>
      </c>
      <c r="M32" s="96">
        <v>43983.0</v>
      </c>
      <c r="N32" s="96">
        <v>44196.0</v>
      </c>
      <c r="O32" s="97" t="s">
        <v>305</v>
      </c>
      <c r="P32" s="98">
        <v>1.0</v>
      </c>
      <c r="Q32" s="132" t="s">
        <v>306</v>
      </c>
      <c r="R32" s="115">
        <v>44244.0</v>
      </c>
      <c r="S32" s="92" t="s">
        <v>11</v>
      </c>
      <c r="T32" s="92" t="s">
        <v>17</v>
      </c>
      <c r="U32" s="92" t="s">
        <v>22</v>
      </c>
    </row>
    <row r="33" ht="71.25" customHeight="1">
      <c r="A33" s="124" t="s">
        <v>307</v>
      </c>
      <c r="B33" s="124">
        <v>2020.0</v>
      </c>
      <c r="C33" s="124" t="s">
        <v>286</v>
      </c>
      <c r="D33" s="124" t="s">
        <v>308</v>
      </c>
      <c r="E33" s="125" t="s">
        <v>9</v>
      </c>
      <c r="F33" s="124" t="s">
        <v>309</v>
      </c>
      <c r="G33" s="91" t="s">
        <v>310</v>
      </c>
      <c r="H33" s="91" t="s">
        <v>311</v>
      </c>
      <c r="I33" s="92" t="s">
        <v>16</v>
      </c>
      <c r="J33" s="92" t="s">
        <v>13</v>
      </c>
      <c r="K33" s="92" t="s">
        <v>8</v>
      </c>
      <c r="L33" s="91" t="s">
        <v>291</v>
      </c>
      <c r="M33" s="96">
        <v>43983.0</v>
      </c>
      <c r="N33" s="96">
        <v>44196.0</v>
      </c>
      <c r="O33" s="97" t="s">
        <v>312</v>
      </c>
      <c r="P33" s="6"/>
      <c r="Q33" s="124" t="s">
        <v>313</v>
      </c>
      <c r="R33" s="96">
        <v>44196.0</v>
      </c>
      <c r="S33" s="92"/>
      <c r="T33" s="92"/>
      <c r="U33" s="92" t="s">
        <v>22</v>
      </c>
    </row>
    <row r="34" ht="71.25" customHeight="1">
      <c r="A34" s="124" t="s">
        <v>314</v>
      </c>
      <c r="B34" s="124">
        <v>2020.0</v>
      </c>
      <c r="C34" s="124" t="s">
        <v>286</v>
      </c>
      <c r="D34" s="91" t="s">
        <v>315</v>
      </c>
      <c r="E34" s="92" t="s">
        <v>9</v>
      </c>
      <c r="F34" s="91" t="s">
        <v>316</v>
      </c>
      <c r="G34" s="91" t="s">
        <v>317</v>
      </c>
      <c r="H34" s="91" t="s">
        <v>318</v>
      </c>
      <c r="I34" s="92" t="s">
        <v>16</v>
      </c>
      <c r="J34" s="92" t="s">
        <v>13</v>
      </c>
      <c r="K34" s="92" t="s">
        <v>8</v>
      </c>
      <c r="L34" s="91" t="s">
        <v>291</v>
      </c>
      <c r="M34" s="96">
        <v>43983.0</v>
      </c>
      <c r="N34" s="96">
        <v>44196.0</v>
      </c>
      <c r="O34" s="97" t="s">
        <v>319</v>
      </c>
      <c r="P34" s="6"/>
      <c r="Q34" s="133" t="s">
        <v>320</v>
      </c>
      <c r="R34" s="96">
        <v>44213.0</v>
      </c>
      <c r="S34" s="92" t="s">
        <v>17</v>
      </c>
      <c r="T34" s="92" t="s">
        <v>17</v>
      </c>
      <c r="U34" s="92" t="s">
        <v>22</v>
      </c>
    </row>
    <row r="35" ht="147.0" customHeight="1">
      <c r="A35" s="91" t="s">
        <v>321</v>
      </c>
      <c r="B35" s="124">
        <v>2020.0</v>
      </c>
      <c r="C35" s="124" t="s">
        <v>286</v>
      </c>
      <c r="D35" s="91" t="s">
        <v>322</v>
      </c>
      <c r="E35" s="92" t="s">
        <v>15</v>
      </c>
      <c r="F35" s="91" t="s">
        <v>323</v>
      </c>
      <c r="G35" s="91" t="s">
        <v>317</v>
      </c>
      <c r="H35" s="91" t="s">
        <v>311</v>
      </c>
      <c r="I35" s="92" t="s">
        <v>16</v>
      </c>
      <c r="J35" s="92" t="s">
        <v>13</v>
      </c>
      <c r="K35" s="92" t="s">
        <v>8</v>
      </c>
      <c r="L35" s="91" t="s">
        <v>291</v>
      </c>
      <c r="M35" s="96">
        <v>43983.0</v>
      </c>
      <c r="N35" s="96">
        <v>44196.0</v>
      </c>
      <c r="O35" s="97" t="s">
        <v>324</v>
      </c>
      <c r="P35" s="6"/>
      <c r="Q35" s="114" t="s">
        <v>325</v>
      </c>
      <c r="R35" s="134">
        <v>44196.0</v>
      </c>
      <c r="S35" s="92"/>
      <c r="T35" s="92"/>
      <c r="U35" s="92" t="s">
        <v>22</v>
      </c>
    </row>
    <row r="36" ht="203.25" customHeight="1">
      <c r="A36" s="91" t="s">
        <v>326</v>
      </c>
      <c r="B36" s="91">
        <v>2020.0</v>
      </c>
      <c r="C36" s="91" t="s">
        <v>327</v>
      </c>
      <c r="D36" s="91" t="s">
        <v>328</v>
      </c>
      <c r="E36" s="92" t="s">
        <v>9</v>
      </c>
      <c r="F36" s="91" t="s">
        <v>329</v>
      </c>
      <c r="G36" s="91" t="s">
        <v>330</v>
      </c>
      <c r="H36" s="91" t="s">
        <v>331</v>
      </c>
      <c r="I36" s="92" t="s">
        <v>16</v>
      </c>
      <c r="J36" s="92" t="s">
        <v>13</v>
      </c>
      <c r="K36" s="92" t="s">
        <v>8</v>
      </c>
      <c r="L36" s="91" t="s">
        <v>151</v>
      </c>
      <c r="M36" s="96">
        <v>44180.0</v>
      </c>
      <c r="N36" s="96">
        <v>44285.0</v>
      </c>
      <c r="O36" s="97" t="s">
        <v>332</v>
      </c>
      <c r="P36" s="98">
        <v>1.0</v>
      </c>
      <c r="Q36" s="135" t="s">
        <v>333</v>
      </c>
      <c r="R36" s="96">
        <v>44244.0</v>
      </c>
      <c r="S36" s="92" t="s">
        <v>11</v>
      </c>
      <c r="T36" s="92" t="s">
        <v>11</v>
      </c>
      <c r="U36" s="92" t="s">
        <v>22</v>
      </c>
    </row>
    <row r="37" ht="205.5" customHeight="1">
      <c r="A37" s="136" t="s">
        <v>334</v>
      </c>
      <c r="B37" s="91">
        <v>2020.0</v>
      </c>
      <c r="C37" s="91" t="s">
        <v>335</v>
      </c>
      <c r="D37" s="91" t="s">
        <v>336</v>
      </c>
      <c r="E37" s="92" t="s">
        <v>9</v>
      </c>
      <c r="F37" s="91" t="s">
        <v>337</v>
      </c>
      <c r="G37" s="91" t="s">
        <v>338</v>
      </c>
      <c r="H37" s="91" t="s">
        <v>339</v>
      </c>
      <c r="I37" s="92" t="s">
        <v>16</v>
      </c>
      <c r="J37" s="92" t="s">
        <v>13</v>
      </c>
      <c r="K37" s="92" t="s">
        <v>8</v>
      </c>
      <c r="L37" s="91" t="s">
        <v>151</v>
      </c>
      <c r="M37" s="96">
        <v>44179.0</v>
      </c>
      <c r="N37" s="96">
        <v>44316.0</v>
      </c>
      <c r="O37" s="126" t="s">
        <v>340</v>
      </c>
      <c r="P37" s="98">
        <v>0.0</v>
      </c>
      <c r="Q37" s="91" t="s">
        <v>341</v>
      </c>
      <c r="R37" s="127">
        <v>44350.0</v>
      </c>
      <c r="S37" s="92" t="s">
        <v>17</v>
      </c>
      <c r="T37" s="92" t="s">
        <v>17</v>
      </c>
      <c r="U37" s="92" t="s">
        <v>22</v>
      </c>
    </row>
    <row r="38" ht="189.0" customHeight="1">
      <c r="A38" s="136" t="s">
        <v>342</v>
      </c>
      <c r="B38" s="124">
        <v>2020.0</v>
      </c>
      <c r="C38" s="91" t="s">
        <v>335</v>
      </c>
      <c r="D38" s="91" t="s">
        <v>336</v>
      </c>
      <c r="E38" s="92" t="s">
        <v>9</v>
      </c>
      <c r="F38" s="91" t="s">
        <v>337</v>
      </c>
      <c r="G38" s="91" t="s">
        <v>338</v>
      </c>
      <c r="H38" s="91" t="s">
        <v>343</v>
      </c>
      <c r="I38" s="92" t="s">
        <v>16</v>
      </c>
      <c r="J38" s="92" t="s">
        <v>13</v>
      </c>
      <c r="K38" s="92" t="s">
        <v>8</v>
      </c>
      <c r="L38" s="91" t="s">
        <v>151</v>
      </c>
      <c r="M38" s="96">
        <v>44179.0</v>
      </c>
      <c r="N38" s="96">
        <v>44469.0</v>
      </c>
      <c r="O38" s="97" t="s">
        <v>344</v>
      </c>
      <c r="P38" s="98">
        <v>0.0</v>
      </c>
      <c r="Q38" s="91" t="s">
        <v>345</v>
      </c>
      <c r="R38" s="96">
        <v>44390.0</v>
      </c>
      <c r="S38" s="92"/>
      <c r="T38" s="92"/>
      <c r="U38" s="92" t="s">
        <v>22</v>
      </c>
    </row>
    <row r="39" ht="71.25" customHeight="1">
      <c r="A39" s="124" t="s">
        <v>346</v>
      </c>
      <c r="B39" s="124">
        <v>2021.0</v>
      </c>
      <c r="C39" s="124" t="s">
        <v>286</v>
      </c>
      <c r="D39" s="91" t="s">
        <v>315</v>
      </c>
      <c r="E39" s="92" t="s">
        <v>9</v>
      </c>
      <c r="F39" s="91" t="s">
        <v>316</v>
      </c>
      <c r="G39" s="91" t="s">
        <v>317</v>
      </c>
      <c r="H39" s="91" t="s">
        <v>347</v>
      </c>
      <c r="I39" s="92" t="s">
        <v>16</v>
      </c>
      <c r="J39" s="92" t="s">
        <v>13</v>
      </c>
      <c r="K39" s="92" t="s">
        <v>8</v>
      </c>
      <c r="L39" s="91" t="s">
        <v>291</v>
      </c>
      <c r="M39" s="96">
        <v>44239.0</v>
      </c>
      <c r="N39" s="96">
        <v>44255.0</v>
      </c>
      <c r="O39" s="97" t="s">
        <v>348</v>
      </c>
      <c r="P39" s="98">
        <v>1.0</v>
      </c>
      <c r="Q39" s="91" t="s">
        <v>349</v>
      </c>
      <c r="R39" s="96">
        <v>44239.0</v>
      </c>
      <c r="S39" s="92" t="s">
        <v>11</v>
      </c>
      <c r="T39" s="92" t="s">
        <v>11</v>
      </c>
      <c r="U39" s="92" t="s">
        <v>22</v>
      </c>
    </row>
    <row r="40" ht="259.5" customHeight="1">
      <c r="A40" s="136" t="s">
        <v>346</v>
      </c>
      <c r="B40" s="91">
        <v>2021.0</v>
      </c>
      <c r="C40" s="91" t="s">
        <v>350</v>
      </c>
      <c r="D40" s="91" t="s">
        <v>351</v>
      </c>
      <c r="E40" s="92" t="s">
        <v>9</v>
      </c>
      <c r="F40" s="91" t="s">
        <v>352</v>
      </c>
      <c r="G40" s="136" t="s">
        <v>353</v>
      </c>
      <c r="H40" s="136" t="s">
        <v>354</v>
      </c>
      <c r="I40" s="137" t="s">
        <v>16</v>
      </c>
      <c r="J40" s="137" t="s">
        <v>13</v>
      </c>
      <c r="K40" s="137" t="s">
        <v>8</v>
      </c>
      <c r="L40" s="136" t="s">
        <v>355</v>
      </c>
      <c r="M40" s="138">
        <v>44348.0</v>
      </c>
      <c r="N40" s="138">
        <v>44377.0</v>
      </c>
      <c r="O40" s="97" t="s">
        <v>356</v>
      </c>
      <c r="P40" s="98">
        <v>1.0</v>
      </c>
      <c r="Q40" s="91" t="s">
        <v>357</v>
      </c>
      <c r="R40" s="127">
        <v>44391.0</v>
      </c>
      <c r="S40" s="92" t="s">
        <v>11</v>
      </c>
      <c r="T40" s="92" t="s">
        <v>11</v>
      </c>
      <c r="U40" s="92" t="s">
        <v>22</v>
      </c>
    </row>
    <row r="41" ht="192.75" customHeight="1">
      <c r="A41" s="136" t="s">
        <v>346</v>
      </c>
      <c r="B41" s="91">
        <v>2021.0</v>
      </c>
      <c r="C41" s="91" t="s">
        <v>350</v>
      </c>
      <c r="D41" s="91" t="s">
        <v>351</v>
      </c>
      <c r="E41" s="92" t="s">
        <v>9</v>
      </c>
      <c r="F41" s="91" t="s">
        <v>352</v>
      </c>
      <c r="G41" s="136" t="s">
        <v>353</v>
      </c>
      <c r="H41" s="136" t="s">
        <v>358</v>
      </c>
      <c r="I41" s="137" t="s">
        <v>16</v>
      </c>
      <c r="J41" s="137" t="s">
        <v>13</v>
      </c>
      <c r="K41" s="137" t="s">
        <v>8</v>
      </c>
      <c r="L41" s="136" t="s">
        <v>355</v>
      </c>
      <c r="M41" s="138">
        <v>44317.0</v>
      </c>
      <c r="N41" s="138">
        <v>44545.0</v>
      </c>
      <c r="O41" s="139" t="s">
        <v>359</v>
      </c>
      <c r="P41" s="98">
        <v>0.95</v>
      </c>
      <c r="Q41" s="124" t="s">
        <v>360</v>
      </c>
      <c r="R41" s="127">
        <v>44482.0</v>
      </c>
      <c r="S41" s="92" t="s">
        <v>11</v>
      </c>
      <c r="T41" s="92" t="s">
        <v>11</v>
      </c>
      <c r="U41" s="92" t="s">
        <v>22</v>
      </c>
    </row>
    <row r="42" ht="71.25" customHeight="1">
      <c r="A42" s="91" t="s">
        <v>361</v>
      </c>
      <c r="B42" s="91">
        <v>2021.0</v>
      </c>
      <c r="C42" s="91" t="s">
        <v>362</v>
      </c>
      <c r="D42" s="91" t="s">
        <v>363</v>
      </c>
      <c r="E42" s="92" t="s">
        <v>9</v>
      </c>
      <c r="F42" s="91" t="s">
        <v>364</v>
      </c>
      <c r="G42" s="91" t="s">
        <v>365</v>
      </c>
      <c r="H42" s="91" t="s">
        <v>366</v>
      </c>
      <c r="I42" s="92" t="s">
        <v>16</v>
      </c>
      <c r="J42" s="92" t="s">
        <v>13</v>
      </c>
      <c r="K42" s="92" t="s">
        <v>8</v>
      </c>
      <c r="L42" s="91" t="s">
        <v>367</v>
      </c>
      <c r="M42" s="96">
        <v>44317.0</v>
      </c>
      <c r="N42" s="96">
        <v>44530.0</v>
      </c>
      <c r="O42" s="97" t="s">
        <v>368</v>
      </c>
      <c r="P42" s="98">
        <v>1.0</v>
      </c>
      <c r="Q42" s="91" t="s">
        <v>369</v>
      </c>
      <c r="R42" s="127">
        <v>44482.0</v>
      </c>
      <c r="S42" s="92" t="s">
        <v>11</v>
      </c>
      <c r="T42" s="92" t="s">
        <v>11</v>
      </c>
      <c r="U42" s="92" t="s">
        <v>22</v>
      </c>
    </row>
    <row r="43" ht="71.25" customHeight="1">
      <c r="A43" s="91" t="s">
        <v>361</v>
      </c>
      <c r="B43" s="91">
        <v>2021.0</v>
      </c>
      <c r="C43" s="91" t="s">
        <v>362</v>
      </c>
      <c r="D43" s="91" t="s">
        <v>370</v>
      </c>
      <c r="E43" s="92" t="s">
        <v>9</v>
      </c>
      <c r="F43" s="91" t="s">
        <v>364</v>
      </c>
      <c r="G43" s="91" t="s">
        <v>371</v>
      </c>
      <c r="H43" s="91" t="s">
        <v>372</v>
      </c>
      <c r="I43" s="92" t="s">
        <v>16</v>
      </c>
      <c r="J43" s="92" t="s">
        <v>13</v>
      </c>
      <c r="K43" s="92" t="s">
        <v>8</v>
      </c>
      <c r="L43" s="91" t="s">
        <v>373</v>
      </c>
      <c r="M43" s="96">
        <v>44317.0</v>
      </c>
      <c r="N43" s="96">
        <v>44530.0</v>
      </c>
      <c r="O43" s="97" t="s">
        <v>374</v>
      </c>
      <c r="P43" s="98">
        <v>1.0</v>
      </c>
      <c r="Q43" s="91" t="s">
        <v>375</v>
      </c>
      <c r="R43" s="127">
        <v>44482.0</v>
      </c>
      <c r="S43" s="92"/>
      <c r="T43" s="92"/>
      <c r="U43" s="92" t="s">
        <v>22</v>
      </c>
    </row>
    <row r="44" ht="71.25" customHeight="1">
      <c r="A44" s="8" t="s">
        <v>376</v>
      </c>
      <c r="B44" s="91">
        <v>2021.0</v>
      </c>
      <c r="C44" s="124" t="s">
        <v>377</v>
      </c>
      <c r="D44" s="91" t="s">
        <v>378</v>
      </c>
      <c r="E44" s="92" t="s">
        <v>15</v>
      </c>
      <c r="F44" s="91" t="s">
        <v>379</v>
      </c>
      <c r="G44" s="91" t="s">
        <v>380</v>
      </c>
      <c r="H44" s="91" t="s">
        <v>381</v>
      </c>
      <c r="I44" s="92" t="s">
        <v>16</v>
      </c>
      <c r="J44" s="92" t="s">
        <v>13</v>
      </c>
      <c r="K44" s="92" t="s">
        <v>8</v>
      </c>
      <c r="L44" s="91" t="s">
        <v>382</v>
      </c>
      <c r="M44" s="96">
        <v>44494.0</v>
      </c>
      <c r="N44" s="96">
        <v>44561.0</v>
      </c>
      <c r="O44" s="97" t="s">
        <v>383</v>
      </c>
      <c r="P44" s="6"/>
      <c r="Q44" s="91" t="s">
        <v>384</v>
      </c>
      <c r="R44" s="127">
        <v>44557.0</v>
      </c>
      <c r="S44" s="92"/>
      <c r="T44" s="92"/>
      <c r="U44" s="92" t="s">
        <v>12</v>
      </c>
    </row>
    <row r="45" ht="71.25" customHeight="1">
      <c r="A45" s="124"/>
      <c r="B45" s="124"/>
      <c r="C45" s="124"/>
      <c r="D45" s="124"/>
      <c r="E45" s="125"/>
      <c r="F45" s="124"/>
      <c r="G45" s="91"/>
      <c r="H45" s="91"/>
      <c r="I45" s="125"/>
      <c r="J45" s="125"/>
      <c r="K45" s="125"/>
      <c r="L45" s="125"/>
      <c r="M45" s="140"/>
      <c r="N45" s="140"/>
      <c r="O45" s="128"/>
      <c r="P45" s="6"/>
      <c r="Q45" s="119"/>
      <c r="R45" s="95"/>
      <c r="S45" s="92"/>
      <c r="T45" s="92"/>
      <c r="U45" s="92"/>
    </row>
    <row r="46" ht="12.75" customHeight="1">
      <c r="A46" s="141"/>
      <c r="B46" s="141"/>
      <c r="C46" s="141"/>
      <c r="D46" s="141"/>
      <c r="E46" s="142"/>
      <c r="F46" s="141"/>
      <c r="G46" s="141"/>
      <c r="H46" s="141"/>
      <c r="I46" s="141"/>
      <c r="J46" s="141"/>
      <c r="K46" s="141"/>
      <c r="L46" s="141"/>
      <c r="M46" s="143"/>
      <c r="N46" s="144"/>
      <c r="O46" s="141"/>
      <c r="P46" s="145"/>
      <c r="Q46" s="141"/>
      <c r="R46" s="143"/>
      <c r="S46" s="141"/>
      <c r="T46" s="141"/>
      <c r="U46" s="141"/>
    </row>
    <row r="47" ht="12.75" customHeight="1">
      <c r="A47" s="141"/>
      <c r="B47" s="141"/>
      <c r="C47" s="141"/>
      <c r="D47" s="141"/>
      <c r="E47" s="142"/>
      <c r="F47" s="141"/>
      <c r="G47" s="141"/>
      <c r="H47" s="141"/>
      <c r="I47" s="141"/>
      <c r="J47" s="141"/>
      <c r="K47" s="141"/>
      <c r="L47" s="141"/>
      <c r="M47" s="143"/>
      <c r="N47" s="144"/>
      <c r="O47" s="141"/>
      <c r="P47" s="145"/>
      <c r="Q47" s="141"/>
      <c r="R47" s="143"/>
      <c r="S47" s="141"/>
      <c r="T47" s="141"/>
      <c r="U47" s="141"/>
    </row>
    <row r="48" ht="12.75" customHeight="1">
      <c r="A48" s="141"/>
      <c r="B48" s="141"/>
      <c r="C48" s="141"/>
      <c r="D48" s="141"/>
      <c r="E48" s="142"/>
      <c r="F48" s="141"/>
      <c r="G48" s="141"/>
      <c r="H48" s="141"/>
      <c r="I48" s="141"/>
      <c r="J48" s="141"/>
      <c r="K48" s="141"/>
      <c r="L48" s="141"/>
      <c r="M48" s="143"/>
      <c r="N48" s="144"/>
      <c r="O48" s="141"/>
      <c r="P48" s="145"/>
      <c r="Q48" s="141"/>
      <c r="R48" s="143"/>
      <c r="S48" s="141"/>
      <c r="T48" s="141"/>
      <c r="U48" s="141"/>
    </row>
    <row r="49" ht="12.75" customHeight="1">
      <c r="A49" s="141"/>
      <c r="B49" s="141"/>
      <c r="C49" s="141"/>
      <c r="D49" s="141"/>
      <c r="E49" s="142"/>
      <c r="F49" s="141"/>
      <c r="G49" s="141"/>
      <c r="H49" s="141"/>
      <c r="I49" s="141"/>
      <c r="J49" s="141"/>
      <c r="K49" s="141"/>
      <c r="L49" s="141"/>
      <c r="M49" s="143"/>
      <c r="N49" s="144"/>
      <c r="O49" s="141"/>
      <c r="P49" s="145"/>
      <c r="Q49" s="141"/>
      <c r="R49" s="143"/>
      <c r="S49" s="141"/>
      <c r="T49" s="141"/>
      <c r="U49" s="141"/>
    </row>
    <row r="50" ht="12.75" customHeight="1">
      <c r="A50" s="141"/>
      <c r="B50" s="141"/>
      <c r="C50" s="141"/>
      <c r="D50" s="141"/>
      <c r="E50" s="142"/>
      <c r="F50" s="141"/>
      <c r="G50" s="141"/>
      <c r="H50" s="141"/>
      <c r="I50" s="141"/>
      <c r="J50" s="141"/>
      <c r="K50" s="141"/>
      <c r="L50" s="141"/>
      <c r="M50" s="143"/>
      <c r="N50" s="144"/>
      <c r="O50" s="141"/>
      <c r="P50" s="145"/>
      <c r="Q50" s="141"/>
      <c r="R50" s="143"/>
      <c r="S50" s="141"/>
      <c r="T50" s="141"/>
      <c r="U50" s="141"/>
    </row>
    <row r="51" ht="12.75" customHeight="1">
      <c r="A51" s="141"/>
      <c r="B51" s="141"/>
      <c r="C51" s="141"/>
      <c r="D51" s="141"/>
      <c r="E51" s="142"/>
      <c r="F51" s="141"/>
      <c r="G51" s="141"/>
      <c r="H51" s="141"/>
      <c r="I51" s="141"/>
      <c r="J51" s="141"/>
      <c r="K51" s="141"/>
      <c r="L51" s="141"/>
      <c r="M51" s="143"/>
      <c r="N51" s="144"/>
      <c r="O51" s="141"/>
      <c r="P51" s="145"/>
      <c r="Q51" s="141"/>
      <c r="R51" s="143"/>
      <c r="S51" s="141"/>
      <c r="T51" s="141"/>
      <c r="U51" s="141"/>
    </row>
    <row r="52" ht="12.75" customHeight="1">
      <c r="A52" s="141"/>
      <c r="B52" s="141"/>
      <c r="C52" s="141"/>
      <c r="D52" s="141"/>
      <c r="E52" s="142"/>
      <c r="F52" s="141"/>
      <c r="G52" s="141"/>
      <c r="H52" s="141"/>
      <c r="I52" s="141"/>
      <c r="J52" s="141"/>
      <c r="K52" s="141"/>
      <c r="L52" s="141"/>
      <c r="M52" s="143"/>
      <c r="N52" s="144"/>
      <c r="O52" s="141"/>
      <c r="P52" s="145"/>
      <c r="Q52" s="141"/>
      <c r="R52" s="143"/>
      <c r="S52" s="141"/>
      <c r="T52" s="141"/>
      <c r="U52" s="141"/>
    </row>
    <row r="53" ht="12.75" customHeight="1">
      <c r="A53" s="141"/>
      <c r="B53" s="141"/>
      <c r="C53" s="141"/>
      <c r="D53" s="141"/>
      <c r="E53" s="142"/>
      <c r="F53" s="141"/>
      <c r="G53" s="141"/>
      <c r="H53" s="141"/>
      <c r="I53" s="141"/>
      <c r="J53" s="141"/>
      <c r="K53" s="141"/>
      <c r="L53" s="141"/>
      <c r="M53" s="143"/>
      <c r="N53" s="144"/>
      <c r="O53" s="141"/>
      <c r="P53" s="145"/>
      <c r="Q53" s="141"/>
      <c r="R53" s="143"/>
      <c r="S53" s="141"/>
      <c r="T53" s="141"/>
      <c r="U53" s="141"/>
    </row>
    <row r="54" ht="12.75" customHeight="1">
      <c r="A54" s="141"/>
      <c r="B54" s="141"/>
      <c r="C54" s="141"/>
      <c r="D54" s="141"/>
      <c r="E54" s="142"/>
      <c r="F54" s="141"/>
      <c r="G54" s="141"/>
      <c r="H54" s="141"/>
      <c r="I54" s="141"/>
      <c r="J54" s="141"/>
      <c r="K54" s="141"/>
      <c r="L54" s="141"/>
      <c r="M54" s="143"/>
      <c r="N54" s="144"/>
      <c r="O54" s="141"/>
      <c r="P54" s="145"/>
      <c r="Q54" s="141"/>
      <c r="R54" s="143"/>
      <c r="S54" s="141"/>
      <c r="T54" s="141"/>
      <c r="U54" s="141"/>
    </row>
    <row r="55" ht="12.75" customHeight="1">
      <c r="A55" s="141"/>
      <c r="B55" s="141"/>
      <c r="C55" s="141"/>
      <c r="D55" s="141"/>
      <c r="E55" s="142"/>
      <c r="F55" s="141"/>
      <c r="G55" s="141"/>
      <c r="H55" s="141"/>
      <c r="I55" s="141"/>
      <c r="J55" s="141"/>
      <c r="K55" s="141"/>
      <c r="L55" s="141"/>
      <c r="M55" s="143"/>
      <c r="N55" s="144"/>
      <c r="O55" s="141"/>
      <c r="P55" s="145"/>
      <c r="Q55" s="141"/>
      <c r="R55" s="143"/>
      <c r="S55" s="141"/>
      <c r="T55" s="141"/>
      <c r="U55" s="141"/>
    </row>
    <row r="56" ht="12.75" customHeight="1">
      <c r="A56" s="141"/>
      <c r="B56" s="141"/>
      <c r="C56" s="141"/>
      <c r="D56" s="141"/>
      <c r="E56" s="142"/>
      <c r="F56" s="141"/>
      <c r="G56" s="141"/>
      <c r="H56" s="141"/>
      <c r="I56" s="141"/>
      <c r="J56" s="141"/>
      <c r="K56" s="141"/>
      <c r="L56" s="141"/>
      <c r="M56" s="143"/>
      <c r="N56" s="144"/>
      <c r="O56" s="141"/>
      <c r="P56" s="145"/>
      <c r="Q56" s="141"/>
      <c r="R56" s="143"/>
      <c r="S56" s="141"/>
      <c r="T56" s="141"/>
      <c r="U56" s="141"/>
    </row>
    <row r="57" ht="12.75" customHeight="1">
      <c r="A57" s="141"/>
      <c r="B57" s="141"/>
      <c r="C57" s="141"/>
      <c r="D57" s="141"/>
      <c r="E57" s="142"/>
      <c r="F57" s="141"/>
      <c r="G57" s="141"/>
      <c r="H57" s="141"/>
      <c r="I57" s="141"/>
      <c r="J57" s="141"/>
      <c r="K57" s="141"/>
      <c r="L57" s="141"/>
      <c r="M57" s="143"/>
      <c r="N57" s="144"/>
      <c r="O57" s="141"/>
      <c r="P57" s="145"/>
      <c r="Q57" s="141"/>
      <c r="R57" s="143"/>
      <c r="S57" s="141"/>
      <c r="T57" s="141"/>
      <c r="U57" s="141"/>
    </row>
    <row r="58" ht="12.75" customHeight="1">
      <c r="A58" s="141"/>
      <c r="B58" s="141"/>
      <c r="C58" s="141"/>
      <c r="D58" s="141"/>
      <c r="E58" s="142"/>
      <c r="F58" s="141"/>
      <c r="G58" s="141"/>
      <c r="H58" s="141"/>
      <c r="I58" s="141"/>
      <c r="J58" s="141"/>
      <c r="K58" s="141"/>
      <c r="L58" s="141"/>
      <c r="M58" s="143"/>
      <c r="N58" s="144"/>
      <c r="O58" s="141"/>
      <c r="P58" s="145"/>
      <c r="Q58" s="141"/>
      <c r="R58" s="143"/>
      <c r="S58" s="141"/>
      <c r="T58" s="141"/>
      <c r="U58" s="141"/>
    </row>
    <row r="59" ht="12.75" customHeight="1">
      <c r="A59" s="141"/>
      <c r="B59" s="141"/>
      <c r="C59" s="141"/>
      <c r="D59" s="141"/>
      <c r="E59" s="142"/>
      <c r="F59" s="141"/>
      <c r="G59" s="141"/>
      <c r="H59" s="141"/>
      <c r="I59" s="141"/>
      <c r="J59" s="141"/>
      <c r="K59" s="141"/>
      <c r="L59" s="141"/>
      <c r="M59" s="143"/>
      <c r="N59" s="144"/>
      <c r="O59" s="141"/>
      <c r="P59" s="145"/>
      <c r="Q59" s="141"/>
      <c r="R59" s="143"/>
      <c r="S59" s="141"/>
      <c r="T59" s="141"/>
      <c r="U59" s="141"/>
    </row>
    <row r="60" ht="12.75" customHeight="1">
      <c r="A60" s="141"/>
      <c r="B60" s="141"/>
      <c r="C60" s="141"/>
      <c r="D60" s="141"/>
      <c r="E60" s="142"/>
      <c r="F60" s="141"/>
      <c r="G60" s="141"/>
      <c r="H60" s="141"/>
      <c r="I60" s="141"/>
      <c r="J60" s="141"/>
      <c r="K60" s="141"/>
      <c r="L60" s="141"/>
      <c r="M60" s="143"/>
      <c r="N60" s="144"/>
      <c r="O60" s="141"/>
      <c r="P60" s="145"/>
      <c r="Q60" s="141"/>
      <c r="R60" s="143"/>
      <c r="S60" s="141"/>
      <c r="T60" s="141"/>
      <c r="U60" s="141"/>
    </row>
    <row r="61" ht="12.75" customHeight="1">
      <c r="A61" s="141"/>
      <c r="B61" s="141"/>
      <c r="C61" s="141"/>
      <c r="D61" s="141"/>
      <c r="E61" s="142"/>
      <c r="F61" s="141"/>
      <c r="G61" s="141"/>
      <c r="H61" s="141"/>
      <c r="I61" s="141"/>
      <c r="J61" s="141"/>
      <c r="K61" s="141"/>
      <c r="L61" s="141"/>
      <c r="M61" s="143"/>
      <c r="N61" s="144"/>
      <c r="O61" s="141"/>
      <c r="P61" s="145"/>
      <c r="Q61" s="141"/>
      <c r="R61" s="143"/>
      <c r="S61" s="141"/>
      <c r="T61" s="141"/>
      <c r="U61" s="141"/>
    </row>
    <row r="62" ht="12.75" customHeight="1">
      <c r="A62" s="141"/>
      <c r="B62" s="141"/>
      <c r="C62" s="141"/>
      <c r="D62" s="141"/>
      <c r="E62" s="142"/>
      <c r="F62" s="141"/>
      <c r="G62" s="141"/>
      <c r="H62" s="141"/>
      <c r="I62" s="141"/>
      <c r="J62" s="141"/>
      <c r="K62" s="141"/>
      <c r="L62" s="141"/>
      <c r="M62" s="143"/>
      <c r="N62" s="144"/>
      <c r="O62" s="141"/>
      <c r="P62" s="145"/>
      <c r="Q62" s="141"/>
      <c r="R62" s="143"/>
      <c r="S62" s="141"/>
      <c r="T62" s="141"/>
      <c r="U62" s="141"/>
    </row>
    <row r="63" ht="12.75" customHeight="1">
      <c r="A63" s="141"/>
      <c r="B63" s="141"/>
      <c r="C63" s="141"/>
      <c r="D63" s="141"/>
      <c r="E63" s="142"/>
      <c r="F63" s="141"/>
      <c r="G63" s="141"/>
      <c r="H63" s="141"/>
      <c r="I63" s="141"/>
      <c r="J63" s="141"/>
      <c r="K63" s="141"/>
      <c r="L63" s="141"/>
      <c r="M63" s="143"/>
      <c r="N63" s="144"/>
      <c r="O63" s="141"/>
      <c r="P63" s="145"/>
      <c r="Q63" s="141"/>
      <c r="R63" s="143"/>
      <c r="S63" s="141"/>
      <c r="T63" s="141"/>
      <c r="U63" s="141"/>
    </row>
    <row r="64" ht="12.75" customHeight="1">
      <c r="A64" s="141"/>
      <c r="B64" s="141"/>
      <c r="C64" s="141"/>
      <c r="D64" s="141"/>
      <c r="E64" s="142"/>
      <c r="F64" s="141"/>
      <c r="G64" s="141"/>
      <c r="H64" s="141"/>
      <c r="I64" s="141"/>
      <c r="J64" s="141"/>
      <c r="K64" s="141"/>
      <c r="L64" s="141"/>
      <c r="M64" s="143"/>
      <c r="N64" s="144"/>
      <c r="O64" s="141"/>
      <c r="P64" s="145"/>
      <c r="Q64" s="141"/>
      <c r="R64" s="143"/>
      <c r="S64" s="141"/>
      <c r="T64" s="141"/>
      <c r="U64" s="141"/>
    </row>
    <row r="65" ht="12.75" customHeight="1">
      <c r="A65" s="141"/>
      <c r="B65" s="141"/>
      <c r="C65" s="141"/>
      <c r="D65" s="141"/>
      <c r="E65" s="142"/>
      <c r="F65" s="141"/>
      <c r="G65" s="141"/>
      <c r="H65" s="141"/>
      <c r="I65" s="141"/>
      <c r="J65" s="141"/>
      <c r="K65" s="141"/>
      <c r="L65" s="141"/>
      <c r="M65" s="143"/>
      <c r="N65" s="144"/>
      <c r="O65" s="141"/>
      <c r="P65" s="145"/>
      <c r="Q65" s="141"/>
      <c r="R65" s="143"/>
      <c r="S65" s="141"/>
      <c r="T65" s="141"/>
      <c r="U65" s="141"/>
    </row>
    <row r="66" ht="12.75" customHeight="1">
      <c r="A66" s="141"/>
      <c r="B66" s="141"/>
      <c r="C66" s="141"/>
      <c r="D66" s="141"/>
      <c r="E66" s="142"/>
      <c r="F66" s="141"/>
      <c r="G66" s="141"/>
      <c r="H66" s="141"/>
      <c r="I66" s="141"/>
      <c r="J66" s="141"/>
      <c r="K66" s="141"/>
      <c r="L66" s="141"/>
      <c r="M66" s="143"/>
      <c r="N66" s="144"/>
      <c r="O66" s="141"/>
      <c r="P66" s="145"/>
      <c r="Q66" s="141"/>
      <c r="R66" s="143"/>
      <c r="S66" s="141"/>
      <c r="T66" s="141"/>
      <c r="U66" s="141"/>
    </row>
    <row r="67" ht="12.75" customHeight="1">
      <c r="A67" s="141"/>
      <c r="B67" s="141"/>
      <c r="C67" s="141"/>
      <c r="D67" s="141"/>
      <c r="E67" s="142"/>
      <c r="F67" s="141"/>
      <c r="G67" s="141"/>
      <c r="H67" s="141"/>
      <c r="I67" s="141"/>
      <c r="J67" s="141"/>
      <c r="K67" s="141"/>
      <c r="L67" s="141"/>
      <c r="M67" s="143"/>
      <c r="N67" s="144"/>
      <c r="O67" s="141"/>
      <c r="P67" s="145"/>
      <c r="Q67" s="141"/>
      <c r="R67" s="143"/>
      <c r="S67" s="141"/>
      <c r="T67" s="141"/>
      <c r="U67" s="141"/>
    </row>
    <row r="68" ht="12.75" customHeight="1">
      <c r="A68" s="141"/>
      <c r="B68" s="141"/>
      <c r="C68" s="141"/>
      <c r="D68" s="141"/>
      <c r="E68" s="142"/>
      <c r="F68" s="141"/>
      <c r="G68" s="141"/>
      <c r="H68" s="141"/>
      <c r="I68" s="141"/>
      <c r="J68" s="141"/>
      <c r="K68" s="141"/>
      <c r="L68" s="141"/>
      <c r="M68" s="143"/>
      <c r="N68" s="144"/>
      <c r="O68" s="141"/>
      <c r="P68" s="145"/>
      <c r="Q68" s="141"/>
      <c r="R68" s="143"/>
      <c r="S68" s="141"/>
      <c r="T68" s="141"/>
      <c r="U68" s="141"/>
    </row>
    <row r="69" ht="12.75" customHeight="1">
      <c r="A69" s="141"/>
      <c r="B69" s="141"/>
      <c r="C69" s="141"/>
      <c r="D69" s="141"/>
      <c r="E69" s="142"/>
      <c r="F69" s="141"/>
      <c r="G69" s="141"/>
      <c r="H69" s="141"/>
      <c r="I69" s="141"/>
      <c r="J69" s="141"/>
      <c r="K69" s="141"/>
      <c r="L69" s="141"/>
      <c r="M69" s="143"/>
      <c r="N69" s="144"/>
      <c r="O69" s="141"/>
      <c r="P69" s="145"/>
      <c r="Q69" s="141"/>
      <c r="R69" s="143"/>
      <c r="S69" s="141"/>
      <c r="T69" s="141"/>
      <c r="U69" s="141"/>
    </row>
    <row r="70" ht="12.75" customHeight="1">
      <c r="A70" s="141"/>
      <c r="B70" s="141"/>
      <c r="C70" s="141"/>
      <c r="D70" s="141"/>
      <c r="E70" s="142"/>
      <c r="F70" s="141"/>
      <c r="G70" s="141"/>
      <c r="H70" s="141"/>
      <c r="I70" s="141"/>
      <c r="J70" s="141"/>
      <c r="K70" s="141"/>
      <c r="L70" s="141"/>
      <c r="M70" s="143"/>
      <c r="N70" s="144"/>
      <c r="O70" s="141"/>
      <c r="P70" s="145"/>
      <c r="Q70" s="141"/>
      <c r="R70" s="143"/>
      <c r="S70" s="141"/>
      <c r="T70" s="141"/>
      <c r="U70" s="141"/>
    </row>
    <row r="71" ht="12.75" customHeight="1">
      <c r="A71" s="141"/>
      <c r="B71" s="141"/>
      <c r="C71" s="141"/>
      <c r="D71" s="141"/>
      <c r="E71" s="142"/>
      <c r="F71" s="141"/>
      <c r="G71" s="141"/>
      <c r="H71" s="141"/>
      <c r="I71" s="141"/>
      <c r="J71" s="141"/>
      <c r="K71" s="141"/>
      <c r="L71" s="141"/>
      <c r="M71" s="143"/>
      <c r="N71" s="144"/>
      <c r="O71" s="141"/>
      <c r="P71" s="145"/>
      <c r="Q71" s="141"/>
      <c r="R71" s="143"/>
      <c r="S71" s="141"/>
      <c r="T71" s="141"/>
      <c r="U71" s="141"/>
    </row>
    <row r="72" ht="12.75" customHeight="1">
      <c r="A72" s="141"/>
      <c r="B72" s="141"/>
      <c r="C72" s="141"/>
      <c r="D72" s="141"/>
      <c r="E72" s="142"/>
      <c r="F72" s="141"/>
      <c r="G72" s="141"/>
      <c r="H72" s="141"/>
      <c r="I72" s="141"/>
      <c r="J72" s="141"/>
      <c r="K72" s="141"/>
      <c r="L72" s="141"/>
      <c r="M72" s="143"/>
      <c r="N72" s="144"/>
      <c r="O72" s="141"/>
      <c r="P72" s="145"/>
      <c r="Q72" s="141"/>
      <c r="R72" s="143"/>
      <c r="S72" s="141"/>
      <c r="T72" s="141"/>
      <c r="U72" s="141"/>
    </row>
    <row r="73" ht="12.75" customHeight="1">
      <c r="A73" s="141"/>
      <c r="B73" s="141"/>
      <c r="C73" s="141"/>
      <c r="D73" s="141"/>
      <c r="E73" s="142"/>
      <c r="F73" s="141"/>
      <c r="G73" s="141"/>
      <c r="H73" s="141"/>
      <c r="I73" s="141"/>
      <c r="J73" s="141"/>
      <c r="K73" s="141"/>
      <c r="L73" s="141"/>
      <c r="M73" s="143"/>
      <c r="N73" s="144"/>
      <c r="O73" s="141"/>
      <c r="P73" s="145"/>
      <c r="Q73" s="141"/>
      <c r="R73" s="143"/>
      <c r="S73" s="141"/>
      <c r="T73" s="141"/>
      <c r="U73" s="141"/>
    </row>
    <row r="74" ht="12.75" customHeight="1">
      <c r="A74" s="141"/>
      <c r="B74" s="141"/>
      <c r="C74" s="141"/>
      <c r="D74" s="141"/>
      <c r="E74" s="142"/>
      <c r="F74" s="141"/>
      <c r="G74" s="141"/>
      <c r="H74" s="141"/>
      <c r="I74" s="141"/>
      <c r="J74" s="141"/>
      <c r="K74" s="141"/>
      <c r="L74" s="141"/>
      <c r="M74" s="143"/>
      <c r="N74" s="144"/>
      <c r="O74" s="141"/>
      <c r="P74" s="145"/>
      <c r="Q74" s="141"/>
      <c r="R74" s="143"/>
      <c r="S74" s="141"/>
      <c r="T74" s="141"/>
      <c r="U74" s="141"/>
    </row>
    <row r="75" ht="12.75" customHeight="1">
      <c r="A75" s="141"/>
      <c r="B75" s="141"/>
      <c r="C75" s="141"/>
      <c r="D75" s="141"/>
      <c r="E75" s="142"/>
      <c r="F75" s="141"/>
      <c r="G75" s="141"/>
      <c r="H75" s="141"/>
      <c r="I75" s="141"/>
      <c r="J75" s="141"/>
      <c r="K75" s="141"/>
      <c r="L75" s="141"/>
      <c r="M75" s="143"/>
      <c r="N75" s="144"/>
      <c r="O75" s="141"/>
      <c r="P75" s="145"/>
      <c r="Q75" s="141"/>
      <c r="R75" s="143"/>
      <c r="S75" s="141"/>
      <c r="T75" s="141"/>
      <c r="U75" s="141"/>
    </row>
    <row r="76" ht="12.75" customHeight="1">
      <c r="A76" s="141"/>
      <c r="B76" s="141"/>
      <c r="C76" s="141"/>
      <c r="D76" s="141"/>
      <c r="E76" s="142"/>
      <c r="F76" s="141"/>
      <c r="G76" s="141"/>
      <c r="H76" s="141"/>
      <c r="I76" s="141"/>
      <c r="J76" s="141"/>
      <c r="K76" s="141"/>
      <c r="L76" s="141"/>
      <c r="M76" s="143"/>
      <c r="N76" s="144"/>
      <c r="O76" s="141"/>
      <c r="P76" s="145"/>
      <c r="Q76" s="141"/>
      <c r="R76" s="143"/>
      <c r="S76" s="141"/>
      <c r="T76" s="141"/>
      <c r="U76" s="141"/>
    </row>
    <row r="77" ht="12.75" customHeight="1">
      <c r="A77" s="141"/>
      <c r="B77" s="141"/>
      <c r="C77" s="141"/>
      <c r="D77" s="141"/>
      <c r="E77" s="142"/>
      <c r="F77" s="141"/>
      <c r="G77" s="141"/>
      <c r="H77" s="141"/>
      <c r="I77" s="141"/>
      <c r="J77" s="141"/>
      <c r="K77" s="141"/>
      <c r="L77" s="141"/>
      <c r="M77" s="143"/>
      <c r="N77" s="144"/>
      <c r="O77" s="141"/>
      <c r="P77" s="145"/>
      <c r="Q77" s="141"/>
      <c r="R77" s="143"/>
      <c r="S77" s="141"/>
      <c r="T77" s="141"/>
      <c r="U77" s="141"/>
    </row>
    <row r="78" ht="12.75" customHeight="1">
      <c r="A78" s="141"/>
      <c r="B78" s="141"/>
      <c r="C78" s="141"/>
      <c r="D78" s="141"/>
      <c r="E78" s="142"/>
      <c r="F78" s="141"/>
      <c r="G78" s="141"/>
      <c r="H78" s="141"/>
      <c r="I78" s="141"/>
      <c r="J78" s="141"/>
      <c r="K78" s="141"/>
      <c r="L78" s="141"/>
      <c r="M78" s="143"/>
      <c r="N78" s="144"/>
      <c r="O78" s="141"/>
      <c r="P78" s="145"/>
      <c r="Q78" s="141"/>
      <c r="R78" s="143"/>
      <c r="S78" s="141"/>
      <c r="T78" s="141"/>
      <c r="U78" s="141"/>
    </row>
    <row r="79" ht="12.75" customHeight="1">
      <c r="A79" s="141"/>
      <c r="B79" s="141"/>
      <c r="C79" s="141"/>
      <c r="D79" s="141"/>
      <c r="E79" s="142"/>
      <c r="F79" s="141"/>
      <c r="G79" s="141"/>
      <c r="H79" s="141"/>
      <c r="I79" s="141"/>
      <c r="J79" s="141"/>
      <c r="K79" s="141"/>
      <c r="L79" s="141"/>
      <c r="M79" s="143"/>
      <c r="N79" s="144"/>
      <c r="O79" s="141"/>
      <c r="P79" s="145"/>
      <c r="Q79" s="141"/>
      <c r="R79" s="143"/>
      <c r="S79" s="141"/>
      <c r="T79" s="141"/>
      <c r="U79" s="141"/>
    </row>
    <row r="80" ht="12.75" customHeight="1">
      <c r="A80" s="141"/>
      <c r="B80" s="141"/>
      <c r="C80" s="141"/>
      <c r="D80" s="141"/>
      <c r="E80" s="142"/>
      <c r="F80" s="141"/>
      <c r="G80" s="141"/>
      <c r="H80" s="141"/>
      <c r="I80" s="141"/>
      <c r="J80" s="141"/>
      <c r="K80" s="141"/>
      <c r="L80" s="141"/>
      <c r="M80" s="143"/>
      <c r="N80" s="144"/>
      <c r="O80" s="141"/>
      <c r="P80" s="145"/>
      <c r="Q80" s="141"/>
      <c r="R80" s="143"/>
      <c r="S80" s="141"/>
      <c r="T80" s="141"/>
      <c r="U80" s="141"/>
    </row>
    <row r="81" ht="12.75" customHeight="1">
      <c r="A81" s="141"/>
      <c r="B81" s="141"/>
      <c r="C81" s="141"/>
      <c r="D81" s="141"/>
      <c r="E81" s="142"/>
      <c r="F81" s="141"/>
      <c r="G81" s="141"/>
      <c r="H81" s="141"/>
      <c r="I81" s="141"/>
      <c r="J81" s="141"/>
      <c r="K81" s="141"/>
      <c r="L81" s="141"/>
      <c r="M81" s="143"/>
      <c r="N81" s="144"/>
      <c r="O81" s="141"/>
      <c r="P81" s="145"/>
      <c r="Q81" s="141"/>
      <c r="R81" s="143"/>
      <c r="S81" s="141"/>
      <c r="T81" s="141"/>
      <c r="U81" s="141"/>
    </row>
    <row r="82" ht="12.75" customHeight="1">
      <c r="A82" s="141"/>
      <c r="B82" s="141"/>
      <c r="C82" s="141"/>
      <c r="D82" s="141"/>
      <c r="E82" s="142"/>
      <c r="F82" s="141"/>
      <c r="G82" s="141"/>
      <c r="H82" s="141"/>
      <c r="I82" s="141"/>
      <c r="J82" s="141"/>
      <c r="K82" s="141"/>
      <c r="L82" s="141"/>
      <c r="M82" s="143"/>
      <c r="N82" s="144"/>
      <c r="O82" s="141"/>
      <c r="P82" s="145"/>
      <c r="Q82" s="141"/>
      <c r="R82" s="143"/>
      <c r="S82" s="141"/>
      <c r="T82" s="141"/>
      <c r="U82" s="141"/>
    </row>
    <row r="83" ht="12.75" customHeight="1">
      <c r="A83" s="141"/>
      <c r="B83" s="141"/>
      <c r="C83" s="141"/>
      <c r="D83" s="141"/>
      <c r="E83" s="142"/>
      <c r="F83" s="141"/>
      <c r="G83" s="141"/>
      <c r="H83" s="141"/>
      <c r="I83" s="141"/>
      <c r="J83" s="141"/>
      <c r="K83" s="141"/>
      <c r="L83" s="141"/>
      <c r="M83" s="143"/>
      <c r="N83" s="144"/>
      <c r="O83" s="141"/>
      <c r="P83" s="145"/>
      <c r="Q83" s="141"/>
      <c r="R83" s="143"/>
      <c r="S83" s="141"/>
      <c r="T83" s="141"/>
      <c r="U83" s="141"/>
    </row>
    <row r="84" ht="12.75" customHeight="1">
      <c r="A84" s="141"/>
      <c r="B84" s="141"/>
      <c r="C84" s="141"/>
      <c r="D84" s="141"/>
      <c r="E84" s="142"/>
      <c r="F84" s="141"/>
      <c r="G84" s="141"/>
      <c r="H84" s="141"/>
      <c r="I84" s="141"/>
      <c r="J84" s="141"/>
      <c r="K84" s="141"/>
      <c r="L84" s="141"/>
      <c r="M84" s="143"/>
      <c r="N84" s="144"/>
      <c r="O84" s="141"/>
      <c r="P84" s="145"/>
      <c r="Q84" s="141"/>
      <c r="R84" s="143"/>
      <c r="S84" s="141"/>
      <c r="T84" s="141"/>
      <c r="U84" s="141"/>
    </row>
    <row r="85" ht="12.75" customHeight="1">
      <c r="A85" s="141"/>
      <c r="B85" s="141"/>
      <c r="C85" s="141"/>
      <c r="D85" s="141"/>
      <c r="E85" s="142"/>
      <c r="F85" s="141"/>
      <c r="G85" s="141"/>
      <c r="H85" s="141"/>
      <c r="I85" s="141"/>
      <c r="J85" s="141"/>
      <c r="K85" s="141"/>
      <c r="L85" s="141"/>
      <c r="M85" s="143"/>
      <c r="N85" s="144"/>
      <c r="O85" s="141"/>
      <c r="P85" s="145"/>
      <c r="Q85" s="141"/>
      <c r="R85" s="143"/>
      <c r="S85" s="141"/>
      <c r="T85" s="141"/>
      <c r="U85" s="141"/>
    </row>
    <row r="86" ht="12.75" customHeight="1">
      <c r="A86" s="141"/>
      <c r="B86" s="141"/>
      <c r="C86" s="141"/>
      <c r="D86" s="141"/>
      <c r="E86" s="142"/>
      <c r="F86" s="141"/>
      <c r="G86" s="141"/>
      <c r="H86" s="141"/>
      <c r="I86" s="141"/>
      <c r="J86" s="141"/>
      <c r="K86" s="141"/>
      <c r="L86" s="141"/>
      <c r="M86" s="143"/>
      <c r="N86" s="144"/>
      <c r="O86" s="141"/>
      <c r="P86" s="145"/>
      <c r="Q86" s="141"/>
      <c r="R86" s="143"/>
      <c r="S86" s="141"/>
      <c r="T86" s="141"/>
      <c r="U86" s="141"/>
    </row>
    <row r="87" ht="12.75" customHeight="1">
      <c r="A87" s="141"/>
      <c r="B87" s="141"/>
      <c r="C87" s="141"/>
      <c r="D87" s="141"/>
      <c r="E87" s="142"/>
      <c r="F87" s="141"/>
      <c r="G87" s="141"/>
      <c r="H87" s="141"/>
      <c r="I87" s="141"/>
      <c r="J87" s="141"/>
      <c r="K87" s="141"/>
      <c r="L87" s="141"/>
      <c r="M87" s="143"/>
      <c r="N87" s="144"/>
      <c r="O87" s="141"/>
      <c r="P87" s="145"/>
      <c r="Q87" s="141"/>
      <c r="R87" s="143"/>
      <c r="S87" s="141"/>
      <c r="T87" s="141"/>
      <c r="U87" s="141"/>
    </row>
    <row r="88" ht="12.75" customHeight="1">
      <c r="A88" s="141"/>
      <c r="B88" s="141"/>
      <c r="C88" s="141"/>
      <c r="D88" s="141"/>
      <c r="E88" s="142"/>
      <c r="F88" s="141"/>
      <c r="G88" s="141"/>
      <c r="H88" s="141"/>
      <c r="I88" s="141"/>
      <c r="J88" s="141"/>
      <c r="K88" s="141"/>
      <c r="L88" s="141"/>
      <c r="M88" s="143"/>
      <c r="N88" s="144"/>
      <c r="O88" s="141"/>
      <c r="P88" s="145"/>
      <c r="Q88" s="141"/>
      <c r="R88" s="143"/>
      <c r="S88" s="141"/>
      <c r="T88" s="141"/>
      <c r="U88" s="141"/>
    </row>
    <row r="89" ht="12.75" customHeight="1">
      <c r="A89" s="141"/>
      <c r="B89" s="141"/>
      <c r="C89" s="141"/>
      <c r="D89" s="141"/>
      <c r="E89" s="142"/>
      <c r="F89" s="141"/>
      <c r="G89" s="141"/>
      <c r="H89" s="141"/>
      <c r="I89" s="141"/>
      <c r="J89" s="141"/>
      <c r="K89" s="141"/>
      <c r="L89" s="141"/>
      <c r="M89" s="143"/>
      <c r="N89" s="144"/>
      <c r="O89" s="141"/>
      <c r="P89" s="145"/>
      <c r="Q89" s="141"/>
      <c r="R89" s="143"/>
      <c r="S89" s="141"/>
      <c r="T89" s="141"/>
      <c r="U89" s="141"/>
    </row>
    <row r="90" ht="12.75" customHeight="1">
      <c r="A90" s="141"/>
      <c r="B90" s="141"/>
      <c r="C90" s="141"/>
      <c r="D90" s="141"/>
      <c r="E90" s="142"/>
      <c r="F90" s="141"/>
      <c r="G90" s="141"/>
      <c r="H90" s="141"/>
      <c r="I90" s="141"/>
      <c r="J90" s="141"/>
      <c r="K90" s="141"/>
      <c r="L90" s="141"/>
      <c r="M90" s="143"/>
      <c r="N90" s="144"/>
      <c r="O90" s="141"/>
      <c r="P90" s="145"/>
      <c r="Q90" s="141"/>
      <c r="R90" s="143"/>
      <c r="S90" s="141"/>
      <c r="T90" s="141"/>
      <c r="U90" s="141"/>
    </row>
    <row r="91" ht="12.75" customHeight="1">
      <c r="A91" s="141"/>
      <c r="B91" s="141"/>
      <c r="C91" s="141"/>
      <c r="D91" s="141"/>
      <c r="E91" s="142"/>
      <c r="F91" s="141"/>
      <c r="G91" s="141"/>
      <c r="H91" s="141"/>
      <c r="I91" s="141"/>
      <c r="J91" s="141"/>
      <c r="K91" s="141"/>
      <c r="L91" s="141"/>
      <c r="M91" s="143"/>
      <c r="N91" s="144"/>
      <c r="O91" s="141"/>
      <c r="P91" s="145"/>
      <c r="Q91" s="141"/>
      <c r="R91" s="143"/>
      <c r="S91" s="141"/>
      <c r="T91" s="141"/>
      <c r="U91" s="141"/>
    </row>
    <row r="92" ht="12.75" customHeight="1">
      <c r="A92" s="141"/>
      <c r="B92" s="141"/>
      <c r="C92" s="141"/>
      <c r="D92" s="141"/>
      <c r="E92" s="142"/>
      <c r="F92" s="141"/>
      <c r="G92" s="141"/>
      <c r="H92" s="141"/>
      <c r="I92" s="141"/>
      <c r="J92" s="141"/>
      <c r="K92" s="141"/>
      <c r="L92" s="141"/>
      <c r="M92" s="143"/>
      <c r="N92" s="144"/>
      <c r="O92" s="141"/>
      <c r="P92" s="145"/>
      <c r="Q92" s="141"/>
      <c r="R92" s="143"/>
      <c r="S92" s="141"/>
      <c r="T92" s="141"/>
      <c r="U92" s="141"/>
    </row>
    <row r="93" ht="12.75" customHeight="1">
      <c r="A93" s="141"/>
      <c r="B93" s="141"/>
      <c r="C93" s="141"/>
      <c r="D93" s="141"/>
      <c r="E93" s="142"/>
      <c r="F93" s="141"/>
      <c r="G93" s="141"/>
      <c r="H93" s="141"/>
      <c r="I93" s="141"/>
      <c r="J93" s="141"/>
      <c r="K93" s="141"/>
      <c r="L93" s="141"/>
      <c r="M93" s="143"/>
      <c r="N93" s="144"/>
      <c r="O93" s="141"/>
      <c r="P93" s="145"/>
      <c r="Q93" s="141"/>
      <c r="R93" s="143"/>
      <c r="S93" s="141"/>
      <c r="T93" s="141"/>
      <c r="U93" s="141"/>
    </row>
    <row r="94" ht="12.75" customHeight="1">
      <c r="A94" s="141"/>
      <c r="B94" s="141"/>
      <c r="C94" s="141"/>
      <c r="D94" s="141"/>
      <c r="E94" s="142"/>
      <c r="F94" s="141"/>
      <c r="G94" s="141"/>
      <c r="H94" s="141"/>
      <c r="I94" s="141"/>
      <c r="J94" s="141"/>
      <c r="K94" s="141"/>
      <c r="L94" s="141"/>
      <c r="M94" s="143"/>
      <c r="N94" s="144"/>
      <c r="O94" s="141"/>
      <c r="P94" s="145"/>
      <c r="Q94" s="141"/>
      <c r="R94" s="143"/>
      <c r="S94" s="141"/>
      <c r="T94" s="141"/>
      <c r="U94" s="141"/>
    </row>
    <row r="95" ht="12.75" customHeight="1">
      <c r="A95" s="141"/>
      <c r="B95" s="141"/>
      <c r="C95" s="141"/>
      <c r="D95" s="141"/>
      <c r="E95" s="142"/>
      <c r="F95" s="141"/>
      <c r="G95" s="141"/>
      <c r="H95" s="141"/>
      <c r="I95" s="141"/>
      <c r="J95" s="141"/>
      <c r="K95" s="141"/>
      <c r="L95" s="141"/>
      <c r="M95" s="143"/>
      <c r="N95" s="144"/>
      <c r="O95" s="141"/>
      <c r="P95" s="145"/>
      <c r="Q95" s="141"/>
      <c r="R95" s="143"/>
      <c r="S95" s="141"/>
      <c r="T95" s="141"/>
      <c r="U95" s="141"/>
    </row>
    <row r="96" ht="12.75" customHeight="1">
      <c r="A96" s="141"/>
      <c r="B96" s="141"/>
      <c r="C96" s="141"/>
      <c r="D96" s="141"/>
      <c r="E96" s="142"/>
      <c r="F96" s="141"/>
      <c r="G96" s="141"/>
      <c r="H96" s="141"/>
      <c r="I96" s="141"/>
      <c r="J96" s="141"/>
      <c r="K96" s="141"/>
      <c r="L96" s="141"/>
      <c r="M96" s="143"/>
      <c r="N96" s="144"/>
      <c r="O96" s="141"/>
      <c r="P96" s="145"/>
      <c r="Q96" s="141"/>
      <c r="R96" s="143"/>
      <c r="S96" s="141"/>
      <c r="T96" s="141"/>
      <c r="U96" s="141"/>
    </row>
    <row r="97" ht="12.75" customHeight="1">
      <c r="A97" s="141"/>
      <c r="B97" s="141"/>
      <c r="C97" s="141"/>
      <c r="D97" s="141"/>
      <c r="E97" s="142"/>
      <c r="F97" s="141"/>
      <c r="G97" s="141"/>
      <c r="H97" s="141"/>
      <c r="I97" s="141"/>
      <c r="J97" s="141"/>
      <c r="K97" s="141"/>
      <c r="L97" s="141"/>
      <c r="M97" s="143"/>
      <c r="N97" s="144"/>
      <c r="O97" s="141"/>
      <c r="P97" s="145"/>
      <c r="Q97" s="141"/>
      <c r="R97" s="143"/>
      <c r="S97" s="141"/>
      <c r="T97" s="141"/>
      <c r="U97" s="141"/>
    </row>
    <row r="98" ht="12.75" customHeight="1">
      <c r="A98" s="141"/>
      <c r="B98" s="141"/>
      <c r="C98" s="141"/>
      <c r="D98" s="141"/>
      <c r="E98" s="142"/>
      <c r="F98" s="141"/>
      <c r="G98" s="141"/>
      <c r="H98" s="141"/>
      <c r="I98" s="141"/>
      <c r="J98" s="141"/>
      <c r="K98" s="141"/>
      <c r="L98" s="141"/>
      <c r="M98" s="143"/>
      <c r="N98" s="144"/>
      <c r="O98" s="141"/>
      <c r="P98" s="145"/>
      <c r="Q98" s="141"/>
      <c r="R98" s="143"/>
      <c r="S98" s="141"/>
      <c r="T98" s="141"/>
      <c r="U98" s="141"/>
    </row>
    <row r="99" ht="12.75" customHeight="1">
      <c r="A99" s="141"/>
      <c r="B99" s="141"/>
      <c r="C99" s="141"/>
      <c r="D99" s="141"/>
      <c r="E99" s="142"/>
      <c r="F99" s="141"/>
      <c r="G99" s="141"/>
      <c r="H99" s="141"/>
      <c r="I99" s="141"/>
      <c r="J99" s="141"/>
      <c r="K99" s="141"/>
      <c r="L99" s="141"/>
      <c r="M99" s="143"/>
      <c r="N99" s="144"/>
      <c r="O99" s="141"/>
      <c r="P99" s="145"/>
      <c r="Q99" s="141"/>
      <c r="R99" s="143"/>
      <c r="S99" s="141"/>
      <c r="T99" s="141"/>
      <c r="U99" s="141"/>
    </row>
    <row r="100" ht="12.75" customHeight="1">
      <c r="A100" s="141"/>
      <c r="B100" s="141"/>
      <c r="C100" s="141"/>
      <c r="D100" s="141"/>
      <c r="E100" s="142"/>
      <c r="F100" s="141"/>
      <c r="G100" s="141"/>
      <c r="H100" s="141"/>
      <c r="I100" s="141"/>
      <c r="J100" s="141"/>
      <c r="K100" s="141"/>
      <c r="L100" s="141"/>
      <c r="M100" s="143"/>
      <c r="N100" s="144"/>
      <c r="O100" s="141"/>
      <c r="P100" s="145"/>
      <c r="Q100" s="141"/>
      <c r="R100" s="143"/>
      <c r="S100" s="141"/>
      <c r="T100" s="141"/>
      <c r="U100" s="141"/>
    </row>
    <row r="101" ht="12.75" customHeight="1">
      <c r="A101" s="141"/>
      <c r="B101" s="141"/>
      <c r="C101" s="141"/>
      <c r="D101" s="141"/>
      <c r="E101" s="142"/>
      <c r="F101" s="141"/>
      <c r="G101" s="141"/>
      <c r="H101" s="141"/>
      <c r="I101" s="141"/>
      <c r="J101" s="141"/>
      <c r="K101" s="141"/>
      <c r="L101" s="141"/>
      <c r="M101" s="143"/>
      <c r="N101" s="144"/>
      <c r="O101" s="141"/>
      <c r="P101" s="145"/>
      <c r="Q101" s="141"/>
      <c r="R101" s="143"/>
      <c r="S101" s="141"/>
      <c r="T101" s="141"/>
      <c r="U101" s="141"/>
    </row>
    <row r="102" ht="12.75" customHeight="1">
      <c r="A102" s="141"/>
      <c r="B102" s="141"/>
      <c r="C102" s="141"/>
      <c r="D102" s="141"/>
      <c r="E102" s="142"/>
      <c r="F102" s="141"/>
      <c r="G102" s="141"/>
      <c r="H102" s="141"/>
      <c r="I102" s="141"/>
      <c r="J102" s="141"/>
      <c r="K102" s="141"/>
      <c r="L102" s="141"/>
      <c r="M102" s="143"/>
      <c r="N102" s="144"/>
      <c r="O102" s="141"/>
      <c r="P102" s="145"/>
      <c r="Q102" s="141"/>
      <c r="R102" s="143"/>
      <c r="S102" s="141"/>
      <c r="T102" s="141"/>
      <c r="U102" s="141"/>
    </row>
    <row r="103" ht="12.75" customHeight="1">
      <c r="A103" s="141"/>
      <c r="B103" s="141"/>
      <c r="C103" s="141"/>
      <c r="D103" s="141"/>
      <c r="E103" s="142"/>
      <c r="F103" s="141"/>
      <c r="G103" s="141"/>
      <c r="H103" s="141"/>
      <c r="I103" s="141"/>
      <c r="J103" s="141"/>
      <c r="K103" s="141"/>
      <c r="L103" s="141"/>
      <c r="M103" s="143"/>
      <c r="N103" s="144"/>
      <c r="O103" s="141"/>
      <c r="P103" s="145"/>
      <c r="Q103" s="141"/>
      <c r="R103" s="143"/>
      <c r="S103" s="141"/>
      <c r="T103" s="141"/>
      <c r="U103" s="141"/>
    </row>
    <row r="104" ht="12.75" customHeight="1">
      <c r="A104" s="141"/>
      <c r="B104" s="141"/>
      <c r="C104" s="141"/>
      <c r="D104" s="141"/>
      <c r="E104" s="142"/>
      <c r="F104" s="141"/>
      <c r="G104" s="141"/>
      <c r="H104" s="141"/>
      <c r="I104" s="141"/>
      <c r="J104" s="141"/>
      <c r="K104" s="141"/>
      <c r="L104" s="141"/>
      <c r="M104" s="143"/>
      <c r="N104" s="144"/>
      <c r="O104" s="141"/>
      <c r="P104" s="145"/>
      <c r="Q104" s="141"/>
      <c r="R104" s="143"/>
      <c r="S104" s="141"/>
      <c r="T104" s="141"/>
      <c r="U104" s="141"/>
    </row>
    <row r="105" ht="12.75" customHeight="1">
      <c r="A105" s="141"/>
      <c r="B105" s="141"/>
      <c r="C105" s="141"/>
      <c r="D105" s="141"/>
      <c r="E105" s="142"/>
      <c r="F105" s="141"/>
      <c r="G105" s="141"/>
      <c r="H105" s="141"/>
      <c r="I105" s="141"/>
      <c r="J105" s="141"/>
      <c r="K105" s="141"/>
      <c r="L105" s="141"/>
      <c r="M105" s="143"/>
      <c r="N105" s="144"/>
      <c r="O105" s="141"/>
      <c r="P105" s="145"/>
      <c r="Q105" s="141"/>
      <c r="R105" s="143"/>
      <c r="S105" s="141"/>
      <c r="T105" s="141"/>
      <c r="U105" s="141"/>
    </row>
    <row r="106" ht="12.75" customHeight="1">
      <c r="A106" s="141"/>
      <c r="B106" s="141"/>
      <c r="C106" s="141"/>
      <c r="D106" s="141"/>
      <c r="E106" s="142"/>
      <c r="F106" s="141"/>
      <c r="G106" s="141"/>
      <c r="H106" s="141"/>
      <c r="I106" s="141"/>
      <c r="J106" s="141"/>
      <c r="K106" s="141"/>
      <c r="L106" s="141"/>
      <c r="M106" s="143"/>
      <c r="N106" s="144"/>
      <c r="O106" s="141"/>
      <c r="P106" s="145"/>
      <c r="Q106" s="141"/>
      <c r="R106" s="143"/>
      <c r="S106" s="141"/>
      <c r="T106" s="141"/>
      <c r="U106" s="141"/>
    </row>
    <row r="107" ht="12.75" customHeight="1">
      <c r="A107" s="141"/>
      <c r="B107" s="141"/>
      <c r="C107" s="141"/>
      <c r="D107" s="141"/>
      <c r="E107" s="142"/>
      <c r="F107" s="141"/>
      <c r="G107" s="141"/>
      <c r="H107" s="141"/>
      <c r="I107" s="141"/>
      <c r="J107" s="141"/>
      <c r="K107" s="141"/>
      <c r="L107" s="141"/>
      <c r="M107" s="143"/>
      <c r="N107" s="144"/>
      <c r="O107" s="141"/>
      <c r="P107" s="145"/>
      <c r="Q107" s="141"/>
      <c r="R107" s="143"/>
      <c r="S107" s="141"/>
      <c r="T107" s="141"/>
      <c r="U107" s="141"/>
    </row>
    <row r="108" ht="12.75" customHeight="1">
      <c r="A108" s="141"/>
      <c r="B108" s="141"/>
      <c r="C108" s="141"/>
      <c r="D108" s="141"/>
      <c r="E108" s="142"/>
      <c r="F108" s="141"/>
      <c r="G108" s="141"/>
      <c r="H108" s="141"/>
      <c r="I108" s="141"/>
      <c r="J108" s="141"/>
      <c r="K108" s="141"/>
      <c r="L108" s="141"/>
      <c r="M108" s="143"/>
      <c r="N108" s="144"/>
      <c r="O108" s="141"/>
      <c r="P108" s="145"/>
      <c r="Q108" s="141"/>
      <c r="R108" s="143"/>
      <c r="S108" s="141"/>
      <c r="T108" s="141"/>
      <c r="U108" s="141"/>
    </row>
    <row r="109" ht="12.75" customHeight="1">
      <c r="A109" s="141"/>
      <c r="B109" s="141"/>
      <c r="C109" s="141"/>
      <c r="D109" s="141"/>
      <c r="E109" s="142"/>
      <c r="F109" s="141"/>
      <c r="G109" s="141"/>
      <c r="H109" s="141"/>
      <c r="I109" s="141"/>
      <c r="J109" s="141"/>
      <c r="K109" s="141"/>
      <c r="L109" s="141"/>
      <c r="M109" s="143"/>
      <c r="N109" s="144"/>
      <c r="O109" s="141"/>
      <c r="P109" s="145"/>
      <c r="Q109" s="141"/>
      <c r="R109" s="143"/>
      <c r="S109" s="141"/>
      <c r="T109" s="141"/>
      <c r="U109" s="141"/>
    </row>
    <row r="110" ht="12.75" customHeight="1">
      <c r="A110" s="141"/>
      <c r="B110" s="141"/>
      <c r="C110" s="141"/>
      <c r="D110" s="141"/>
      <c r="E110" s="142"/>
      <c r="F110" s="141"/>
      <c r="G110" s="141"/>
      <c r="H110" s="141"/>
      <c r="I110" s="141"/>
      <c r="J110" s="141"/>
      <c r="K110" s="141"/>
      <c r="L110" s="141"/>
      <c r="M110" s="143"/>
      <c r="N110" s="144"/>
      <c r="O110" s="141"/>
      <c r="P110" s="145"/>
      <c r="Q110" s="141"/>
      <c r="R110" s="143"/>
      <c r="S110" s="141"/>
      <c r="T110" s="141"/>
      <c r="U110" s="141"/>
    </row>
    <row r="111" ht="12.75" customHeight="1">
      <c r="A111" s="141"/>
      <c r="B111" s="141"/>
      <c r="C111" s="141"/>
      <c r="D111" s="141"/>
      <c r="E111" s="142"/>
      <c r="F111" s="141"/>
      <c r="G111" s="141"/>
      <c r="H111" s="141"/>
      <c r="I111" s="141"/>
      <c r="J111" s="141"/>
      <c r="K111" s="141"/>
      <c r="L111" s="141"/>
      <c r="M111" s="143"/>
      <c r="N111" s="144"/>
      <c r="O111" s="141"/>
      <c r="P111" s="145"/>
      <c r="Q111" s="141"/>
      <c r="R111" s="143"/>
      <c r="S111" s="141"/>
      <c r="T111" s="141"/>
      <c r="U111" s="141"/>
    </row>
    <row r="112" ht="12.75" customHeight="1">
      <c r="A112" s="141"/>
      <c r="B112" s="141"/>
      <c r="C112" s="141"/>
      <c r="D112" s="141"/>
      <c r="E112" s="142"/>
      <c r="F112" s="141"/>
      <c r="G112" s="141"/>
      <c r="H112" s="141"/>
      <c r="I112" s="141"/>
      <c r="J112" s="141"/>
      <c r="K112" s="141"/>
      <c r="L112" s="141"/>
      <c r="M112" s="143"/>
      <c r="N112" s="144"/>
      <c r="O112" s="141"/>
      <c r="P112" s="145"/>
      <c r="Q112" s="141"/>
      <c r="R112" s="143"/>
      <c r="S112" s="141"/>
      <c r="T112" s="141"/>
      <c r="U112" s="141"/>
    </row>
    <row r="113" ht="12.75" customHeight="1">
      <c r="A113" s="141"/>
      <c r="B113" s="141"/>
      <c r="C113" s="141"/>
      <c r="D113" s="141"/>
      <c r="E113" s="142"/>
      <c r="F113" s="141"/>
      <c r="G113" s="141"/>
      <c r="H113" s="141"/>
      <c r="I113" s="141"/>
      <c r="J113" s="141"/>
      <c r="K113" s="141"/>
      <c r="L113" s="141"/>
      <c r="M113" s="143"/>
      <c r="N113" s="144"/>
      <c r="O113" s="141"/>
      <c r="P113" s="145"/>
      <c r="Q113" s="141"/>
      <c r="R113" s="143"/>
      <c r="S113" s="141"/>
      <c r="T113" s="141"/>
      <c r="U113" s="141"/>
    </row>
    <row r="114" ht="12.75" customHeight="1">
      <c r="A114" s="141"/>
      <c r="B114" s="141"/>
      <c r="C114" s="141"/>
      <c r="D114" s="141"/>
      <c r="E114" s="142"/>
      <c r="F114" s="141"/>
      <c r="G114" s="141"/>
      <c r="H114" s="141"/>
      <c r="I114" s="141"/>
      <c r="J114" s="141"/>
      <c r="K114" s="141"/>
      <c r="L114" s="141"/>
      <c r="M114" s="143"/>
      <c r="N114" s="144"/>
      <c r="O114" s="141"/>
      <c r="P114" s="145"/>
      <c r="Q114" s="141"/>
      <c r="R114" s="143"/>
      <c r="S114" s="141"/>
      <c r="T114" s="141"/>
      <c r="U114" s="141"/>
    </row>
    <row r="115" ht="12.75" customHeight="1">
      <c r="A115" s="141"/>
      <c r="B115" s="141"/>
      <c r="C115" s="141"/>
      <c r="D115" s="141"/>
      <c r="E115" s="142"/>
      <c r="F115" s="141"/>
      <c r="G115" s="141"/>
      <c r="H115" s="141"/>
      <c r="I115" s="141"/>
      <c r="J115" s="141"/>
      <c r="K115" s="141"/>
      <c r="L115" s="141"/>
      <c r="M115" s="143"/>
      <c r="N115" s="144"/>
      <c r="O115" s="141"/>
      <c r="P115" s="145"/>
      <c r="Q115" s="141"/>
      <c r="R115" s="143"/>
      <c r="S115" s="141"/>
      <c r="T115" s="141"/>
      <c r="U115" s="141"/>
    </row>
    <row r="116" ht="12.75" customHeight="1">
      <c r="A116" s="141"/>
      <c r="B116" s="141"/>
      <c r="C116" s="141"/>
      <c r="D116" s="141"/>
      <c r="E116" s="142"/>
      <c r="F116" s="141"/>
      <c r="G116" s="141"/>
      <c r="H116" s="141"/>
      <c r="I116" s="141"/>
      <c r="J116" s="141"/>
      <c r="K116" s="141"/>
      <c r="L116" s="141"/>
      <c r="M116" s="143"/>
      <c r="N116" s="144"/>
      <c r="O116" s="141"/>
      <c r="P116" s="145"/>
      <c r="Q116" s="141"/>
      <c r="R116" s="143"/>
      <c r="S116" s="141"/>
      <c r="T116" s="141"/>
      <c r="U116" s="141"/>
    </row>
    <row r="117" ht="12.75" customHeight="1">
      <c r="A117" s="141"/>
      <c r="B117" s="141"/>
      <c r="C117" s="141"/>
      <c r="D117" s="141"/>
      <c r="E117" s="142"/>
      <c r="F117" s="141"/>
      <c r="G117" s="141"/>
      <c r="H117" s="141"/>
      <c r="I117" s="141"/>
      <c r="J117" s="141"/>
      <c r="K117" s="141"/>
      <c r="L117" s="141"/>
      <c r="M117" s="143"/>
      <c r="N117" s="144"/>
      <c r="O117" s="141"/>
      <c r="P117" s="145"/>
      <c r="Q117" s="141"/>
      <c r="R117" s="143"/>
      <c r="S117" s="141"/>
      <c r="T117" s="141"/>
      <c r="U117" s="141"/>
    </row>
    <row r="118" ht="12.75" customHeight="1">
      <c r="A118" s="141"/>
      <c r="B118" s="141"/>
      <c r="C118" s="141"/>
      <c r="D118" s="141"/>
      <c r="E118" s="142"/>
      <c r="F118" s="141"/>
      <c r="G118" s="141"/>
      <c r="H118" s="141"/>
      <c r="I118" s="141"/>
      <c r="J118" s="141"/>
      <c r="K118" s="141"/>
      <c r="L118" s="141"/>
      <c r="M118" s="143"/>
      <c r="N118" s="144"/>
      <c r="O118" s="141"/>
      <c r="P118" s="145"/>
      <c r="Q118" s="141"/>
      <c r="R118" s="143"/>
      <c r="S118" s="141"/>
      <c r="T118" s="141"/>
      <c r="U118" s="141"/>
    </row>
    <row r="119" ht="12.75" customHeight="1">
      <c r="A119" s="141"/>
      <c r="B119" s="141"/>
      <c r="C119" s="141"/>
      <c r="D119" s="141"/>
      <c r="E119" s="142"/>
      <c r="F119" s="141"/>
      <c r="G119" s="141"/>
      <c r="H119" s="141"/>
      <c r="I119" s="141"/>
      <c r="J119" s="141"/>
      <c r="K119" s="141"/>
      <c r="L119" s="141"/>
      <c r="M119" s="143"/>
      <c r="N119" s="144"/>
      <c r="O119" s="141"/>
      <c r="P119" s="145"/>
      <c r="Q119" s="141"/>
      <c r="R119" s="143"/>
      <c r="S119" s="141"/>
      <c r="T119" s="141"/>
      <c r="U119" s="141"/>
    </row>
    <row r="120" ht="12.75" customHeight="1">
      <c r="A120" s="141"/>
      <c r="B120" s="141"/>
      <c r="C120" s="141"/>
      <c r="D120" s="141"/>
      <c r="E120" s="142"/>
      <c r="F120" s="141"/>
      <c r="G120" s="141"/>
      <c r="H120" s="141"/>
      <c r="I120" s="141"/>
      <c r="J120" s="141"/>
      <c r="K120" s="141"/>
      <c r="L120" s="141"/>
      <c r="M120" s="143"/>
      <c r="N120" s="144"/>
      <c r="O120" s="141"/>
      <c r="P120" s="145"/>
      <c r="Q120" s="141"/>
      <c r="R120" s="143"/>
      <c r="S120" s="141"/>
      <c r="T120" s="141"/>
      <c r="U120" s="141"/>
    </row>
    <row r="121" ht="12.75" customHeight="1">
      <c r="A121" s="141"/>
      <c r="B121" s="141"/>
      <c r="C121" s="141"/>
      <c r="D121" s="141"/>
      <c r="E121" s="142"/>
      <c r="F121" s="141"/>
      <c r="G121" s="141"/>
      <c r="H121" s="141"/>
      <c r="I121" s="141"/>
      <c r="J121" s="141"/>
      <c r="K121" s="141"/>
      <c r="L121" s="141"/>
      <c r="M121" s="143"/>
      <c r="N121" s="144"/>
      <c r="O121" s="141"/>
      <c r="P121" s="145"/>
      <c r="Q121" s="141"/>
      <c r="R121" s="143"/>
      <c r="S121" s="141"/>
      <c r="T121" s="141"/>
      <c r="U121" s="141"/>
    </row>
    <row r="122" ht="12.75" customHeight="1">
      <c r="A122" s="141"/>
      <c r="B122" s="141"/>
      <c r="C122" s="141"/>
      <c r="D122" s="141"/>
      <c r="E122" s="142"/>
      <c r="F122" s="141"/>
      <c r="G122" s="141"/>
      <c r="H122" s="141"/>
      <c r="I122" s="141"/>
      <c r="J122" s="141"/>
      <c r="K122" s="141"/>
      <c r="L122" s="141"/>
      <c r="M122" s="143"/>
      <c r="N122" s="144"/>
      <c r="O122" s="141"/>
      <c r="P122" s="145"/>
      <c r="Q122" s="141"/>
      <c r="R122" s="143"/>
      <c r="S122" s="141"/>
      <c r="T122" s="141"/>
      <c r="U122" s="141"/>
    </row>
    <row r="123" ht="12.75" customHeight="1">
      <c r="A123" s="141"/>
      <c r="B123" s="141"/>
      <c r="C123" s="141"/>
      <c r="D123" s="141"/>
      <c r="E123" s="142"/>
      <c r="F123" s="141"/>
      <c r="G123" s="141"/>
      <c r="H123" s="141"/>
      <c r="I123" s="141"/>
      <c r="J123" s="141"/>
      <c r="K123" s="141"/>
      <c r="L123" s="141"/>
      <c r="M123" s="143"/>
      <c r="N123" s="144"/>
      <c r="O123" s="141"/>
      <c r="P123" s="145"/>
      <c r="Q123" s="141"/>
      <c r="R123" s="143"/>
      <c r="S123" s="141"/>
      <c r="T123" s="141"/>
      <c r="U123" s="141"/>
    </row>
    <row r="124" ht="12.75" customHeight="1">
      <c r="A124" s="141"/>
      <c r="B124" s="141"/>
      <c r="C124" s="141"/>
      <c r="D124" s="141"/>
      <c r="E124" s="142"/>
      <c r="F124" s="141"/>
      <c r="G124" s="141"/>
      <c r="H124" s="141"/>
      <c r="I124" s="141"/>
      <c r="J124" s="141"/>
      <c r="K124" s="141"/>
      <c r="L124" s="141"/>
      <c r="M124" s="143"/>
      <c r="N124" s="144"/>
      <c r="O124" s="141"/>
      <c r="P124" s="145"/>
      <c r="Q124" s="141"/>
      <c r="R124" s="143"/>
      <c r="S124" s="141"/>
      <c r="T124" s="141"/>
      <c r="U124" s="141"/>
    </row>
    <row r="125" ht="12.75" customHeight="1">
      <c r="A125" s="141"/>
      <c r="B125" s="141"/>
      <c r="C125" s="141"/>
      <c r="D125" s="141"/>
      <c r="E125" s="142"/>
      <c r="F125" s="141"/>
      <c r="G125" s="141"/>
      <c r="H125" s="141"/>
      <c r="I125" s="141"/>
      <c r="J125" s="141"/>
      <c r="K125" s="141"/>
      <c r="L125" s="141"/>
      <c r="M125" s="143"/>
      <c r="N125" s="144"/>
      <c r="O125" s="141"/>
      <c r="P125" s="145"/>
      <c r="Q125" s="141"/>
      <c r="R125" s="143"/>
      <c r="S125" s="141"/>
      <c r="T125" s="141"/>
      <c r="U125" s="141"/>
    </row>
    <row r="126" ht="12.75" customHeight="1">
      <c r="A126" s="141"/>
      <c r="B126" s="141"/>
      <c r="C126" s="141"/>
      <c r="D126" s="141"/>
      <c r="E126" s="142"/>
      <c r="F126" s="141"/>
      <c r="G126" s="141"/>
      <c r="H126" s="141"/>
      <c r="I126" s="141"/>
      <c r="J126" s="141"/>
      <c r="K126" s="141"/>
      <c r="L126" s="141"/>
      <c r="M126" s="143"/>
      <c r="N126" s="144"/>
      <c r="O126" s="141"/>
      <c r="P126" s="145"/>
      <c r="Q126" s="141"/>
      <c r="R126" s="143"/>
      <c r="S126" s="141"/>
      <c r="T126" s="141"/>
      <c r="U126" s="141"/>
    </row>
    <row r="127" ht="12.75" customHeight="1">
      <c r="A127" s="141"/>
      <c r="B127" s="141"/>
      <c r="C127" s="141"/>
      <c r="D127" s="141"/>
      <c r="E127" s="142"/>
      <c r="F127" s="141"/>
      <c r="G127" s="141"/>
      <c r="H127" s="141"/>
      <c r="I127" s="141"/>
      <c r="J127" s="141"/>
      <c r="K127" s="141"/>
      <c r="L127" s="141"/>
      <c r="M127" s="143"/>
      <c r="N127" s="144"/>
      <c r="O127" s="141"/>
      <c r="P127" s="145"/>
      <c r="Q127" s="141"/>
      <c r="R127" s="143"/>
      <c r="S127" s="141"/>
      <c r="T127" s="141"/>
      <c r="U127" s="141"/>
    </row>
    <row r="128" ht="12.75" customHeight="1">
      <c r="A128" s="141"/>
      <c r="B128" s="141"/>
      <c r="C128" s="141"/>
      <c r="D128" s="141"/>
      <c r="E128" s="142"/>
      <c r="F128" s="141"/>
      <c r="G128" s="141"/>
      <c r="H128" s="141"/>
      <c r="I128" s="141"/>
      <c r="J128" s="141"/>
      <c r="K128" s="141"/>
      <c r="L128" s="141"/>
      <c r="M128" s="143"/>
      <c r="N128" s="144"/>
      <c r="O128" s="141"/>
      <c r="P128" s="145"/>
      <c r="Q128" s="141"/>
      <c r="R128" s="143"/>
      <c r="S128" s="141"/>
      <c r="T128" s="141"/>
      <c r="U128" s="141"/>
    </row>
    <row r="129" ht="12.75" customHeight="1">
      <c r="A129" s="141"/>
      <c r="B129" s="141"/>
      <c r="C129" s="141"/>
      <c r="D129" s="141"/>
      <c r="E129" s="142"/>
      <c r="F129" s="141"/>
      <c r="G129" s="141"/>
      <c r="H129" s="141"/>
      <c r="I129" s="141"/>
      <c r="J129" s="141"/>
      <c r="K129" s="141"/>
      <c r="L129" s="141"/>
      <c r="M129" s="143"/>
      <c r="N129" s="144"/>
      <c r="O129" s="141"/>
      <c r="P129" s="145"/>
      <c r="Q129" s="141"/>
      <c r="R129" s="143"/>
      <c r="S129" s="141"/>
      <c r="T129" s="141"/>
      <c r="U129" s="141"/>
    </row>
    <row r="130" ht="12.75" customHeight="1">
      <c r="A130" s="141"/>
      <c r="B130" s="141"/>
      <c r="C130" s="141"/>
      <c r="D130" s="141"/>
      <c r="E130" s="142"/>
      <c r="F130" s="141"/>
      <c r="G130" s="141"/>
      <c r="H130" s="141"/>
      <c r="I130" s="141"/>
      <c r="J130" s="141"/>
      <c r="K130" s="141"/>
      <c r="L130" s="141"/>
      <c r="M130" s="143"/>
      <c r="N130" s="144"/>
      <c r="O130" s="141"/>
      <c r="P130" s="145"/>
      <c r="Q130" s="141"/>
      <c r="R130" s="143"/>
      <c r="S130" s="141"/>
      <c r="T130" s="141"/>
      <c r="U130" s="141"/>
    </row>
    <row r="131" ht="12.75" customHeight="1">
      <c r="A131" s="141"/>
      <c r="B131" s="141"/>
      <c r="C131" s="141"/>
      <c r="D131" s="141"/>
      <c r="E131" s="142"/>
      <c r="F131" s="141"/>
      <c r="G131" s="141"/>
      <c r="H131" s="141"/>
      <c r="I131" s="141"/>
      <c r="J131" s="141"/>
      <c r="K131" s="141"/>
      <c r="L131" s="141"/>
      <c r="M131" s="143"/>
      <c r="N131" s="144"/>
      <c r="O131" s="141"/>
      <c r="P131" s="145"/>
      <c r="Q131" s="141"/>
      <c r="R131" s="143"/>
      <c r="S131" s="141"/>
      <c r="T131" s="141"/>
      <c r="U131" s="141"/>
    </row>
    <row r="132" ht="12.75" customHeight="1">
      <c r="A132" s="141"/>
      <c r="B132" s="141"/>
      <c r="C132" s="141"/>
      <c r="D132" s="141"/>
      <c r="E132" s="142"/>
      <c r="F132" s="141"/>
      <c r="G132" s="141"/>
      <c r="H132" s="141"/>
      <c r="I132" s="141"/>
      <c r="J132" s="141"/>
      <c r="K132" s="141"/>
      <c r="L132" s="141"/>
      <c r="M132" s="143"/>
      <c r="N132" s="144"/>
      <c r="O132" s="141"/>
      <c r="P132" s="145"/>
      <c r="Q132" s="141"/>
      <c r="R132" s="143"/>
      <c r="S132" s="141"/>
      <c r="T132" s="141"/>
      <c r="U132" s="141"/>
    </row>
    <row r="133" ht="12.75" customHeight="1">
      <c r="A133" s="141"/>
      <c r="B133" s="141"/>
      <c r="C133" s="141"/>
      <c r="D133" s="141"/>
      <c r="E133" s="142"/>
      <c r="F133" s="141"/>
      <c r="G133" s="141"/>
      <c r="H133" s="141"/>
      <c r="I133" s="141"/>
      <c r="J133" s="141"/>
      <c r="K133" s="141"/>
      <c r="L133" s="141"/>
      <c r="M133" s="143"/>
      <c r="N133" s="144"/>
      <c r="O133" s="141"/>
      <c r="P133" s="145"/>
      <c r="Q133" s="141"/>
      <c r="R133" s="143"/>
      <c r="S133" s="141"/>
      <c r="T133" s="141"/>
      <c r="U133" s="141"/>
    </row>
    <row r="134" ht="12.75" customHeight="1">
      <c r="A134" s="141"/>
      <c r="B134" s="141"/>
      <c r="C134" s="141"/>
      <c r="D134" s="141"/>
      <c r="E134" s="142"/>
      <c r="F134" s="141"/>
      <c r="G134" s="141"/>
      <c r="H134" s="141"/>
      <c r="I134" s="141"/>
      <c r="J134" s="141"/>
      <c r="K134" s="141"/>
      <c r="L134" s="141"/>
      <c r="M134" s="143"/>
      <c r="N134" s="144"/>
      <c r="O134" s="141"/>
      <c r="P134" s="145"/>
      <c r="Q134" s="141"/>
      <c r="R134" s="143"/>
      <c r="S134" s="141"/>
      <c r="T134" s="141"/>
      <c r="U134" s="141"/>
    </row>
    <row r="135" ht="12.75" customHeight="1">
      <c r="A135" s="141"/>
      <c r="B135" s="141"/>
      <c r="C135" s="141"/>
      <c r="D135" s="141"/>
      <c r="E135" s="142"/>
      <c r="F135" s="141"/>
      <c r="G135" s="141"/>
      <c r="H135" s="141"/>
      <c r="I135" s="141"/>
      <c r="J135" s="141"/>
      <c r="K135" s="141"/>
      <c r="L135" s="141"/>
      <c r="M135" s="143"/>
      <c r="N135" s="144"/>
      <c r="O135" s="141"/>
      <c r="P135" s="145"/>
      <c r="Q135" s="141"/>
      <c r="R135" s="143"/>
      <c r="S135" s="141"/>
      <c r="T135" s="141"/>
      <c r="U135" s="141"/>
    </row>
    <row r="136" ht="12.75" customHeight="1">
      <c r="A136" s="141"/>
      <c r="B136" s="141"/>
      <c r="C136" s="141"/>
      <c r="D136" s="141"/>
      <c r="E136" s="142"/>
      <c r="F136" s="141"/>
      <c r="G136" s="141"/>
      <c r="H136" s="141"/>
      <c r="I136" s="141"/>
      <c r="J136" s="141"/>
      <c r="K136" s="141"/>
      <c r="L136" s="141"/>
      <c r="M136" s="143"/>
      <c r="N136" s="144"/>
      <c r="O136" s="141"/>
      <c r="P136" s="145"/>
      <c r="Q136" s="141"/>
      <c r="R136" s="143"/>
      <c r="S136" s="141"/>
      <c r="T136" s="141"/>
      <c r="U136" s="141"/>
    </row>
    <row r="137" ht="12.75" customHeight="1">
      <c r="A137" s="141"/>
      <c r="B137" s="141"/>
      <c r="C137" s="141"/>
      <c r="D137" s="141"/>
      <c r="E137" s="142"/>
      <c r="F137" s="141"/>
      <c r="G137" s="141"/>
      <c r="H137" s="141"/>
      <c r="I137" s="141"/>
      <c r="J137" s="141"/>
      <c r="K137" s="141"/>
      <c r="L137" s="141"/>
      <c r="M137" s="143"/>
      <c r="N137" s="144"/>
      <c r="O137" s="141"/>
      <c r="P137" s="145"/>
      <c r="Q137" s="141"/>
      <c r="R137" s="143"/>
      <c r="S137" s="141"/>
      <c r="T137" s="141"/>
      <c r="U137" s="141"/>
    </row>
    <row r="138" ht="12.75" customHeight="1">
      <c r="A138" s="141"/>
      <c r="B138" s="141"/>
      <c r="C138" s="141"/>
      <c r="D138" s="141"/>
      <c r="E138" s="142"/>
      <c r="F138" s="141"/>
      <c r="G138" s="141"/>
      <c r="H138" s="141"/>
      <c r="I138" s="141"/>
      <c r="J138" s="141"/>
      <c r="K138" s="141"/>
      <c r="L138" s="141"/>
      <c r="M138" s="143"/>
      <c r="N138" s="144"/>
      <c r="O138" s="141"/>
      <c r="P138" s="145"/>
      <c r="Q138" s="141"/>
      <c r="R138" s="143"/>
      <c r="S138" s="141"/>
      <c r="T138" s="141"/>
      <c r="U138" s="141"/>
    </row>
    <row r="139" ht="12.75" customHeight="1">
      <c r="A139" s="141"/>
      <c r="B139" s="141"/>
      <c r="C139" s="141"/>
      <c r="D139" s="141"/>
      <c r="E139" s="142"/>
      <c r="F139" s="141"/>
      <c r="G139" s="141"/>
      <c r="H139" s="141"/>
      <c r="I139" s="141"/>
      <c r="J139" s="141"/>
      <c r="K139" s="141"/>
      <c r="L139" s="141"/>
      <c r="M139" s="143"/>
      <c r="N139" s="144"/>
      <c r="O139" s="141"/>
      <c r="P139" s="145"/>
      <c r="Q139" s="141"/>
      <c r="R139" s="143"/>
      <c r="S139" s="141"/>
      <c r="T139" s="141"/>
      <c r="U139" s="141"/>
    </row>
    <row r="140" ht="12.75" customHeight="1">
      <c r="A140" s="141"/>
      <c r="B140" s="141"/>
      <c r="C140" s="141"/>
      <c r="D140" s="141"/>
      <c r="E140" s="142"/>
      <c r="F140" s="141"/>
      <c r="G140" s="141"/>
      <c r="H140" s="141"/>
      <c r="I140" s="141"/>
      <c r="J140" s="141"/>
      <c r="K140" s="141"/>
      <c r="L140" s="141"/>
      <c r="M140" s="143"/>
      <c r="N140" s="144"/>
      <c r="O140" s="141"/>
      <c r="P140" s="145"/>
      <c r="Q140" s="141"/>
      <c r="R140" s="143"/>
      <c r="S140" s="141"/>
      <c r="T140" s="141"/>
      <c r="U140" s="141"/>
    </row>
    <row r="141" ht="12.75" customHeight="1">
      <c r="A141" s="141"/>
      <c r="B141" s="141"/>
      <c r="C141" s="141"/>
      <c r="D141" s="141"/>
      <c r="E141" s="142"/>
      <c r="F141" s="141"/>
      <c r="G141" s="141"/>
      <c r="H141" s="141"/>
      <c r="I141" s="141"/>
      <c r="J141" s="141"/>
      <c r="K141" s="141"/>
      <c r="L141" s="141"/>
      <c r="M141" s="143"/>
      <c r="N141" s="144"/>
      <c r="O141" s="141"/>
      <c r="P141" s="145"/>
      <c r="Q141" s="141"/>
      <c r="R141" s="143"/>
      <c r="S141" s="141"/>
      <c r="T141" s="141"/>
      <c r="U141" s="141"/>
    </row>
    <row r="142" ht="12.75" customHeight="1">
      <c r="A142" s="141"/>
      <c r="B142" s="141"/>
      <c r="C142" s="141"/>
      <c r="D142" s="141"/>
      <c r="E142" s="142"/>
      <c r="F142" s="141"/>
      <c r="G142" s="141"/>
      <c r="H142" s="141"/>
      <c r="I142" s="141"/>
      <c r="J142" s="141"/>
      <c r="K142" s="141"/>
      <c r="L142" s="141"/>
      <c r="M142" s="143"/>
      <c r="N142" s="144"/>
      <c r="O142" s="141"/>
      <c r="P142" s="145"/>
      <c r="Q142" s="141"/>
      <c r="R142" s="143"/>
      <c r="S142" s="141"/>
      <c r="T142" s="141"/>
      <c r="U142" s="141"/>
    </row>
    <row r="143" ht="12.75" customHeight="1">
      <c r="A143" s="141"/>
      <c r="B143" s="141"/>
      <c r="C143" s="141"/>
      <c r="D143" s="141"/>
      <c r="E143" s="142"/>
      <c r="F143" s="141"/>
      <c r="G143" s="141"/>
      <c r="H143" s="141"/>
      <c r="I143" s="141"/>
      <c r="J143" s="141"/>
      <c r="K143" s="141"/>
      <c r="L143" s="141"/>
      <c r="M143" s="143"/>
      <c r="N143" s="144"/>
      <c r="O143" s="141"/>
      <c r="P143" s="145"/>
      <c r="Q143" s="141"/>
      <c r="R143" s="143"/>
      <c r="S143" s="141"/>
      <c r="T143" s="141"/>
      <c r="U143" s="141"/>
    </row>
    <row r="144" ht="12.75" customHeight="1">
      <c r="A144" s="141"/>
      <c r="B144" s="141"/>
      <c r="C144" s="141"/>
      <c r="D144" s="141"/>
      <c r="E144" s="142"/>
      <c r="F144" s="141"/>
      <c r="G144" s="141"/>
      <c r="H144" s="141"/>
      <c r="I144" s="141"/>
      <c r="J144" s="141"/>
      <c r="K144" s="141"/>
      <c r="L144" s="141"/>
      <c r="M144" s="143"/>
      <c r="N144" s="144"/>
      <c r="O144" s="141"/>
      <c r="P144" s="145"/>
      <c r="Q144" s="141"/>
      <c r="R144" s="143"/>
      <c r="S144" s="141"/>
      <c r="T144" s="141"/>
      <c r="U144" s="141"/>
    </row>
    <row r="145" ht="12.75" customHeight="1">
      <c r="A145" s="141"/>
      <c r="B145" s="141"/>
      <c r="C145" s="141"/>
      <c r="D145" s="141"/>
      <c r="E145" s="142"/>
      <c r="F145" s="141"/>
      <c r="G145" s="141"/>
      <c r="H145" s="141"/>
      <c r="I145" s="141"/>
      <c r="J145" s="141"/>
      <c r="K145" s="141"/>
      <c r="L145" s="141"/>
      <c r="M145" s="143"/>
      <c r="N145" s="144"/>
      <c r="O145" s="141"/>
      <c r="P145" s="145"/>
      <c r="Q145" s="141"/>
      <c r="R145" s="143"/>
      <c r="S145" s="141"/>
      <c r="T145" s="141"/>
      <c r="U145" s="141"/>
    </row>
    <row r="146" ht="12.75" customHeight="1">
      <c r="A146" s="141"/>
      <c r="B146" s="141"/>
      <c r="C146" s="141"/>
      <c r="D146" s="141"/>
      <c r="E146" s="142"/>
      <c r="F146" s="141"/>
      <c r="G146" s="141"/>
      <c r="H146" s="141"/>
      <c r="I146" s="141"/>
      <c r="J146" s="141"/>
      <c r="K146" s="141"/>
      <c r="L146" s="141"/>
      <c r="M146" s="143"/>
      <c r="N146" s="144"/>
      <c r="O146" s="141"/>
      <c r="P146" s="145"/>
      <c r="Q146" s="141"/>
      <c r="R146" s="143"/>
      <c r="S146" s="141"/>
      <c r="T146" s="141"/>
      <c r="U146" s="141"/>
    </row>
    <row r="147" ht="12.75" customHeight="1">
      <c r="A147" s="141"/>
      <c r="B147" s="141"/>
      <c r="C147" s="141"/>
      <c r="D147" s="141"/>
      <c r="E147" s="142"/>
      <c r="F147" s="141"/>
      <c r="G147" s="141"/>
      <c r="H147" s="141"/>
      <c r="I147" s="141"/>
      <c r="J147" s="141"/>
      <c r="K147" s="141"/>
      <c r="L147" s="141"/>
      <c r="M147" s="143"/>
      <c r="N147" s="144"/>
      <c r="O147" s="141"/>
      <c r="P147" s="145"/>
      <c r="Q147" s="141"/>
      <c r="R147" s="143"/>
      <c r="S147" s="141"/>
      <c r="T147" s="141"/>
      <c r="U147" s="141"/>
    </row>
    <row r="148" ht="12.75" customHeight="1">
      <c r="A148" s="141"/>
      <c r="B148" s="141"/>
      <c r="C148" s="141"/>
      <c r="D148" s="141"/>
      <c r="E148" s="142"/>
      <c r="F148" s="141"/>
      <c r="G148" s="141"/>
      <c r="H148" s="141"/>
      <c r="I148" s="141"/>
      <c r="J148" s="141"/>
      <c r="K148" s="141"/>
      <c r="L148" s="141"/>
      <c r="M148" s="143"/>
      <c r="N148" s="144"/>
      <c r="O148" s="141"/>
      <c r="P148" s="145"/>
      <c r="Q148" s="141"/>
      <c r="R148" s="143"/>
      <c r="S148" s="141"/>
      <c r="T148" s="141"/>
      <c r="U148" s="141"/>
    </row>
    <row r="149" ht="12.75" customHeight="1">
      <c r="A149" s="141"/>
      <c r="B149" s="141"/>
      <c r="C149" s="141"/>
      <c r="D149" s="141"/>
      <c r="E149" s="142"/>
      <c r="F149" s="141"/>
      <c r="G149" s="141"/>
      <c r="H149" s="141"/>
      <c r="I149" s="141"/>
      <c r="J149" s="141"/>
      <c r="K149" s="141"/>
      <c r="L149" s="141"/>
      <c r="M149" s="143"/>
      <c r="N149" s="144"/>
      <c r="O149" s="141"/>
      <c r="P149" s="145"/>
      <c r="Q149" s="141"/>
      <c r="R149" s="143"/>
      <c r="S149" s="141"/>
      <c r="T149" s="141"/>
      <c r="U149" s="141"/>
    </row>
    <row r="150" ht="12.75" customHeight="1">
      <c r="A150" s="141"/>
      <c r="B150" s="141"/>
      <c r="C150" s="141"/>
      <c r="D150" s="141"/>
      <c r="E150" s="142"/>
      <c r="F150" s="141"/>
      <c r="G150" s="141"/>
      <c r="H150" s="141"/>
      <c r="I150" s="141"/>
      <c r="J150" s="141"/>
      <c r="K150" s="141"/>
      <c r="L150" s="141"/>
      <c r="M150" s="143"/>
      <c r="N150" s="144"/>
      <c r="O150" s="141"/>
      <c r="P150" s="145"/>
      <c r="Q150" s="141"/>
      <c r="R150" s="143"/>
      <c r="S150" s="141"/>
      <c r="T150" s="141"/>
      <c r="U150" s="141"/>
    </row>
    <row r="151" ht="12.75" customHeight="1">
      <c r="A151" s="141"/>
      <c r="B151" s="141"/>
      <c r="C151" s="141"/>
      <c r="D151" s="141"/>
      <c r="E151" s="142"/>
      <c r="F151" s="141"/>
      <c r="G151" s="141"/>
      <c r="H151" s="141"/>
      <c r="I151" s="141"/>
      <c r="J151" s="141"/>
      <c r="K151" s="141"/>
      <c r="L151" s="141"/>
      <c r="M151" s="143"/>
      <c r="N151" s="144"/>
      <c r="O151" s="141"/>
      <c r="P151" s="145"/>
      <c r="Q151" s="141"/>
      <c r="R151" s="143"/>
      <c r="S151" s="141"/>
      <c r="T151" s="141"/>
      <c r="U151" s="141"/>
    </row>
    <row r="152" ht="12.75" customHeight="1">
      <c r="A152" s="141"/>
      <c r="B152" s="141"/>
      <c r="C152" s="141"/>
      <c r="D152" s="141"/>
      <c r="E152" s="142"/>
      <c r="F152" s="141"/>
      <c r="G152" s="141"/>
      <c r="H152" s="141"/>
      <c r="I152" s="141"/>
      <c r="J152" s="141"/>
      <c r="K152" s="141"/>
      <c r="L152" s="141"/>
      <c r="M152" s="143"/>
      <c r="N152" s="144"/>
      <c r="O152" s="141"/>
      <c r="P152" s="145"/>
      <c r="Q152" s="141"/>
      <c r="R152" s="143"/>
      <c r="S152" s="141"/>
      <c r="T152" s="141"/>
      <c r="U152" s="141"/>
    </row>
    <row r="153" ht="12.75" customHeight="1">
      <c r="A153" s="141"/>
      <c r="B153" s="141"/>
      <c r="C153" s="141"/>
      <c r="D153" s="141"/>
      <c r="E153" s="142"/>
      <c r="F153" s="141"/>
      <c r="G153" s="141"/>
      <c r="H153" s="141"/>
      <c r="I153" s="141"/>
      <c r="J153" s="141"/>
      <c r="K153" s="141"/>
      <c r="L153" s="141"/>
      <c r="M153" s="143"/>
      <c r="N153" s="144"/>
      <c r="O153" s="141"/>
      <c r="P153" s="145"/>
      <c r="Q153" s="141"/>
      <c r="R153" s="143"/>
      <c r="S153" s="141"/>
      <c r="T153" s="141"/>
      <c r="U153" s="141"/>
    </row>
    <row r="154" ht="12.75" customHeight="1">
      <c r="A154" s="141"/>
      <c r="B154" s="141"/>
      <c r="C154" s="141"/>
      <c r="D154" s="141"/>
      <c r="E154" s="142"/>
      <c r="F154" s="141"/>
      <c r="G154" s="141"/>
      <c r="H154" s="141"/>
      <c r="I154" s="141"/>
      <c r="J154" s="141"/>
      <c r="K154" s="141"/>
      <c r="L154" s="141"/>
      <c r="M154" s="143"/>
      <c r="N154" s="144"/>
      <c r="O154" s="141"/>
      <c r="P154" s="145"/>
      <c r="Q154" s="141"/>
      <c r="R154" s="143"/>
      <c r="S154" s="141"/>
      <c r="T154" s="141"/>
      <c r="U154" s="141"/>
    </row>
    <row r="155" ht="12.75" customHeight="1">
      <c r="A155" s="141"/>
      <c r="B155" s="141"/>
      <c r="C155" s="141"/>
      <c r="D155" s="141"/>
      <c r="E155" s="142"/>
      <c r="F155" s="141"/>
      <c r="G155" s="141"/>
      <c r="H155" s="141"/>
      <c r="I155" s="141"/>
      <c r="J155" s="141"/>
      <c r="K155" s="141"/>
      <c r="L155" s="141"/>
      <c r="M155" s="143"/>
      <c r="N155" s="144"/>
      <c r="O155" s="141"/>
      <c r="P155" s="145"/>
      <c r="Q155" s="141"/>
      <c r="R155" s="143"/>
      <c r="S155" s="141"/>
      <c r="T155" s="141"/>
      <c r="U155" s="141"/>
    </row>
    <row r="156" ht="12.75" customHeight="1">
      <c r="A156" s="141"/>
      <c r="B156" s="141"/>
      <c r="C156" s="141"/>
      <c r="D156" s="141"/>
      <c r="E156" s="142"/>
      <c r="F156" s="141"/>
      <c r="G156" s="141"/>
      <c r="H156" s="141"/>
      <c r="I156" s="141"/>
      <c r="J156" s="141"/>
      <c r="K156" s="141"/>
      <c r="L156" s="141"/>
      <c r="M156" s="143"/>
      <c r="N156" s="144"/>
      <c r="O156" s="141"/>
      <c r="P156" s="145"/>
      <c r="Q156" s="141"/>
      <c r="R156" s="143"/>
      <c r="S156" s="141"/>
      <c r="T156" s="141"/>
      <c r="U156" s="141"/>
    </row>
    <row r="157" ht="12.75" customHeight="1">
      <c r="A157" s="141"/>
      <c r="B157" s="141"/>
      <c r="C157" s="141"/>
      <c r="D157" s="141"/>
      <c r="E157" s="142"/>
      <c r="F157" s="141"/>
      <c r="G157" s="141"/>
      <c r="H157" s="141"/>
      <c r="I157" s="141"/>
      <c r="J157" s="141"/>
      <c r="K157" s="141"/>
      <c r="L157" s="141"/>
      <c r="M157" s="143"/>
      <c r="N157" s="144"/>
      <c r="O157" s="141"/>
      <c r="P157" s="145"/>
      <c r="Q157" s="141"/>
      <c r="R157" s="143"/>
      <c r="S157" s="141"/>
      <c r="T157" s="141"/>
      <c r="U157" s="141"/>
    </row>
    <row r="158" ht="12.75" customHeight="1">
      <c r="A158" s="141"/>
      <c r="B158" s="141"/>
      <c r="C158" s="141"/>
      <c r="D158" s="141"/>
      <c r="E158" s="142"/>
      <c r="F158" s="141"/>
      <c r="G158" s="141"/>
      <c r="H158" s="141"/>
      <c r="I158" s="141"/>
      <c r="J158" s="141"/>
      <c r="K158" s="141"/>
      <c r="L158" s="141"/>
      <c r="M158" s="143"/>
      <c r="N158" s="144"/>
      <c r="O158" s="141"/>
      <c r="P158" s="145"/>
      <c r="Q158" s="141"/>
      <c r="R158" s="143"/>
      <c r="S158" s="141"/>
      <c r="T158" s="141"/>
      <c r="U158" s="141"/>
    </row>
    <row r="159" ht="12.75" customHeight="1">
      <c r="A159" s="141"/>
      <c r="B159" s="141"/>
      <c r="C159" s="141"/>
      <c r="D159" s="141"/>
      <c r="E159" s="142"/>
      <c r="F159" s="141"/>
      <c r="G159" s="141"/>
      <c r="H159" s="141"/>
      <c r="I159" s="141"/>
      <c r="J159" s="141"/>
      <c r="K159" s="141"/>
      <c r="L159" s="141"/>
      <c r="M159" s="143"/>
      <c r="N159" s="144"/>
      <c r="O159" s="141"/>
      <c r="P159" s="145"/>
      <c r="Q159" s="141"/>
      <c r="R159" s="143"/>
      <c r="S159" s="141"/>
      <c r="T159" s="141"/>
      <c r="U159" s="141"/>
    </row>
    <row r="160" ht="12.75" customHeight="1">
      <c r="A160" s="141"/>
      <c r="B160" s="141"/>
      <c r="C160" s="141"/>
      <c r="D160" s="141"/>
      <c r="E160" s="142"/>
      <c r="F160" s="141"/>
      <c r="G160" s="141"/>
      <c r="H160" s="141"/>
      <c r="I160" s="141"/>
      <c r="J160" s="141"/>
      <c r="K160" s="141"/>
      <c r="L160" s="141"/>
      <c r="M160" s="143"/>
      <c r="N160" s="144"/>
      <c r="O160" s="141"/>
      <c r="P160" s="145"/>
      <c r="Q160" s="141"/>
      <c r="R160" s="143"/>
      <c r="S160" s="141"/>
      <c r="T160" s="141"/>
      <c r="U160" s="141"/>
    </row>
    <row r="161" ht="12.75" customHeight="1">
      <c r="A161" s="141"/>
      <c r="B161" s="141"/>
      <c r="C161" s="141"/>
      <c r="D161" s="141"/>
      <c r="E161" s="142"/>
      <c r="F161" s="141"/>
      <c r="G161" s="141"/>
      <c r="H161" s="141"/>
      <c r="I161" s="141"/>
      <c r="J161" s="141"/>
      <c r="K161" s="141"/>
      <c r="L161" s="141"/>
      <c r="M161" s="143"/>
      <c r="N161" s="144"/>
      <c r="O161" s="141"/>
      <c r="P161" s="145"/>
      <c r="Q161" s="141"/>
      <c r="R161" s="143"/>
      <c r="S161" s="141"/>
      <c r="T161" s="141"/>
      <c r="U161" s="141"/>
    </row>
    <row r="162" ht="12.75" customHeight="1">
      <c r="A162" s="141"/>
      <c r="B162" s="141"/>
      <c r="C162" s="141"/>
      <c r="D162" s="141"/>
      <c r="E162" s="142"/>
      <c r="F162" s="141"/>
      <c r="G162" s="141"/>
      <c r="H162" s="141"/>
      <c r="I162" s="141"/>
      <c r="J162" s="141"/>
      <c r="K162" s="141"/>
      <c r="L162" s="141"/>
      <c r="M162" s="143"/>
      <c r="N162" s="144"/>
      <c r="O162" s="141"/>
      <c r="P162" s="145"/>
      <c r="Q162" s="141"/>
      <c r="R162" s="143"/>
      <c r="S162" s="141"/>
      <c r="T162" s="141"/>
      <c r="U162" s="141"/>
    </row>
    <row r="163" ht="12.75" customHeight="1">
      <c r="A163" s="141"/>
      <c r="B163" s="141"/>
      <c r="C163" s="141"/>
      <c r="D163" s="141"/>
      <c r="E163" s="142"/>
      <c r="F163" s="141"/>
      <c r="G163" s="141"/>
      <c r="H163" s="141"/>
      <c r="I163" s="141"/>
      <c r="J163" s="141"/>
      <c r="K163" s="141"/>
      <c r="L163" s="141"/>
      <c r="M163" s="143"/>
      <c r="N163" s="144"/>
      <c r="O163" s="141"/>
      <c r="P163" s="145"/>
      <c r="Q163" s="141"/>
      <c r="R163" s="143"/>
      <c r="S163" s="141"/>
      <c r="T163" s="141"/>
      <c r="U163" s="141"/>
    </row>
    <row r="164" ht="12.75" customHeight="1">
      <c r="A164" s="141"/>
      <c r="B164" s="141"/>
      <c r="C164" s="141"/>
      <c r="D164" s="141"/>
      <c r="E164" s="142"/>
      <c r="F164" s="141"/>
      <c r="G164" s="141"/>
      <c r="H164" s="141"/>
      <c r="I164" s="141"/>
      <c r="J164" s="141"/>
      <c r="K164" s="141"/>
      <c r="L164" s="141"/>
      <c r="M164" s="143"/>
      <c r="N164" s="144"/>
      <c r="O164" s="141"/>
      <c r="P164" s="145"/>
      <c r="Q164" s="141"/>
      <c r="R164" s="143"/>
      <c r="S164" s="141"/>
      <c r="T164" s="141"/>
      <c r="U164" s="141"/>
    </row>
    <row r="165" ht="12.75" customHeight="1">
      <c r="A165" s="141"/>
      <c r="B165" s="141"/>
      <c r="C165" s="141"/>
      <c r="D165" s="141"/>
      <c r="E165" s="142"/>
      <c r="F165" s="141"/>
      <c r="G165" s="141"/>
      <c r="H165" s="141"/>
      <c r="I165" s="141"/>
      <c r="J165" s="141"/>
      <c r="K165" s="141"/>
      <c r="L165" s="141"/>
      <c r="M165" s="143"/>
      <c r="N165" s="144"/>
      <c r="O165" s="141"/>
      <c r="P165" s="145"/>
      <c r="Q165" s="141"/>
      <c r="R165" s="143"/>
      <c r="S165" s="141"/>
      <c r="T165" s="141"/>
      <c r="U165" s="141"/>
    </row>
    <row r="166" ht="12.75" customHeight="1">
      <c r="A166" s="141"/>
      <c r="B166" s="141"/>
      <c r="C166" s="141"/>
      <c r="D166" s="141"/>
      <c r="E166" s="142"/>
      <c r="F166" s="141"/>
      <c r="G166" s="141"/>
      <c r="H166" s="141"/>
      <c r="I166" s="141"/>
      <c r="J166" s="141"/>
      <c r="K166" s="141"/>
      <c r="L166" s="141"/>
      <c r="M166" s="143"/>
      <c r="N166" s="144"/>
      <c r="O166" s="141"/>
      <c r="P166" s="145"/>
      <c r="Q166" s="141"/>
      <c r="R166" s="143"/>
      <c r="S166" s="141"/>
      <c r="T166" s="141"/>
      <c r="U166" s="141"/>
    </row>
    <row r="167" ht="12.75" customHeight="1">
      <c r="A167" s="141"/>
      <c r="B167" s="141"/>
      <c r="C167" s="141"/>
      <c r="D167" s="141"/>
      <c r="E167" s="142"/>
      <c r="F167" s="141"/>
      <c r="G167" s="141"/>
      <c r="H167" s="141"/>
      <c r="I167" s="141"/>
      <c r="J167" s="141"/>
      <c r="K167" s="141"/>
      <c r="L167" s="141"/>
      <c r="M167" s="143"/>
      <c r="N167" s="144"/>
      <c r="O167" s="141"/>
      <c r="P167" s="145"/>
      <c r="Q167" s="141"/>
      <c r="R167" s="143"/>
      <c r="S167" s="141"/>
      <c r="T167" s="141"/>
      <c r="U167" s="141"/>
    </row>
    <row r="168" ht="12.75" customHeight="1">
      <c r="A168" s="141"/>
      <c r="B168" s="141"/>
      <c r="C168" s="141"/>
      <c r="D168" s="141"/>
      <c r="E168" s="142"/>
      <c r="F168" s="141"/>
      <c r="G168" s="141"/>
      <c r="H168" s="141"/>
      <c r="I168" s="141"/>
      <c r="J168" s="141"/>
      <c r="K168" s="141"/>
      <c r="L168" s="141"/>
      <c r="M168" s="143"/>
      <c r="N168" s="144"/>
      <c r="O168" s="141"/>
      <c r="P168" s="145"/>
      <c r="Q168" s="141"/>
      <c r="R168" s="143"/>
      <c r="S168" s="141"/>
      <c r="T168" s="141"/>
      <c r="U168" s="141"/>
    </row>
    <row r="169" ht="12.75" customHeight="1">
      <c r="A169" s="141"/>
      <c r="B169" s="141"/>
      <c r="C169" s="141"/>
      <c r="D169" s="141"/>
      <c r="E169" s="142"/>
      <c r="F169" s="141"/>
      <c r="G169" s="141"/>
      <c r="H169" s="141"/>
      <c r="I169" s="141"/>
      <c r="J169" s="141"/>
      <c r="K169" s="141"/>
      <c r="L169" s="141"/>
      <c r="M169" s="143"/>
      <c r="N169" s="144"/>
      <c r="O169" s="141"/>
      <c r="P169" s="145"/>
      <c r="Q169" s="141"/>
      <c r="R169" s="143"/>
      <c r="S169" s="141"/>
      <c r="T169" s="141"/>
      <c r="U169" s="141"/>
    </row>
    <row r="170" ht="12.75" customHeight="1">
      <c r="A170" s="141"/>
      <c r="B170" s="141"/>
      <c r="C170" s="141"/>
      <c r="D170" s="141"/>
      <c r="E170" s="142"/>
      <c r="F170" s="141"/>
      <c r="G170" s="141"/>
      <c r="H170" s="141"/>
      <c r="I170" s="141"/>
      <c r="J170" s="141"/>
      <c r="K170" s="141"/>
      <c r="L170" s="141"/>
      <c r="M170" s="143"/>
      <c r="N170" s="144"/>
      <c r="O170" s="141"/>
      <c r="P170" s="145"/>
      <c r="Q170" s="141"/>
      <c r="R170" s="143"/>
      <c r="S170" s="141"/>
      <c r="T170" s="141"/>
      <c r="U170" s="141"/>
    </row>
    <row r="171" ht="12.75" customHeight="1">
      <c r="A171" s="141"/>
      <c r="B171" s="141"/>
      <c r="C171" s="141"/>
      <c r="D171" s="141"/>
      <c r="E171" s="142"/>
      <c r="F171" s="141"/>
      <c r="G171" s="141"/>
      <c r="H171" s="141"/>
      <c r="I171" s="141"/>
      <c r="J171" s="141"/>
      <c r="K171" s="141"/>
      <c r="L171" s="141"/>
      <c r="M171" s="143"/>
      <c r="N171" s="144"/>
      <c r="O171" s="141"/>
      <c r="P171" s="145"/>
      <c r="Q171" s="141"/>
      <c r="R171" s="143"/>
      <c r="S171" s="141"/>
      <c r="T171" s="141"/>
      <c r="U171" s="141"/>
    </row>
    <row r="172" ht="12.75" customHeight="1">
      <c r="A172" s="141"/>
      <c r="B172" s="141"/>
      <c r="C172" s="141"/>
      <c r="D172" s="141"/>
      <c r="E172" s="142"/>
      <c r="F172" s="141"/>
      <c r="G172" s="141"/>
      <c r="H172" s="141"/>
      <c r="I172" s="141"/>
      <c r="J172" s="141"/>
      <c r="K172" s="141"/>
      <c r="L172" s="141"/>
      <c r="M172" s="143"/>
      <c r="N172" s="144"/>
      <c r="O172" s="141"/>
      <c r="P172" s="145"/>
      <c r="Q172" s="141"/>
      <c r="R172" s="143"/>
      <c r="S172" s="141"/>
      <c r="T172" s="141"/>
      <c r="U172" s="141"/>
    </row>
    <row r="173" ht="12.75" customHeight="1">
      <c r="A173" s="141"/>
      <c r="B173" s="141"/>
      <c r="C173" s="141"/>
      <c r="D173" s="141"/>
      <c r="E173" s="142"/>
      <c r="F173" s="141"/>
      <c r="G173" s="141"/>
      <c r="H173" s="141"/>
      <c r="I173" s="141"/>
      <c r="J173" s="141"/>
      <c r="K173" s="141"/>
      <c r="L173" s="141"/>
      <c r="M173" s="143"/>
      <c r="N173" s="144"/>
      <c r="O173" s="141"/>
      <c r="P173" s="145"/>
      <c r="Q173" s="141"/>
      <c r="R173" s="143"/>
      <c r="S173" s="141"/>
      <c r="T173" s="141"/>
      <c r="U173" s="141"/>
    </row>
    <row r="174" ht="12.75" customHeight="1">
      <c r="A174" s="141"/>
      <c r="B174" s="141"/>
      <c r="C174" s="141"/>
      <c r="D174" s="141"/>
      <c r="E174" s="142"/>
      <c r="F174" s="141"/>
      <c r="G174" s="141"/>
      <c r="H174" s="141"/>
      <c r="I174" s="141"/>
      <c r="J174" s="141"/>
      <c r="K174" s="141"/>
      <c r="L174" s="141"/>
      <c r="M174" s="143"/>
      <c r="N174" s="144"/>
      <c r="O174" s="141"/>
      <c r="P174" s="145"/>
      <c r="Q174" s="141"/>
      <c r="R174" s="143"/>
      <c r="S174" s="141"/>
      <c r="T174" s="141"/>
      <c r="U174" s="141"/>
    </row>
    <row r="175" ht="12.75" customHeight="1">
      <c r="A175" s="141"/>
      <c r="B175" s="141"/>
      <c r="C175" s="141"/>
      <c r="D175" s="141"/>
      <c r="E175" s="142"/>
      <c r="F175" s="141"/>
      <c r="G175" s="141"/>
      <c r="H175" s="141"/>
      <c r="I175" s="141"/>
      <c r="J175" s="141"/>
      <c r="K175" s="141"/>
      <c r="L175" s="141"/>
      <c r="M175" s="143"/>
      <c r="N175" s="144"/>
      <c r="O175" s="141"/>
      <c r="P175" s="145"/>
      <c r="Q175" s="141"/>
      <c r="R175" s="143"/>
      <c r="S175" s="141"/>
      <c r="T175" s="141"/>
      <c r="U175" s="141"/>
    </row>
    <row r="176" ht="12.75" customHeight="1">
      <c r="A176" s="141"/>
      <c r="B176" s="141"/>
      <c r="C176" s="141"/>
      <c r="D176" s="141"/>
      <c r="E176" s="142"/>
      <c r="F176" s="141"/>
      <c r="G176" s="141"/>
      <c r="H176" s="141"/>
      <c r="I176" s="141"/>
      <c r="J176" s="141"/>
      <c r="K176" s="141"/>
      <c r="L176" s="141"/>
      <c r="M176" s="143"/>
      <c r="N176" s="144"/>
      <c r="O176" s="141"/>
      <c r="P176" s="145"/>
      <c r="Q176" s="141"/>
      <c r="R176" s="143"/>
      <c r="S176" s="141"/>
      <c r="T176" s="141"/>
      <c r="U176" s="141"/>
    </row>
    <row r="177" ht="12.75" customHeight="1">
      <c r="A177" s="141"/>
      <c r="B177" s="141"/>
      <c r="C177" s="141"/>
      <c r="D177" s="141"/>
      <c r="E177" s="142"/>
      <c r="F177" s="141"/>
      <c r="G177" s="141"/>
      <c r="H177" s="141"/>
      <c r="I177" s="141"/>
      <c r="J177" s="141"/>
      <c r="K177" s="141"/>
      <c r="L177" s="141"/>
      <c r="M177" s="143"/>
      <c r="N177" s="144"/>
      <c r="O177" s="141"/>
      <c r="P177" s="145"/>
      <c r="Q177" s="141"/>
      <c r="R177" s="143"/>
      <c r="S177" s="141"/>
      <c r="T177" s="141"/>
      <c r="U177" s="141"/>
    </row>
    <row r="178" ht="12.75" customHeight="1">
      <c r="A178" s="141"/>
      <c r="B178" s="141"/>
      <c r="C178" s="141"/>
      <c r="D178" s="141"/>
      <c r="E178" s="142"/>
      <c r="F178" s="141"/>
      <c r="G178" s="141"/>
      <c r="H178" s="141"/>
      <c r="I178" s="141"/>
      <c r="J178" s="141"/>
      <c r="K178" s="141"/>
      <c r="L178" s="141"/>
      <c r="M178" s="143"/>
      <c r="N178" s="144"/>
      <c r="O178" s="141"/>
      <c r="P178" s="145"/>
      <c r="Q178" s="141"/>
      <c r="R178" s="143"/>
      <c r="S178" s="141"/>
      <c r="T178" s="141"/>
      <c r="U178" s="141"/>
    </row>
    <row r="179" ht="12.75" customHeight="1">
      <c r="A179" s="141"/>
      <c r="B179" s="141"/>
      <c r="C179" s="141"/>
      <c r="D179" s="141"/>
      <c r="E179" s="142"/>
      <c r="F179" s="141"/>
      <c r="G179" s="141"/>
      <c r="H179" s="141"/>
      <c r="I179" s="141"/>
      <c r="J179" s="141"/>
      <c r="K179" s="141"/>
      <c r="L179" s="141"/>
      <c r="M179" s="143"/>
      <c r="N179" s="144"/>
      <c r="O179" s="141"/>
      <c r="P179" s="145"/>
      <c r="Q179" s="141"/>
      <c r="R179" s="143"/>
      <c r="S179" s="141"/>
      <c r="T179" s="141"/>
      <c r="U179" s="141"/>
    </row>
    <row r="180" ht="12.75" customHeight="1">
      <c r="A180" s="141"/>
      <c r="B180" s="141"/>
      <c r="C180" s="141"/>
      <c r="D180" s="141"/>
      <c r="E180" s="142"/>
      <c r="F180" s="141"/>
      <c r="G180" s="141"/>
      <c r="H180" s="141"/>
      <c r="I180" s="141"/>
      <c r="J180" s="141"/>
      <c r="K180" s="141"/>
      <c r="L180" s="141"/>
      <c r="M180" s="143"/>
      <c r="N180" s="144"/>
      <c r="O180" s="141"/>
      <c r="P180" s="145"/>
      <c r="Q180" s="141"/>
      <c r="R180" s="143"/>
      <c r="S180" s="141"/>
      <c r="T180" s="141"/>
      <c r="U180" s="141"/>
    </row>
    <row r="181" ht="12.75" customHeight="1">
      <c r="A181" s="141"/>
      <c r="B181" s="141"/>
      <c r="C181" s="141"/>
      <c r="D181" s="141"/>
      <c r="E181" s="142"/>
      <c r="F181" s="141"/>
      <c r="G181" s="141"/>
      <c r="H181" s="141"/>
      <c r="I181" s="141"/>
      <c r="J181" s="141"/>
      <c r="K181" s="141"/>
      <c r="L181" s="141"/>
      <c r="M181" s="143"/>
      <c r="N181" s="144"/>
      <c r="O181" s="141"/>
      <c r="P181" s="145"/>
      <c r="Q181" s="141"/>
      <c r="R181" s="143"/>
      <c r="S181" s="141"/>
      <c r="T181" s="141"/>
      <c r="U181" s="141"/>
    </row>
    <row r="182" ht="12.75" customHeight="1">
      <c r="A182" s="141"/>
      <c r="B182" s="141"/>
      <c r="C182" s="141"/>
      <c r="D182" s="141"/>
      <c r="E182" s="142"/>
      <c r="F182" s="141"/>
      <c r="G182" s="141"/>
      <c r="H182" s="141"/>
      <c r="I182" s="141"/>
      <c r="J182" s="141"/>
      <c r="K182" s="141"/>
      <c r="L182" s="141"/>
      <c r="M182" s="143"/>
      <c r="N182" s="144"/>
      <c r="O182" s="141"/>
      <c r="P182" s="145"/>
      <c r="Q182" s="141"/>
      <c r="R182" s="143"/>
      <c r="S182" s="141"/>
      <c r="T182" s="141"/>
      <c r="U182" s="141"/>
    </row>
    <row r="183" ht="12.75" customHeight="1">
      <c r="A183" s="141"/>
      <c r="B183" s="141"/>
      <c r="C183" s="141"/>
      <c r="D183" s="141"/>
      <c r="E183" s="142"/>
      <c r="F183" s="141"/>
      <c r="G183" s="141"/>
      <c r="H183" s="141"/>
      <c r="I183" s="141"/>
      <c r="J183" s="141"/>
      <c r="K183" s="141"/>
      <c r="L183" s="141"/>
      <c r="M183" s="143"/>
      <c r="N183" s="144"/>
      <c r="O183" s="141"/>
      <c r="P183" s="145"/>
      <c r="Q183" s="141"/>
      <c r="R183" s="143"/>
      <c r="S183" s="141"/>
      <c r="T183" s="141"/>
      <c r="U183" s="141"/>
    </row>
    <row r="184" ht="12.75" customHeight="1">
      <c r="A184" s="141"/>
      <c r="B184" s="141"/>
      <c r="C184" s="141"/>
      <c r="D184" s="141"/>
      <c r="E184" s="142"/>
      <c r="F184" s="141"/>
      <c r="G184" s="141"/>
      <c r="H184" s="141"/>
      <c r="I184" s="141"/>
      <c r="J184" s="141"/>
      <c r="K184" s="141"/>
      <c r="L184" s="141"/>
      <c r="M184" s="143"/>
      <c r="N184" s="144"/>
      <c r="O184" s="141"/>
      <c r="P184" s="145"/>
      <c r="Q184" s="141"/>
      <c r="R184" s="143"/>
      <c r="S184" s="141"/>
      <c r="T184" s="141"/>
      <c r="U184" s="141"/>
    </row>
    <row r="185" ht="12.75" customHeight="1">
      <c r="A185" s="141"/>
      <c r="B185" s="141"/>
      <c r="C185" s="141"/>
      <c r="D185" s="141"/>
      <c r="E185" s="142"/>
      <c r="F185" s="141"/>
      <c r="G185" s="141"/>
      <c r="H185" s="141"/>
      <c r="I185" s="141"/>
      <c r="J185" s="141"/>
      <c r="K185" s="141"/>
      <c r="L185" s="141"/>
      <c r="M185" s="143"/>
      <c r="N185" s="144"/>
      <c r="O185" s="141"/>
      <c r="P185" s="145"/>
      <c r="Q185" s="141"/>
      <c r="R185" s="143"/>
      <c r="S185" s="141"/>
      <c r="T185" s="141"/>
      <c r="U185" s="141"/>
    </row>
    <row r="186" ht="12.75" customHeight="1">
      <c r="A186" s="141"/>
      <c r="B186" s="141"/>
      <c r="C186" s="141"/>
      <c r="D186" s="141"/>
      <c r="E186" s="142"/>
      <c r="F186" s="141"/>
      <c r="G186" s="141"/>
      <c r="H186" s="141"/>
      <c r="I186" s="141"/>
      <c r="J186" s="141"/>
      <c r="K186" s="141"/>
      <c r="L186" s="141"/>
      <c r="M186" s="143"/>
      <c r="N186" s="144"/>
      <c r="O186" s="141"/>
      <c r="P186" s="145"/>
      <c r="Q186" s="141"/>
      <c r="R186" s="143"/>
      <c r="S186" s="141"/>
      <c r="T186" s="141"/>
      <c r="U186" s="141"/>
    </row>
    <row r="187" ht="12.75" customHeight="1">
      <c r="A187" s="141"/>
      <c r="B187" s="141"/>
      <c r="C187" s="141"/>
      <c r="D187" s="141"/>
      <c r="E187" s="142"/>
      <c r="F187" s="141"/>
      <c r="G187" s="141"/>
      <c r="H187" s="141"/>
      <c r="I187" s="141"/>
      <c r="J187" s="141"/>
      <c r="K187" s="141"/>
      <c r="L187" s="141"/>
      <c r="M187" s="143"/>
      <c r="N187" s="144"/>
      <c r="O187" s="141"/>
      <c r="P187" s="145"/>
      <c r="Q187" s="141"/>
      <c r="R187" s="143"/>
      <c r="S187" s="141"/>
      <c r="T187" s="141"/>
      <c r="U187" s="141"/>
    </row>
    <row r="188" ht="12.75" customHeight="1">
      <c r="A188" s="141"/>
      <c r="B188" s="141"/>
      <c r="C188" s="141"/>
      <c r="D188" s="141"/>
      <c r="E188" s="142"/>
      <c r="F188" s="141"/>
      <c r="G188" s="141"/>
      <c r="H188" s="141"/>
      <c r="I188" s="141"/>
      <c r="J188" s="141"/>
      <c r="K188" s="141"/>
      <c r="L188" s="141"/>
      <c r="M188" s="143"/>
      <c r="N188" s="144"/>
      <c r="O188" s="141"/>
      <c r="P188" s="145"/>
      <c r="Q188" s="141"/>
      <c r="R188" s="143"/>
      <c r="S188" s="141"/>
      <c r="T188" s="141"/>
      <c r="U188" s="141"/>
    </row>
    <row r="189" ht="12.75" customHeight="1">
      <c r="A189" s="141"/>
      <c r="B189" s="141"/>
      <c r="C189" s="141"/>
      <c r="D189" s="141"/>
      <c r="E189" s="142"/>
      <c r="F189" s="141"/>
      <c r="G189" s="141"/>
      <c r="H189" s="141"/>
      <c r="I189" s="141"/>
      <c r="J189" s="141"/>
      <c r="K189" s="141"/>
      <c r="L189" s="141"/>
      <c r="M189" s="143"/>
      <c r="N189" s="144"/>
      <c r="O189" s="141"/>
      <c r="P189" s="145"/>
      <c r="Q189" s="141"/>
      <c r="R189" s="143"/>
      <c r="S189" s="141"/>
      <c r="T189" s="141"/>
      <c r="U189" s="141"/>
    </row>
    <row r="190" ht="12.75" customHeight="1">
      <c r="A190" s="141"/>
      <c r="B190" s="141"/>
      <c r="C190" s="141"/>
      <c r="D190" s="141"/>
      <c r="E190" s="142"/>
      <c r="F190" s="141"/>
      <c r="G190" s="141"/>
      <c r="H190" s="141"/>
      <c r="I190" s="141"/>
      <c r="J190" s="141"/>
      <c r="K190" s="141"/>
      <c r="L190" s="141"/>
      <c r="M190" s="143"/>
      <c r="N190" s="144"/>
      <c r="O190" s="141"/>
      <c r="P190" s="145"/>
      <c r="Q190" s="141"/>
      <c r="R190" s="143"/>
      <c r="S190" s="141"/>
      <c r="T190" s="141"/>
      <c r="U190" s="141"/>
    </row>
    <row r="191" ht="12.75" customHeight="1">
      <c r="A191" s="141"/>
      <c r="B191" s="141"/>
      <c r="C191" s="141"/>
      <c r="D191" s="141"/>
      <c r="E191" s="142"/>
      <c r="F191" s="141"/>
      <c r="G191" s="141"/>
      <c r="H191" s="141"/>
      <c r="I191" s="141"/>
      <c r="J191" s="141"/>
      <c r="K191" s="141"/>
      <c r="L191" s="141"/>
      <c r="M191" s="143"/>
      <c r="N191" s="144"/>
      <c r="O191" s="141"/>
      <c r="P191" s="145"/>
      <c r="Q191" s="141"/>
      <c r="R191" s="143"/>
      <c r="S191" s="141"/>
      <c r="T191" s="141"/>
      <c r="U191" s="141"/>
    </row>
    <row r="192" ht="12.75" customHeight="1">
      <c r="A192" s="141"/>
      <c r="B192" s="141"/>
      <c r="C192" s="141"/>
      <c r="D192" s="141"/>
      <c r="E192" s="142"/>
      <c r="F192" s="141"/>
      <c r="G192" s="141"/>
      <c r="H192" s="141"/>
      <c r="I192" s="141"/>
      <c r="J192" s="141"/>
      <c r="K192" s="141"/>
      <c r="L192" s="141"/>
      <c r="M192" s="143"/>
      <c r="N192" s="144"/>
      <c r="O192" s="141"/>
      <c r="P192" s="145"/>
      <c r="Q192" s="141"/>
      <c r="R192" s="143"/>
      <c r="S192" s="141"/>
      <c r="T192" s="141"/>
      <c r="U192" s="141"/>
    </row>
    <row r="193" ht="12.75" customHeight="1">
      <c r="A193" s="141"/>
      <c r="B193" s="141"/>
      <c r="C193" s="141"/>
      <c r="D193" s="141"/>
      <c r="E193" s="142"/>
      <c r="F193" s="141"/>
      <c r="G193" s="141"/>
      <c r="H193" s="141"/>
      <c r="I193" s="141"/>
      <c r="J193" s="141"/>
      <c r="K193" s="141"/>
      <c r="L193" s="141"/>
      <c r="M193" s="143"/>
      <c r="N193" s="144"/>
      <c r="O193" s="141"/>
      <c r="P193" s="145"/>
      <c r="Q193" s="141"/>
      <c r="R193" s="143"/>
      <c r="S193" s="141"/>
      <c r="T193" s="141"/>
      <c r="U193" s="141"/>
    </row>
    <row r="194" ht="12.75" customHeight="1">
      <c r="A194" s="141"/>
      <c r="B194" s="141"/>
      <c r="C194" s="141"/>
      <c r="D194" s="141"/>
      <c r="E194" s="142"/>
      <c r="F194" s="141"/>
      <c r="G194" s="141"/>
      <c r="H194" s="141"/>
      <c r="I194" s="141"/>
      <c r="J194" s="141"/>
      <c r="K194" s="141"/>
      <c r="L194" s="141"/>
      <c r="M194" s="143"/>
      <c r="N194" s="144"/>
      <c r="O194" s="141"/>
      <c r="P194" s="145"/>
      <c r="Q194" s="141"/>
      <c r="R194" s="143"/>
      <c r="S194" s="141"/>
      <c r="T194" s="141"/>
      <c r="U194" s="141"/>
    </row>
    <row r="195" ht="12.75" customHeight="1">
      <c r="A195" s="141"/>
      <c r="B195" s="141"/>
      <c r="C195" s="141"/>
      <c r="D195" s="141"/>
      <c r="E195" s="142"/>
      <c r="F195" s="141"/>
      <c r="G195" s="141"/>
      <c r="H195" s="141"/>
      <c r="I195" s="141"/>
      <c r="J195" s="141"/>
      <c r="K195" s="141"/>
      <c r="L195" s="141"/>
      <c r="M195" s="143"/>
      <c r="N195" s="144"/>
      <c r="O195" s="141"/>
      <c r="P195" s="145"/>
      <c r="Q195" s="141"/>
      <c r="R195" s="143"/>
      <c r="S195" s="141"/>
      <c r="T195" s="141"/>
      <c r="U195" s="141"/>
    </row>
    <row r="196" ht="12.75" customHeight="1">
      <c r="A196" s="141"/>
      <c r="B196" s="141"/>
      <c r="C196" s="141"/>
      <c r="D196" s="141"/>
      <c r="E196" s="142"/>
      <c r="F196" s="141"/>
      <c r="G196" s="141"/>
      <c r="H196" s="141"/>
      <c r="I196" s="141"/>
      <c r="J196" s="141"/>
      <c r="K196" s="141"/>
      <c r="L196" s="141"/>
      <c r="M196" s="143"/>
      <c r="N196" s="144"/>
      <c r="O196" s="141"/>
      <c r="P196" s="145"/>
      <c r="Q196" s="141"/>
      <c r="R196" s="143"/>
      <c r="S196" s="141"/>
      <c r="T196" s="141"/>
      <c r="U196" s="141"/>
    </row>
    <row r="197" ht="12.75" customHeight="1">
      <c r="A197" s="141"/>
      <c r="B197" s="141"/>
      <c r="C197" s="141"/>
      <c r="D197" s="141"/>
      <c r="E197" s="142"/>
      <c r="F197" s="141"/>
      <c r="G197" s="141"/>
      <c r="H197" s="141"/>
      <c r="I197" s="141"/>
      <c r="J197" s="141"/>
      <c r="K197" s="141"/>
      <c r="L197" s="141"/>
      <c r="M197" s="143"/>
      <c r="N197" s="144"/>
      <c r="O197" s="141"/>
      <c r="P197" s="145"/>
      <c r="Q197" s="141"/>
      <c r="R197" s="143"/>
      <c r="S197" s="141"/>
      <c r="T197" s="141"/>
      <c r="U197" s="141"/>
    </row>
    <row r="198" ht="12.75" customHeight="1">
      <c r="A198" s="141"/>
      <c r="B198" s="141"/>
      <c r="C198" s="141"/>
      <c r="D198" s="141"/>
      <c r="E198" s="142"/>
      <c r="F198" s="141"/>
      <c r="G198" s="141"/>
      <c r="H198" s="141"/>
      <c r="I198" s="141"/>
      <c r="J198" s="141"/>
      <c r="K198" s="141"/>
      <c r="L198" s="141"/>
      <c r="M198" s="143"/>
      <c r="N198" s="144"/>
      <c r="O198" s="141"/>
      <c r="P198" s="145"/>
      <c r="Q198" s="141"/>
      <c r="R198" s="143"/>
      <c r="S198" s="141"/>
      <c r="T198" s="141"/>
      <c r="U198" s="141"/>
    </row>
    <row r="199" ht="12.75" customHeight="1">
      <c r="A199" s="141"/>
      <c r="B199" s="141"/>
      <c r="C199" s="141"/>
      <c r="D199" s="141"/>
      <c r="E199" s="142"/>
      <c r="F199" s="141"/>
      <c r="G199" s="141"/>
      <c r="H199" s="141"/>
      <c r="I199" s="141"/>
      <c r="J199" s="141"/>
      <c r="K199" s="141"/>
      <c r="L199" s="141"/>
      <c r="M199" s="143"/>
      <c r="N199" s="144"/>
      <c r="O199" s="141"/>
      <c r="P199" s="145"/>
      <c r="Q199" s="141"/>
      <c r="R199" s="143"/>
      <c r="S199" s="141"/>
      <c r="T199" s="141"/>
      <c r="U199" s="141"/>
    </row>
    <row r="200" ht="12.75" customHeight="1">
      <c r="A200" s="141"/>
      <c r="B200" s="141"/>
      <c r="C200" s="141"/>
      <c r="D200" s="141"/>
      <c r="E200" s="142"/>
      <c r="F200" s="141"/>
      <c r="G200" s="141"/>
      <c r="H200" s="141"/>
      <c r="I200" s="141"/>
      <c r="J200" s="141"/>
      <c r="K200" s="141"/>
      <c r="L200" s="141"/>
      <c r="M200" s="143"/>
      <c r="N200" s="144"/>
      <c r="O200" s="141"/>
      <c r="P200" s="145"/>
      <c r="Q200" s="141"/>
      <c r="R200" s="143"/>
      <c r="S200" s="141"/>
      <c r="T200" s="141"/>
      <c r="U200" s="141"/>
    </row>
    <row r="201" ht="12.75" customHeight="1">
      <c r="A201" s="141"/>
      <c r="B201" s="141"/>
      <c r="C201" s="141"/>
      <c r="D201" s="141"/>
      <c r="E201" s="142"/>
      <c r="F201" s="141"/>
      <c r="G201" s="141"/>
      <c r="H201" s="141"/>
      <c r="I201" s="141"/>
      <c r="J201" s="141"/>
      <c r="K201" s="141"/>
      <c r="L201" s="141"/>
      <c r="M201" s="143"/>
      <c r="N201" s="144"/>
      <c r="O201" s="141"/>
      <c r="P201" s="145"/>
      <c r="Q201" s="141"/>
      <c r="R201" s="143"/>
      <c r="S201" s="141"/>
      <c r="T201" s="141"/>
      <c r="U201" s="141"/>
    </row>
    <row r="202" ht="12.75" customHeight="1">
      <c r="A202" s="141"/>
      <c r="B202" s="141"/>
      <c r="C202" s="141"/>
      <c r="D202" s="141"/>
      <c r="E202" s="142"/>
      <c r="F202" s="141"/>
      <c r="G202" s="141"/>
      <c r="H202" s="141"/>
      <c r="I202" s="141"/>
      <c r="J202" s="141"/>
      <c r="K202" s="141"/>
      <c r="L202" s="141"/>
      <c r="M202" s="143"/>
      <c r="N202" s="144"/>
      <c r="O202" s="141"/>
      <c r="P202" s="145"/>
      <c r="Q202" s="141"/>
      <c r="R202" s="143"/>
      <c r="S202" s="141"/>
      <c r="T202" s="141"/>
      <c r="U202" s="141"/>
    </row>
    <row r="203" ht="12.75" customHeight="1">
      <c r="A203" s="141"/>
      <c r="B203" s="141"/>
      <c r="C203" s="141"/>
      <c r="D203" s="141"/>
      <c r="E203" s="142"/>
      <c r="F203" s="141"/>
      <c r="G203" s="141"/>
      <c r="H203" s="141"/>
      <c r="I203" s="141"/>
      <c r="J203" s="141"/>
      <c r="K203" s="141"/>
      <c r="L203" s="141"/>
      <c r="M203" s="143"/>
      <c r="N203" s="144"/>
      <c r="O203" s="141"/>
      <c r="P203" s="145"/>
      <c r="Q203" s="141"/>
      <c r="R203" s="143"/>
      <c r="S203" s="141"/>
      <c r="T203" s="141"/>
      <c r="U203" s="141"/>
    </row>
    <row r="204" ht="12.75" customHeight="1">
      <c r="A204" s="141"/>
      <c r="B204" s="141"/>
      <c r="C204" s="141"/>
      <c r="D204" s="141"/>
      <c r="E204" s="142"/>
      <c r="F204" s="141"/>
      <c r="G204" s="141"/>
      <c r="H204" s="141"/>
      <c r="I204" s="141"/>
      <c r="J204" s="141"/>
      <c r="K204" s="141"/>
      <c r="L204" s="141"/>
      <c r="M204" s="143"/>
      <c r="N204" s="144"/>
      <c r="O204" s="141"/>
      <c r="P204" s="145"/>
      <c r="Q204" s="141"/>
      <c r="R204" s="143"/>
      <c r="S204" s="141"/>
      <c r="T204" s="141"/>
      <c r="U204" s="141"/>
    </row>
    <row r="205" ht="12.75" customHeight="1">
      <c r="A205" s="141"/>
      <c r="B205" s="141"/>
      <c r="C205" s="141"/>
      <c r="D205" s="141"/>
      <c r="E205" s="142"/>
      <c r="F205" s="141"/>
      <c r="G205" s="141"/>
      <c r="H205" s="141"/>
      <c r="I205" s="141"/>
      <c r="J205" s="141"/>
      <c r="K205" s="141"/>
      <c r="L205" s="141"/>
      <c r="M205" s="143"/>
      <c r="N205" s="144"/>
      <c r="O205" s="141"/>
      <c r="P205" s="145"/>
      <c r="Q205" s="141"/>
      <c r="R205" s="143"/>
      <c r="S205" s="141"/>
      <c r="T205" s="141"/>
      <c r="U205" s="141"/>
    </row>
    <row r="206" ht="12.75" customHeight="1">
      <c r="A206" s="141"/>
      <c r="B206" s="141"/>
      <c r="C206" s="141"/>
      <c r="D206" s="141"/>
      <c r="E206" s="142"/>
      <c r="F206" s="141"/>
      <c r="G206" s="141"/>
      <c r="H206" s="141"/>
      <c r="I206" s="141"/>
      <c r="J206" s="141"/>
      <c r="K206" s="141"/>
      <c r="L206" s="141"/>
      <c r="M206" s="143"/>
      <c r="N206" s="144"/>
      <c r="O206" s="141"/>
      <c r="P206" s="145"/>
      <c r="Q206" s="141"/>
      <c r="R206" s="143"/>
      <c r="S206" s="141"/>
      <c r="T206" s="141"/>
      <c r="U206" s="141"/>
    </row>
    <row r="207" ht="12.75" customHeight="1">
      <c r="A207" s="141"/>
      <c r="B207" s="141"/>
      <c r="C207" s="141"/>
      <c r="D207" s="141"/>
      <c r="E207" s="142"/>
      <c r="F207" s="141"/>
      <c r="G207" s="141"/>
      <c r="H207" s="141"/>
      <c r="I207" s="141"/>
      <c r="J207" s="141"/>
      <c r="K207" s="141"/>
      <c r="L207" s="141"/>
      <c r="M207" s="143"/>
      <c r="N207" s="144"/>
      <c r="O207" s="141"/>
      <c r="P207" s="145"/>
      <c r="Q207" s="141"/>
      <c r="R207" s="143"/>
      <c r="S207" s="141"/>
      <c r="T207" s="141"/>
      <c r="U207" s="141"/>
    </row>
    <row r="208" ht="12.75" customHeight="1">
      <c r="A208" s="141"/>
      <c r="B208" s="141"/>
      <c r="C208" s="141"/>
      <c r="D208" s="141"/>
      <c r="E208" s="142"/>
      <c r="F208" s="141"/>
      <c r="G208" s="141"/>
      <c r="H208" s="141"/>
      <c r="I208" s="141"/>
      <c r="J208" s="141"/>
      <c r="K208" s="141"/>
      <c r="L208" s="141"/>
      <c r="M208" s="143"/>
      <c r="N208" s="144"/>
      <c r="O208" s="141"/>
      <c r="P208" s="145"/>
      <c r="Q208" s="141"/>
      <c r="R208" s="143"/>
      <c r="S208" s="141"/>
      <c r="T208" s="141"/>
      <c r="U208" s="141"/>
    </row>
    <row r="209" ht="12.75" customHeight="1">
      <c r="A209" s="141"/>
      <c r="B209" s="141"/>
      <c r="C209" s="141"/>
      <c r="D209" s="141"/>
      <c r="E209" s="142"/>
      <c r="F209" s="141"/>
      <c r="G209" s="141"/>
      <c r="H209" s="141"/>
      <c r="I209" s="141"/>
      <c r="J209" s="141"/>
      <c r="K209" s="141"/>
      <c r="L209" s="141"/>
      <c r="M209" s="143"/>
      <c r="N209" s="144"/>
      <c r="O209" s="141"/>
      <c r="P209" s="145"/>
      <c r="Q209" s="141"/>
      <c r="R209" s="143"/>
      <c r="S209" s="141"/>
      <c r="T209" s="141"/>
      <c r="U209" s="141"/>
    </row>
    <row r="210" ht="12.75" customHeight="1">
      <c r="A210" s="141"/>
      <c r="B210" s="141"/>
      <c r="C210" s="141"/>
      <c r="D210" s="141"/>
      <c r="E210" s="142"/>
      <c r="F210" s="141"/>
      <c r="G210" s="141"/>
      <c r="H210" s="141"/>
      <c r="I210" s="141"/>
      <c r="J210" s="141"/>
      <c r="K210" s="141"/>
      <c r="L210" s="141"/>
      <c r="M210" s="143"/>
      <c r="N210" s="144"/>
      <c r="O210" s="141"/>
      <c r="P210" s="145"/>
      <c r="Q210" s="141"/>
      <c r="R210" s="143"/>
      <c r="S210" s="141"/>
      <c r="T210" s="141"/>
      <c r="U210" s="141"/>
    </row>
    <row r="211" ht="12.75" customHeight="1">
      <c r="A211" s="141"/>
      <c r="B211" s="141"/>
      <c r="C211" s="141"/>
      <c r="D211" s="141"/>
      <c r="E211" s="142"/>
      <c r="F211" s="141"/>
      <c r="G211" s="141"/>
      <c r="H211" s="141"/>
      <c r="I211" s="141"/>
      <c r="J211" s="141"/>
      <c r="K211" s="141"/>
      <c r="L211" s="141"/>
      <c r="M211" s="143"/>
      <c r="N211" s="144"/>
      <c r="O211" s="141"/>
      <c r="P211" s="145"/>
      <c r="Q211" s="141"/>
      <c r="R211" s="143"/>
      <c r="S211" s="141"/>
      <c r="T211" s="141"/>
      <c r="U211" s="141"/>
    </row>
    <row r="212" ht="12.75" customHeight="1">
      <c r="A212" s="141"/>
      <c r="B212" s="141"/>
      <c r="C212" s="141"/>
      <c r="D212" s="141"/>
      <c r="E212" s="142"/>
      <c r="F212" s="141"/>
      <c r="G212" s="141"/>
      <c r="H212" s="141"/>
      <c r="I212" s="141"/>
      <c r="J212" s="141"/>
      <c r="K212" s="141"/>
      <c r="L212" s="141"/>
      <c r="M212" s="143"/>
      <c r="N212" s="144"/>
      <c r="O212" s="141"/>
      <c r="P212" s="145"/>
      <c r="Q212" s="141"/>
      <c r="R212" s="143"/>
      <c r="S212" s="141"/>
      <c r="T212" s="141"/>
      <c r="U212" s="141"/>
    </row>
    <row r="213" ht="12.75" customHeight="1">
      <c r="A213" s="141"/>
      <c r="B213" s="141"/>
      <c r="C213" s="141"/>
      <c r="D213" s="141"/>
      <c r="E213" s="142"/>
      <c r="F213" s="141"/>
      <c r="G213" s="141"/>
      <c r="H213" s="141"/>
      <c r="I213" s="141"/>
      <c r="J213" s="141"/>
      <c r="K213" s="141"/>
      <c r="L213" s="141"/>
      <c r="M213" s="143"/>
      <c r="N213" s="144"/>
      <c r="O213" s="141"/>
      <c r="P213" s="145"/>
      <c r="Q213" s="141"/>
      <c r="R213" s="143"/>
      <c r="S213" s="141"/>
      <c r="T213" s="141"/>
      <c r="U213" s="141"/>
    </row>
    <row r="214" ht="12.75" customHeight="1">
      <c r="A214" s="141"/>
      <c r="B214" s="141"/>
      <c r="C214" s="141"/>
      <c r="D214" s="141"/>
      <c r="E214" s="142"/>
      <c r="F214" s="141"/>
      <c r="G214" s="141"/>
      <c r="H214" s="141"/>
      <c r="I214" s="141"/>
      <c r="J214" s="141"/>
      <c r="K214" s="141"/>
      <c r="L214" s="141"/>
      <c r="M214" s="143"/>
      <c r="N214" s="144"/>
      <c r="O214" s="141"/>
      <c r="P214" s="145"/>
      <c r="Q214" s="141"/>
      <c r="R214" s="143"/>
      <c r="S214" s="141"/>
      <c r="T214" s="141"/>
      <c r="U214" s="141"/>
    </row>
    <row r="215" ht="12.75" customHeight="1">
      <c r="A215" s="141"/>
      <c r="B215" s="141"/>
      <c r="C215" s="141"/>
      <c r="D215" s="141"/>
      <c r="E215" s="142"/>
      <c r="F215" s="141"/>
      <c r="G215" s="141"/>
      <c r="H215" s="141"/>
      <c r="I215" s="141"/>
      <c r="J215" s="141"/>
      <c r="K215" s="141"/>
      <c r="L215" s="141"/>
      <c r="M215" s="143"/>
      <c r="N215" s="144"/>
      <c r="O215" s="141"/>
      <c r="P215" s="145"/>
      <c r="Q215" s="141"/>
      <c r="R215" s="143"/>
      <c r="S215" s="141"/>
      <c r="T215" s="141"/>
      <c r="U215" s="141"/>
    </row>
    <row r="216" ht="12.75" customHeight="1">
      <c r="A216" s="141"/>
      <c r="B216" s="141"/>
      <c r="C216" s="141"/>
      <c r="D216" s="141"/>
      <c r="E216" s="142"/>
      <c r="F216" s="141"/>
      <c r="G216" s="141"/>
      <c r="H216" s="141"/>
      <c r="I216" s="141"/>
      <c r="J216" s="141"/>
      <c r="K216" s="141"/>
      <c r="L216" s="141"/>
      <c r="M216" s="143"/>
      <c r="N216" s="144"/>
      <c r="O216" s="141"/>
      <c r="P216" s="145"/>
      <c r="Q216" s="141"/>
      <c r="R216" s="143"/>
      <c r="S216" s="141"/>
      <c r="T216" s="141"/>
      <c r="U216" s="141"/>
    </row>
    <row r="217" ht="12.75" customHeight="1">
      <c r="A217" s="141"/>
      <c r="B217" s="141"/>
      <c r="C217" s="141"/>
      <c r="D217" s="141"/>
      <c r="E217" s="142"/>
      <c r="F217" s="141"/>
      <c r="G217" s="141"/>
      <c r="H217" s="141"/>
      <c r="I217" s="141"/>
      <c r="J217" s="141"/>
      <c r="K217" s="141"/>
      <c r="L217" s="141"/>
      <c r="M217" s="143"/>
      <c r="N217" s="144"/>
      <c r="O217" s="141"/>
      <c r="P217" s="145"/>
      <c r="Q217" s="141"/>
      <c r="R217" s="143"/>
      <c r="S217" s="141"/>
      <c r="T217" s="141"/>
      <c r="U217" s="141"/>
    </row>
    <row r="218" ht="12.75" customHeight="1">
      <c r="A218" s="141"/>
      <c r="B218" s="141"/>
      <c r="C218" s="141"/>
      <c r="D218" s="141"/>
      <c r="E218" s="142"/>
      <c r="F218" s="141"/>
      <c r="G218" s="141"/>
      <c r="H218" s="141"/>
      <c r="I218" s="141"/>
      <c r="J218" s="141"/>
      <c r="K218" s="141"/>
      <c r="L218" s="141"/>
      <c r="M218" s="143"/>
      <c r="N218" s="144"/>
      <c r="O218" s="141"/>
      <c r="P218" s="145"/>
      <c r="Q218" s="141"/>
      <c r="R218" s="143"/>
      <c r="S218" s="141"/>
      <c r="T218" s="141"/>
      <c r="U218" s="141"/>
    </row>
    <row r="219" ht="12.75" customHeight="1">
      <c r="A219" s="141"/>
      <c r="B219" s="141"/>
      <c r="C219" s="141"/>
      <c r="D219" s="141"/>
      <c r="E219" s="142"/>
      <c r="F219" s="141"/>
      <c r="G219" s="141"/>
      <c r="H219" s="141"/>
      <c r="I219" s="141"/>
      <c r="J219" s="141"/>
      <c r="K219" s="141"/>
      <c r="L219" s="141"/>
      <c r="M219" s="143"/>
      <c r="N219" s="144"/>
      <c r="O219" s="141"/>
      <c r="P219" s="145"/>
      <c r="Q219" s="141"/>
      <c r="R219" s="143"/>
      <c r="S219" s="141"/>
      <c r="T219" s="141"/>
      <c r="U219" s="141"/>
    </row>
    <row r="220" ht="12.75" customHeight="1">
      <c r="A220" s="141"/>
      <c r="B220" s="141"/>
      <c r="C220" s="141"/>
      <c r="D220" s="141"/>
      <c r="E220" s="142"/>
      <c r="F220" s="141"/>
      <c r="G220" s="141"/>
      <c r="H220" s="141"/>
      <c r="I220" s="141"/>
      <c r="J220" s="141"/>
      <c r="K220" s="141"/>
      <c r="L220" s="141"/>
      <c r="M220" s="143"/>
      <c r="N220" s="144"/>
      <c r="O220" s="141"/>
      <c r="P220" s="145"/>
      <c r="Q220" s="141"/>
      <c r="R220" s="143"/>
      <c r="S220" s="141"/>
      <c r="T220" s="141"/>
      <c r="U220" s="141"/>
    </row>
    <row r="221" ht="12.75" customHeight="1">
      <c r="A221" s="141"/>
      <c r="B221" s="141"/>
      <c r="C221" s="141"/>
      <c r="D221" s="141"/>
      <c r="E221" s="142"/>
      <c r="F221" s="141"/>
      <c r="G221" s="141"/>
      <c r="H221" s="141"/>
      <c r="I221" s="141"/>
      <c r="J221" s="141"/>
      <c r="K221" s="141"/>
      <c r="L221" s="141"/>
      <c r="M221" s="143"/>
      <c r="N221" s="144"/>
      <c r="O221" s="141"/>
      <c r="P221" s="145"/>
      <c r="Q221" s="141"/>
      <c r="R221" s="143"/>
      <c r="S221" s="141"/>
      <c r="T221" s="141"/>
      <c r="U221" s="141"/>
    </row>
    <row r="222" ht="12.75" customHeight="1">
      <c r="A222" s="141"/>
      <c r="B222" s="141"/>
      <c r="C222" s="141"/>
      <c r="D222" s="141"/>
      <c r="E222" s="142"/>
      <c r="F222" s="141"/>
      <c r="G222" s="141"/>
      <c r="H222" s="141"/>
      <c r="I222" s="141"/>
      <c r="J222" s="141"/>
      <c r="K222" s="141"/>
      <c r="L222" s="141"/>
      <c r="M222" s="143"/>
      <c r="N222" s="144"/>
      <c r="O222" s="141"/>
      <c r="P222" s="145"/>
      <c r="Q222" s="141"/>
      <c r="R222" s="143"/>
      <c r="S222" s="141"/>
      <c r="T222" s="141"/>
      <c r="U222" s="141"/>
    </row>
    <row r="223" ht="12.75" customHeight="1">
      <c r="A223" s="141"/>
      <c r="B223" s="141"/>
      <c r="C223" s="141"/>
      <c r="D223" s="141"/>
      <c r="E223" s="142"/>
      <c r="F223" s="141"/>
      <c r="G223" s="141"/>
      <c r="H223" s="141"/>
      <c r="I223" s="141"/>
      <c r="J223" s="141"/>
      <c r="K223" s="141"/>
      <c r="L223" s="141"/>
      <c r="M223" s="143"/>
      <c r="N223" s="144"/>
      <c r="O223" s="141"/>
      <c r="P223" s="145"/>
      <c r="Q223" s="141"/>
      <c r="R223" s="143"/>
      <c r="S223" s="141"/>
      <c r="T223" s="141"/>
      <c r="U223" s="141"/>
    </row>
    <row r="224" ht="12.75" customHeight="1">
      <c r="A224" s="141"/>
      <c r="B224" s="141"/>
      <c r="C224" s="141"/>
      <c r="D224" s="141"/>
      <c r="E224" s="142"/>
      <c r="F224" s="141"/>
      <c r="G224" s="141"/>
      <c r="H224" s="141"/>
      <c r="I224" s="141"/>
      <c r="J224" s="141"/>
      <c r="K224" s="141"/>
      <c r="L224" s="141"/>
      <c r="M224" s="143"/>
      <c r="N224" s="144"/>
      <c r="O224" s="141"/>
      <c r="P224" s="145"/>
      <c r="Q224" s="141"/>
      <c r="R224" s="143"/>
      <c r="S224" s="141"/>
      <c r="T224" s="141"/>
      <c r="U224" s="141"/>
    </row>
    <row r="225" ht="12.75" customHeight="1">
      <c r="A225" s="141"/>
      <c r="B225" s="141"/>
      <c r="C225" s="141"/>
      <c r="D225" s="141"/>
      <c r="E225" s="142"/>
      <c r="F225" s="141"/>
      <c r="G225" s="141"/>
      <c r="H225" s="141"/>
      <c r="I225" s="141"/>
      <c r="J225" s="141"/>
      <c r="K225" s="141"/>
      <c r="L225" s="141"/>
      <c r="M225" s="143"/>
      <c r="N225" s="144"/>
      <c r="O225" s="141"/>
      <c r="P225" s="145"/>
      <c r="Q225" s="141"/>
      <c r="R225" s="143"/>
      <c r="S225" s="141"/>
      <c r="T225" s="141"/>
      <c r="U225" s="141"/>
    </row>
    <row r="226" ht="12.75" customHeight="1">
      <c r="A226" s="141"/>
      <c r="B226" s="141"/>
      <c r="C226" s="141"/>
      <c r="D226" s="141"/>
      <c r="E226" s="142"/>
      <c r="F226" s="141"/>
      <c r="G226" s="141"/>
      <c r="H226" s="141"/>
      <c r="I226" s="141"/>
      <c r="J226" s="141"/>
      <c r="K226" s="141"/>
      <c r="L226" s="141"/>
      <c r="M226" s="143"/>
      <c r="N226" s="144"/>
      <c r="O226" s="141"/>
      <c r="P226" s="145"/>
      <c r="Q226" s="141"/>
      <c r="R226" s="143"/>
      <c r="S226" s="141"/>
      <c r="T226" s="141"/>
      <c r="U226" s="141"/>
    </row>
    <row r="227" ht="12.75" customHeight="1">
      <c r="A227" s="141"/>
      <c r="B227" s="141"/>
      <c r="C227" s="141"/>
      <c r="D227" s="141"/>
      <c r="E227" s="142"/>
      <c r="F227" s="141"/>
      <c r="G227" s="141"/>
      <c r="H227" s="141"/>
      <c r="I227" s="141"/>
      <c r="J227" s="141"/>
      <c r="K227" s="141"/>
      <c r="L227" s="141"/>
      <c r="M227" s="143"/>
      <c r="N227" s="144"/>
      <c r="O227" s="141"/>
      <c r="P227" s="145"/>
      <c r="Q227" s="141"/>
      <c r="R227" s="143"/>
      <c r="S227" s="141"/>
      <c r="T227" s="141"/>
      <c r="U227" s="141"/>
    </row>
    <row r="228" ht="12.75" customHeight="1">
      <c r="A228" s="141"/>
      <c r="B228" s="141"/>
      <c r="C228" s="141"/>
      <c r="D228" s="141"/>
      <c r="E228" s="142"/>
      <c r="F228" s="141"/>
      <c r="G228" s="141"/>
      <c r="H228" s="141"/>
      <c r="I228" s="141"/>
      <c r="J228" s="141"/>
      <c r="K228" s="141"/>
      <c r="L228" s="141"/>
      <c r="M228" s="143"/>
      <c r="N228" s="144"/>
      <c r="O228" s="141"/>
      <c r="P228" s="145"/>
      <c r="Q228" s="141"/>
      <c r="R228" s="143"/>
      <c r="S228" s="141"/>
      <c r="T228" s="141"/>
      <c r="U228" s="141"/>
    </row>
    <row r="229" ht="12.75" customHeight="1">
      <c r="A229" s="141"/>
      <c r="B229" s="141"/>
      <c r="C229" s="141"/>
      <c r="D229" s="141"/>
      <c r="E229" s="142"/>
      <c r="F229" s="141"/>
      <c r="G229" s="141"/>
      <c r="H229" s="141"/>
      <c r="I229" s="141"/>
      <c r="J229" s="141"/>
      <c r="K229" s="141"/>
      <c r="L229" s="141"/>
      <c r="M229" s="143"/>
      <c r="N229" s="144"/>
      <c r="O229" s="141"/>
      <c r="P229" s="145"/>
      <c r="Q229" s="141"/>
      <c r="R229" s="143"/>
      <c r="S229" s="141"/>
      <c r="T229" s="141"/>
      <c r="U229" s="141"/>
    </row>
    <row r="230" ht="12.75" customHeight="1">
      <c r="A230" s="141"/>
      <c r="B230" s="141"/>
      <c r="C230" s="141"/>
      <c r="D230" s="141"/>
      <c r="E230" s="142"/>
      <c r="F230" s="141"/>
      <c r="G230" s="141"/>
      <c r="H230" s="141"/>
      <c r="I230" s="141"/>
      <c r="J230" s="141"/>
      <c r="K230" s="141"/>
      <c r="L230" s="141"/>
      <c r="M230" s="143"/>
      <c r="N230" s="144"/>
      <c r="O230" s="141"/>
      <c r="P230" s="145"/>
      <c r="Q230" s="141"/>
      <c r="R230" s="143"/>
      <c r="S230" s="141"/>
      <c r="T230" s="141"/>
      <c r="U230" s="141"/>
    </row>
    <row r="231" ht="12.75" customHeight="1">
      <c r="A231" s="141"/>
      <c r="B231" s="141"/>
      <c r="C231" s="141"/>
      <c r="D231" s="141"/>
      <c r="E231" s="142"/>
      <c r="F231" s="141"/>
      <c r="G231" s="141"/>
      <c r="H231" s="141"/>
      <c r="I231" s="141"/>
      <c r="J231" s="141"/>
      <c r="K231" s="141"/>
      <c r="L231" s="141"/>
      <c r="M231" s="143"/>
      <c r="N231" s="144"/>
      <c r="O231" s="141"/>
      <c r="P231" s="145"/>
      <c r="Q231" s="141"/>
      <c r="R231" s="143"/>
      <c r="S231" s="141"/>
      <c r="T231" s="141"/>
      <c r="U231" s="141"/>
    </row>
    <row r="232" ht="12.75" customHeight="1">
      <c r="A232" s="141"/>
      <c r="B232" s="141"/>
      <c r="C232" s="141"/>
      <c r="D232" s="141"/>
      <c r="E232" s="142"/>
      <c r="F232" s="141"/>
      <c r="G232" s="141"/>
      <c r="H232" s="141"/>
      <c r="I232" s="141"/>
      <c r="J232" s="141"/>
      <c r="K232" s="141"/>
      <c r="L232" s="141"/>
      <c r="M232" s="143"/>
      <c r="N232" s="144"/>
      <c r="O232" s="141"/>
      <c r="P232" s="145"/>
      <c r="Q232" s="141"/>
      <c r="R232" s="143"/>
      <c r="S232" s="141"/>
      <c r="T232" s="141"/>
      <c r="U232" s="141"/>
    </row>
    <row r="233" ht="12.75" customHeight="1">
      <c r="A233" s="141"/>
      <c r="B233" s="141"/>
      <c r="C233" s="141"/>
      <c r="D233" s="141"/>
      <c r="E233" s="142"/>
      <c r="F233" s="141"/>
      <c r="G233" s="141"/>
      <c r="H233" s="141"/>
      <c r="I233" s="141"/>
      <c r="J233" s="141"/>
      <c r="K233" s="141"/>
      <c r="L233" s="141"/>
      <c r="M233" s="143"/>
      <c r="N233" s="144"/>
      <c r="O233" s="141"/>
      <c r="P233" s="145"/>
      <c r="Q233" s="141"/>
      <c r="R233" s="143"/>
      <c r="S233" s="141"/>
      <c r="T233" s="141"/>
      <c r="U233" s="141"/>
    </row>
    <row r="234" ht="12.75" customHeight="1">
      <c r="A234" s="141"/>
      <c r="B234" s="141"/>
      <c r="C234" s="141"/>
      <c r="D234" s="141"/>
      <c r="E234" s="142"/>
      <c r="F234" s="141"/>
      <c r="G234" s="141"/>
      <c r="H234" s="141"/>
      <c r="I234" s="141"/>
      <c r="J234" s="141"/>
      <c r="K234" s="141"/>
      <c r="L234" s="141"/>
      <c r="M234" s="143"/>
      <c r="N234" s="144"/>
      <c r="O234" s="141"/>
      <c r="P234" s="145"/>
      <c r="Q234" s="141"/>
      <c r="R234" s="143"/>
      <c r="S234" s="141"/>
      <c r="T234" s="141"/>
      <c r="U234" s="141"/>
    </row>
    <row r="235" ht="12.75" customHeight="1">
      <c r="A235" s="141"/>
      <c r="B235" s="141"/>
      <c r="C235" s="141"/>
      <c r="D235" s="141"/>
      <c r="E235" s="142"/>
      <c r="F235" s="141"/>
      <c r="G235" s="141"/>
      <c r="H235" s="141"/>
      <c r="I235" s="141"/>
      <c r="J235" s="141"/>
      <c r="K235" s="141"/>
      <c r="L235" s="141"/>
      <c r="M235" s="143"/>
      <c r="N235" s="144"/>
      <c r="O235" s="141"/>
      <c r="P235" s="145"/>
      <c r="Q235" s="141"/>
      <c r="R235" s="143"/>
      <c r="S235" s="141"/>
      <c r="T235" s="141"/>
      <c r="U235" s="141"/>
    </row>
    <row r="236" ht="12.75" customHeight="1">
      <c r="A236" s="141"/>
      <c r="B236" s="141"/>
      <c r="C236" s="141"/>
      <c r="D236" s="141"/>
      <c r="E236" s="142"/>
      <c r="F236" s="141"/>
      <c r="G236" s="141"/>
      <c r="H236" s="141"/>
      <c r="I236" s="141"/>
      <c r="J236" s="141"/>
      <c r="K236" s="141"/>
      <c r="L236" s="141"/>
      <c r="M236" s="143"/>
      <c r="N236" s="144"/>
      <c r="O236" s="141"/>
      <c r="P236" s="145"/>
      <c r="Q236" s="141"/>
      <c r="R236" s="143"/>
      <c r="S236" s="141"/>
      <c r="T236" s="141"/>
      <c r="U236" s="141"/>
    </row>
    <row r="237" ht="12.75" customHeight="1">
      <c r="A237" s="141"/>
      <c r="B237" s="141"/>
      <c r="C237" s="141"/>
      <c r="D237" s="141"/>
      <c r="E237" s="142"/>
      <c r="F237" s="141"/>
      <c r="G237" s="141"/>
      <c r="H237" s="141"/>
      <c r="I237" s="141"/>
      <c r="J237" s="141"/>
      <c r="K237" s="141"/>
      <c r="L237" s="141"/>
      <c r="M237" s="143"/>
      <c r="N237" s="144"/>
      <c r="O237" s="141"/>
      <c r="P237" s="145"/>
      <c r="Q237" s="141"/>
      <c r="R237" s="143"/>
      <c r="S237" s="141"/>
      <c r="T237" s="141"/>
      <c r="U237" s="141"/>
    </row>
    <row r="238" ht="12.75" customHeight="1">
      <c r="A238" s="141"/>
      <c r="B238" s="141"/>
      <c r="C238" s="141"/>
      <c r="D238" s="141"/>
      <c r="E238" s="142"/>
      <c r="F238" s="141"/>
      <c r="G238" s="141"/>
      <c r="H238" s="141"/>
      <c r="I238" s="141"/>
      <c r="J238" s="141"/>
      <c r="K238" s="141"/>
      <c r="L238" s="141"/>
      <c r="M238" s="143"/>
      <c r="N238" s="144"/>
      <c r="O238" s="141"/>
      <c r="P238" s="145"/>
      <c r="Q238" s="141"/>
      <c r="R238" s="143"/>
      <c r="S238" s="141"/>
      <c r="T238" s="141"/>
      <c r="U238" s="141"/>
    </row>
    <row r="239" ht="12.75" customHeight="1">
      <c r="A239" s="141"/>
      <c r="B239" s="141"/>
      <c r="C239" s="141"/>
      <c r="D239" s="141"/>
      <c r="E239" s="142"/>
      <c r="F239" s="141"/>
      <c r="G239" s="141"/>
      <c r="H239" s="141"/>
      <c r="I239" s="141"/>
      <c r="J239" s="141"/>
      <c r="K239" s="141"/>
      <c r="L239" s="141"/>
      <c r="M239" s="143"/>
      <c r="N239" s="144"/>
      <c r="O239" s="141"/>
      <c r="P239" s="145"/>
      <c r="Q239" s="141"/>
      <c r="R239" s="143"/>
      <c r="S239" s="141"/>
      <c r="T239" s="141"/>
      <c r="U239" s="141"/>
    </row>
    <row r="240" ht="12.75" customHeight="1">
      <c r="A240" s="141"/>
      <c r="B240" s="141"/>
      <c r="C240" s="141"/>
      <c r="D240" s="141"/>
      <c r="E240" s="142"/>
      <c r="F240" s="141"/>
      <c r="G240" s="141"/>
      <c r="H240" s="141"/>
      <c r="I240" s="141"/>
      <c r="J240" s="141"/>
      <c r="K240" s="141"/>
      <c r="L240" s="141"/>
      <c r="M240" s="143"/>
      <c r="N240" s="144"/>
      <c r="O240" s="141"/>
      <c r="P240" s="145"/>
      <c r="Q240" s="141"/>
      <c r="R240" s="143"/>
      <c r="S240" s="141"/>
      <c r="T240" s="141"/>
      <c r="U240" s="141"/>
    </row>
    <row r="241" ht="12.75" customHeight="1">
      <c r="A241" s="141"/>
      <c r="B241" s="141"/>
      <c r="C241" s="141"/>
      <c r="D241" s="141"/>
      <c r="E241" s="142"/>
      <c r="F241" s="141"/>
      <c r="G241" s="141"/>
      <c r="H241" s="141"/>
      <c r="I241" s="141"/>
      <c r="J241" s="141"/>
      <c r="K241" s="141"/>
      <c r="L241" s="141"/>
      <c r="M241" s="143"/>
      <c r="N241" s="144"/>
      <c r="O241" s="141"/>
      <c r="P241" s="145"/>
      <c r="Q241" s="141"/>
      <c r="R241" s="143"/>
      <c r="S241" s="141"/>
      <c r="T241" s="141"/>
      <c r="U241" s="141"/>
    </row>
    <row r="242" ht="12.75" customHeight="1">
      <c r="A242" s="141"/>
      <c r="B242" s="141"/>
      <c r="C242" s="141"/>
      <c r="D242" s="141"/>
      <c r="E242" s="142"/>
      <c r="F242" s="141"/>
      <c r="G242" s="141"/>
      <c r="H242" s="141"/>
      <c r="I242" s="141"/>
      <c r="J242" s="141"/>
      <c r="K242" s="141"/>
      <c r="L242" s="141"/>
      <c r="M242" s="143"/>
      <c r="N242" s="144"/>
      <c r="O242" s="141"/>
      <c r="P242" s="145"/>
      <c r="Q242" s="141"/>
      <c r="R242" s="143"/>
      <c r="S242" s="141"/>
      <c r="T242" s="141"/>
      <c r="U242" s="141"/>
    </row>
    <row r="243" ht="12.75" customHeight="1">
      <c r="A243" s="141"/>
      <c r="B243" s="141"/>
      <c r="C243" s="141"/>
      <c r="D243" s="141"/>
      <c r="E243" s="142"/>
      <c r="F243" s="141"/>
      <c r="G243" s="141"/>
      <c r="H243" s="141"/>
      <c r="I243" s="141"/>
      <c r="J243" s="141"/>
      <c r="K243" s="141"/>
      <c r="L243" s="141"/>
      <c r="M243" s="143"/>
      <c r="N243" s="144"/>
      <c r="O243" s="141"/>
      <c r="P243" s="145"/>
      <c r="Q243" s="141"/>
      <c r="R243" s="143"/>
      <c r="S243" s="141"/>
      <c r="T243" s="141"/>
      <c r="U243" s="141"/>
    </row>
    <row r="244" ht="12.75" customHeight="1">
      <c r="A244" s="141"/>
      <c r="B244" s="141"/>
      <c r="C244" s="141"/>
      <c r="D244" s="141"/>
      <c r="E244" s="142"/>
      <c r="F244" s="141"/>
      <c r="G244" s="141"/>
      <c r="H244" s="141"/>
      <c r="I244" s="141"/>
      <c r="J244" s="141"/>
      <c r="K244" s="141"/>
      <c r="L244" s="141"/>
      <c r="M244" s="143"/>
      <c r="N244" s="144"/>
      <c r="O244" s="141"/>
      <c r="P244" s="145"/>
      <c r="Q244" s="141"/>
      <c r="R244" s="143"/>
      <c r="S244" s="141"/>
      <c r="T244" s="141"/>
      <c r="U244" s="141"/>
    </row>
    <row r="245" ht="12.75" customHeight="1">
      <c r="A245" s="141"/>
      <c r="B245" s="141"/>
      <c r="C245" s="141"/>
      <c r="D245" s="141"/>
      <c r="E245" s="142"/>
      <c r="F245" s="141"/>
      <c r="G245" s="141"/>
      <c r="H245" s="141"/>
      <c r="I245" s="141"/>
      <c r="J245" s="141"/>
      <c r="K245" s="141"/>
      <c r="L245" s="141"/>
      <c r="M245" s="143"/>
      <c r="N245" s="144"/>
      <c r="O245" s="141"/>
      <c r="P245" s="145"/>
      <c r="Q245" s="141"/>
      <c r="R245" s="143"/>
      <c r="S245" s="141"/>
      <c r="T245" s="141"/>
      <c r="U245" s="141"/>
    </row>
    <row r="246" ht="12.75" customHeight="1">
      <c r="A246" s="141"/>
      <c r="B246" s="141"/>
      <c r="C246" s="141"/>
      <c r="D246" s="141"/>
      <c r="E246" s="142"/>
      <c r="F246" s="141"/>
      <c r="G246" s="141"/>
      <c r="H246" s="141"/>
      <c r="I246" s="141"/>
      <c r="J246" s="141"/>
      <c r="K246" s="141"/>
      <c r="L246" s="141"/>
      <c r="M246" s="143"/>
      <c r="N246" s="144"/>
      <c r="O246" s="141"/>
      <c r="P246" s="145"/>
      <c r="Q246" s="141"/>
      <c r="R246" s="143"/>
      <c r="S246" s="141"/>
      <c r="T246" s="141"/>
      <c r="U246" s="141"/>
    </row>
    <row r="247" ht="12.75" customHeight="1">
      <c r="A247" s="141"/>
      <c r="B247" s="141"/>
      <c r="C247" s="141"/>
      <c r="D247" s="141"/>
      <c r="E247" s="142"/>
      <c r="F247" s="141"/>
      <c r="G247" s="141"/>
      <c r="H247" s="141"/>
      <c r="I247" s="141"/>
      <c r="J247" s="141"/>
      <c r="K247" s="141"/>
      <c r="L247" s="141"/>
      <c r="M247" s="143"/>
      <c r="N247" s="144"/>
      <c r="O247" s="141"/>
      <c r="P247" s="145"/>
      <c r="Q247" s="141"/>
      <c r="R247" s="143"/>
      <c r="S247" s="141"/>
      <c r="T247" s="141"/>
      <c r="U247" s="141"/>
    </row>
    <row r="248" ht="12.75" customHeight="1">
      <c r="A248" s="141"/>
      <c r="B248" s="141"/>
      <c r="C248" s="141"/>
      <c r="D248" s="141"/>
      <c r="E248" s="142"/>
      <c r="F248" s="141"/>
      <c r="G248" s="141"/>
      <c r="H248" s="141"/>
      <c r="I248" s="141"/>
      <c r="J248" s="141"/>
      <c r="K248" s="141"/>
      <c r="L248" s="141"/>
      <c r="M248" s="143"/>
      <c r="N248" s="144"/>
      <c r="O248" s="141"/>
      <c r="P248" s="145"/>
      <c r="Q248" s="141"/>
      <c r="R248" s="143"/>
      <c r="S248" s="141"/>
      <c r="T248" s="141"/>
      <c r="U248" s="141"/>
    </row>
    <row r="249" ht="12.75" customHeight="1">
      <c r="A249" s="141"/>
      <c r="B249" s="141"/>
      <c r="C249" s="141"/>
      <c r="D249" s="141"/>
      <c r="E249" s="142"/>
      <c r="F249" s="141"/>
      <c r="G249" s="141"/>
      <c r="H249" s="141"/>
      <c r="I249" s="141"/>
      <c r="J249" s="141"/>
      <c r="K249" s="141"/>
      <c r="L249" s="141"/>
      <c r="M249" s="143"/>
      <c r="N249" s="144"/>
      <c r="O249" s="141"/>
      <c r="P249" s="145"/>
      <c r="Q249" s="141"/>
      <c r="R249" s="143"/>
      <c r="S249" s="141"/>
      <c r="T249" s="141"/>
      <c r="U249" s="141"/>
    </row>
    <row r="250" ht="12.75" customHeight="1">
      <c r="A250" s="141"/>
      <c r="B250" s="141"/>
      <c r="C250" s="141"/>
      <c r="D250" s="141"/>
      <c r="E250" s="142"/>
      <c r="F250" s="141"/>
      <c r="G250" s="141"/>
      <c r="H250" s="141"/>
      <c r="I250" s="141"/>
      <c r="J250" s="141"/>
      <c r="K250" s="141"/>
      <c r="L250" s="141"/>
      <c r="M250" s="143"/>
      <c r="N250" s="144"/>
      <c r="O250" s="141"/>
      <c r="P250" s="145"/>
      <c r="Q250" s="141"/>
      <c r="R250" s="143"/>
      <c r="S250" s="141"/>
      <c r="T250" s="141"/>
      <c r="U250" s="141"/>
    </row>
    <row r="251" ht="12.75" customHeight="1">
      <c r="A251" s="141"/>
      <c r="B251" s="141"/>
      <c r="C251" s="141"/>
      <c r="D251" s="141"/>
      <c r="E251" s="142"/>
      <c r="F251" s="141"/>
      <c r="G251" s="141"/>
      <c r="H251" s="141"/>
      <c r="I251" s="141"/>
      <c r="J251" s="141"/>
      <c r="K251" s="141"/>
      <c r="L251" s="141"/>
      <c r="M251" s="143"/>
      <c r="N251" s="144"/>
      <c r="O251" s="141"/>
      <c r="P251" s="145"/>
      <c r="Q251" s="141"/>
      <c r="R251" s="143"/>
      <c r="S251" s="141"/>
      <c r="T251" s="141"/>
      <c r="U251" s="141"/>
    </row>
    <row r="252" ht="12.75" customHeight="1">
      <c r="A252" s="141"/>
      <c r="B252" s="141"/>
      <c r="C252" s="141"/>
      <c r="D252" s="141"/>
      <c r="E252" s="142"/>
      <c r="F252" s="141"/>
      <c r="G252" s="141"/>
      <c r="H252" s="141"/>
      <c r="I252" s="141"/>
      <c r="J252" s="141"/>
      <c r="K252" s="141"/>
      <c r="L252" s="141"/>
      <c r="M252" s="143"/>
      <c r="N252" s="144"/>
      <c r="O252" s="141"/>
      <c r="P252" s="145"/>
      <c r="Q252" s="141"/>
      <c r="R252" s="143"/>
      <c r="S252" s="141"/>
      <c r="T252" s="141"/>
      <c r="U252" s="141"/>
    </row>
    <row r="253" ht="12.75" customHeight="1">
      <c r="A253" s="141"/>
      <c r="B253" s="141"/>
      <c r="C253" s="141"/>
      <c r="D253" s="141"/>
      <c r="E253" s="142"/>
      <c r="F253" s="141"/>
      <c r="G253" s="141"/>
      <c r="H253" s="141"/>
      <c r="I253" s="141"/>
      <c r="J253" s="141"/>
      <c r="K253" s="141"/>
      <c r="L253" s="141"/>
      <c r="M253" s="143"/>
      <c r="N253" s="144"/>
      <c r="O253" s="141"/>
      <c r="P253" s="145"/>
      <c r="Q253" s="141"/>
      <c r="R253" s="143"/>
      <c r="S253" s="141"/>
      <c r="T253" s="141"/>
      <c r="U253" s="141"/>
    </row>
    <row r="254" ht="12.75" customHeight="1">
      <c r="A254" s="141"/>
      <c r="B254" s="141"/>
      <c r="C254" s="141"/>
      <c r="D254" s="141"/>
      <c r="E254" s="142"/>
      <c r="F254" s="141"/>
      <c r="G254" s="141"/>
      <c r="H254" s="141"/>
      <c r="I254" s="141"/>
      <c r="J254" s="141"/>
      <c r="K254" s="141"/>
      <c r="L254" s="141"/>
      <c r="M254" s="143"/>
      <c r="N254" s="144"/>
      <c r="O254" s="141"/>
      <c r="P254" s="145"/>
      <c r="Q254" s="141"/>
      <c r="R254" s="143"/>
      <c r="S254" s="141"/>
      <c r="T254" s="141"/>
      <c r="U254" s="141"/>
    </row>
    <row r="255" ht="12.75" customHeight="1">
      <c r="A255" s="141"/>
      <c r="B255" s="141"/>
      <c r="C255" s="141"/>
      <c r="D255" s="141"/>
      <c r="E255" s="142"/>
      <c r="F255" s="141"/>
      <c r="G255" s="141"/>
      <c r="H255" s="141"/>
      <c r="I255" s="141"/>
      <c r="J255" s="141"/>
      <c r="K255" s="141"/>
      <c r="L255" s="141"/>
      <c r="M255" s="143"/>
      <c r="N255" s="144"/>
      <c r="O255" s="141"/>
      <c r="P255" s="145"/>
      <c r="Q255" s="141"/>
      <c r="R255" s="143"/>
      <c r="S255" s="141"/>
      <c r="T255" s="141"/>
      <c r="U255" s="141"/>
    </row>
    <row r="256" ht="12.75" customHeight="1">
      <c r="A256" s="141"/>
      <c r="B256" s="141"/>
      <c r="C256" s="141"/>
      <c r="D256" s="141"/>
      <c r="E256" s="142"/>
      <c r="F256" s="141"/>
      <c r="G256" s="141"/>
      <c r="H256" s="141"/>
      <c r="I256" s="141"/>
      <c r="J256" s="141"/>
      <c r="K256" s="141"/>
      <c r="L256" s="141"/>
      <c r="M256" s="143"/>
      <c r="N256" s="144"/>
      <c r="O256" s="141"/>
      <c r="P256" s="145"/>
      <c r="Q256" s="141"/>
      <c r="R256" s="143"/>
      <c r="S256" s="141"/>
      <c r="T256" s="141"/>
      <c r="U256" s="141"/>
    </row>
    <row r="257" ht="12.75" customHeight="1">
      <c r="A257" s="141"/>
      <c r="B257" s="141"/>
      <c r="C257" s="141"/>
      <c r="D257" s="141"/>
      <c r="E257" s="142"/>
      <c r="F257" s="141"/>
      <c r="G257" s="141"/>
      <c r="H257" s="141"/>
      <c r="I257" s="141"/>
      <c r="J257" s="141"/>
      <c r="K257" s="141"/>
      <c r="L257" s="141"/>
      <c r="M257" s="143"/>
      <c r="N257" s="144"/>
      <c r="O257" s="141"/>
      <c r="P257" s="145"/>
      <c r="Q257" s="141"/>
      <c r="R257" s="143"/>
      <c r="S257" s="141"/>
      <c r="T257" s="141"/>
      <c r="U257" s="141"/>
    </row>
    <row r="258" ht="12.75" customHeight="1">
      <c r="A258" s="141"/>
      <c r="B258" s="141"/>
      <c r="C258" s="141"/>
      <c r="D258" s="141"/>
      <c r="E258" s="142"/>
      <c r="F258" s="141"/>
      <c r="G258" s="141"/>
      <c r="H258" s="141"/>
      <c r="I258" s="141"/>
      <c r="J258" s="141"/>
      <c r="K258" s="141"/>
      <c r="L258" s="141"/>
      <c r="M258" s="143"/>
      <c r="N258" s="144"/>
      <c r="O258" s="141"/>
      <c r="P258" s="145"/>
      <c r="Q258" s="141"/>
      <c r="R258" s="143"/>
      <c r="S258" s="141"/>
      <c r="T258" s="141"/>
      <c r="U258" s="141"/>
    </row>
    <row r="259" ht="12.75" customHeight="1">
      <c r="A259" s="141"/>
      <c r="B259" s="141"/>
      <c r="C259" s="141"/>
      <c r="D259" s="141"/>
      <c r="E259" s="142"/>
      <c r="F259" s="141"/>
      <c r="G259" s="141"/>
      <c r="H259" s="141"/>
      <c r="I259" s="141"/>
      <c r="J259" s="141"/>
      <c r="K259" s="141"/>
      <c r="L259" s="141"/>
      <c r="M259" s="143"/>
      <c r="N259" s="144"/>
      <c r="O259" s="141"/>
      <c r="P259" s="145"/>
      <c r="Q259" s="141"/>
      <c r="R259" s="143"/>
      <c r="S259" s="141"/>
      <c r="T259" s="141"/>
      <c r="U259" s="141"/>
    </row>
    <row r="260" ht="12.75" customHeight="1">
      <c r="A260" s="141"/>
      <c r="B260" s="141"/>
      <c r="C260" s="141"/>
      <c r="D260" s="141"/>
      <c r="E260" s="142"/>
      <c r="F260" s="141"/>
      <c r="G260" s="141"/>
      <c r="H260" s="141"/>
      <c r="I260" s="141"/>
      <c r="J260" s="141"/>
      <c r="K260" s="141"/>
      <c r="L260" s="141"/>
      <c r="M260" s="143"/>
      <c r="N260" s="144"/>
      <c r="O260" s="141"/>
      <c r="P260" s="145"/>
      <c r="Q260" s="141"/>
      <c r="R260" s="143"/>
      <c r="S260" s="141"/>
      <c r="T260" s="141"/>
      <c r="U260" s="141"/>
    </row>
    <row r="261" ht="12.75" customHeight="1">
      <c r="A261" s="141"/>
      <c r="B261" s="141"/>
      <c r="C261" s="141"/>
      <c r="D261" s="141"/>
      <c r="E261" s="142"/>
      <c r="F261" s="141"/>
      <c r="G261" s="141"/>
      <c r="H261" s="141"/>
      <c r="I261" s="141"/>
      <c r="J261" s="141"/>
      <c r="K261" s="141"/>
      <c r="L261" s="141"/>
      <c r="M261" s="143"/>
      <c r="N261" s="144"/>
      <c r="O261" s="141"/>
      <c r="P261" s="145"/>
      <c r="Q261" s="141"/>
      <c r="R261" s="143"/>
      <c r="S261" s="141"/>
      <c r="T261" s="141"/>
      <c r="U261" s="141"/>
    </row>
    <row r="262" ht="12.75" customHeight="1">
      <c r="A262" s="141"/>
      <c r="B262" s="141"/>
      <c r="C262" s="141"/>
      <c r="D262" s="141"/>
      <c r="E262" s="142"/>
      <c r="F262" s="141"/>
      <c r="G262" s="141"/>
      <c r="H262" s="141"/>
      <c r="I262" s="141"/>
      <c r="J262" s="141"/>
      <c r="K262" s="141"/>
      <c r="L262" s="141"/>
      <c r="M262" s="143"/>
      <c r="N262" s="144"/>
      <c r="O262" s="141"/>
      <c r="P262" s="145"/>
      <c r="Q262" s="141"/>
      <c r="R262" s="143"/>
      <c r="S262" s="141"/>
      <c r="T262" s="141"/>
      <c r="U262" s="141"/>
    </row>
    <row r="263" ht="12.75" customHeight="1">
      <c r="A263" s="141"/>
      <c r="B263" s="141"/>
      <c r="C263" s="141"/>
      <c r="D263" s="141"/>
      <c r="E263" s="142"/>
      <c r="F263" s="141"/>
      <c r="G263" s="141"/>
      <c r="H263" s="141"/>
      <c r="I263" s="141"/>
      <c r="J263" s="141"/>
      <c r="K263" s="141"/>
      <c r="L263" s="141"/>
      <c r="M263" s="143"/>
      <c r="N263" s="144"/>
      <c r="O263" s="141"/>
      <c r="P263" s="145"/>
      <c r="Q263" s="141"/>
      <c r="R263" s="143"/>
      <c r="S263" s="141"/>
      <c r="T263" s="141"/>
      <c r="U263" s="141"/>
    </row>
    <row r="264" ht="12.75" customHeight="1">
      <c r="A264" s="141"/>
      <c r="B264" s="141"/>
      <c r="C264" s="141"/>
      <c r="D264" s="141"/>
      <c r="E264" s="142"/>
      <c r="F264" s="141"/>
      <c r="G264" s="141"/>
      <c r="H264" s="141"/>
      <c r="I264" s="141"/>
      <c r="J264" s="141"/>
      <c r="K264" s="141"/>
      <c r="L264" s="141"/>
      <c r="M264" s="143"/>
      <c r="N264" s="144"/>
      <c r="O264" s="141"/>
      <c r="P264" s="145"/>
      <c r="Q264" s="141"/>
      <c r="R264" s="143"/>
      <c r="S264" s="141"/>
      <c r="T264" s="141"/>
      <c r="U264" s="141"/>
    </row>
    <row r="265" ht="12.75" customHeight="1">
      <c r="A265" s="141"/>
      <c r="B265" s="141"/>
      <c r="C265" s="141"/>
      <c r="D265" s="141"/>
      <c r="E265" s="142"/>
      <c r="F265" s="141"/>
      <c r="G265" s="141"/>
      <c r="H265" s="141"/>
      <c r="I265" s="141"/>
      <c r="J265" s="141"/>
      <c r="K265" s="141"/>
      <c r="L265" s="141"/>
      <c r="M265" s="143"/>
      <c r="N265" s="144"/>
      <c r="O265" s="141"/>
      <c r="P265" s="145"/>
      <c r="Q265" s="141"/>
      <c r="R265" s="143"/>
      <c r="S265" s="141"/>
      <c r="T265" s="141"/>
      <c r="U265" s="141"/>
    </row>
    <row r="266" ht="12.75" customHeight="1">
      <c r="A266" s="141"/>
      <c r="B266" s="141"/>
      <c r="C266" s="141"/>
      <c r="D266" s="141"/>
      <c r="E266" s="142"/>
      <c r="F266" s="141"/>
      <c r="G266" s="141"/>
      <c r="H266" s="141"/>
      <c r="I266" s="141"/>
      <c r="J266" s="141"/>
      <c r="K266" s="141"/>
      <c r="L266" s="141"/>
      <c r="M266" s="143"/>
      <c r="N266" s="144"/>
      <c r="O266" s="141"/>
      <c r="P266" s="145"/>
      <c r="Q266" s="141"/>
      <c r="R266" s="143"/>
      <c r="S266" s="141"/>
      <c r="T266" s="141"/>
      <c r="U266" s="141"/>
    </row>
    <row r="267" ht="12.75" customHeight="1">
      <c r="A267" s="141"/>
      <c r="B267" s="141"/>
      <c r="C267" s="141"/>
      <c r="D267" s="141"/>
      <c r="E267" s="142"/>
      <c r="F267" s="141"/>
      <c r="G267" s="141"/>
      <c r="H267" s="141"/>
      <c r="I267" s="141"/>
      <c r="J267" s="141"/>
      <c r="K267" s="141"/>
      <c r="L267" s="141"/>
      <c r="M267" s="143"/>
      <c r="N267" s="144"/>
      <c r="O267" s="141"/>
      <c r="P267" s="145"/>
      <c r="Q267" s="141"/>
      <c r="R267" s="143"/>
      <c r="S267" s="141"/>
      <c r="T267" s="141"/>
      <c r="U267" s="141"/>
    </row>
    <row r="268" ht="12.75" customHeight="1">
      <c r="A268" s="141"/>
      <c r="B268" s="141"/>
      <c r="C268" s="141"/>
      <c r="D268" s="141"/>
      <c r="E268" s="142"/>
      <c r="F268" s="141"/>
      <c r="G268" s="141"/>
      <c r="H268" s="141"/>
      <c r="I268" s="141"/>
      <c r="J268" s="141"/>
      <c r="K268" s="141"/>
      <c r="L268" s="141"/>
      <c r="M268" s="143"/>
      <c r="N268" s="144"/>
      <c r="O268" s="141"/>
      <c r="P268" s="145"/>
      <c r="Q268" s="141"/>
      <c r="R268" s="143"/>
      <c r="S268" s="141"/>
      <c r="T268" s="141"/>
      <c r="U268" s="141"/>
    </row>
    <row r="269" ht="12.75" customHeight="1">
      <c r="A269" s="141"/>
      <c r="B269" s="141"/>
      <c r="C269" s="141"/>
      <c r="D269" s="141"/>
      <c r="E269" s="142"/>
      <c r="F269" s="141"/>
      <c r="G269" s="141"/>
      <c r="H269" s="141"/>
      <c r="I269" s="141"/>
      <c r="J269" s="141"/>
      <c r="K269" s="141"/>
      <c r="L269" s="141"/>
      <c r="M269" s="143"/>
      <c r="N269" s="144"/>
      <c r="O269" s="141"/>
      <c r="P269" s="145"/>
      <c r="Q269" s="141"/>
      <c r="R269" s="143"/>
      <c r="S269" s="141"/>
      <c r="T269" s="141"/>
      <c r="U269" s="141"/>
    </row>
    <row r="270" ht="12.75" customHeight="1">
      <c r="A270" s="141"/>
      <c r="B270" s="141"/>
      <c r="C270" s="141"/>
      <c r="D270" s="141"/>
      <c r="E270" s="142"/>
      <c r="F270" s="141"/>
      <c r="G270" s="141"/>
      <c r="H270" s="141"/>
      <c r="I270" s="141"/>
      <c r="J270" s="141"/>
      <c r="K270" s="141"/>
      <c r="L270" s="141"/>
      <c r="M270" s="143"/>
      <c r="N270" s="144"/>
      <c r="O270" s="141"/>
      <c r="P270" s="145"/>
      <c r="Q270" s="141"/>
      <c r="R270" s="143"/>
      <c r="S270" s="141"/>
      <c r="T270" s="141"/>
      <c r="U270" s="141"/>
    </row>
    <row r="271" ht="12.75" customHeight="1">
      <c r="A271" s="141"/>
      <c r="B271" s="141"/>
      <c r="C271" s="141"/>
      <c r="D271" s="141"/>
      <c r="E271" s="142"/>
      <c r="F271" s="141"/>
      <c r="G271" s="141"/>
      <c r="H271" s="141"/>
      <c r="I271" s="141"/>
      <c r="J271" s="141"/>
      <c r="K271" s="141"/>
      <c r="L271" s="141"/>
      <c r="M271" s="143"/>
      <c r="N271" s="144"/>
      <c r="O271" s="141"/>
      <c r="P271" s="145"/>
      <c r="Q271" s="141"/>
      <c r="R271" s="143"/>
      <c r="S271" s="141"/>
      <c r="T271" s="141"/>
      <c r="U271" s="141"/>
    </row>
    <row r="272" ht="12.75" customHeight="1">
      <c r="A272" s="141"/>
      <c r="B272" s="141"/>
      <c r="C272" s="141"/>
      <c r="D272" s="141"/>
      <c r="E272" s="142"/>
      <c r="F272" s="141"/>
      <c r="G272" s="141"/>
      <c r="H272" s="141"/>
      <c r="I272" s="141"/>
      <c r="J272" s="141"/>
      <c r="K272" s="141"/>
      <c r="L272" s="141"/>
      <c r="M272" s="143"/>
      <c r="N272" s="144"/>
      <c r="O272" s="141"/>
      <c r="P272" s="145"/>
      <c r="Q272" s="141"/>
      <c r="R272" s="143"/>
      <c r="S272" s="141"/>
      <c r="T272" s="141"/>
      <c r="U272" s="141"/>
    </row>
    <row r="273" ht="12.75" customHeight="1">
      <c r="A273" s="141"/>
      <c r="B273" s="141"/>
      <c r="C273" s="141"/>
      <c r="D273" s="141"/>
      <c r="E273" s="142"/>
      <c r="F273" s="141"/>
      <c r="G273" s="141"/>
      <c r="H273" s="141"/>
      <c r="I273" s="141"/>
      <c r="J273" s="141"/>
      <c r="K273" s="141"/>
      <c r="L273" s="141"/>
      <c r="M273" s="143"/>
      <c r="N273" s="144"/>
      <c r="O273" s="141"/>
      <c r="P273" s="145"/>
      <c r="Q273" s="141"/>
      <c r="R273" s="143"/>
      <c r="S273" s="141"/>
      <c r="T273" s="141"/>
      <c r="U273" s="141"/>
    </row>
    <row r="274" ht="12.75" customHeight="1">
      <c r="A274" s="141"/>
      <c r="B274" s="141"/>
      <c r="C274" s="141"/>
      <c r="D274" s="141"/>
      <c r="E274" s="142"/>
      <c r="F274" s="141"/>
      <c r="G274" s="141"/>
      <c r="H274" s="141"/>
      <c r="I274" s="141"/>
      <c r="J274" s="141"/>
      <c r="K274" s="141"/>
      <c r="L274" s="141"/>
      <c r="M274" s="143"/>
      <c r="N274" s="144"/>
      <c r="O274" s="141"/>
      <c r="P274" s="145"/>
      <c r="Q274" s="141"/>
      <c r="R274" s="143"/>
      <c r="S274" s="141"/>
      <c r="T274" s="141"/>
      <c r="U274" s="141"/>
    </row>
    <row r="275" ht="12.75" customHeight="1">
      <c r="A275" s="141"/>
      <c r="B275" s="141"/>
      <c r="C275" s="141"/>
      <c r="D275" s="141"/>
      <c r="E275" s="142"/>
      <c r="F275" s="141"/>
      <c r="G275" s="141"/>
      <c r="H275" s="141"/>
      <c r="I275" s="141"/>
      <c r="J275" s="141"/>
      <c r="K275" s="141"/>
      <c r="L275" s="141"/>
      <c r="M275" s="143"/>
      <c r="N275" s="144"/>
      <c r="O275" s="141"/>
      <c r="P275" s="145"/>
      <c r="Q275" s="141"/>
      <c r="R275" s="143"/>
      <c r="S275" s="141"/>
      <c r="T275" s="141"/>
      <c r="U275" s="141"/>
    </row>
    <row r="276" ht="12.75" customHeight="1">
      <c r="A276" s="141"/>
      <c r="B276" s="141"/>
      <c r="C276" s="141"/>
      <c r="D276" s="141"/>
      <c r="E276" s="142"/>
      <c r="F276" s="141"/>
      <c r="G276" s="141"/>
      <c r="H276" s="141"/>
      <c r="I276" s="141"/>
      <c r="J276" s="141"/>
      <c r="K276" s="141"/>
      <c r="L276" s="141"/>
      <c r="M276" s="143"/>
      <c r="N276" s="144"/>
      <c r="O276" s="141"/>
      <c r="P276" s="145"/>
      <c r="Q276" s="141"/>
      <c r="R276" s="143"/>
      <c r="S276" s="141"/>
      <c r="T276" s="141"/>
      <c r="U276" s="141"/>
    </row>
    <row r="277" ht="12.75" customHeight="1">
      <c r="A277" s="141"/>
      <c r="B277" s="141"/>
      <c r="C277" s="141"/>
      <c r="D277" s="141"/>
      <c r="E277" s="142"/>
      <c r="F277" s="141"/>
      <c r="G277" s="141"/>
      <c r="H277" s="141"/>
      <c r="I277" s="141"/>
      <c r="J277" s="141"/>
      <c r="K277" s="141"/>
      <c r="L277" s="141"/>
      <c r="M277" s="143"/>
      <c r="N277" s="144"/>
      <c r="O277" s="141"/>
      <c r="P277" s="145"/>
      <c r="Q277" s="141"/>
      <c r="R277" s="143"/>
      <c r="S277" s="141"/>
      <c r="T277" s="141"/>
      <c r="U277" s="141"/>
    </row>
    <row r="278" ht="12.75" customHeight="1">
      <c r="A278" s="141"/>
      <c r="B278" s="141"/>
      <c r="C278" s="141"/>
      <c r="D278" s="141"/>
      <c r="E278" s="142"/>
      <c r="F278" s="141"/>
      <c r="G278" s="141"/>
      <c r="H278" s="141"/>
      <c r="I278" s="141"/>
      <c r="J278" s="141"/>
      <c r="K278" s="141"/>
      <c r="L278" s="141"/>
      <c r="M278" s="143"/>
      <c r="N278" s="144"/>
      <c r="O278" s="141"/>
      <c r="P278" s="145"/>
      <c r="Q278" s="141"/>
      <c r="R278" s="143"/>
      <c r="S278" s="141"/>
      <c r="T278" s="141"/>
      <c r="U278" s="141"/>
    </row>
    <row r="279" ht="12.75" customHeight="1">
      <c r="A279" s="141"/>
      <c r="B279" s="141"/>
      <c r="C279" s="141"/>
      <c r="D279" s="141"/>
      <c r="E279" s="142"/>
      <c r="F279" s="141"/>
      <c r="G279" s="141"/>
      <c r="H279" s="141"/>
      <c r="I279" s="141"/>
      <c r="J279" s="141"/>
      <c r="K279" s="141"/>
      <c r="L279" s="141"/>
      <c r="M279" s="143"/>
      <c r="N279" s="144"/>
      <c r="O279" s="141"/>
      <c r="P279" s="145"/>
      <c r="Q279" s="141"/>
      <c r="R279" s="143"/>
      <c r="S279" s="141"/>
      <c r="T279" s="141"/>
      <c r="U279" s="141"/>
    </row>
    <row r="280" ht="12.75" customHeight="1">
      <c r="A280" s="141"/>
      <c r="B280" s="141"/>
      <c r="C280" s="141"/>
      <c r="D280" s="141"/>
      <c r="E280" s="142"/>
      <c r="F280" s="141"/>
      <c r="G280" s="141"/>
      <c r="H280" s="141"/>
      <c r="I280" s="141"/>
      <c r="J280" s="141"/>
      <c r="K280" s="141"/>
      <c r="L280" s="141"/>
      <c r="M280" s="143"/>
      <c r="N280" s="144"/>
      <c r="O280" s="141"/>
      <c r="P280" s="145"/>
      <c r="Q280" s="141"/>
      <c r="R280" s="143"/>
      <c r="S280" s="141"/>
      <c r="T280" s="141"/>
      <c r="U280" s="141"/>
    </row>
    <row r="281" ht="12.75" customHeight="1">
      <c r="A281" s="141"/>
      <c r="B281" s="141"/>
      <c r="C281" s="141"/>
      <c r="D281" s="141"/>
      <c r="E281" s="142"/>
      <c r="F281" s="141"/>
      <c r="G281" s="141"/>
      <c r="H281" s="141"/>
      <c r="I281" s="141"/>
      <c r="J281" s="141"/>
      <c r="K281" s="141"/>
      <c r="L281" s="141"/>
      <c r="M281" s="143"/>
      <c r="N281" s="144"/>
      <c r="O281" s="141"/>
      <c r="P281" s="145"/>
      <c r="Q281" s="141"/>
      <c r="R281" s="143"/>
      <c r="S281" s="141"/>
      <c r="T281" s="141"/>
      <c r="U281" s="141"/>
    </row>
    <row r="282" ht="12.75" customHeight="1">
      <c r="A282" s="141"/>
      <c r="B282" s="141"/>
      <c r="C282" s="141"/>
      <c r="D282" s="141"/>
      <c r="E282" s="142"/>
      <c r="F282" s="141"/>
      <c r="G282" s="141"/>
      <c r="H282" s="141"/>
      <c r="I282" s="141"/>
      <c r="J282" s="141"/>
      <c r="K282" s="141"/>
      <c r="L282" s="141"/>
      <c r="M282" s="143"/>
      <c r="N282" s="144"/>
      <c r="O282" s="141"/>
      <c r="P282" s="145"/>
      <c r="Q282" s="141"/>
      <c r="R282" s="143"/>
      <c r="S282" s="141"/>
      <c r="T282" s="141"/>
      <c r="U282" s="141"/>
    </row>
    <row r="283" ht="12.75" customHeight="1">
      <c r="A283" s="141"/>
      <c r="B283" s="141"/>
      <c r="C283" s="141"/>
      <c r="D283" s="141"/>
      <c r="E283" s="142"/>
      <c r="F283" s="141"/>
      <c r="G283" s="141"/>
      <c r="H283" s="141"/>
      <c r="I283" s="141"/>
      <c r="J283" s="141"/>
      <c r="K283" s="141"/>
      <c r="L283" s="141"/>
      <c r="M283" s="143"/>
      <c r="N283" s="144"/>
      <c r="O283" s="141"/>
      <c r="P283" s="145"/>
      <c r="Q283" s="141"/>
      <c r="R283" s="143"/>
      <c r="S283" s="141"/>
      <c r="T283" s="141"/>
      <c r="U283" s="141"/>
    </row>
    <row r="284" ht="12.75" customHeight="1">
      <c r="A284" s="141"/>
      <c r="B284" s="141"/>
      <c r="C284" s="141"/>
      <c r="D284" s="141"/>
      <c r="E284" s="142"/>
      <c r="F284" s="141"/>
      <c r="G284" s="141"/>
      <c r="H284" s="141"/>
      <c r="I284" s="141"/>
      <c r="J284" s="141"/>
      <c r="K284" s="141"/>
      <c r="L284" s="141"/>
      <c r="M284" s="143"/>
      <c r="N284" s="144"/>
      <c r="O284" s="141"/>
      <c r="P284" s="145"/>
      <c r="Q284" s="141"/>
      <c r="R284" s="143"/>
      <c r="S284" s="141"/>
      <c r="T284" s="141"/>
      <c r="U284" s="141"/>
    </row>
    <row r="285" ht="12.75" customHeight="1">
      <c r="A285" s="141"/>
      <c r="B285" s="141"/>
      <c r="C285" s="141"/>
      <c r="D285" s="141"/>
      <c r="E285" s="142"/>
      <c r="F285" s="141"/>
      <c r="G285" s="141"/>
      <c r="H285" s="141"/>
      <c r="I285" s="141"/>
      <c r="J285" s="141"/>
      <c r="K285" s="141"/>
      <c r="L285" s="141"/>
      <c r="M285" s="143"/>
      <c r="N285" s="144"/>
      <c r="O285" s="141"/>
      <c r="P285" s="145"/>
      <c r="Q285" s="141"/>
      <c r="R285" s="143"/>
      <c r="S285" s="141"/>
      <c r="T285" s="141"/>
      <c r="U285" s="141"/>
    </row>
    <row r="286" ht="12.75" customHeight="1">
      <c r="A286" s="141"/>
      <c r="B286" s="141"/>
      <c r="C286" s="141"/>
      <c r="D286" s="141"/>
      <c r="E286" s="142"/>
      <c r="F286" s="141"/>
      <c r="G286" s="141"/>
      <c r="H286" s="141"/>
      <c r="I286" s="141"/>
      <c r="J286" s="141"/>
      <c r="K286" s="141"/>
      <c r="L286" s="141"/>
      <c r="M286" s="143"/>
      <c r="N286" s="144"/>
      <c r="O286" s="141"/>
      <c r="P286" s="145"/>
      <c r="Q286" s="141"/>
      <c r="R286" s="143"/>
      <c r="S286" s="141"/>
      <c r="T286" s="141"/>
      <c r="U286" s="141"/>
    </row>
    <row r="287" ht="12.75" customHeight="1">
      <c r="A287" s="141"/>
      <c r="B287" s="141"/>
      <c r="C287" s="141"/>
      <c r="D287" s="141"/>
      <c r="E287" s="142"/>
      <c r="F287" s="141"/>
      <c r="G287" s="141"/>
      <c r="H287" s="141"/>
      <c r="I287" s="141"/>
      <c r="J287" s="141"/>
      <c r="K287" s="141"/>
      <c r="L287" s="141"/>
      <c r="M287" s="143"/>
      <c r="N287" s="144"/>
      <c r="O287" s="141"/>
      <c r="P287" s="145"/>
      <c r="Q287" s="141"/>
      <c r="R287" s="143"/>
      <c r="S287" s="141"/>
      <c r="T287" s="141"/>
      <c r="U287" s="141"/>
    </row>
    <row r="288" ht="12.75" customHeight="1">
      <c r="A288" s="141"/>
      <c r="B288" s="141"/>
      <c r="C288" s="141"/>
      <c r="D288" s="141"/>
      <c r="E288" s="142"/>
      <c r="F288" s="141"/>
      <c r="G288" s="141"/>
      <c r="H288" s="141"/>
      <c r="I288" s="141"/>
      <c r="J288" s="141"/>
      <c r="K288" s="141"/>
      <c r="L288" s="141"/>
      <c r="M288" s="143"/>
      <c r="N288" s="144"/>
      <c r="O288" s="141"/>
      <c r="P288" s="145"/>
      <c r="Q288" s="141"/>
      <c r="R288" s="143"/>
      <c r="S288" s="141"/>
      <c r="T288" s="141"/>
      <c r="U288" s="141"/>
    </row>
    <row r="289" ht="12.75" customHeight="1">
      <c r="A289" s="141"/>
      <c r="B289" s="141"/>
      <c r="C289" s="141"/>
      <c r="D289" s="141"/>
      <c r="E289" s="142"/>
      <c r="F289" s="141"/>
      <c r="G289" s="141"/>
      <c r="H289" s="141"/>
      <c r="I289" s="141"/>
      <c r="J289" s="141"/>
      <c r="K289" s="141"/>
      <c r="L289" s="141"/>
      <c r="M289" s="143"/>
      <c r="N289" s="144"/>
      <c r="O289" s="141"/>
      <c r="P289" s="145"/>
      <c r="Q289" s="141"/>
      <c r="R289" s="143"/>
      <c r="S289" s="141"/>
      <c r="T289" s="141"/>
      <c r="U289" s="141"/>
    </row>
    <row r="290" ht="12.75" customHeight="1">
      <c r="A290" s="141"/>
      <c r="B290" s="141"/>
      <c r="C290" s="141"/>
      <c r="D290" s="141"/>
      <c r="E290" s="142"/>
      <c r="F290" s="141"/>
      <c r="G290" s="141"/>
      <c r="H290" s="141"/>
      <c r="I290" s="141"/>
      <c r="J290" s="141"/>
      <c r="K290" s="141"/>
      <c r="L290" s="141"/>
      <c r="M290" s="143"/>
      <c r="N290" s="144"/>
      <c r="O290" s="141"/>
      <c r="P290" s="145"/>
      <c r="Q290" s="141"/>
      <c r="R290" s="143"/>
      <c r="S290" s="141"/>
      <c r="T290" s="141"/>
      <c r="U290" s="141"/>
    </row>
    <row r="291" ht="12.75" customHeight="1">
      <c r="A291" s="141"/>
      <c r="B291" s="141"/>
      <c r="C291" s="141"/>
      <c r="D291" s="141"/>
      <c r="E291" s="142"/>
      <c r="F291" s="141"/>
      <c r="G291" s="141"/>
      <c r="H291" s="141"/>
      <c r="I291" s="141"/>
      <c r="J291" s="141"/>
      <c r="K291" s="141"/>
      <c r="L291" s="141"/>
      <c r="M291" s="143"/>
      <c r="N291" s="144"/>
      <c r="O291" s="141"/>
      <c r="P291" s="145"/>
      <c r="Q291" s="141"/>
      <c r="R291" s="143"/>
      <c r="S291" s="141"/>
      <c r="T291" s="141"/>
      <c r="U291" s="141"/>
    </row>
    <row r="292" ht="12.75" customHeight="1">
      <c r="A292" s="141"/>
      <c r="B292" s="141"/>
      <c r="C292" s="141"/>
      <c r="D292" s="141"/>
      <c r="E292" s="142"/>
      <c r="F292" s="141"/>
      <c r="G292" s="141"/>
      <c r="H292" s="141"/>
      <c r="I292" s="141"/>
      <c r="J292" s="141"/>
      <c r="K292" s="141"/>
      <c r="L292" s="141"/>
      <c r="M292" s="143"/>
      <c r="N292" s="144"/>
      <c r="O292" s="141"/>
      <c r="P292" s="145"/>
      <c r="Q292" s="141"/>
      <c r="R292" s="143"/>
      <c r="S292" s="141"/>
      <c r="T292" s="141"/>
      <c r="U292" s="141"/>
    </row>
    <row r="293" ht="12.75" customHeight="1">
      <c r="A293" s="141"/>
      <c r="B293" s="141"/>
      <c r="C293" s="141"/>
      <c r="D293" s="141"/>
      <c r="E293" s="142"/>
      <c r="F293" s="141"/>
      <c r="G293" s="141"/>
      <c r="H293" s="141"/>
      <c r="I293" s="141"/>
      <c r="J293" s="141"/>
      <c r="K293" s="141"/>
      <c r="L293" s="141"/>
      <c r="M293" s="143"/>
      <c r="N293" s="144"/>
      <c r="O293" s="141"/>
      <c r="P293" s="145"/>
      <c r="Q293" s="141"/>
      <c r="R293" s="143"/>
      <c r="S293" s="141"/>
      <c r="T293" s="141"/>
      <c r="U293" s="141"/>
    </row>
    <row r="294" ht="12.75" customHeight="1">
      <c r="A294" s="141"/>
      <c r="B294" s="141"/>
      <c r="C294" s="141"/>
      <c r="D294" s="141"/>
      <c r="E294" s="142"/>
      <c r="F294" s="141"/>
      <c r="G294" s="141"/>
      <c r="H294" s="141"/>
      <c r="I294" s="141"/>
      <c r="J294" s="141"/>
      <c r="K294" s="141"/>
      <c r="L294" s="141"/>
      <c r="M294" s="143"/>
      <c r="N294" s="144"/>
      <c r="O294" s="141"/>
      <c r="P294" s="145"/>
      <c r="Q294" s="141"/>
      <c r="R294" s="143"/>
      <c r="S294" s="141"/>
      <c r="T294" s="141"/>
      <c r="U294" s="141"/>
    </row>
    <row r="295" ht="12.75" customHeight="1">
      <c r="A295" s="141"/>
      <c r="B295" s="141"/>
      <c r="C295" s="141"/>
      <c r="D295" s="141"/>
      <c r="E295" s="142"/>
      <c r="F295" s="141"/>
      <c r="G295" s="141"/>
      <c r="H295" s="141"/>
      <c r="I295" s="141"/>
      <c r="J295" s="141"/>
      <c r="K295" s="141"/>
      <c r="L295" s="141"/>
      <c r="M295" s="143"/>
      <c r="N295" s="144"/>
      <c r="O295" s="141"/>
      <c r="P295" s="145"/>
      <c r="Q295" s="141"/>
      <c r="R295" s="143"/>
      <c r="S295" s="141"/>
      <c r="T295" s="141"/>
      <c r="U295" s="141"/>
    </row>
    <row r="296" ht="12.75" customHeight="1">
      <c r="A296" s="141"/>
      <c r="B296" s="141"/>
      <c r="C296" s="141"/>
      <c r="D296" s="141"/>
      <c r="E296" s="142"/>
      <c r="F296" s="141"/>
      <c r="G296" s="141"/>
      <c r="H296" s="141"/>
      <c r="I296" s="141"/>
      <c r="J296" s="141"/>
      <c r="K296" s="141"/>
      <c r="L296" s="141"/>
      <c r="M296" s="143"/>
      <c r="N296" s="144"/>
      <c r="O296" s="141"/>
      <c r="P296" s="145"/>
      <c r="Q296" s="141"/>
      <c r="R296" s="143"/>
      <c r="S296" s="141"/>
      <c r="T296" s="141"/>
      <c r="U296" s="141"/>
    </row>
    <row r="297" ht="12.75" customHeight="1">
      <c r="A297" s="141"/>
      <c r="B297" s="141"/>
      <c r="C297" s="141"/>
      <c r="D297" s="141"/>
      <c r="E297" s="142"/>
      <c r="F297" s="141"/>
      <c r="G297" s="141"/>
      <c r="H297" s="141"/>
      <c r="I297" s="141"/>
      <c r="J297" s="141"/>
      <c r="K297" s="141"/>
      <c r="L297" s="141"/>
      <c r="M297" s="143"/>
      <c r="N297" s="144"/>
      <c r="O297" s="141"/>
      <c r="P297" s="145"/>
      <c r="Q297" s="141"/>
      <c r="R297" s="143"/>
      <c r="S297" s="141"/>
      <c r="T297" s="141"/>
      <c r="U297" s="141"/>
    </row>
    <row r="298" ht="12.75" customHeight="1">
      <c r="A298" s="141"/>
      <c r="B298" s="141"/>
      <c r="C298" s="141"/>
      <c r="D298" s="141"/>
      <c r="E298" s="142"/>
      <c r="F298" s="141"/>
      <c r="G298" s="141"/>
      <c r="H298" s="141"/>
      <c r="I298" s="141"/>
      <c r="J298" s="141"/>
      <c r="K298" s="141"/>
      <c r="L298" s="141"/>
      <c r="M298" s="143"/>
      <c r="N298" s="144"/>
      <c r="O298" s="141"/>
      <c r="P298" s="145"/>
      <c r="Q298" s="141"/>
      <c r="R298" s="143"/>
      <c r="S298" s="141"/>
      <c r="T298" s="141"/>
      <c r="U298" s="141"/>
    </row>
    <row r="299" ht="12.75" customHeight="1">
      <c r="A299" s="141"/>
      <c r="B299" s="141"/>
      <c r="C299" s="141"/>
      <c r="D299" s="141"/>
      <c r="E299" s="142"/>
      <c r="F299" s="141"/>
      <c r="G299" s="141"/>
      <c r="H299" s="141"/>
      <c r="I299" s="141"/>
      <c r="J299" s="141"/>
      <c r="K299" s="141"/>
      <c r="L299" s="141"/>
      <c r="M299" s="143"/>
      <c r="N299" s="144"/>
      <c r="O299" s="141"/>
      <c r="P299" s="145"/>
      <c r="Q299" s="141"/>
      <c r="R299" s="143"/>
      <c r="S299" s="141"/>
      <c r="T299" s="141"/>
      <c r="U299" s="141"/>
    </row>
    <row r="300" ht="12.75" customHeight="1">
      <c r="A300" s="141"/>
      <c r="B300" s="141"/>
      <c r="C300" s="141"/>
      <c r="D300" s="141"/>
      <c r="E300" s="142"/>
      <c r="F300" s="141"/>
      <c r="G300" s="141"/>
      <c r="H300" s="141"/>
      <c r="I300" s="141"/>
      <c r="J300" s="141"/>
      <c r="K300" s="141"/>
      <c r="L300" s="141"/>
      <c r="M300" s="143"/>
      <c r="N300" s="144"/>
      <c r="O300" s="141"/>
      <c r="P300" s="145"/>
      <c r="Q300" s="141"/>
      <c r="R300" s="143"/>
      <c r="S300" s="141"/>
      <c r="T300" s="141"/>
      <c r="U300" s="141"/>
    </row>
    <row r="301" ht="12.75" customHeight="1">
      <c r="A301" s="141"/>
      <c r="B301" s="141"/>
      <c r="C301" s="141"/>
      <c r="D301" s="141"/>
      <c r="E301" s="142"/>
      <c r="F301" s="141"/>
      <c r="G301" s="141"/>
      <c r="H301" s="141"/>
      <c r="I301" s="141"/>
      <c r="J301" s="141"/>
      <c r="K301" s="141"/>
      <c r="L301" s="141"/>
      <c r="M301" s="143"/>
      <c r="N301" s="144"/>
      <c r="O301" s="141"/>
      <c r="P301" s="145"/>
      <c r="Q301" s="141"/>
      <c r="R301" s="143"/>
      <c r="S301" s="141"/>
      <c r="T301" s="141"/>
      <c r="U301" s="141"/>
    </row>
    <row r="302" ht="12.75" customHeight="1">
      <c r="A302" s="141"/>
      <c r="B302" s="141"/>
      <c r="C302" s="141"/>
      <c r="D302" s="141"/>
      <c r="E302" s="142"/>
      <c r="F302" s="141"/>
      <c r="G302" s="141"/>
      <c r="H302" s="141"/>
      <c r="I302" s="141"/>
      <c r="J302" s="141"/>
      <c r="K302" s="141"/>
      <c r="L302" s="141"/>
      <c r="M302" s="143"/>
      <c r="N302" s="144"/>
      <c r="O302" s="141"/>
      <c r="P302" s="145"/>
      <c r="Q302" s="141"/>
      <c r="R302" s="143"/>
      <c r="S302" s="141"/>
      <c r="T302" s="141"/>
      <c r="U302" s="141"/>
    </row>
    <row r="303" ht="12.75" customHeight="1">
      <c r="A303" s="141"/>
      <c r="B303" s="141"/>
      <c r="C303" s="141"/>
      <c r="D303" s="141"/>
      <c r="E303" s="142"/>
      <c r="F303" s="141"/>
      <c r="G303" s="141"/>
      <c r="H303" s="141"/>
      <c r="I303" s="141"/>
      <c r="J303" s="141"/>
      <c r="K303" s="141"/>
      <c r="L303" s="141"/>
      <c r="M303" s="143"/>
      <c r="N303" s="144"/>
      <c r="O303" s="141"/>
      <c r="P303" s="145"/>
      <c r="Q303" s="141"/>
      <c r="R303" s="143"/>
      <c r="S303" s="141"/>
      <c r="T303" s="141"/>
      <c r="U303" s="141"/>
    </row>
    <row r="304" ht="12.75" customHeight="1">
      <c r="A304" s="141"/>
      <c r="B304" s="141"/>
      <c r="C304" s="141"/>
      <c r="D304" s="141"/>
      <c r="E304" s="142"/>
      <c r="F304" s="141"/>
      <c r="G304" s="141"/>
      <c r="H304" s="141"/>
      <c r="I304" s="141"/>
      <c r="J304" s="141"/>
      <c r="K304" s="141"/>
      <c r="L304" s="141"/>
      <c r="M304" s="143"/>
      <c r="N304" s="144"/>
      <c r="O304" s="141"/>
      <c r="P304" s="145"/>
      <c r="Q304" s="141"/>
      <c r="R304" s="143"/>
      <c r="S304" s="141"/>
      <c r="T304" s="141"/>
      <c r="U304" s="141"/>
    </row>
    <row r="305" ht="12.75" customHeight="1">
      <c r="A305" s="141"/>
      <c r="B305" s="141"/>
      <c r="C305" s="141"/>
      <c r="D305" s="141"/>
      <c r="E305" s="142"/>
      <c r="F305" s="141"/>
      <c r="G305" s="141"/>
      <c r="H305" s="141"/>
      <c r="I305" s="141"/>
      <c r="J305" s="141"/>
      <c r="K305" s="141"/>
      <c r="L305" s="141"/>
      <c r="M305" s="143"/>
      <c r="N305" s="144"/>
      <c r="O305" s="141"/>
      <c r="P305" s="145"/>
      <c r="Q305" s="141"/>
      <c r="R305" s="143"/>
      <c r="S305" s="141"/>
      <c r="T305" s="141"/>
      <c r="U305" s="141"/>
    </row>
    <row r="306" ht="12.75" customHeight="1">
      <c r="A306" s="141"/>
      <c r="B306" s="141"/>
      <c r="C306" s="141"/>
      <c r="D306" s="141"/>
      <c r="E306" s="142"/>
      <c r="F306" s="141"/>
      <c r="G306" s="141"/>
      <c r="H306" s="141"/>
      <c r="I306" s="141"/>
      <c r="J306" s="141"/>
      <c r="K306" s="141"/>
      <c r="L306" s="141"/>
      <c r="M306" s="143"/>
      <c r="N306" s="144"/>
      <c r="O306" s="141"/>
      <c r="P306" s="145"/>
      <c r="Q306" s="141"/>
      <c r="R306" s="143"/>
      <c r="S306" s="141"/>
      <c r="T306" s="141"/>
      <c r="U306" s="141"/>
    </row>
    <row r="307" ht="12.75" customHeight="1">
      <c r="A307" s="141"/>
      <c r="B307" s="141"/>
      <c r="C307" s="141"/>
      <c r="D307" s="141"/>
      <c r="E307" s="142"/>
      <c r="F307" s="141"/>
      <c r="G307" s="141"/>
      <c r="H307" s="141"/>
      <c r="I307" s="141"/>
      <c r="J307" s="141"/>
      <c r="K307" s="141"/>
      <c r="L307" s="141"/>
      <c r="M307" s="143"/>
      <c r="N307" s="144"/>
      <c r="O307" s="141"/>
      <c r="P307" s="145"/>
      <c r="Q307" s="141"/>
      <c r="R307" s="143"/>
      <c r="S307" s="141"/>
      <c r="T307" s="141"/>
      <c r="U307" s="141"/>
    </row>
    <row r="308" ht="12.75" customHeight="1">
      <c r="A308" s="141"/>
      <c r="B308" s="141"/>
      <c r="C308" s="141"/>
      <c r="D308" s="141"/>
      <c r="E308" s="142"/>
      <c r="F308" s="141"/>
      <c r="G308" s="141"/>
      <c r="H308" s="141"/>
      <c r="I308" s="141"/>
      <c r="J308" s="141"/>
      <c r="K308" s="141"/>
      <c r="L308" s="141"/>
      <c r="M308" s="143"/>
      <c r="N308" s="144"/>
      <c r="O308" s="141"/>
      <c r="P308" s="145"/>
      <c r="Q308" s="141"/>
      <c r="R308" s="143"/>
      <c r="S308" s="141"/>
      <c r="T308" s="141"/>
      <c r="U308" s="141"/>
    </row>
    <row r="309" ht="12.75" customHeight="1">
      <c r="A309" s="141"/>
      <c r="B309" s="141"/>
      <c r="C309" s="141"/>
      <c r="D309" s="141"/>
      <c r="E309" s="142"/>
      <c r="F309" s="141"/>
      <c r="G309" s="141"/>
      <c r="H309" s="141"/>
      <c r="I309" s="141"/>
      <c r="J309" s="141"/>
      <c r="K309" s="141"/>
      <c r="L309" s="141"/>
      <c r="M309" s="143"/>
      <c r="N309" s="144"/>
      <c r="O309" s="141"/>
      <c r="P309" s="145"/>
      <c r="Q309" s="141"/>
      <c r="R309" s="143"/>
      <c r="S309" s="141"/>
      <c r="T309" s="141"/>
      <c r="U309" s="141"/>
    </row>
    <row r="310" ht="12.75" customHeight="1">
      <c r="A310" s="141"/>
      <c r="B310" s="141"/>
      <c r="C310" s="141"/>
      <c r="D310" s="141"/>
      <c r="E310" s="142"/>
      <c r="F310" s="141"/>
      <c r="G310" s="141"/>
      <c r="H310" s="141"/>
      <c r="I310" s="141"/>
      <c r="J310" s="141"/>
      <c r="K310" s="141"/>
      <c r="L310" s="141"/>
      <c r="M310" s="143"/>
      <c r="N310" s="144"/>
      <c r="O310" s="141"/>
      <c r="P310" s="145"/>
      <c r="Q310" s="141"/>
      <c r="R310" s="143"/>
      <c r="S310" s="141"/>
      <c r="T310" s="141"/>
      <c r="U310" s="141"/>
    </row>
    <row r="311" ht="12.75" customHeight="1">
      <c r="A311" s="141"/>
      <c r="B311" s="141"/>
      <c r="C311" s="141"/>
      <c r="D311" s="141"/>
      <c r="E311" s="142"/>
      <c r="F311" s="141"/>
      <c r="G311" s="141"/>
      <c r="H311" s="141"/>
      <c r="I311" s="141"/>
      <c r="J311" s="141"/>
      <c r="K311" s="141"/>
      <c r="L311" s="141"/>
      <c r="M311" s="143"/>
      <c r="N311" s="144"/>
      <c r="O311" s="141"/>
      <c r="P311" s="145"/>
      <c r="Q311" s="141"/>
      <c r="R311" s="143"/>
      <c r="S311" s="141"/>
      <c r="T311" s="141"/>
      <c r="U311" s="141"/>
    </row>
    <row r="312" ht="12.75" customHeight="1">
      <c r="A312" s="141"/>
      <c r="B312" s="141"/>
      <c r="C312" s="141"/>
      <c r="D312" s="141"/>
      <c r="E312" s="142"/>
      <c r="F312" s="141"/>
      <c r="G312" s="141"/>
      <c r="H312" s="141"/>
      <c r="I312" s="141"/>
      <c r="J312" s="141"/>
      <c r="K312" s="141"/>
      <c r="L312" s="141"/>
      <c r="M312" s="143"/>
      <c r="N312" s="144"/>
      <c r="O312" s="141"/>
      <c r="P312" s="145"/>
      <c r="Q312" s="141"/>
      <c r="R312" s="143"/>
      <c r="S312" s="141"/>
      <c r="T312" s="141"/>
      <c r="U312" s="141"/>
    </row>
    <row r="313" ht="12.75" customHeight="1">
      <c r="A313" s="141"/>
      <c r="B313" s="141"/>
      <c r="C313" s="141"/>
      <c r="D313" s="141"/>
      <c r="E313" s="142"/>
      <c r="F313" s="141"/>
      <c r="G313" s="141"/>
      <c r="H313" s="141"/>
      <c r="I313" s="141"/>
      <c r="J313" s="141"/>
      <c r="K313" s="141"/>
      <c r="L313" s="141"/>
      <c r="M313" s="143"/>
      <c r="N313" s="144"/>
      <c r="O313" s="141"/>
      <c r="P313" s="145"/>
      <c r="Q313" s="141"/>
      <c r="R313" s="143"/>
      <c r="S313" s="141"/>
      <c r="T313" s="141"/>
      <c r="U313" s="141"/>
    </row>
    <row r="314" ht="12.75" customHeight="1">
      <c r="A314" s="141"/>
      <c r="B314" s="141"/>
      <c r="C314" s="141"/>
      <c r="D314" s="141"/>
      <c r="E314" s="142"/>
      <c r="F314" s="141"/>
      <c r="G314" s="141"/>
      <c r="H314" s="141"/>
      <c r="I314" s="141"/>
      <c r="J314" s="141"/>
      <c r="K314" s="141"/>
      <c r="L314" s="141"/>
      <c r="M314" s="143"/>
      <c r="N314" s="144"/>
      <c r="O314" s="141"/>
      <c r="P314" s="145"/>
      <c r="Q314" s="141"/>
      <c r="R314" s="143"/>
      <c r="S314" s="141"/>
      <c r="T314" s="141"/>
      <c r="U314" s="141"/>
    </row>
    <row r="315" ht="12.75" customHeight="1">
      <c r="A315" s="141"/>
      <c r="B315" s="141"/>
      <c r="C315" s="141"/>
      <c r="D315" s="141"/>
      <c r="E315" s="142"/>
      <c r="F315" s="141"/>
      <c r="G315" s="141"/>
      <c r="H315" s="141"/>
      <c r="I315" s="141"/>
      <c r="J315" s="141"/>
      <c r="K315" s="141"/>
      <c r="L315" s="141"/>
      <c r="M315" s="143"/>
      <c r="N315" s="144"/>
      <c r="O315" s="141"/>
      <c r="P315" s="145"/>
      <c r="Q315" s="141"/>
      <c r="R315" s="143"/>
      <c r="S315" s="141"/>
      <c r="T315" s="141"/>
      <c r="U315" s="141"/>
    </row>
    <row r="316" ht="12.75" customHeight="1">
      <c r="A316" s="141"/>
      <c r="B316" s="141"/>
      <c r="C316" s="141"/>
      <c r="D316" s="141"/>
      <c r="E316" s="142"/>
      <c r="F316" s="141"/>
      <c r="G316" s="141"/>
      <c r="H316" s="141"/>
      <c r="I316" s="141"/>
      <c r="J316" s="141"/>
      <c r="K316" s="141"/>
      <c r="L316" s="141"/>
      <c r="M316" s="143"/>
      <c r="N316" s="144"/>
      <c r="O316" s="141"/>
      <c r="P316" s="145"/>
      <c r="Q316" s="141"/>
      <c r="R316" s="143"/>
      <c r="S316" s="141"/>
      <c r="T316" s="141"/>
      <c r="U316" s="141"/>
    </row>
    <row r="317" ht="12.75" customHeight="1">
      <c r="A317" s="141"/>
      <c r="B317" s="141"/>
      <c r="C317" s="141"/>
      <c r="D317" s="141"/>
      <c r="E317" s="142"/>
      <c r="F317" s="141"/>
      <c r="G317" s="141"/>
      <c r="H317" s="141"/>
      <c r="I317" s="141"/>
      <c r="J317" s="141"/>
      <c r="K317" s="141"/>
      <c r="L317" s="141"/>
      <c r="M317" s="143"/>
      <c r="N317" s="144"/>
      <c r="O317" s="141"/>
      <c r="P317" s="145"/>
      <c r="Q317" s="141"/>
      <c r="R317" s="143"/>
      <c r="S317" s="141"/>
      <c r="T317" s="141"/>
      <c r="U317" s="141"/>
    </row>
    <row r="318" ht="12.75" customHeight="1">
      <c r="A318" s="141"/>
      <c r="B318" s="141"/>
      <c r="C318" s="141"/>
      <c r="D318" s="141"/>
      <c r="E318" s="142"/>
      <c r="F318" s="141"/>
      <c r="G318" s="141"/>
      <c r="H318" s="141"/>
      <c r="I318" s="141"/>
      <c r="J318" s="141"/>
      <c r="K318" s="141"/>
      <c r="L318" s="141"/>
      <c r="M318" s="143"/>
      <c r="N318" s="144"/>
      <c r="O318" s="141"/>
      <c r="P318" s="145"/>
      <c r="Q318" s="141"/>
      <c r="R318" s="143"/>
      <c r="S318" s="141"/>
      <c r="T318" s="141"/>
      <c r="U318" s="141"/>
    </row>
    <row r="319" ht="12.75" customHeight="1">
      <c r="A319" s="141"/>
      <c r="B319" s="141"/>
      <c r="C319" s="141"/>
      <c r="D319" s="141"/>
      <c r="E319" s="142"/>
      <c r="F319" s="141"/>
      <c r="G319" s="141"/>
      <c r="H319" s="141"/>
      <c r="I319" s="141"/>
      <c r="J319" s="141"/>
      <c r="K319" s="141"/>
      <c r="L319" s="141"/>
      <c r="M319" s="143"/>
      <c r="N319" s="144"/>
      <c r="O319" s="141"/>
      <c r="P319" s="145"/>
      <c r="Q319" s="141"/>
      <c r="R319" s="143"/>
      <c r="S319" s="141"/>
      <c r="T319" s="141"/>
      <c r="U319" s="141"/>
    </row>
    <row r="320" ht="12.75" customHeight="1">
      <c r="A320" s="141"/>
      <c r="B320" s="141"/>
      <c r="C320" s="141"/>
      <c r="D320" s="141"/>
      <c r="E320" s="142"/>
      <c r="F320" s="141"/>
      <c r="G320" s="141"/>
      <c r="H320" s="141"/>
      <c r="I320" s="141"/>
      <c r="J320" s="141"/>
      <c r="K320" s="141"/>
      <c r="L320" s="141"/>
      <c r="M320" s="143"/>
      <c r="N320" s="144"/>
      <c r="O320" s="141"/>
      <c r="P320" s="145"/>
      <c r="Q320" s="141"/>
      <c r="R320" s="143"/>
      <c r="S320" s="141"/>
      <c r="T320" s="141"/>
      <c r="U320" s="141"/>
    </row>
    <row r="321" ht="12.75" customHeight="1">
      <c r="A321" s="141"/>
      <c r="B321" s="141"/>
      <c r="C321" s="141"/>
      <c r="D321" s="141"/>
      <c r="E321" s="142"/>
      <c r="F321" s="141"/>
      <c r="G321" s="141"/>
      <c r="H321" s="141"/>
      <c r="I321" s="141"/>
      <c r="J321" s="141"/>
      <c r="K321" s="141"/>
      <c r="L321" s="141"/>
      <c r="M321" s="143"/>
      <c r="N321" s="144"/>
      <c r="O321" s="141"/>
      <c r="P321" s="145"/>
      <c r="Q321" s="141"/>
      <c r="R321" s="143"/>
      <c r="S321" s="141"/>
      <c r="T321" s="141"/>
      <c r="U321" s="141"/>
    </row>
    <row r="322" ht="12.75" customHeight="1">
      <c r="A322" s="141"/>
      <c r="B322" s="141"/>
      <c r="C322" s="141"/>
      <c r="D322" s="141"/>
      <c r="E322" s="142"/>
      <c r="F322" s="141"/>
      <c r="G322" s="141"/>
      <c r="H322" s="141"/>
      <c r="I322" s="141"/>
      <c r="J322" s="141"/>
      <c r="K322" s="141"/>
      <c r="L322" s="141"/>
      <c r="M322" s="143"/>
      <c r="N322" s="144"/>
      <c r="O322" s="141"/>
      <c r="P322" s="145"/>
      <c r="Q322" s="141"/>
      <c r="R322" s="143"/>
      <c r="S322" s="141"/>
      <c r="T322" s="141"/>
      <c r="U322" s="141"/>
    </row>
    <row r="323" ht="12.75" customHeight="1">
      <c r="A323" s="141"/>
      <c r="B323" s="141"/>
      <c r="C323" s="141"/>
      <c r="D323" s="141"/>
      <c r="E323" s="142"/>
      <c r="F323" s="141"/>
      <c r="G323" s="141"/>
      <c r="H323" s="141"/>
      <c r="I323" s="141"/>
      <c r="J323" s="141"/>
      <c r="K323" s="141"/>
      <c r="L323" s="141"/>
      <c r="M323" s="143"/>
      <c r="N323" s="144"/>
      <c r="O323" s="141"/>
      <c r="P323" s="145"/>
      <c r="Q323" s="141"/>
      <c r="R323" s="143"/>
      <c r="S323" s="141"/>
      <c r="T323" s="141"/>
      <c r="U323" s="141"/>
    </row>
    <row r="324" ht="12.75" customHeight="1">
      <c r="A324" s="141"/>
      <c r="B324" s="141"/>
      <c r="C324" s="141"/>
      <c r="D324" s="141"/>
      <c r="E324" s="142"/>
      <c r="F324" s="141"/>
      <c r="G324" s="141"/>
      <c r="H324" s="141"/>
      <c r="I324" s="141"/>
      <c r="J324" s="141"/>
      <c r="K324" s="141"/>
      <c r="L324" s="141"/>
      <c r="M324" s="143"/>
      <c r="N324" s="144"/>
      <c r="O324" s="141"/>
      <c r="P324" s="145"/>
      <c r="Q324" s="141"/>
      <c r="R324" s="143"/>
      <c r="S324" s="141"/>
      <c r="T324" s="141"/>
      <c r="U324" s="141"/>
    </row>
    <row r="325" ht="12.75" customHeight="1">
      <c r="A325" s="141"/>
      <c r="B325" s="141"/>
      <c r="C325" s="141"/>
      <c r="D325" s="141"/>
      <c r="E325" s="142"/>
      <c r="F325" s="141"/>
      <c r="G325" s="141"/>
      <c r="H325" s="141"/>
      <c r="I325" s="141"/>
      <c r="J325" s="141"/>
      <c r="K325" s="141"/>
      <c r="L325" s="141"/>
      <c r="M325" s="143"/>
      <c r="N325" s="144"/>
      <c r="O325" s="141"/>
      <c r="P325" s="145"/>
      <c r="Q325" s="141"/>
      <c r="R325" s="143"/>
      <c r="S325" s="141"/>
      <c r="T325" s="141"/>
      <c r="U325" s="141"/>
    </row>
    <row r="326" ht="12.75" customHeight="1">
      <c r="A326" s="141"/>
      <c r="B326" s="141"/>
      <c r="C326" s="141"/>
      <c r="D326" s="141"/>
      <c r="E326" s="142"/>
      <c r="F326" s="141"/>
      <c r="G326" s="141"/>
      <c r="H326" s="141"/>
      <c r="I326" s="141"/>
      <c r="J326" s="141"/>
      <c r="K326" s="141"/>
      <c r="L326" s="141"/>
      <c r="M326" s="143"/>
      <c r="N326" s="144"/>
      <c r="O326" s="141"/>
      <c r="P326" s="145"/>
      <c r="Q326" s="141"/>
      <c r="R326" s="143"/>
      <c r="S326" s="141"/>
      <c r="T326" s="141"/>
      <c r="U326" s="141"/>
    </row>
    <row r="327" ht="12.75" customHeight="1">
      <c r="A327" s="141"/>
      <c r="B327" s="141"/>
      <c r="C327" s="141"/>
      <c r="D327" s="141"/>
      <c r="E327" s="142"/>
      <c r="F327" s="141"/>
      <c r="G327" s="141"/>
      <c r="H327" s="141"/>
      <c r="I327" s="141"/>
      <c r="J327" s="141"/>
      <c r="K327" s="141"/>
      <c r="L327" s="141"/>
      <c r="M327" s="143"/>
      <c r="N327" s="144"/>
      <c r="O327" s="141"/>
      <c r="P327" s="145"/>
      <c r="Q327" s="141"/>
      <c r="R327" s="143"/>
      <c r="S327" s="141"/>
      <c r="T327" s="141"/>
      <c r="U327" s="141"/>
    </row>
    <row r="328" ht="12.75" customHeight="1">
      <c r="A328" s="141"/>
      <c r="B328" s="141"/>
      <c r="C328" s="141"/>
      <c r="D328" s="141"/>
      <c r="E328" s="142"/>
      <c r="F328" s="141"/>
      <c r="G328" s="141"/>
      <c r="H328" s="141"/>
      <c r="I328" s="141"/>
      <c r="J328" s="141"/>
      <c r="K328" s="141"/>
      <c r="L328" s="141"/>
      <c r="M328" s="143"/>
      <c r="N328" s="144"/>
      <c r="O328" s="141"/>
      <c r="P328" s="145"/>
      <c r="Q328" s="141"/>
      <c r="R328" s="143"/>
      <c r="S328" s="141"/>
      <c r="T328" s="141"/>
      <c r="U328" s="141"/>
    </row>
    <row r="329" ht="12.75" customHeight="1">
      <c r="A329" s="141"/>
      <c r="B329" s="141"/>
      <c r="C329" s="141"/>
      <c r="D329" s="141"/>
      <c r="E329" s="142"/>
      <c r="F329" s="141"/>
      <c r="G329" s="141"/>
      <c r="H329" s="141"/>
      <c r="I329" s="141"/>
      <c r="J329" s="141"/>
      <c r="K329" s="141"/>
      <c r="L329" s="141"/>
      <c r="M329" s="143"/>
      <c r="N329" s="144"/>
      <c r="O329" s="141"/>
      <c r="P329" s="145"/>
      <c r="Q329" s="141"/>
      <c r="R329" s="143"/>
      <c r="S329" s="141"/>
      <c r="T329" s="141"/>
      <c r="U329" s="141"/>
    </row>
    <row r="330" ht="12.75" customHeight="1">
      <c r="A330" s="141"/>
      <c r="B330" s="141"/>
      <c r="C330" s="141"/>
      <c r="D330" s="141"/>
      <c r="E330" s="142"/>
      <c r="F330" s="141"/>
      <c r="G330" s="141"/>
      <c r="H330" s="141"/>
      <c r="I330" s="141"/>
      <c r="J330" s="141"/>
      <c r="K330" s="141"/>
      <c r="L330" s="141"/>
      <c r="M330" s="143"/>
      <c r="N330" s="144"/>
      <c r="O330" s="141"/>
      <c r="P330" s="145"/>
      <c r="Q330" s="141"/>
      <c r="R330" s="143"/>
      <c r="S330" s="141"/>
      <c r="T330" s="141"/>
      <c r="U330" s="141"/>
    </row>
    <row r="331" ht="12.75" customHeight="1">
      <c r="A331" s="141"/>
      <c r="B331" s="141"/>
      <c r="C331" s="141"/>
      <c r="D331" s="141"/>
      <c r="E331" s="142"/>
      <c r="F331" s="141"/>
      <c r="G331" s="141"/>
      <c r="H331" s="141"/>
      <c r="I331" s="141"/>
      <c r="J331" s="141"/>
      <c r="K331" s="141"/>
      <c r="L331" s="141"/>
      <c r="M331" s="143"/>
      <c r="N331" s="144"/>
      <c r="O331" s="141"/>
      <c r="P331" s="145"/>
      <c r="Q331" s="141"/>
      <c r="R331" s="143"/>
      <c r="S331" s="141"/>
      <c r="T331" s="141"/>
      <c r="U331" s="141"/>
    </row>
    <row r="332" ht="12.75" customHeight="1">
      <c r="A332" s="141"/>
      <c r="B332" s="141"/>
      <c r="C332" s="141"/>
      <c r="D332" s="141"/>
      <c r="E332" s="142"/>
      <c r="F332" s="141"/>
      <c r="G332" s="141"/>
      <c r="H332" s="141"/>
      <c r="I332" s="141"/>
      <c r="J332" s="141"/>
      <c r="K332" s="141"/>
      <c r="L332" s="141"/>
      <c r="M332" s="143"/>
      <c r="N332" s="144"/>
      <c r="O332" s="141"/>
      <c r="P332" s="145"/>
      <c r="Q332" s="141"/>
      <c r="R332" s="143"/>
      <c r="S332" s="141"/>
      <c r="T332" s="141"/>
      <c r="U332" s="141"/>
    </row>
    <row r="333" ht="12.75" customHeight="1">
      <c r="A333" s="141"/>
      <c r="B333" s="141"/>
      <c r="C333" s="141"/>
      <c r="D333" s="141"/>
      <c r="E333" s="142"/>
      <c r="F333" s="141"/>
      <c r="G333" s="141"/>
      <c r="H333" s="141"/>
      <c r="I333" s="141"/>
      <c r="J333" s="141"/>
      <c r="K333" s="141"/>
      <c r="L333" s="141"/>
      <c r="M333" s="143"/>
      <c r="N333" s="144"/>
      <c r="O333" s="141"/>
      <c r="P333" s="145"/>
      <c r="Q333" s="141"/>
      <c r="R333" s="143"/>
      <c r="S333" s="141"/>
      <c r="T333" s="141"/>
      <c r="U333" s="141"/>
    </row>
    <row r="334" ht="12.75" customHeight="1">
      <c r="A334" s="141"/>
      <c r="B334" s="141"/>
      <c r="C334" s="141"/>
      <c r="D334" s="141"/>
      <c r="E334" s="142"/>
      <c r="F334" s="141"/>
      <c r="G334" s="141"/>
      <c r="H334" s="141"/>
      <c r="I334" s="141"/>
      <c r="J334" s="141"/>
      <c r="K334" s="141"/>
      <c r="L334" s="141"/>
      <c r="M334" s="143"/>
      <c r="N334" s="144"/>
      <c r="O334" s="141"/>
      <c r="P334" s="145"/>
      <c r="Q334" s="141"/>
      <c r="R334" s="143"/>
      <c r="S334" s="141"/>
      <c r="T334" s="141"/>
      <c r="U334" s="141"/>
    </row>
    <row r="335" ht="12.75" customHeight="1">
      <c r="A335" s="141"/>
      <c r="B335" s="141"/>
      <c r="C335" s="141"/>
      <c r="D335" s="141"/>
      <c r="E335" s="142"/>
      <c r="F335" s="141"/>
      <c r="G335" s="141"/>
      <c r="H335" s="141"/>
      <c r="I335" s="141"/>
      <c r="J335" s="141"/>
      <c r="K335" s="141"/>
      <c r="L335" s="141"/>
      <c r="M335" s="143"/>
      <c r="N335" s="144"/>
      <c r="O335" s="141"/>
      <c r="P335" s="145"/>
      <c r="Q335" s="141"/>
      <c r="R335" s="143"/>
      <c r="S335" s="141"/>
      <c r="T335" s="141"/>
      <c r="U335" s="141"/>
    </row>
    <row r="336" ht="12.75" customHeight="1">
      <c r="A336" s="141"/>
      <c r="B336" s="141"/>
      <c r="C336" s="141"/>
      <c r="D336" s="141"/>
      <c r="E336" s="142"/>
      <c r="F336" s="141"/>
      <c r="G336" s="141"/>
      <c r="H336" s="141"/>
      <c r="I336" s="141"/>
      <c r="J336" s="141"/>
      <c r="K336" s="141"/>
      <c r="L336" s="141"/>
      <c r="M336" s="143"/>
      <c r="N336" s="144"/>
      <c r="O336" s="141"/>
      <c r="P336" s="145"/>
      <c r="Q336" s="141"/>
      <c r="R336" s="143"/>
      <c r="S336" s="141"/>
      <c r="T336" s="141"/>
      <c r="U336" s="141"/>
    </row>
    <row r="337" ht="12.75" customHeight="1">
      <c r="A337" s="141"/>
      <c r="B337" s="141"/>
      <c r="C337" s="141"/>
      <c r="D337" s="141"/>
      <c r="E337" s="142"/>
      <c r="F337" s="141"/>
      <c r="G337" s="141"/>
      <c r="H337" s="141"/>
      <c r="I337" s="141"/>
      <c r="J337" s="141"/>
      <c r="K337" s="141"/>
      <c r="L337" s="141"/>
      <c r="M337" s="143"/>
      <c r="N337" s="144"/>
      <c r="O337" s="141"/>
      <c r="P337" s="145"/>
      <c r="Q337" s="141"/>
      <c r="R337" s="143"/>
      <c r="S337" s="141"/>
      <c r="T337" s="141"/>
      <c r="U337" s="141"/>
    </row>
    <row r="338" ht="12.75" customHeight="1">
      <c r="A338" s="141"/>
      <c r="B338" s="141"/>
      <c r="C338" s="141"/>
      <c r="D338" s="141"/>
      <c r="E338" s="142"/>
      <c r="F338" s="141"/>
      <c r="G338" s="141"/>
      <c r="H338" s="141"/>
      <c r="I338" s="141"/>
      <c r="J338" s="141"/>
      <c r="K338" s="141"/>
      <c r="L338" s="141"/>
      <c r="M338" s="143"/>
      <c r="N338" s="144"/>
      <c r="O338" s="141"/>
      <c r="P338" s="145"/>
      <c r="Q338" s="141"/>
      <c r="R338" s="143"/>
      <c r="S338" s="141"/>
      <c r="T338" s="141"/>
      <c r="U338" s="141"/>
    </row>
    <row r="339" ht="12.75" customHeight="1">
      <c r="A339" s="141"/>
      <c r="B339" s="141"/>
      <c r="C339" s="141"/>
      <c r="D339" s="141"/>
      <c r="E339" s="142"/>
      <c r="F339" s="141"/>
      <c r="G339" s="141"/>
      <c r="H339" s="141"/>
      <c r="I339" s="141"/>
      <c r="J339" s="141"/>
      <c r="K339" s="141"/>
      <c r="L339" s="141"/>
      <c r="M339" s="143"/>
      <c r="N339" s="144"/>
      <c r="O339" s="141"/>
      <c r="P339" s="145"/>
      <c r="Q339" s="141"/>
      <c r="R339" s="143"/>
      <c r="S339" s="141"/>
      <c r="T339" s="141"/>
      <c r="U339" s="141"/>
    </row>
    <row r="340" ht="12.75" customHeight="1">
      <c r="A340" s="141"/>
      <c r="B340" s="141"/>
      <c r="C340" s="141"/>
      <c r="D340" s="141"/>
      <c r="E340" s="142"/>
      <c r="F340" s="141"/>
      <c r="G340" s="141"/>
      <c r="H340" s="141"/>
      <c r="I340" s="141"/>
      <c r="J340" s="141"/>
      <c r="K340" s="141"/>
      <c r="L340" s="141"/>
      <c r="M340" s="143"/>
      <c r="N340" s="144"/>
      <c r="O340" s="141"/>
      <c r="P340" s="145"/>
      <c r="Q340" s="141"/>
      <c r="R340" s="143"/>
      <c r="S340" s="141"/>
      <c r="T340" s="141"/>
      <c r="U340" s="141"/>
    </row>
    <row r="341" ht="12.75" customHeight="1">
      <c r="A341" s="141"/>
      <c r="B341" s="141"/>
      <c r="C341" s="141"/>
      <c r="D341" s="141"/>
      <c r="E341" s="142"/>
      <c r="F341" s="141"/>
      <c r="G341" s="141"/>
      <c r="H341" s="141"/>
      <c r="I341" s="141"/>
      <c r="J341" s="141"/>
      <c r="K341" s="141"/>
      <c r="L341" s="141"/>
      <c r="M341" s="143"/>
      <c r="N341" s="144"/>
      <c r="O341" s="141"/>
      <c r="P341" s="145"/>
      <c r="Q341" s="141"/>
      <c r="R341" s="143"/>
      <c r="S341" s="141"/>
      <c r="T341" s="141"/>
      <c r="U341" s="141"/>
    </row>
    <row r="342" ht="12.75" customHeight="1">
      <c r="A342" s="141"/>
      <c r="B342" s="141"/>
      <c r="C342" s="141"/>
      <c r="D342" s="141"/>
      <c r="E342" s="142"/>
      <c r="F342" s="141"/>
      <c r="G342" s="141"/>
      <c r="H342" s="141"/>
      <c r="I342" s="141"/>
      <c r="J342" s="141"/>
      <c r="K342" s="141"/>
      <c r="L342" s="141"/>
      <c r="M342" s="143"/>
      <c r="N342" s="144"/>
      <c r="O342" s="141"/>
      <c r="P342" s="145"/>
      <c r="Q342" s="141"/>
      <c r="R342" s="143"/>
      <c r="S342" s="141"/>
      <c r="T342" s="141"/>
      <c r="U342" s="141"/>
    </row>
    <row r="343" ht="12.75" customHeight="1">
      <c r="A343" s="141"/>
      <c r="B343" s="141"/>
      <c r="C343" s="141"/>
      <c r="D343" s="141"/>
      <c r="E343" s="142"/>
      <c r="F343" s="141"/>
      <c r="G343" s="141"/>
      <c r="H343" s="141"/>
      <c r="I343" s="141"/>
      <c r="J343" s="141"/>
      <c r="K343" s="141"/>
      <c r="L343" s="141"/>
      <c r="M343" s="143"/>
      <c r="N343" s="144"/>
      <c r="O343" s="141"/>
      <c r="P343" s="145"/>
      <c r="Q343" s="141"/>
      <c r="R343" s="143"/>
      <c r="S343" s="141"/>
      <c r="T343" s="141"/>
      <c r="U343" s="141"/>
    </row>
    <row r="344" ht="12.75" customHeight="1">
      <c r="A344" s="141"/>
      <c r="B344" s="141"/>
      <c r="C344" s="141"/>
      <c r="D344" s="141"/>
      <c r="E344" s="142"/>
      <c r="F344" s="141"/>
      <c r="G344" s="141"/>
      <c r="H344" s="141"/>
      <c r="I344" s="141"/>
      <c r="J344" s="141"/>
      <c r="K344" s="141"/>
      <c r="L344" s="141"/>
      <c r="M344" s="143"/>
      <c r="N344" s="144"/>
      <c r="O344" s="141"/>
      <c r="P344" s="145"/>
      <c r="Q344" s="141"/>
      <c r="R344" s="143"/>
      <c r="S344" s="141"/>
      <c r="T344" s="141"/>
      <c r="U344" s="141"/>
    </row>
    <row r="345" ht="12.75" customHeight="1">
      <c r="A345" s="141"/>
      <c r="B345" s="141"/>
      <c r="C345" s="141"/>
      <c r="D345" s="141"/>
      <c r="E345" s="142"/>
      <c r="F345" s="141"/>
      <c r="G345" s="141"/>
      <c r="H345" s="141"/>
      <c r="I345" s="141"/>
      <c r="J345" s="141"/>
      <c r="K345" s="141"/>
      <c r="L345" s="141"/>
      <c r="M345" s="143"/>
      <c r="N345" s="144"/>
      <c r="O345" s="141"/>
      <c r="P345" s="145"/>
      <c r="Q345" s="141"/>
      <c r="R345" s="143"/>
      <c r="S345" s="141"/>
      <c r="T345" s="141"/>
      <c r="U345" s="141"/>
    </row>
    <row r="346" ht="12.75" customHeight="1">
      <c r="A346" s="141"/>
      <c r="B346" s="141"/>
      <c r="C346" s="141"/>
      <c r="D346" s="141"/>
      <c r="E346" s="142"/>
      <c r="F346" s="141"/>
      <c r="G346" s="141"/>
      <c r="H346" s="141"/>
      <c r="I346" s="141"/>
      <c r="J346" s="141"/>
      <c r="K346" s="141"/>
      <c r="L346" s="141"/>
      <c r="M346" s="143"/>
      <c r="N346" s="144"/>
      <c r="O346" s="141"/>
      <c r="P346" s="145"/>
      <c r="Q346" s="141"/>
      <c r="R346" s="143"/>
      <c r="S346" s="141"/>
      <c r="T346" s="141"/>
      <c r="U346" s="141"/>
    </row>
    <row r="347" ht="12.75" customHeight="1">
      <c r="A347" s="141"/>
      <c r="B347" s="141"/>
      <c r="C347" s="141"/>
      <c r="D347" s="141"/>
      <c r="E347" s="142"/>
      <c r="F347" s="141"/>
      <c r="G347" s="141"/>
      <c r="H347" s="141"/>
      <c r="I347" s="141"/>
      <c r="J347" s="141"/>
      <c r="K347" s="141"/>
      <c r="L347" s="141"/>
      <c r="M347" s="143"/>
      <c r="N347" s="144"/>
      <c r="O347" s="141"/>
      <c r="P347" s="145"/>
      <c r="Q347" s="141"/>
      <c r="R347" s="143"/>
      <c r="S347" s="141"/>
      <c r="T347" s="141"/>
      <c r="U347" s="141"/>
    </row>
    <row r="348" ht="12.75" customHeight="1">
      <c r="A348" s="141"/>
      <c r="B348" s="141"/>
      <c r="C348" s="141"/>
      <c r="D348" s="141"/>
      <c r="E348" s="142"/>
      <c r="F348" s="141"/>
      <c r="G348" s="141"/>
      <c r="H348" s="141"/>
      <c r="I348" s="141"/>
      <c r="J348" s="141"/>
      <c r="K348" s="141"/>
      <c r="L348" s="141"/>
      <c r="M348" s="143"/>
      <c r="N348" s="144"/>
      <c r="O348" s="141"/>
      <c r="P348" s="145"/>
      <c r="Q348" s="141"/>
      <c r="R348" s="143"/>
      <c r="S348" s="141"/>
      <c r="T348" s="141"/>
      <c r="U348" s="141"/>
    </row>
    <row r="349" ht="12.75" customHeight="1">
      <c r="A349" s="141"/>
      <c r="B349" s="141"/>
      <c r="C349" s="141"/>
      <c r="D349" s="141"/>
      <c r="E349" s="142"/>
      <c r="F349" s="141"/>
      <c r="G349" s="141"/>
      <c r="H349" s="141"/>
      <c r="I349" s="141"/>
      <c r="J349" s="141"/>
      <c r="K349" s="141"/>
      <c r="L349" s="141"/>
      <c r="M349" s="143"/>
      <c r="N349" s="144"/>
      <c r="O349" s="141"/>
      <c r="P349" s="145"/>
      <c r="Q349" s="141"/>
      <c r="R349" s="143"/>
      <c r="S349" s="141"/>
      <c r="T349" s="141"/>
      <c r="U349" s="141"/>
    </row>
    <row r="350" ht="12.75" customHeight="1">
      <c r="A350" s="141"/>
      <c r="B350" s="141"/>
      <c r="C350" s="141"/>
      <c r="D350" s="141"/>
      <c r="E350" s="142"/>
      <c r="F350" s="141"/>
      <c r="G350" s="141"/>
      <c r="H350" s="141"/>
      <c r="I350" s="141"/>
      <c r="J350" s="141"/>
      <c r="K350" s="141"/>
      <c r="L350" s="141"/>
      <c r="M350" s="143"/>
      <c r="N350" s="144"/>
      <c r="O350" s="141"/>
      <c r="P350" s="145"/>
      <c r="Q350" s="141"/>
      <c r="R350" s="143"/>
      <c r="S350" s="141"/>
      <c r="T350" s="141"/>
      <c r="U350" s="141"/>
    </row>
    <row r="351" ht="12.75" customHeight="1">
      <c r="A351" s="141"/>
      <c r="B351" s="141"/>
      <c r="C351" s="141"/>
      <c r="D351" s="141"/>
      <c r="E351" s="142"/>
      <c r="F351" s="141"/>
      <c r="G351" s="141"/>
      <c r="H351" s="141"/>
      <c r="I351" s="141"/>
      <c r="J351" s="141"/>
      <c r="K351" s="141"/>
      <c r="L351" s="141"/>
      <c r="M351" s="143"/>
      <c r="N351" s="144"/>
      <c r="O351" s="141"/>
      <c r="P351" s="145"/>
      <c r="Q351" s="141"/>
      <c r="R351" s="143"/>
      <c r="S351" s="141"/>
      <c r="T351" s="141"/>
      <c r="U351" s="141"/>
    </row>
    <row r="352" ht="12.75" customHeight="1">
      <c r="A352" s="141"/>
      <c r="B352" s="141"/>
      <c r="C352" s="141"/>
      <c r="D352" s="141"/>
      <c r="E352" s="142"/>
      <c r="F352" s="141"/>
      <c r="G352" s="141"/>
      <c r="H352" s="141"/>
      <c r="I352" s="141"/>
      <c r="J352" s="141"/>
      <c r="K352" s="141"/>
      <c r="L352" s="141"/>
      <c r="M352" s="143"/>
      <c r="N352" s="144"/>
      <c r="O352" s="141"/>
      <c r="P352" s="145"/>
      <c r="Q352" s="141"/>
      <c r="R352" s="143"/>
      <c r="S352" s="141"/>
      <c r="T352" s="141"/>
      <c r="U352" s="141"/>
    </row>
    <row r="353" ht="12.75" customHeight="1">
      <c r="A353" s="141"/>
      <c r="B353" s="141"/>
      <c r="C353" s="141"/>
      <c r="D353" s="141"/>
      <c r="E353" s="142"/>
      <c r="F353" s="141"/>
      <c r="G353" s="141"/>
      <c r="H353" s="141"/>
      <c r="I353" s="141"/>
      <c r="J353" s="141"/>
      <c r="K353" s="141"/>
      <c r="L353" s="141"/>
      <c r="M353" s="143"/>
      <c r="N353" s="144"/>
      <c r="O353" s="141"/>
      <c r="P353" s="145"/>
      <c r="Q353" s="141"/>
      <c r="R353" s="143"/>
      <c r="S353" s="141"/>
      <c r="T353" s="141"/>
      <c r="U353" s="141"/>
    </row>
    <row r="354" ht="12.75" customHeight="1">
      <c r="A354" s="141"/>
      <c r="B354" s="141"/>
      <c r="C354" s="141"/>
      <c r="D354" s="141"/>
      <c r="E354" s="142"/>
      <c r="F354" s="141"/>
      <c r="G354" s="141"/>
      <c r="H354" s="141"/>
      <c r="I354" s="141"/>
      <c r="J354" s="141"/>
      <c r="K354" s="141"/>
      <c r="L354" s="141"/>
      <c r="M354" s="143"/>
      <c r="N354" s="144"/>
      <c r="O354" s="141"/>
      <c r="P354" s="145"/>
      <c r="Q354" s="141"/>
      <c r="R354" s="143"/>
      <c r="S354" s="141"/>
      <c r="T354" s="141"/>
      <c r="U354" s="141"/>
    </row>
    <row r="355" ht="12.75" customHeight="1">
      <c r="A355" s="141"/>
      <c r="B355" s="141"/>
      <c r="C355" s="141"/>
      <c r="D355" s="141"/>
      <c r="E355" s="142"/>
      <c r="F355" s="141"/>
      <c r="G355" s="141"/>
      <c r="H355" s="141"/>
      <c r="I355" s="141"/>
      <c r="J355" s="141"/>
      <c r="K355" s="141"/>
      <c r="L355" s="141"/>
      <c r="M355" s="143"/>
      <c r="N355" s="144"/>
      <c r="O355" s="141"/>
      <c r="P355" s="145"/>
      <c r="Q355" s="141"/>
      <c r="R355" s="143"/>
      <c r="S355" s="141"/>
      <c r="T355" s="141"/>
      <c r="U355" s="141"/>
    </row>
    <row r="356" ht="12.75" customHeight="1">
      <c r="A356" s="141"/>
      <c r="B356" s="141"/>
      <c r="C356" s="141"/>
      <c r="D356" s="141"/>
      <c r="E356" s="142"/>
      <c r="F356" s="141"/>
      <c r="G356" s="141"/>
      <c r="H356" s="141"/>
      <c r="I356" s="141"/>
      <c r="J356" s="141"/>
      <c r="K356" s="141"/>
      <c r="L356" s="141"/>
      <c r="M356" s="143"/>
      <c r="N356" s="144"/>
      <c r="O356" s="141"/>
      <c r="P356" s="145"/>
      <c r="Q356" s="141"/>
      <c r="R356" s="143"/>
      <c r="S356" s="141"/>
      <c r="T356" s="141"/>
      <c r="U356" s="141"/>
    </row>
    <row r="357" ht="12.75" customHeight="1">
      <c r="A357" s="141"/>
      <c r="B357" s="141"/>
      <c r="C357" s="141"/>
      <c r="D357" s="141"/>
      <c r="E357" s="142"/>
      <c r="F357" s="141"/>
      <c r="G357" s="141"/>
      <c r="H357" s="141"/>
      <c r="I357" s="141"/>
      <c r="J357" s="141"/>
      <c r="K357" s="141"/>
      <c r="L357" s="141"/>
      <c r="M357" s="143"/>
      <c r="N357" s="144"/>
      <c r="O357" s="141"/>
      <c r="P357" s="145"/>
      <c r="Q357" s="141"/>
      <c r="R357" s="143"/>
      <c r="S357" s="141"/>
      <c r="T357" s="141"/>
      <c r="U357" s="141"/>
    </row>
    <row r="358" ht="12.75" customHeight="1">
      <c r="A358" s="141"/>
      <c r="B358" s="141"/>
      <c r="C358" s="141"/>
      <c r="D358" s="141"/>
      <c r="E358" s="142"/>
      <c r="F358" s="141"/>
      <c r="G358" s="141"/>
      <c r="H358" s="141"/>
      <c r="I358" s="141"/>
      <c r="J358" s="141"/>
      <c r="K358" s="141"/>
      <c r="L358" s="141"/>
      <c r="M358" s="143"/>
      <c r="N358" s="144"/>
      <c r="O358" s="141"/>
      <c r="P358" s="145"/>
      <c r="Q358" s="141"/>
      <c r="R358" s="143"/>
      <c r="S358" s="141"/>
      <c r="T358" s="141"/>
      <c r="U358" s="141"/>
    </row>
    <row r="359" ht="12.75" customHeight="1">
      <c r="A359" s="141"/>
      <c r="B359" s="141"/>
      <c r="C359" s="141"/>
      <c r="D359" s="141"/>
      <c r="E359" s="142"/>
      <c r="F359" s="141"/>
      <c r="G359" s="141"/>
      <c r="H359" s="141"/>
      <c r="I359" s="141"/>
      <c r="J359" s="141"/>
      <c r="K359" s="141"/>
      <c r="L359" s="141"/>
      <c r="M359" s="143"/>
      <c r="N359" s="144"/>
      <c r="O359" s="141"/>
      <c r="P359" s="145"/>
      <c r="Q359" s="141"/>
      <c r="R359" s="143"/>
      <c r="S359" s="141"/>
      <c r="T359" s="141"/>
      <c r="U359" s="141"/>
    </row>
    <row r="360" ht="12.75" customHeight="1">
      <c r="A360" s="141"/>
      <c r="B360" s="141"/>
      <c r="C360" s="141"/>
      <c r="D360" s="141"/>
      <c r="E360" s="142"/>
      <c r="F360" s="141"/>
      <c r="G360" s="141"/>
      <c r="H360" s="141"/>
      <c r="I360" s="141"/>
      <c r="J360" s="141"/>
      <c r="K360" s="141"/>
      <c r="L360" s="141"/>
      <c r="M360" s="143"/>
      <c r="N360" s="144"/>
      <c r="O360" s="141"/>
      <c r="P360" s="145"/>
      <c r="Q360" s="141"/>
      <c r="R360" s="143"/>
      <c r="S360" s="141"/>
      <c r="T360" s="141"/>
      <c r="U360" s="141"/>
    </row>
    <row r="361" ht="12.75" customHeight="1">
      <c r="A361" s="141"/>
      <c r="B361" s="141"/>
      <c r="C361" s="141"/>
      <c r="D361" s="141"/>
      <c r="E361" s="142"/>
      <c r="F361" s="141"/>
      <c r="G361" s="141"/>
      <c r="H361" s="141"/>
      <c r="I361" s="141"/>
      <c r="J361" s="141"/>
      <c r="K361" s="141"/>
      <c r="L361" s="141"/>
      <c r="M361" s="143"/>
      <c r="N361" s="144"/>
      <c r="O361" s="141"/>
      <c r="P361" s="145"/>
      <c r="Q361" s="141"/>
      <c r="R361" s="143"/>
      <c r="S361" s="141"/>
      <c r="T361" s="141"/>
      <c r="U361" s="141"/>
    </row>
    <row r="362" ht="12.75" customHeight="1">
      <c r="A362" s="141"/>
      <c r="B362" s="141"/>
      <c r="C362" s="141"/>
      <c r="D362" s="141"/>
      <c r="E362" s="142"/>
      <c r="F362" s="141"/>
      <c r="G362" s="141"/>
      <c r="H362" s="141"/>
      <c r="I362" s="141"/>
      <c r="J362" s="141"/>
      <c r="K362" s="141"/>
      <c r="L362" s="141"/>
      <c r="M362" s="143"/>
      <c r="N362" s="144"/>
      <c r="O362" s="141"/>
      <c r="P362" s="145"/>
      <c r="Q362" s="141"/>
      <c r="R362" s="143"/>
      <c r="S362" s="141"/>
      <c r="T362" s="141"/>
      <c r="U362" s="141"/>
    </row>
    <row r="363" ht="12.75" customHeight="1">
      <c r="A363" s="141"/>
      <c r="B363" s="141"/>
      <c r="C363" s="141"/>
      <c r="D363" s="141"/>
      <c r="E363" s="142"/>
      <c r="F363" s="141"/>
      <c r="G363" s="141"/>
      <c r="H363" s="141"/>
      <c r="I363" s="141"/>
      <c r="J363" s="141"/>
      <c r="K363" s="141"/>
      <c r="L363" s="141"/>
      <c r="M363" s="143"/>
      <c r="N363" s="144"/>
      <c r="O363" s="141"/>
      <c r="P363" s="145"/>
      <c r="Q363" s="141"/>
      <c r="R363" s="143"/>
      <c r="S363" s="141"/>
      <c r="T363" s="141"/>
      <c r="U363" s="141"/>
    </row>
    <row r="364" ht="12.75" customHeight="1">
      <c r="A364" s="141"/>
      <c r="B364" s="141"/>
      <c r="C364" s="141"/>
      <c r="D364" s="141"/>
      <c r="E364" s="142"/>
      <c r="F364" s="141"/>
      <c r="G364" s="141"/>
      <c r="H364" s="141"/>
      <c r="I364" s="141"/>
      <c r="J364" s="141"/>
      <c r="K364" s="141"/>
      <c r="L364" s="141"/>
      <c r="M364" s="143"/>
      <c r="N364" s="144"/>
      <c r="O364" s="141"/>
      <c r="P364" s="145"/>
      <c r="Q364" s="141"/>
      <c r="R364" s="143"/>
      <c r="S364" s="141"/>
      <c r="T364" s="141"/>
      <c r="U364" s="141"/>
    </row>
    <row r="365" ht="12.75" customHeight="1">
      <c r="A365" s="141"/>
      <c r="B365" s="141"/>
      <c r="C365" s="141"/>
      <c r="D365" s="141"/>
      <c r="E365" s="142"/>
      <c r="F365" s="141"/>
      <c r="G365" s="141"/>
      <c r="H365" s="141"/>
      <c r="I365" s="141"/>
      <c r="J365" s="141"/>
      <c r="K365" s="141"/>
      <c r="L365" s="141"/>
      <c r="M365" s="143"/>
      <c r="N365" s="144"/>
      <c r="O365" s="141"/>
      <c r="P365" s="145"/>
      <c r="Q365" s="141"/>
      <c r="R365" s="143"/>
      <c r="S365" s="141"/>
      <c r="T365" s="141"/>
      <c r="U365" s="141"/>
    </row>
    <row r="366" ht="12.75" customHeight="1">
      <c r="A366" s="141"/>
      <c r="B366" s="141"/>
      <c r="C366" s="141"/>
      <c r="D366" s="141"/>
      <c r="E366" s="142"/>
      <c r="F366" s="141"/>
      <c r="G366" s="141"/>
      <c r="H366" s="141"/>
      <c r="I366" s="141"/>
      <c r="J366" s="141"/>
      <c r="K366" s="141"/>
      <c r="L366" s="141"/>
      <c r="M366" s="143"/>
      <c r="N366" s="144"/>
      <c r="O366" s="141"/>
      <c r="P366" s="145"/>
      <c r="Q366" s="141"/>
      <c r="R366" s="143"/>
      <c r="S366" s="141"/>
      <c r="T366" s="141"/>
      <c r="U366" s="141"/>
    </row>
    <row r="367" ht="12.75" customHeight="1">
      <c r="A367" s="141"/>
      <c r="B367" s="141"/>
      <c r="C367" s="141"/>
      <c r="D367" s="141"/>
      <c r="E367" s="142"/>
      <c r="F367" s="141"/>
      <c r="G367" s="141"/>
      <c r="H367" s="141"/>
      <c r="I367" s="141"/>
      <c r="J367" s="141"/>
      <c r="K367" s="141"/>
      <c r="L367" s="141"/>
      <c r="M367" s="143"/>
      <c r="N367" s="144"/>
      <c r="O367" s="141"/>
      <c r="P367" s="145"/>
      <c r="Q367" s="141"/>
      <c r="R367" s="143"/>
      <c r="S367" s="141"/>
      <c r="T367" s="141"/>
      <c r="U367" s="141"/>
    </row>
    <row r="368" ht="12.75" customHeight="1">
      <c r="A368" s="141"/>
      <c r="B368" s="141"/>
      <c r="C368" s="141"/>
      <c r="D368" s="141"/>
      <c r="E368" s="142"/>
      <c r="F368" s="141"/>
      <c r="G368" s="141"/>
      <c r="H368" s="141"/>
      <c r="I368" s="141"/>
      <c r="J368" s="141"/>
      <c r="K368" s="141"/>
      <c r="L368" s="141"/>
      <c r="M368" s="143"/>
      <c r="N368" s="144"/>
      <c r="O368" s="141"/>
      <c r="P368" s="145"/>
      <c r="Q368" s="141"/>
      <c r="R368" s="143"/>
      <c r="S368" s="141"/>
      <c r="T368" s="141"/>
      <c r="U368" s="141"/>
    </row>
    <row r="369" ht="12.75" customHeight="1">
      <c r="A369" s="141"/>
      <c r="B369" s="141"/>
      <c r="C369" s="141"/>
      <c r="D369" s="141"/>
      <c r="E369" s="142"/>
      <c r="F369" s="141"/>
      <c r="G369" s="141"/>
      <c r="H369" s="141"/>
      <c r="I369" s="141"/>
      <c r="J369" s="141"/>
      <c r="K369" s="141"/>
      <c r="L369" s="141"/>
      <c r="M369" s="143"/>
      <c r="N369" s="144"/>
      <c r="O369" s="141"/>
      <c r="P369" s="145"/>
      <c r="Q369" s="141"/>
      <c r="R369" s="143"/>
      <c r="S369" s="141"/>
      <c r="T369" s="141"/>
      <c r="U369" s="141"/>
    </row>
    <row r="370" ht="12.75" customHeight="1">
      <c r="A370" s="141"/>
      <c r="B370" s="141"/>
      <c r="C370" s="141"/>
      <c r="D370" s="141"/>
      <c r="E370" s="142"/>
      <c r="F370" s="141"/>
      <c r="G370" s="141"/>
      <c r="H370" s="141"/>
      <c r="I370" s="141"/>
      <c r="J370" s="141"/>
      <c r="K370" s="141"/>
      <c r="L370" s="141"/>
      <c r="M370" s="143"/>
      <c r="N370" s="144"/>
      <c r="O370" s="141"/>
      <c r="P370" s="145"/>
      <c r="Q370" s="141"/>
      <c r="R370" s="143"/>
      <c r="S370" s="141"/>
      <c r="T370" s="141"/>
      <c r="U370" s="141"/>
    </row>
    <row r="371" ht="12.75" customHeight="1">
      <c r="A371" s="141"/>
      <c r="B371" s="141"/>
      <c r="C371" s="141"/>
      <c r="D371" s="141"/>
      <c r="E371" s="142"/>
      <c r="F371" s="141"/>
      <c r="G371" s="141"/>
      <c r="H371" s="141"/>
      <c r="I371" s="141"/>
      <c r="J371" s="141"/>
      <c r="K371" s="141"/>
      <c r="L371" s="141"/>
      <c r="M371" s="143"/>
      <c r="N371" s="144"/>
      <c r="O371" s="141"/>
      <c r="P371" s="145"/>
      <c r="Q371" s="141"/>
      <c r="R371" s="143"/>
      <c r="S371" s="141"/>
      <c r="T371" s="141"/>
      <c r="U371" s="141"/>
    </row>
    <row r="372" ht="12.75" customHeight="1">
      <c r="A372" s="141"/>
      <c r="B372" s="141"/>
      <c r="C372" s="141"/>
      <c r="D372" s="141"/>
      <c r="E372" s="142"/>
      <c r="F372" s="141"/>
      <c r="G372" s="141"/>
      <c r="H372" s="141"/>
      <c r="I372" s="141"/>
      <c r="J372" s="141"/>
      <c r="K372" s="141"/>
      <c r="L372" s="141"/>
      <c r="M372" s="143"/>
      <c r="N372" s="144"/>
      <c r="O372" s="141"/>
      <c r="P372" s="145"/>
      <c r="Q372" s="141"/>
      <c r="R372" s="143"/>
      <c r="S372" s="141"/>
      <c r="T372" s="141"/>
      <c r="U372" s="141"/>
    </row>
    <row r="373" ht="12.75" customHeight="1">
      <c r="A373" s="141"/>
      <c r="B373" s="141"/>
      <c r="C373" s="141"/>
      <c r="D373" s="141"/>
      <c r="E373" s="142"/>
      <c r="F373" s="141"/>
      <c r="G373" s="141"/>
      <c r="H373" s="141"/>
      <c r="I373" s="141"/>
      <c r="J373" s="141"/>
      <c r="K373" s="141"/>
      <c r="L373" s="141"/>
      <c r="M373" s="143"/>
      <c r="N373" s="144"/>
      <c r="O373" s="141"/>
      <c r="P373" s="145"/>
      <c r="Q373" s="141"/>
      <c r="R373" s="143"/>
      <c r="S373" s="141"/>
      <c r="T373" s="141"/>
      <c r="U373" s="141"/>
    </row>
    <row r="374" ht="12.75" customHeight="1">
      <c r="A374" s="141"/>
      <c r="B374" s="141"/>
      <c r="C374" s="141"/>
      <c r="D374" s="141"/>
      <c r="E374" s="142"/>
      <c r="F374" s="141"/>
      <c r="G374" s="141"/>
      <c r="H374" s="141"/>
      <c r="I374" s="141"/>
      <c r="J374" s="141"/>
      <c r="K374" s="141"/>
      <c r="L374" s="141"/>
      <c r="M374" s="143"/>
      <c r="N374" s="144"/>
      <c r="O374" s="141"/>
      <c r="P374" s="145"/>
      <c r="Q374" s="141"/>
      <c r="R374" s="143"/>
      <c r="S374" s="141"/>
      <c r="T374" s="141"/>
      <c r="U374" s="141"/>
    </row>
    <row r="375" ht="12.75" customHeight="1">
      <c r="A375" s="141"/>
      <c r="B375" s="141"/>
      <c r="C375" s="141"/>
      <c r="D375" s="141"/>
      <c r="E375" s="142"/>
      <c r="F375" s="141"/>
      <c r="G375" s="141"/>
      <c r="H375" s="141"/>
      <c r="I375" s="141"/>
      <c r="J375" s="141"/>
      <c r="K375" s="141"/>
      <c r="L375" s="141"/>
      <c r="M375" s="143"/>
      <c r="N375" s="144"/>
      <c r="O375" s="141"/>
      <c r="P375" s="145"/>
      <c r="Q375" s="141"/>
      <c r="R375" s="143"/>
      <c r="S375" s="141"/>
      <c r="T375" s="141"/>
      <c r="U375" s="141"/>
    </row>
    <row r="376" ht="12.75" customHeight="1">
      <c r="A376" s="141"/>
      <c r="B376" s="141"/>
      <c r="C376" s="141"/>
      <c r="D376" s="141"/>
      <c r="E376" s="142"/>
      <c r="F376" s="141"/>
      <c r="G376" s="141"/>
      <c r="H376" s="141"/>
      <c r="I376" s="141"/>
      <c r="J376" s="141"/>
      <c r="K376" s="141"/>
      <c r="L376" s="141"/>
      <c r="M376" s="143"/>
      <c r="N376" s="144"/>
      <c r="O376" s="141"/>
      <c r="P376" s="145"/>
      <c r="Q376" s="141"/>
      <c r="R376" s="143"/>
      <c r="S376" s="141"/>
      <c r="T376" s="141"/>
      <c r="U376" s="141"/>
    </row>
    <row r="377" ht="12.75" customHeight="1">
      <c r="A377" s="141"/>
      <c r="B377" s="141"/>
      <c r="C377" s="141"/>
      <c r="D377" s="141"/>
      <c r="E377" s="142"/>
      <c r="F377" s="141"/>
      <c r="G377" s="141"/>
      <c r="H377" s="141"/>
      <c r="I377" s="141"/>
      <c r="J377" s="141"/>
      <c r="K377" s="141"/>
      <c r="L377" s="141"/>
      <c r="M377" s="143"/>
      <c r="N377" s="144"/>
      <c r="O377" s="141"/>
      <c r="P377" s="145"/>
      <c r="Q377" s="141"/>
      <c r="R377" s="143"/>
      <c r="S377" s="141"/>
      <c r="T377" s="141"/>
      <c r="U377" s="141"/>
    </row>
    <row r="378" ht="12.75" customHeight="1">
      <c r="A378" s="141"/>
      <c r="B378" s="141"/>
      <c r="C378" s="141"/>
      <c r="D378" s="141"/>
      <c r="E378" s="142"/>
      <c r="F378" s="141"/>
      <c r="G378" s="141"/>
      <c r="H378" s="141"/>
      <c r="I378" s="141"/>
      <c r="J378" s="141"/>
      <c r="K378" s="141"/>
      <c r="L378" s="141"/>
      <c r="M378" s="143"/>
      <c r="N378" s="144"/>
      <c r="O378" s="141"/>
      <c r="P378" s="145"/>
      <c r="Q378" s="141"/>
      <c r="R378" s="143"/>
      <c r="S378" s="141"/>
      <c r="T378" s="141"/>
      <c r="U378" s="141"/>
    </row>
    <row r="379" ht="12.75" customHeight="1">
      <c r="A379" s="141"/>
      <c r="B379" s="141"/>
      <c r="C379" s="141"/>
      <c r="D379" s="141"/>
      <c r="E379" s="142"/>
      <c r="F379" s="141"/>
      <c r="G379" s="141"/>
      <c r="H379" s="141"/>
      <c r="I379" s="141"/>
      <c r="J379" s="141"/>
      <c r="K379" s="141"/>
      <c r="L379" s="141"/>
      <c r="M379" s="143"/>
      <c r="N379" s="144"/>
      <c r="O379" s="141"/>
      <c r="P379" s="145"/>
      <c r="Q379" s="141"/>
      <c r="R379" s="143"/>
      <c r="S379" s="141"/>
      <c r="T379" s="141"/>
      <c r="U379" s="141"/>
    </row>
    <row r="380" ht="12.75" customHeight="1">
      <c r="A380" s="141"/>
      <c r="B380" s="141"/>
      <c r="C380" s="141"/>
      <c r="D380" s="141"/>
      <c r="E380" s="142"/>
      <c r="F380" s="141"/>
      <c r="G380" s="141"/>
      <c r="H380" s="141"/>
      <c r="I380" s="141"/>
      <c r="J380" s="141"/>
      <c r="K380" s="141"/>
      <c r="L380" s="141"/>
      <c r="M380" s="143"/>
      <c r="N380" s="144"/>
      <c r="O380" s="141"/>
      <c r="P380" s="145"/>
      <c r="Q380" s="141"/>
      <c r="R380" s="143"/>
      <c r="S380" s="141"/>
      <c r="T380" s="141"/>
      <c r="U380" s="141"/>
    </row>
    <row r="381" ht="12.75" customHeight="1">
      <c r="A381" s="141"/>
      <c r="B381" s="141"/>
      <c r="C381" s="141"/>
      <c r="D381" s="141"/>
      <c r="E381" s="142"/>
      <c r="F381" s="141"/>
      <c r="G381" s="141"/>
      <c r="H381" s="141"/>
      <c r="I381" s="141"/>
      <c r="J381" s="141"/>
      <c r="K381" s="141"/>
      <c r="L381" s="141"/>
      <c r="M381" s="143"/>
      <c r="N381" s="144"/>
      <c r="O381" s="141"/>
      <c r="P381" s="145"/>
      <c r="Q381" s="141"/>
      <c r="R381" s="143"/>
      <c r="S381" s="141"/>
      <c r="T381" s="141"/>
      <c r="U381" s="141"/>
    </row>
    <row r="382" ht="12.75" customHeight="1">
      <c r="A382" s="141"/>
      <c r="B382" s="141"/>
      <c r="C382" s="141"/>
      <c r="D382" s="141"/>
      <c r="E382" s="142"/>
      <c r="F382" s="141"/>
      <c r="G382" s="141"/>
      <c r="H382" s="141"/>
      <c r="I382" s="141"/>
      <c r="J382" s="141"/>
      <c r="K382" s="141"/>
      <c r="L382" s="141"/>
      <c r="M382" s="143"/>
      <c r="N382" s="144"/>
      <c r="O382" s="141"/>
      <c r="P382" s="145"/>
      <c r="Q382" s="141"/>
      <c r="R382" s="143"/>
      <c r="S382" s="141"/>
      <c r="T382" s="141"/>
      <c r="U382" s="141"/>
    </row>
    <row r="383" ht="12.75" customHeight="1">
      <c r="A383" s="141"/>
      <c r="B383" s="141"/>
      <c r="C383" s="141"/>
      <c r="D383" s="141"/>
      <c r="E383" s="142"/>
      <c r="F383" s="141"/>
      <c r="G383" s="141"/>
      <c r="H383" s="141"/>
      <c r="I383" s="141"/>
      <c r="J383" s="141"/>
      <c r="K383" s="141"/>
      <c r="L383" s="141"/>
      <c r="M383" s="143"/>
      <c r="N383" s="144"/>
      <c r="O383" s="141"/>
      <c r="P383" s="145"/>
      <c r="Q383" s="141"/>
      <c r="R383" s="143"/>
      <c r="S383" s="141"/>
      <c r="T383" s="141"/>
      <c r="U383" s="141"/>
    </row>
    <row r="384" ht="12.75" customHeight="1">
      <c r="A384" s="141"/>
      <c r="B384" s="141"/>
      <c r="C384" s="141"/>
      <c r="D384" s="141"/>
      <c r="E384" s="142"/>
      <c r="F384" s="141"/>
      <c r="G384" s="141"/>
      <c r="H384" s="141"/>
      <c r="I384" s="141"/>
      <c r="J384" s="141"/>
      <c r="K384" s="141"/>
      <c r="L384" s="141"/>
      <c r="M384" s="143"/>
      <c r="N384" s="144"/>
      <c r="O384" s="141"/>
      <c r="P384" s="145"/>
      <c r="Q384" s="141"/>
      <c r="R384" s="143"/>
      <c r="S384" s="141"/>
      <c r="T384" s="141"/>
      <c r="U384" s="141"/>
    </row>
    <row r="385" ht="12.75" customHeight="1">
      <c r="A385" s="141"/>
      <c r="B385" s="141"/>
      <c r="C385" s="141"/>
      <c r="D385" s="141"/>
      <c r="E385" s="142"/>
      <c r="F385" s="141"/>
      <c r="G385" s="141"/>
      <c r="H385" s="141"/>
      <c r="I385" s="141"/>
      <c r="J385" s="141"/>
      <c r="K385" s="141"/>
      <c r="L385" s="141"/>
      <c r="M385" s="143"/>
      <c r="N385" s="144"/>
      <c r="O385" s="141"/>
      <c r="P385" s="145"/>
      <c r="Q385" s="141"/>
      <c r="R385" s="143"/>
      <c r="S385" s="141"/>
      <c r="T385" s="141"/>
      <c r="U385" s="141"/>
    </row>
    <row r="386" ht="12.75" customHeight="1">
      <c r="A386" s="141"/>
      <c r="B386" s="141"/>
      <c r="C386" s="141"/>
      <c r="D386" s="141"/>
      <c r="E386" s="142"/>
      <c r="F386" s="141"/>
      <c r="G386" s="141"/>
      <c r="H386" s="141"/>
      <c r="I386" s="141"/>
      <c r="J386" s="141"/>
      <c r="K386" s="141"/>
      <c r="L386" s="141"/>
      <c r="M386" s="143"/>
      <c r="N386" s="144"/>
      <c r="O386" s="141"/>
      <c r="P386" s="145"/>
      <c r="Q386" s="141"/>
      <c r="R386" s="143"/>
      <c r="S386" s="141"/>
      <c r="T386" s="141"/>
      <c r="U386" s="141"/>
    </row>
    <row r="387" ht="12.75" customHeight="1">
      <c r="A387" s="141"/>
      <c r="B387" s="141"/>
      <c r="C387" s="141"/>
      <c r="D387" s="141"/>
      <c r="E387" s="142"/>
      <c r="F387" s="141"/>
      <c r="G387" s="141"/>
      <c r="H387" s="141"/>
      <c r="I387" s="141"/>
      <c r="J387" s="141"/>
      <c r="K387" s="141"/>
      <c r="L387" s="141"/>
      <c r="M387" s="143"/>
      <c r="N387" s="144"/>
      <c r="O387" s="141"/>
      <c r="P387" s="145"/>
      <c r="Q387" s="141"/>
      <c r="R387" s="143"/>
      <c r="S387" s="141"/>
      <c r="T387" s="141"/>
      <c r="U387" s="141"/>
    </row>
    <row r="388" ht="12.75" customHeight="1">
      <c r="A388" s="141"/>
      <c r="B388" s="141"/>
      <c r="C388" s="141"/>
      <c r="D388" s="141"/>
      <c r="E388" s="142"/>
      <c r="F388" s="141"/>
      <c r="G388" s="141"/>
      <c r="H388" s="141"/>
      <c r="I388" s="141"/>
      <c r="J388" s="141"/>
      <c r="K388" s="141"/>
      <c r="L388" s="141"/>
      <c r="M388" s="143"/>
      <c r="N388" s="144"/>
      <c r="O388" s="141"/>
      <c r="P388" s="145"/>
      <c r="Q388" s="141"/>
      <c r="R388" s="143"/>
      <c r="S388" s="141"/>
      <c r="T388" s="141"/>
      <c r="U388" s="141"/>
    </row>
    <row r="389" ht="12.75" customHeight="1">
      <c r="A389" s="141"/>
      <c r="B389" s="141"/>
      <c r="C389" s="141"/>
      <c r="D389" s="141"/>
      <c r="E389" s="142"/>
      <c r="F389" s="141"/>
      <c r="G389" s="141"/>
      <c r="H389" s="141"/>
      <c r="I389" s="141"/>
      <c r="J389" s="141"/>
      <c r="K389" s="141"/>
      <c r="L389" s="141"/>
      <c r="M389" s="143"/>
      <c r="N389" s="144"/>
      <c r="O389" s="141"/>
      <c r="P389" s="145"/>
      <c r="Q389" s="141"/>
      <c r="R389" s="143"/>
      <c r="S389" s="141"/>
      <c r="T389" s="141"/>
      <c r="U389" s="141"/>
    </row>
    <row r="390" ht="12.75" customHeight="1">
      <c r="A390" s="141"/>
      <c r="B390" s="141"/>
      <c r="C390" s="141"/>
      <c r="D390" s="141"/>
      <c r="E390" s="142"/>
      <c r="F390" s="141"/>
      <c r="G390" s="141"/>
      <c r="H390" s="141"/>
      <c r="I390" s="141"/>
      <c r="J390" s="141"/>
      <c r="K390" s="141"/>
      <c r="L390" s="141"/>
      <c r="M390" s="143"/>
      <c r="N390" s="144"/>
      <c r="O390" s="141"/>
      <c r="P390" s="145"/>
      <c r="Q390" s="141"/>
      <c r="R390" s="143"/>
      <c r="S390" s="141"/>
      <c r="T390" s="141"/>
      <c r="U390" s="141"/>
    </row>
    <row r="391" ht="12.75" customHeight="1">
      <c r="A391" s="141"/>
      <c r="B391" s="141"/>
      <c r="C391" s="141"/>
      <c r="D391" s="141"/>
      <c r="E391" s="142"/>
      <c r="F391" s="141"/>
      <c r="G391" s="141"/>
      <c r="H391" s="141"/>
      <c r="I391" s="141"/>
      <c r="J391" s="141"/>
      <c r="K391" s="141"/>
      <c r="L391" s="141"/>
      <c r="M391" s="143"/>
      <c r="N391" s="144"/>
      <c r="O391" s="141"/>
      <c r="P391" s="145"/>
      <c r="Q391" s="141"/>
      <c r="R391" s="143"/>
      <c r="S391" s="141"/>
      <c r="T391" s="141"/>
      <c r="U391" s="141"/>
    </row>
    <row r="392" ht="12.75" customHeight="1">
      <c r="A392" s="141"/>
      <c r="B392" s="141"/>
      <c r="C392" s="141"/>
      <c r="D392" s="141"/>
      <c r="E392" s="142"/>
      <c r="F392" s="141"/>
      <c r="G392" s="141"/>
      <c r="H392" s="141"/>
      <c r="I392" s="141"/>
      <c r="J392" s="141"/>
      <c r="K392" s="141"/>
      <c r="L392" s="141"/>
      <c r="M392" s="143"/>
      <c r="N392" s="144"/>
      <c r="O392" s="141"/>
      <c r="P392" s="145"/>
      <c r="Q392" s="141"/>
      <c r="R392" s="143"/>
      <c r="S392" s="141"/>
      <c r="T392" s="141"/>
      <c r="U392" s="141"/>
    </row>
    <row r="393" ht="12.75" customHeight="1">
      <c r="A393" s="141"/>
      <c r="B393" s="141"/>
      <c r="C393" s="141"/>
      <c r="D393" s="141"/>
      <c r="E393" s="142"/>
      <c r="F393" s="141"/>
      <c r="G393" s="141"/>
      <c r="H393" s="141"/>
      <c r="I393" s="141"/>
      <c r="J393" s="141"/>
      <c r="K393" s="141"/>
      <c r="L393" s="141"/>
      <c r="M393" s="143"/>
      <c r="N393" s="144"/>
      <c r="O393" s="141"/>
      <c r="P393" s="145"/>
      <c r="Q393" s="141"/>
      <c r="R393" s="143"/>
      <c r="S393" s="141"/>
      <c r="T393" s="141"/>
      <c r="U393" s="141"/>
    </row>
    <row r="394" ht="12.75" customHeight="1">
      <c r="A394" s="141"/>
      <c r="B394" s="141"/>
      <c r="C394" s="141"/>
      <c r="D394" s="141"/>
      <c r="E394" s="142"/>
      <c r="F394" s="141"/>
      <c r="G394" s="141"/>
      <c r="H394" s="141"/>
      <c r="I394" s="141"/>
      <c r="J394" s="141"/>
      <c r="K394" s="141"/>
      <c r="L394" s="141"/>
      <c r="M394" s="143"/>
      <c r="N394" s="144"/>
      <c r="O394" s="141"/>
      <c r="P394" s="145"/>
      <c r="Q394" s="141"/>
      <c r="R394" s="143"/>
      <c r="S394" s="141"/>
      <c r="T394" s="141"/>
      <c r="U394" s="141"/>
    </row>
    <row r="395" ht="12.75" customHeight="1">
      <c r="A395" s="141"/>
      <c r="B395" s="141"/>
      <c r="C395" s="141"/>
      <c r="D395" s="141"/>
      <c r="E395" s="142"/>
      <c r="F395" s="141"/>
      <c r="G395" s="141"/>
      <c r="H395" s="141"/>
      <c r="I395" s="141"/>
      <c r="J395" s="141"/>
      <c r="K395" s="141"/>
      <c r="L395" s="141"/>
      <c r="M395" s="143"/>
      <c r="N395" s="144"/>
      <c r="O395" s="141"/>
      <c r="P395" s="145"/>
      <c r="Q395" s="141"/>
      <c r="R395" s="143"/>
      <c r="S395" s="141"/>
      <c r="T395" s="141"/>
      <c r="U395" s="141"/>
    </row>
    <row r="396" ht="12.75" customHeight="1">
      <c r="A396" s="141"/>
      <c r="B396" s="141"/>
      <c r="C396" s="141"/>
      <c r="D396" s="141"/>
      <c r="E396" s="142"/>
      <c r="F396" s="141"/>
      <c r="G396" s="141"/>
      <c r="H396" s="141"/>
      <c r="I396" s="141"/>
      <c r="J396" s="141"/>
      <c r="K396" s="141"/>
      <c r="L396" s="141"/>
      <c r="M396" s="143"/>
      <c r="N396" s="144"/>
      <c r="O396" s="141"/>
      <c r="P396" s="145"/>
      <c r="Q396" s="141"/>
      <c r="R396" s="143"/>
      <c r="S396" s="141"/>
      <c r="T396" s="141"/>
      <c r="U396" s="141"/>
    </row>
    <row r="397" ht="12.75" customHeight="1">
      <c r="A397" s="141"/>
      <c r="B397" s="141"/>
      <c r="C397" s="141"/>
      <c r="D397" s="141"/>
      <c r="E397" s="142"/>
      <c r="F397" s="141"/>
      <c r="G397" s="141"/>
      <c r="H397" s="141"/>
      <c r="I397" s="141"/>
      <c r="J397" s="141"/>
      <c r="K397" s="141"/>
      <c r="L397" s="141"/>
      <c r="M397" s="143"/>
      <c r="N397" s="144"/>
      <c r="O397" s="141"/>
      <c r="P397" s="145"/>
      <c r="Q397" s="141"/>
      <c r="R397" s="143"/>
      <c r="S397" s="141"/>
      <c r="T397" s="141"/>
      <c r="U397" s="141"/>
    </row>
    <row r="398" ht="12.75" customHeight="1">
      <c r="A398" s="141"/>
      <c r="B398" s="141"/>
      <c r="C398" s="141"/>
      <c r="D398" s="141"/>
      <c r="E398" s="142"/>
      <c r="F398" s="141"/>
      <c r="G398" s="141"/>
      <c r="H398" s="141"/>
      <c r="I398" s="141"/>
      <c r="J398" s="141"/>
      <c r="K398" s="141"/>
      <c r="L398" s="141"/>
      <c r="M398" s="143"/>
      <c r="N398" s="144"/>
      <c r="O398" s="141"/>
      <c r="P398" s="145"/>
      <c r="Q398" s="141"/>
      <c r="R398" s="143"/>
      <c r="S398" s="141"/>
      <c r="T398" s="141"/>
      <c r="U398" s="141"/>
    </row>
    <row r="399" ht="12.75" customHeight="1">
      <c r="A399" s="141"/>
      <c r="B399" s="141"/>
      <c r="C399" s="141"/>
      <c r="D399" s="141"/>
      <c r="E399" s="142"/>
      <c r="F399" s="141"/>
      <c r="G399" s="141"/>
      <c r="H399" s="141"/>
      <c r="I399" s="141"/>
      <c r="J399" s="141"/>
      <c r="K399" s="141"/>
      <c r="L399" s="141"/>
      <c r="M399" s="143"/>
      <c r="N399" s="144"/>
      <c r="O399" s="141"/>
      <c r="P399" s="145"/>
      <c r="Q399" s="141"/>
      <c r="R399" s="143"/>
      <c r="S399" s="141"/>
      <c r="T399" s="141"/>
      <c r="U399" s="141"/>
    </row>
    <row r="400" ht="12.75" customHeight="1">
      <c r="A400" s="141"/>
      <c r="B400" s="141"/>
      <c r="C400" s="141"/>
      <c r="D400" s="141"/>
      <c r="E400" s="142"/>
      <c r="F400" s="141"/>
      <c r="G400" s="141"/>
      <c r="H400" s="141"/>
      <c r="I400" s="141"/>
      <c r="J400" s="141"/>
      <c r="K400" s="141"/>
      <c r="L400" s="141"/>
      <c r="M400" s="143"/>
      <c r="N400" s="144"/>
      <c r="O400" s="141"/>
      <c r="P400" s="145"/>
      <c r="Q400" s="141"/>
      <c r="R400" s="143"/>
      <c r="S400" s="141"/>
      <c r="T400" s="141"/>
      <c r="U400" s="141"/>
    </row>
    <row r="401" ht="12.75" customHeight="1">
      <c r="A401" s="141"/>
      <c r="B401" s="141"/>
      <c r="C401" s="141"/>
      <c r="D401" s="141"/>
      <c r="E401" s="142"/>
      <c r="F401" s="141"/>
      <c r="G401" s="141"/>
      <c r="H401" s="141"/>
      <c r="I401" s="141"/>
      <c r="J401" s="141"/>
      <c r="K401" s="141"/>
      <c r="L401" s="141"/>
      <c r="M401" s="143"/>
      <c r="N401" s="144"/>
      <c r="O401" s="141"/>
      <c r="P401" s="145"/>
      <c r="Q401" s="141"/>
      <c r="R401" s="143"/>
      <c r="S401" s="141"/>
      <c r="T401" s="141"/>
      <c r="U401" s="141"/>
    </row>
    <row r="402" ht="12.75" customHeight="1">
      <c r="A402" s="141"/>
      <c r="B402" s="141"/>
      <c r="C402" s="141"/>
      <c r="D402" s="141"/>
      <c r="E402" s="142"/>
      <c r="F402" s="141"/>
      <c r="G402" s="141"/>
      <c r="H402" s="141"/>
      <c r="I402" s="141"/>
      <c r="J402" s="141"/>
      <c r="K402" s="141"/>
      <c r="L402" s="141"/>
      <c r="M402" s="143"/>
      <c r="N402" s="144"/>
      <c r="O402" s="141"/>
      <c r="P402" s="145"/>
      <c r="Q402" s="141"/>
      <c r="R402" s="143"/>
      <c r="S402" s="141"/>
      <c r="T402" s="141"/>
      <c r="U402" s="141"/>
    </row>
    <row r="403" ht="12.75" customHeight="1">
      <c r="A403" s="141"/>
      <c r="B403" s="141"/>
      <c r="C403" s="141"/>
      <c r="D403" s="141"/>
      <c r="E403" s="142"/>
      <c r="F403" s="141"/>
      <c r="G403" s="141"/>
      <c r="H403" s="141"/>
      <c r="I403" s="141"/>
      <c r="J403" s="141"/>
      <c r="K403" s="141"/>
      <c r="L403" s="141"/>
      <c r="M403" s="143"/>
      <c r="N403" s="144"/>
      <c r="O403" s="141"/>
      <c r="P403" s="145"/>
      <c r="Q403" s="141"/>
      <c r="R403" s="143"/>
      <c r="S403" s="141"/>
      <c r="T403" s="141"/>
      <c r="U403" s="141"/>
    </row>
    <row r="404" ht="12.75" customHeight="1">
      <c r="A404" s="141"/>
      <c r="B404" s="141"/>
      <c r="C404" s="141"/>
      <c r="D404" s="141"/>
      <c r="E404" s="142"/>
      <c r="F404" s="141"/>
      <c r="G404" s="141"/>
      <c r="H404" s="141"/>
      <c r="I404" s="141"/>
      <c r="J404" s="141"/>
      <c r="K404" s="141"/>
      <c r="L404" s="141"/>
      <c r="M404" s="143"/>
      <c r="N404" s="144"/>
      <c r="O404" s="141"/>
      <c r="P404" s="145"/>
      <c r="Q404" s="141"/>
      <c r="R404" s="143"/>
      <c r="S404" s="141"/>
      <c r="T404" s="141"/>
      <c r="U404" s="141"/>
    </row>
    <row r="405" ht="12.75" customHeight="1">
      <c r="A405" s="141"/>
      <c r="B405" s="141"/>
      <c r="C405" s="141"/>
      <c r="D405" s="141"/>
      <c r="E405" s="142"/>
      <c r="F405" s="141"/>
      <c r="G405" s="141"/>
      <c r="H405" s="141"/>
      <c r="I405" s="141"/>
      <c r="J405" s="141"/>
      <c r="K405" s="141"/>
      <c r="L405" s="141"/>
      <c r="M405" s="143"/>
      <c r="N405" s="144"/>
      <c r="O405" s="141"/>
      <c r="P405" s="145"/>
      <c r="Q405" s="141"/>
      <c r="R405" s="143"/>
      <c r="S405" s="141"/>
      <c r="T405" s="141"/>
      <c r="U405" s="141"/>
    </row>
    <row r="406" ht="12.75" customHeight="1">
      <c r="A406" s="141"/>
      <c r="B406" s="141"/>
      <c r="C406" s="141"/>
      <c r="D406" s="141"/>
      <c r="E406" s="142"/>
      <c r="F406" s="141"/>
      <c r="G406" s="141"/>
      <c r="H406" s="141"/>
      <c r="I406" s="141"/>
      <c r="J406" s="141"/>
      <c r="K406" s="141"/>
      <c r="L406" s="141"/>
      <c r="M406" s="143"/>
      <c r="N406" s="144"/>
      <c r="O406" s="141"/>
      <c r="P406" s="145"/>
      <c r="Q406" s="141"/>
      <c r="R406" s="143"/>
      <c r="S406" s="141"/>
      <c r="T406" s="141"/>
      <c r="U406" s="141"/>
    </row>
    <row r="407" ht="12.75" customHeight="1">
      <c r="A407" s="141"/>
      <c r="B407" s="141"/>
      <c r="C407" s="141"/>
      <c r="D407" s="141"/>
      <c r="E407" s="142"/>
      <c r="F407" s="141"/>
      <c r="G407" s="141"/>
      <c r="H407" s="141"/>
      <c r="I407" s="141"/>
      <c r="J407" s="141"/>
      <c r="K407" s="141"/>
      <c r="L407" s="141"/>
      <c r="M407" s="143"/>
      <c r="N407" s="144"/>
      <c r="O407" s="141"/>
      <c r="P407" s="145"/>
      <c r="Q407" s="141"/>
      <c r="R407" s="143"/>
      <c r="S407" s="141"/>
      <c r="T407" s="141"/>
      <c r="U407" s="141"/>
    </row>
    <row r="408" ht="12.75" customHeight="1">
      <c r="A408" s="141"/>
      <c r="B408" s="141"/>
      <c r="C408" s="141"/>
      <c r="D408" s="141"/>
      <c r="E408" s="142"/>
      <c r="F408" s="141"/>
      <c r="G408" s="141"/>
      <c r="H408" s="141"/>
      <c r="I408" s="141"/>
      <c r="J408" s="141"/>
      <c r="K408" s="141"/>
      <c r="L408" s="141"/>
      <c r="M408" s="143"/>
      <c r="N408" s="144"/>
      <c r="O408" s="141"/>
      <c r="P408" s="145"/>
      <c r="Q408" s="141"/>
      <c r="R408" s="143"/>
      <c r="S408" s="141"/>
      <c r="T408" s="141"/>
      <c r="U408" s="141"/>
    </row>
    <row r="409" ht="12.75" customHeight="1">
      <c r="A409" s="141"/>
      <c r="B409" s="141"/>
      <c r="C409" s="141"/>
      <c r="D409" s="141"/>
      <c r="E409" s="142"/>
      <c r="F409" s="141"/>
      <c r="G409" s="141"/>
      <c r="H409" s="141"/>
      <c r="I409" s="141"/>
      <c r="J409" s="141"/>
      <c r="K409" s="141"/>
      <c r="L409" s="141"/>
      <c r="M409" s="143"/>
      <c r="N409" s="144"/>
      <c r="O409" s="141"/>
      <c r="P409" s="145"/>
      <c r="Q409" s="141"/>
      <c r="R409" s="143"/>
      <c r="S409" s="141"/>
      <c r="T409" s="141"/>
      <c r="U409" s="141"/>
    </row>
    <row r="410" ht="12.75" customHeight="1">
      <c r="A410" s="141"/>
      <c r="B410" s="141"/>
      <c r="C410" s="141"/>
      <c r="D410" s="141"/>
      <c r="E410" s="142"/>
      <c r="F410" s="141"/>
      <c r="G410" s="141"/>
      <c r="H410" s="141"/>
      <c r="I410" s="141"/>
      <c r="J410" s="141"/>
      <c r="K410" s="141"/>
      <c r="L410" s="141"/>
      <c r="M410" s="143"/>
      <c r="N410" s="144"/>
      <c r="O410" s="141"/>
      <c r="P410" s="145"/>
      <c r="Q410" s="141"/>
      <c r="R410" s="143"/>
      <c r="S410" s="141"/>
      <c r="T410" s="141"/>
      <c r="U410" s="141"/>
    </row>
    <row r="411" ht="12.75" customHeight="1">
      <c r="A411" s="141"/>
      <c r="B411" s="141"/>
      <c r="C411" s="141"/>
      <c r="D411" s="141"/>
      <c r="E411" s="142"/>
      <c r="F411" s="141"/>
      <c r="G411" s="141"/>
      <c r="H411" s="141"/>
      <c r="I411" s="141"/>
      <c r="J411" s="141"/>
      <c r="K411" s="141"/>
      <c r="L411" s="141"/>
      <c r="M411" s="143"/>
      <c r="N411" s="144"/>
      <c r="O411" s="141"/>
      <c r="P411" s="145"/>
      <c r="Q411" s="141"/>
      <c r="R411" s="143"/>
      <c r="S411" s="141"/>
      <c r="T411" s="141"/>
      <c r="U411" s="141"/>
    </row>
    <row r="412" ht="12.75" customHeight="1">
      <c r="A412" s="141"/>
      <c r="B412" s="141"/>
      <c r="C412" s="141"/>
      <c r="D412" s="141"/>
      <c r="E412" s="142"/>
      <c r="F412" s="141"/>
      <c r="G412" s="141"/>
      <c r="H412" s="141"/>
      <c r="I412" s="141"/>
      <c r="J412" s="141"/>
      <c r="K412" s="141"/>
      <c r="L412" s="141"/>
      <c r="M412" s="143"/>
      <c r="N412" s="144"/>
      <c r="O412" s="141"/>
      <c r="P412" s="145"/>
      <c r="Q412" s="141"/>
      <c r="R412" s="143"/>
      <c r="S412" s="141"/>
      <c r="T412" s="141"/>
      <c r="U412" s="141"/>
    </row>
    <row r="413" ht="12.75" customHeight="1">
      <c r="A413" s="141"/>
      <c r="B413" s="141"/>
      <c r="C413" s="141"/>
      <c r="D413" s="141"/>
      <c r="E413" s="142"/>
      <c r="F413" s="141"/>
      <c r="G413" s="141"/>
      <c r="H413" s="141"/>
      <c r="I413" s="141"/>
      <c r="J413" s="141"/>
      <c r="K413" s="141"/>
      <c r="L413" s="141"/>
      <c r="M413" s="143"/>
      <c r="N413" s="144"/>
      <c r="O413" s="141"/>
      <c r="P413" s="145"/>
      <c r="Q413" s="141"/>
      <c r="R413" s="143"/>
      <c r="S413" s="141"/>
      <c r="T413" s="141"/>
      <c r="U413" s="141"/>
    </row>
    <row r="414" ht="12.75" customHeight="1">
      <c r="A414" s="141"/>
      <c r="B414" s="141"/>
      <c r="C414" s="141"/>
      <c r="D414" s="141"/>
      <c r="E414" s="142"/>
      <c r="F414" s="141"/>
      <c r="G414" s="141"/>
      <c r="H414" s="141"/>
      <c r="I414" s="141"/>
      <c r="J414" s="141"/>
      <c r="K414" s="141"/>
      <c r="L414" s="141"/>
      <c r="M414" s="143"/>
      <c r="N414" s="144"/>
      <c r="O414" s="141"/>
      <c r="P414" s="145"/>
      <c r="Q414" s="141"/>
      <c r="R414" s="143"/>
      <c r="S414" s="141"/>
      <c r="T414" s="141"/>
      <c r="U414" s="141"/>
    </row>
    <row r="415" ht="12.75" customHeight="1">
      <c r="A415" s="141"/>
      <c r="B415" s="141"/>
      <c r="C415" s="141"/>
      <c r="D415" s="141"/>
      <c r="E415" s="142"/>
      <c r="F415" s="141"/>
      <c r="G415" s="141"/>
      <c r="H415" s="141"/>
      <c r="I415" s="141"/>
      <c r="J415" s="141"/>
      <c r="K415" s="141"/>
      <c r="L415" s="141"/>
      <c r="M415" s="143"/>
      <c r="N415" s="144"/>
      <c r="O415" s="141"/>
      <c r="P415" s="145"/>
      <c r="Q415" s="141"/>
      <c r="R415" s="143"/>
      <c r="S415" s="141"/>
      <c r="T415" s="141"/>
      <c r="U415" s="141"/>
    </row>
    <row r="416" ht="12.75" customHeight="1">
      <c r="A416" s="141"/>
      <c r="B416" s="141"/>
      <c r="C416" s="141"/>
      <c r="D416" s="141"/>
      <c r="E416" s="142"/>
      <c r="F416" s="141"/>
      <c r="G416" s="141"/>
      <c r="H416" s="141"/>
      <c r="I416" s="141"/>
      <c r="J416" s="141"/>
      <c r="K416" s="141"/>
      <c r="L416" s="141"/>
      <c r="M416" s="143"/>
      <c r="N416" s="144"/>
      <c r="O416" s="141"/>
      <c r="P416" s="145"/>
      <c r="Q416" s="141"/>
      <c r="R416" s="143"/>
      <c r="S416" s="141"/>
      <c r="T416" s="141"/>
      <c r="U416" s="141"/>
    </row>
    <row r="417" ht="12.75" customHeight="1">
      <c r="A417" s="141"/>
      <c r="B417" s="141"/>
      <c r="C417" s="141"/>
      <c r="D417" s="141"/>
      <c r="E417" s="142"/>
      <c r="F417" s="141"/>
      <c r="G417" s="141"/>
      <c r="H417" s="141"/>
      <c r="I417" s="141"/>
      <c r="J417" s="141"/>
      <c r="K417" s="141"/>
      <c r="L417" s="141"/>
      <c r="M417" s="143"/>
      <c r="N417" s="144"/>
      <c r="O417" s="141"/>
      <c r="P417" s="145"/>
      <c r="Q417" s="141"/>
      <c r="R417" s="143"/>
      <c r="S417" s="141"/>
      <c r="T417" s="141"/>
      <c r="U417" s="141"/>
    </row>
    <row r="418" ht="12.75" customHeight="1">
      <c r="A418" s="141"/>
      <c r="B418" s="141"/>
      <c r="C418" s="141"/>
      <c r="D418" s="141"/>
      <c r="E418" s="142"/>
      <c r="F418" s="141"/>
      <c r="G418" s="141"/>
      <c r="H418" s="141"/>
      <c r="I418" s="141"/>
      <c r="J418" s="141"/>
      <c r="K418" s="141"/>
      <c r="L418" s="141"/>
      <c r="M418" s="143"/>
      <c r="N418" s="144"/>
      <c r="O418" s="141"/>
      <c r="P418" s="145"/>
      <c r="Q418" s="141"/>
      <c r="R418" s="143"/>
      <c r="S418" s="141"/>
      <c r="T418" s="141"/>
      <c r="U418" s="141"/>
    </row>
    <row r="419" ht="12.75" customHeight="1">
      <c r="A419" s="141"/>
      <c r="B419" s="141"/>
      <c r="C419" s="141"/>
      <c r="D419" s="141"/>
      <c r="E419" s="142"/>
      <c r="F419" s="141"/>
      <c r="G419" s="141"/>
      <c r="H419" s="141"/>
      <c r="I419" s="141"/>
      <c r="J419" s="141"/>
      <c r="K419" s="141"/>
      <c r="L419" s="141"/>
      <c r="M419" s="143"/>
      <c r="N419" s="144"/>
      <c r="O419" s="141"/>
      <c r="P419" s="145"/>
      <c r="Q419" s="141"/>
      <c r="R419" s="143"/>
      <c r="S419" s="141"/>
      <c r="T419" s="141"/>
      <c r="U419" s="141"/>
    </row>
    <row r="420" ht="12.75" customHeight="1">
      <c r="A420" s="141"/>
      <c r="B420" s="141"/>
      <c r="C420" s="141"/>
      <c r="D420" s="141"/>
      <c r="E420" s="142"/>
      <c r="F420" s="141"/>
      <c r="G420" s="141"/>
      <c r="H420" s="141"/>
      <c r="I420" s="141"/>
      <c r="J420" s="141"/>
      <c r="K420" s="141"/>
      <c r="L420" s="141"/>
      <c r="M420" s="143"/>
      <c r="N420" s="144"/>
      <c r="O420" s="141"/>
      <c r="P420" s="145"/>
      <c r="Q420" s="141"/>
      <c r="R420" s="143"/>
      <c r="S420" s="141"/>
      <c r="T420" s="141"/>
      <c r="U420" s="141"/>
    </row>
    <row r="421" ht="12.75" customHeight="1">
      <c r="A421" s="141"/>
      <c r="B421" s="141"/>
      <c r="C421" s="141"/>
      <c r="D421" s="141"/>
      <c r="E421" s="142"/>
      <c r="F421" s="141"/>
      <c r="G421" s="141"/>
      <c r="H421" s="141"/>
      <c r="I421" s="141"/>
      <c r="J421" s="141"/>
      <c r="K421" s="141"/>
      <c r="L421" s="141"/>
      <c r="M421" s="143"/>
      <c r="N421" s="144"/>
      <c r="O421" s="141"/>
      <c r="P421" s="145"/>
      <c r="Q421" s="141"/>
      <c r="R421" s="143"/>
      <c r="S421" s="141"/>
      <c r="T421" s="141"/>
      <c r="U421" s="141"/>
    </row>
    <row r="422" ht="12.75" customHeight="1">
      <c r="A422" s="141"/>
      <c r="B422" s="141"/>
      <c r="C422" s="141"/>
      <c r="D422" s="141"/>
      <c r="E422" s="142"/>
      <c r="F422" s="141"/>
      <c r="G422" s="141"/>
      <c r="H422" s="141"/>
      <c r="I422" s="141"/>
      <c r="J422" s="141"/>
      <c r="K422" s="141"/>
      <c r="L422" s="141"/>
      <c r="M422" s="143"/>
      <c r="N422" s="144"/>
      <c r="O422" s="141"/>
      <c r="P422" s="145"/>
      <c r="Q422" s="141"/>
      <c r="R422" s="143"/>
      <c r="S422" s="141"/>
      <c r="T422" s="141"/>
      <c r="U422" s="141"/>
    </row>
    <row r="423" ht="12.75" customHeight="1">
      <c r="A423" s="141"/>
      <c r="B423" s="141"/>
      <c r="C423" s="141"/>
      <c r="D423" s="141"/>
      <c r="E423" s="142"/>
      <c r="F423" s="141"/>
      <c r="G423" s="141"/>
      <c r="H423" s="141"/>
      <c r="I423" s="141"/>
      <c r="J423" s="141"/>
      <c r="K423" s="141"/>
      <c r="L423" s="141"/>
      <c r="M423" s="143"/>
      <c r="N423" s="144"/>
      <c r="O423" s="141"/>
      <c r="P423" s="145"/>
      <c r="Q423" s="141"/>
      <c r="R423" s="143"/>
      <c r="S423" s="141"/>
      <c r="T423" s="141"/>
      <c r="U423" s="141"/>
    </row>
    <row r="424" ht="12.75" customHeight="1">
      <c r="A424" s="141"/>
      <c r="B424" s="141"/>
      <c r="C424" s="141"/>
      <c r="D424" s="141"/>
      <c r="E424" s="142"/>
      <c r="F424" s="141"/>
      <c r="G424" s="141"/>
      <c r="H424" s="141"/>
      <c r="I424" s="141"/>
      <c r="J424" s="141"/>
      <c r="K424" s="141"/>
      <c r="L424" s="141"/>
      <c r="M424" s="143"/>
      <c r="N424" s="144"/>
      <c r="O424" s="141"/>
      <c r="P424" s="145"/>
      <c r="Q424" s="141"/>
      <c r="R424" s="143"/>
      <c r="S424" s="141"/>
      <c r="T424" s="141"/>
      <c r="U424" s="141"/>
    </row>
    <row r="425" ht="12.75" customHeight="1">
      <c r="A425" s="141"/>
      <c r="B425" s="141"/>
      <c r="C425" s="141"/>
      <c r="D425" s="141"/>
      <c r="E425" s="142"/>
      <c r="F425" s="141"/>
      <c r="G425" s="141"/>
      <c r="H425" s="141"/>
      <c r="I425" s="141"/>
      <c r="J425" s="141"/>
      <c r="K425" s="141"/>
      <c r="L425" s="141"/>
      <c r="M425" s="143"/>
      <c r="N425" s="144"/>
      <c r="O425" s="141"/>
      <c r="P425" s="145"/>
      <c r="Q425" s="141"/>
      <c r="R425" s="143"/>
      <c r="S425" s="141"/>
      <c r="T425" s="141"/>
      <c r="U425" s="141"/>
    </row>
    <row r="426" ht="12.75" customHeight="1">
      <c r="A426" s="141"/>
      <c r="B426" s="141"/>
      <c r="C426" s="141"/>
      <c r="D426" s="141"/>
      <c r="E426" s="142"/>
      <c r="F426" s="141"/>
      <c r="G426" s="141"/>
      <c r="H426" s="141"/>
      <c r="I426" s="141"/>
      <c r="J426" s="141"/>
      <c r="K426" s="141"/>
      <c r="L426" s="141"/>
      <c r="M426" s="143"/>
      <c r="N426" s="144"/>
      <c r="O426" s="141"/>
      <c r="P426" s="145"/>
      <c r="Q426" s="141"/>
      <c r="R426" s="143"/>
      <c r="S426" s="141"/>
      <c r="T426" s="141"/>
      <c r="U426" s="141"/>
    </row>
    <row r="427" ht="12.75" customHeight="1">
      <c r="A427" s="141"/>
      <c r="B427" s="141"/>
      <c r="C427" s="141"/>
      <c r="D427" s="141"/>
      <c r="E427" s="142"/>
      <c r="F427" s="141"/>
      <c r="G427" s="141"/>
      <c r="H427" s="141"/>
      <c r="I427" s="141"/>
      <c r="J427" s="141"/>
      <c r="K427" s="141"/>
      <c r="L427" s="141"/>
      <c r="M427" s="143"/>
      <c r="N427" s="144"/>
      <c r="O427" s="141"/>
      <c r="P427" s="145"/>
      <c r="Q427" s="141"/>
      <c r="R427" s="143"/>
      <c r="S427" s="141"/>
      <c r="T427" s="141"/>
      <c r="U427" s="141"/>
    </row>
    <row r="428" ht="12.75" customHeight="1">
      <c r="A428" s="141"/>
      <c r="B428" s="141"/>
      <c r="C428" s="141"/>
      <c r="D428" s="141"/>
      <c r="E428" s="142"/>
      <c r="F428" s="141"/>
      <c r="G428" s="141"/>
      <c r="H428" s="141"/>
      <c r="I428" s="141"/>
      <c r="J428" s="141"/>
      <c r="K428" s="141"/>
      <c r="L428" s="141"/>
      <c r="M428" s="143"/>
      <c r="N428" s="144"/>
      <c r="O428" s="141"/>
      <c r="P428" s="145"/>
      <c r="Q428" s="141"/>
      <c r="R428" s="143"/>
      <c r="S428" s="141"/>
      <c r="T428" s="141"/>
      <c r="U428" s="141"/>
    </row>
    <row r="429" ht="12.75" customHeight="1">
      <c r="A429" s="141"/>
      <c r="B429" s="141"/>
      <c r="C429" s="141"/>
      <c r="D429" s="141"/>
      <c r="E429" s="142"/>
      <c r="F429" s="141"/>
      <c r="G429" s="141"/>
      <c r="H429" s="141"/>
      <c r="I429" s="141"/>
      <c r="J429" s="141"/>
      <c r="K429" s="141"/>
      <c r="L429" s="141"/>
      <c r="M429" s="143"/>
      <c r="N429" s="144"/>
      <c r="O429" s="141"/>
      <c r="P429" s="145"/>
      <c r="Q429" s="141"/>
      <c r="R429" s="143"/>
      <c r="S429" s="141"/>
      <c r="T429" s="141"/>
      <c r="U429" s="141"/>
    </row>
    <row r="430" ht="12.75" customHeight="1">
      <c r="A430" s="141"/>
      <c r="B430" s="141"/>
      <c r="C430" s="141"/>
      <c r="D430" s="141"/>
      <c r="E430" s="142"/>
      <c r="F430" s="141"/>
      <c r="G430" s="141"/>
      <c r="H430" s="141"/>
      <c r="I430" s="141"/>
      <c r="J430" s="141"/>
      <c r="K430" s="141"/>
      <c r="L430" s="141"/>
      <c r="M430" s="143"/>
      <c r="N430" s="144"/>
      <c r="O430" s="141"/>
      <c r="P430" s="145"/>
      <c r="Q430" s="141"/>
      <c r="R430" s="143"/>
      <c r="S430" s="141"/>
      <c r="T430" s="141"/>
      <c r="U430" s="141"/>
    </row>
    <row r="431" ht="12.75" customHeight="1">
      <c r="A431" s="141"/>
      <c r="B431" s="141"/>
      <c r="C431" s="141"/>
      <c r="D431" s="141"/>
      <c r="E431" s="142"/>
      <c r="F431" s="141"/>
      <c r="G431" s="141"/>
      <c r="H431" s="141"/>
      <c r="I431" s="141"/>
      <c r="J431" s="141"/>
      <c r="K431" s="141"/>
      <c r="L431" s="141"/>
      <c r="M431" s="143"/>
      <c r="N431" s="144"/>
      <c r="O431" s="141"/>
      <c r="P431" s="145"/>
      <c r="Q431" s="141"/>
      <c r="R431" s="143"/>
      <c r="S431" s="141"/>
      <c r="T431" s="141"/>
      <c r="U431" s="141"/>
    </row>
    <row r="432" ht="12.75" customHeight="1">
      <c r="A432" s="141"/>
      <c r="B432" s="141"/>
      <c r="C432" s="141"/>
      <c r="D432" s="141"/>
      <c r="E432" s="142"/>
      <c r="F432" s="141"/>
      <c r="G432" s="141"/>
      <c r="H432" s="141"/>
      <c r="I432" s="141"/>
      <c r="J432" s="141"/>
      <c r="K432" s="141"/>
      <c r="L432" s="141"/>
      <c r="M432" s="143"/>
      <c r="N432" s="144"/>
      <c r="O432" s="141"/>
      <c r="P432" s="145"/>
      <c r="Q432" s="141"/>
      <c r="R432" s="143"/>
      <c r="S432" s="141"/>
      <c r="T432" s="141"/>
      <c r="U432" s="141"/>
    </row>
    <row r="433" ht="12.75" customHeight="1">
      <c r="A433" s="141"/>
      <c r="B433" s="141"/>
      <c r="C433" s="141"/>
      <c r="D433" s="141"/>
      <c r="E433" s="142"/>
      <c r="F433" s="141"/>
      <c r="G433" s="141"/>
      <c r="H433" s="141"/>
      <c r="I433" s="141"/>
      <c r="J433" s="141"/>
      <c r="K433" s="141"/>
      <c r="L433" s="141"/>
      <c r="M433" s="143"/>
      <c r="N433" s="144"/>
      <c r="O433" s="141"/>
      <c r="P433" s="145"/>
      <c r="Q433" s="141"/>
      <c r="R433" s="143"/>
      <c r="S433" s="141"/>
      <c r="T433" s="141"/>
      <c r="U433" s="141"/>
    </row>
    <row r="434" ht="12.75" customHeight="1">
      <c r="A434" s="141"/>
      <c r="B434" s="141"/>
      <c r="C434" s="141"/>
      <c r="D434" s="141"/>
      <c r="E434" s="142"/>
      <c r="F434" s="141"/>
      <c r="G434" s="141"/>
      <c r="H434" s="141"/>
      <c r="I434" s="141"/>
      <c r="J434" s="141"/>
      <c r="K434" s="141"/>
      <c r="L434" s="141"/>
      <c r="M434" s="143"/>
      <c r="N434" s="144"/>
      <c r="O434" s="141"/>
      <c r="P434" s="145"/>
      <c r="Q434" s="141"/>
      <c r="R434" s="143"/>
      <c r="S434" s="141"/>
      <c r="T434" s="141"/>
      <c r="U434" s="141"/>
    </row>
    <row r="435" ht="12.75" customHeight="1">
      <c r="A435" s="141"/>
      <c r="B435" s="141"/>
      <c r="C435" s="141"/>
      <c r="D435" s="141"/>
      <c r="E435" s="142"/>
      <c r="F435" s="141"/>
      <c r="G435" s="141"/>
      <c r="H435" s="141"/>
      <c r="I435" s="141"/>
      <c r="J435" s="141"/>
      <c r="K435" s="141"/>
      <c r="L435" s="141"/>
      <c r="M435" s="143"/>
      <c r="N435" s="144"/>
      <c r="O435" s="141"/>
      <c r="P435" s="145"/>
      <c r="Q435" s="141"/>
      <c r="R435" s="143"/>
      <c r="S435" s="141"/>
      <c r="T435" s="141"/>
      <c r="U435" s="141"/>
    </row>
    <row r="436" ht="12.75" customHeight="1">
      <c r="A436" s="141"/>
      <c r="B436" s="141"/>
      <c r="C436" s="141"/>
      <c r="D436" s="141"/>
      <c r="E436" s="142"/>
      <c r="F436" s="141"/>
      <c r="G436" s="141"/>
      <c r="H436" s="141"/>
      <c r="I436" s="141"/>
      <c r="J436" s="141"/>
      <c r="K436" s="141"/>
      <c r="L436" s="141"/>
      <c r="M436" s="143"/>
      <c r="N436" s="144"/>
      <c r="O436" s="141"/>
      <c r="P436" s="145"/>
      <c r="Q436" s="141"/>
      <c r="R436" s="143"/>
      <c r="S436" s="141"/>
      <c r="T436" s="141"/>
      <c r="U436" s="141"/>
    </row>
    <row r="437" ht="12.75" customHeight="1">
      <c r="A437" s="141"/>
      <c r="B437" s="141"/>
      <c r="C437" s="141"/>
      <c r="D437" s="141"/>
      <c r="E437" s="142"/>
      <c r="F437" s="141"/>
      <c r="G437" s="141"/>
      <c r="H437" s="141"/>
      <c r="I437" s="141"/>
      <c r="J437" s="141"/>
      <c r="K437" s="141"/>
      <c r="L437" s="141"/>
      <c r="M437" s="143"/>
      <c r="N437" s="144"/>
      <c r="O437" s="141"/>
      <c r="P437" s="145"/>
      <c r="Q437" s="141"/>
      <c r="R437" s="143"/>
      <c r="S437" s="141"/>
      <c r="T437" s="141"/>
      <c r="U437" s="141"/>
    </row>
    <row r="438" ht="12.75" customHeight="1">
      <c r="A438" s="141"/>
      <c r="B438" s="141"/>
      <c r="C438" s="141"/>
      <c r="D438" s="141"/>
      <c r="E438" s="142"/>
      <c r="F438" s="141"/>
      <c r="G438" s="141"/>
      <c r="H438" s="141"/>
      <c r="I438" s="141"/>
      <c r="J438" s="141"/>
      <c r="K438" s="141"/>
      <c r="L438" s="141"/>
      <c r="M438" s="143"/>
      <c r="N438" s="144"/>
      <c r="O438" s="141"/>
      <c r="P438" s="145"/>
      <c r="Q438" s="141"/>
      <c r="R438" s="143"/>
      <c r="S438" s="141"/>
      <c r="T438" s="141"/>
      <c r="U438" s="141"/>
    </row>
    <row r="439" ht="12.75" customHeight="1">
      <c r="A439" s="141"/>
      <c r="B439" s="141"/>
      <c r="C439" s="141"/>
      <c r="D439" s="141"/>
      <c r="E439" s="142"/>
      <c r="F439" s="141"/>
      <c r="G439" s="141"/>
      <c r="H439" s="141"/>
      <c r="I439" s="141"/>
      <c r="J439" s="141"/>
      <c r="K439" s="141"/>
      <c r="L439" s="141"/>
      <c r="M439" s="143"/>
      <c r="N439" s="144"/>
      <c r="O439" s="141"/>
      <c r="P439" s="145"/>
      <c r="Q439" s="141"/>
      <c r="R439" s="143"/>
      <c r="S439" s="141"/>
      <c r="T439" s="141"/>
      <c r="U439" s="141"/>
    </row>
    <row r="440" ht="12.75" customHeight="1">
      <c r="A440" s="141"/>
      <c r="B440" s="141"/>
      <c r="C440" s="141"/>
      <c r="D440" s="141"/>
      <c r="E440" s="142"/>
      <c r="F440" s="141"/>
      <c r="G440" s="141"/>
      <c r="H440" s="141"/>
      <c r="I440" s="141"/>
      <c r="J440" s="141"/>
      <c r="K440" s="141"/>
      <c r="L440" s="141"/>
      <c r="M440" s="143"/>
      <c r="N440" s="144"/>
      <c r="O440" s="141"/>
      <c r="P440" s="145"/>
      <c r="Q440" s="141"/>
      <c r="R440" s="143"/>
      <c r="S440" s="141"/>
      <c r="T440" s="141"/>
      <c r="U440" s="141"/>
    </row>
    <row r="441" ht="12.75" customHeight="1">
      <c r="A441" s="141"/>
      <c r="B441" s="141"/>
      <c r="C441" s="141"/>
      <c r="D441" s="141"/>
      <c r="E441" s="142"/>
      <c r="F441" s="141"/>
      <c r="G441" s="141"/>
      <c r="H441" s="141"/>
      <c r="I441" s="141"/>
      <c r="J441" s="141"/>
      <c r="K441" s="141"/>
      <c r="L441" s="141"/>
      <c r="M441" s="143"/>
      <c r="N441" s="144"/>
      <c r="O441" s="141"/>
      <c r="P441" s="145"/>
      <c r="Q441" s="141"/>
      <c r="R441" s="143"/>
      <c r="S441" s="141"/>
      <c r="T441" s="141"/>
      <c r="U441" s="141"/>
    </row>
    <row r="442" ht="12.75" customHeight="1">
      <c r="A442" s="141"/>
      <c r="B442" s="141"/>
      <c r="C442" s="141"/>
      <c r="D442" s="141"/>
      <c r="E442" s="142"/>
      <c r="F442" s="141"/>
      <c r="G442" s="141"/>
      <c r="H442" s="141"/>
      <c r="I442" s="141"/>
      <c r="J442" s="141"/>
      <c r="K442" s="141"/>
      <c r="L442" s="141"/>
      <c r="M442" s="143"/>
      <c r="N442" s="144"/>
      <c r="O442" s="141"/>
      <c r="P442" s="145"/>
      <c r="Q442" s="141"/>
      <c r="R442" s="143"/>
      <c r="S442" s="141"/>
      <c r="T442" s="141"/>
      <c r="U442" s="141"/>
    </row>
    <row r="443" ht="12.75" customHeight="1">
      <c r="A443" s="141"/>
      <c r="B443" s="141"/>
      <c r="C443" s="141"/>
      <c r="D443" s="141"/>
      <c r="E443" s="142"/>
      <c r="F443" s="141"/>
      <c r="G443" s="141"/>
      <c r="H443" s="141"/>
      <c r="I443" s="141"/>
      <c r="J443" s="141"/>
      <c r="K443" s="141"/>
      <c r="L443" s="141"/>
      <c r="M443" s="143"/>
      <c r="N443" s="144"/>
      <c r="O443" s="141"/>
      <c r="P443" s="145"/>
      <c r="Q443" s="141"/>
      <c r="R443" s="143"/>
      <c r="S443" s="141"/>
      <c r="T443" s="141"/>
      <c r="U443" s="141"/>
    </row>
    <row r="444" ht="12.75" customHeight="1">
      <c r="A444" s="141"/>
      <c r="B444" s="141"/>
      <c r="C444" s="141"/>
      <c r="D444" s="141"/>
      <c r="E444" s="142"/>
      <c r="F444" s="141"/>
      <c r="G444" s="141"/>
      <c r="H444" s="141"/>
      <c r="I444" s="141"/>
      <c r="J444" s="141"/>
      <c r="K444" s="141"/>
      <c r="L444" s="141"/>
      <c r="M444" s="143"/>
      <c r="N444" s="144"/>
      <c r="O444" s="141"/>
      <c r="P444" s="145"/>
      <c r="Q444" s="141"/>
      <c r="R444" s="143"/>
      <c r="S444" s="141"/>
      <c r="T444" s="141"/>
      <c r="U444" s="141"/>
    </row>
    <row r="445" ht="12.75" customHeight="1">
      <c r="A445" s="141"/>
      <c r="B445" s="141"/>
      <c r="C445" s="141"/>
      <c r="D445" s="141"/>
      <c r="E445" s="142"/>
      <c r="F445" s="141"/>
      <c r="G445" s="141"/>
      <c r="H445" s="141"/>
      <c r="I445" s="141"/>
      <c r="J445" s="141"/>
      <c r="K445" s="141"/>
      <c r="L445" s="141"/>
      <c r="M445" s="143"/>
      <c r="N445" s="144"/>
      <c r="O445" s="141"/>
      <c r="P445" s="145"/>
      <c r="Q445" s="141"/>
      <c r="R445" s="143"/>
      <c r="S445" s="141"/>
      <c r="T445" s="141"/>
      <c r="U445" s="141"/>
    </row>
    <row r="446" ht="12.75" customHeight="1">
      <c r="A446" s="141"/>
      <c r="B446" s="141"/>
      <c r="C446" s="141"/>
      <c r="D446" s="141"/>
      <c r="E446" s="142"/>
      <c r="F446" s="141"/>
      <c r="G446" s="141"/>
      <c r="H446" s="141"/>
      <c r="I446" s="141"/>
      <c r="J446" s="141"/>
      <c r="K446" s="141"/>
      <c r="L446" s="141"/>
      <c r="M446" s="143"/>
      <c r="N446" s="144"/>
      <c r="O446" s="141"/>
      <c r="P446" s="145"/>
      <c r="Q446" s="141"/>
      <c r="R446" s="143"/>
      <c r="S446" s="141"/>
      <c r="T446" s="141"/>
      <c r="U446" s="141"/>
    </row>
    <row r="447" ht="12.75" customHeight="1">
      <c r="A447" s="141"/>
      <c r="B447" s="141"/>
      <c r="C447" s="141"/>
      <c r="D447" s="141"/>
      <c r="E447" s="142"/>
      <c r="F447" s="141"/>
      <c r="G447" s="141"/>
      <c r="H447" s="141"/>
      <c r="I447" s="141"/>
      <c r="J447" s="141"/>
      <c r="K447" s="141"/>
      <c r="L447" s="141"/>
      <c r="M447" s="143"/>
      <c r="N447" s="144"/>
      <c r="O447" s="141"/>
      <c r="P447" s="145"/>
      <c r="Q447" s="141"/>
      <c r="R447" s="143"/>
      <c r="S447" s="141"/>
      <c r="T447" s="141"/>
      <c r="U447" s="141"/>
    </row>
    <row r="448" ht="12.75" customHeight="1">
      <c r="A448" s="141"/>
      <c r="B448" s="141"/>
      <c r="C448" s="141"/>
      <c r="D448" s="141"/>
      <c r="E448" s="142"/>
      <c r="F448" s="141"/>
      <c r="G448" s="141"/>
      <c r="H448" s="141"/>
      <c r="I448" s="141"/>
      <c r="J448" s="141"/>
      <c r="K448" s="141"/>
      <c r="L448" s="141"/>
      <c r="M448" s="143"/>
      <c r="N448" s="144"/>
      <c r="O448" s="141"/>
      <c r="P448" s="145"/>
      <c r="Q448" s="141"/>
      <c r="R448" s="143"/>
      <c r="S448" s="141"/>
      <c r="T448" s="141"/>
      <c r="U448" s="141"/>
    </row>
    <row r="449" ht="12.75" customHeight="1">
      <c r="A449" s="141"/>
      <c r="B449" s="141"/>
      <c r="C449" s="141"/>
      <c r="D449" s="141"/>
      <c r="E449" s="142"/>
      <c r="F449" s="141"/>
      <c r="G449" s="141"/>
      <c r="H449" s="141"/>
      <c r="I449" s="141"/>
      <c r="J449" s="141"/>
      <c r="K449" s="141"/>
      <c r="L449" s="141"/>
      <c r="M449" s="143"/>
      <c r="N449" s="144"/>
      <c r="O449" s="141"/>
      <c r="P449" s="145"/>
      <c r="Q449" s="141"/>
      <c r="R449" s="143"/>
      <c r="S449" s="141"/>
      <c r="T449" s="141"/>
      <c r="U449" s="141"/>
    </row>
    <row r="450" ht="12.75" customHeight="1">
      <c r="A450" s="141"/>
      <c r="B450" s="141"/>
      <c r="C450" s="141"/>
      <c r="D450" s="141"/>
      <c r="E450" s="142"/>
      <c r="F450" s="141"/>
      <c r="G450" s="141"/>
      <c r="H450" s="141"/>
      <c r="I450" s="141"/>
      <c r="J450" s="141"/>
      <c r="K450" s="141"/>
      <c r="L450" s="141"/>
      <c r="M450" s="143"/>
      <c r="N450" s="144"/>
      <c r="O450" s="141"/>
      <c r="P450" s="145"/>
      <c r="Q450" s="141"/>
      <c r="R450" s="143"/>
      <c r="S450" s="141"/>
      <c r="T450" s="141"/>
      <c r="U450" s="141"/>
    </row>
    <row r="451" ht="12.75" customHeight="1">
      <c r="A451" s="141"/>
      <c r="B451" s="141"/>
      <c r="C451" s="141"/>
      <c r="D451" s="141"/>
      <c r="E451" s="142"/>
      <c r="F451" s="141"/>
      <c r="G451" s="141"/>
      <c r="H451" s="141"/>
      <c r="I451" s="141"/>
      <c r="J451" s="141"/>
      <c r="K451" s="141"/>
      <c r="L451" s="141"/>
      <c r="M451" s="143"/>
      <c r="N451" s="144"/>
      <c r="O451" s="141"/>
      <c r="P451" s="145"/>
      <c r="Q451" s="141"/>
      <c r="R451" s="143"/>
      <c r="S451" s="141"/>
      <c r="T451" s="141"/>
      <c r="U451" s="141"/>
    </row>
    <row r="452" ht="12.75" customHeight="1">
      <c r="A452" s="141"/>
      <c r="B452" s="141"/>
      <c r="C452" s="141"/>
      <c r="D452" s="141"/>
      <c r="E452" s="142"/>
      <c r="F452" s="141"/>
      <c r="G452" s="141"/>
      <c r="H452" s="141"/>
      <c r="I452" s="141"/>
      <c r="J452" s="141"/>
      <c r="K452" s="141"/>
      <c r="L452" s="141"/>
      <c r="M452" s="143"/>
      <c r="N452" s="144"/>
      <c r="O452" s="141"/>
      <c r="P452" s="145"/>
      <c r="Q452" s="141"/>
      <c r="R452" s="143"/>
      <c r="S452" s="141"/>
      <c r="T452" s="141"/>
      <c r="U452" s="141"/>
    </row>
    <row r="453" ht="12.75" customHeight="1">
      <c r="A453" s="141"/>
      <c r="B453" s="141"/>
      <c r="C453" s="141"/>
      <c r="D453" s="141"/>
      <c r="E453" s="142"/>
      <c r="F453" s="141"/>
      <c r="G453" s="141"/>
      <c r="H453" s="141"/>
      <c r="I453" s="141"/>
      <c r="J453" s="141"/>
      <c r="K453" s="141"/>
      <c r="L453" s="141"/>
      <c r="M453" s="143"/>
      <c r="N453" s="144"/>
      <c r="O453" s="141"/>
      <c r="P453" s="145"/>
      <c r="Q453" s="141"/>
      <c r="R453" s="143"/>
      <c r="S453" s="141"/>
      <c r="T453" s="141"/>
      <c r="U453" s="141"/>
    </row>
    <row r="454" ht="12.75" customHeight="1">
      <c r="A454" s="141"/>
      <c r="B454" s="141"/>
      <c r="C454" s="141"/>
      <c r="D454" s="141"/>
      <c r="E454" s="142"/>
      <c r="F454" s="141"/>
      <c r="G454" s="141"/>
      <c r="H454" s="141"/>
      <c r="I454" s="141"/>
      <c r="J454" s="141"/>
      <c r="K454" s="141"/>
      <c r="L454" s="141"/>
      <c r="M454" s="143"/>
      <c r="N454" s="144"/>
      <c r="O454" s="141"/>
      <c r="P454" s="145"/>
      <c r="Q454" s="141"/>
      <c r="R454" s="143"/>
      <c r="S454" s="141"/>
      <c r="T454" s="141"/>
      <c r="U454" s="141"/>
    </row>
    <row r="455" ht="12.75" customHeight="1">
      <c r="A455" s="141"/>
      <c r="B455" s="141"/>
      <c r="C455" s="141"/>
      <c r="D455" s="141"/>
      <c r="E455" s="142"/>
      <c r="F455" s="141"/>
      <c r="G455" s="141"/>
      <c r="H455" s="141"/>
      <c r="I455" s="141"/>
      <c r="J455" s="141"/>
      <c r="K455" s="141"/>
      <c r="L455" s="141"/>
      <c r="M455" s="143"/>
      <c r="N455" s="144"/>
      <c r="O455" s="141"/>
      <c r="P455" s="145"/>
      <c r="Q455" s="141"/>
      <c r="R455" s="143"/>
      <c r="S455" s="141"/>
      <c r="T455" s="141"/>
      <c r="U455" s="141"/>
    </row>
    <row r="456" ht="12.75" customHeight="1">
      <c r="A456" s="141"/>
      <c r="B456" s="141"/>
      <c r="C456" s="141"/>
      <c r="D456" s="141"/>
      <c r="E456" s="142"/>
      <c r="F456" s="141"/>
      <c r="G456" s="141"/>
      <c r="H456" s="141"/>
      <c r="I456" s="141"/>
      <c r="J456" s="141"/>
      <c r="K456" s="141"/>
      <c r="L456" s="141"/>
      <c r="M456" s="143"/>
      <c r="N456" s="144"/>
      <c r="O456" s="141"/>
      <c r="P456" s="145"/>
      <c r="Q456" s="141"/>
      <c r="R456" s="143"/>
      <c r="S456" s="141"/>
      <c r="T456" s="141"/>
      <c r="U456" s="141"/>
    </row>
    <row r="457" ht="12.75" customHeight="1">
      <c r="A457" s="141"/>
      <c r="B457" s="141"/>
      <c r="C457" s="141"/>
      <c r="D457" s="141"/>
      <c r="E457" s="142"/>
      <c r="F457" s="141"/>
      <c r="G457" s="141"/>
      <c r="H457" s="141"/>
      <c r="I457" s="141"/>
      <c r="J457" s="141"/>
      <c r="K457" s="141"/>
      <c r="L457" s="141"/>
      <c r="M457" s="143"/>
      <c r="N457" s="144"/>
      <c r="O457" s="141"/>
      <c r="P457" s="145"/>
      <c r="Q457" s="141"/>
      <c r="R457" s="143"/>
      <c r="S457" s="141"/>
      <c r="T457" s="141"/>
      <c r="U457" s="141"/>
    </row>
    <row r="458" ht="12.75" customHeight="1">
      <c r="A458" s="141"/>
      <c r="B458" s="141"/>
      <c r="C458" s="141"/>
      <c r="D458" s="141"/>
      <c r="E458" s="142"/>
      <c r="F458" s="141"/>
      <c r="G458" s="141"/>
      <c r="H458" s="141"/>
      <c r="I458" s="141"/>
      <c r="J458" s="141"/>
      <c r="K458" s="141"/>
      <c r="L458" s="141"/>
      <c r="M458" s="143"/>
      <c r="N458" s="144"/>
      <c r="O458" s="141"/>
      <c r="P458" s="145"/>
      <c r="Q458" s="141"/>
      <c r="R458" s="143"/>
      <c r="S458" s="141"/>
      <c r="T458" s="141"/>
      <c r="U458" s="141"/>
    </row>
    <row r="459" ht="12.75" customHeight="1">
      <c r="A459" s="141"/>
      <c r="B459" s="141"/>
      <c r="C459" s="141"/>
      <c r="D459" s="141"/>
      <c r="E459" s="142"/>
      <c r="F459" s="141"/>
      <c r="G459" s="141"/>
      <c r="H459" s="141"/>
      <c r="I459" s="141"/>
      <c r="J459" s="141"/>
      <c r="K459" s="141"/>
      <c r="L459" s="141"/>
      <c r="M459" s="143"/>
      <c r="N459" s="144"/>
      <c r="O459" s="141"/>
      <c r="P459" s="145"/>
      <c r="Q459" s="141"/>
      <c r="R459" s="143"/>
      <c r="S459" s="141"/>
      <c r="T459" s="141"/>
      <c r="U459" s="141"/>
    </row>
    <row r="460" ht="12.75" customHeight="1">
      <c r="A460" s="141"/>
      <c r="B460" s="141"/>
      <c r="C460" s="141"/>
      <c r="D460" s="141"/>
      <c r="E460" s="142"/>
      <c r="F460" s="141"/>
      <c r="G460" s="141"/>
      <c r="H460" s="141"/>
      <c r="I460" s="141"/>
      <c r="J460" s="141"/>
      <c r="K460" s="141"/>
      <c r="L460" s="141"/>
      <c r="M460" s="143"/>
      <c r="N460" s="144"/>
      <c r="O460" s="141"/>
      <c r="P460" s="145"/>
      <c r="Q460" s="141"/>
      <c r="R460" s="143"/>
      <c r="S460" s="141"/>
      <c r="T460" s="141"/>
      <c r="U460" s="141"/>
    </row>
    <row r="461" ht="12.75" customHeight="1">
      <c r="A461" s="141"/>
      <c r="B461" s="141"/>
      <c r="C461" s="141"/>
      <c r="D461" s="141"/>
      <c r="E461" s="142"/>
      <c r="F461" s="141"/>
      <c r="G461" s="141"/>
      <c r="H461" s="141"/>
      <c r="I461" s="141"/>
      <c r="J461" s="141"/>
      <c r="K461" s="141"/>
      <c r="L461" s="141"/>
      <c r="M461" s="143"/>
      <c r="N461" s="144"/>
      <c r="O461" s="141"/>
      <c r="P461" s="145"/>
      <c r="Q461" s="141"/>
      <c r="R461" s="143"/>
      <c r="S461" s="141"/>
      <c r="T461" s="141"/>
      <c r="U461" s="141"/>
    </row>
    <row r="462" ht="12.75" customHeight="1">
      <c r="A462" s="141"/>
      <c r="B462" s="141"/>
      <c r="C462" s="141"/>
      <c r="D462" s="141"/>
      <c r="E462" s="142"/>
      <c r="F462" s="141"/>
      <c r="G462" s="141"/>
      <c r="H462" s="141"/>
      <c r="I462" s="141"/>
      <c r="J462" s="141"/>
      <c r="K462" s="141"/>
      <c r="L462" s="141"/>
      <c r="M462" s="143"/>
      <c r="N462" s="144"/>
      <c r="O462" s="141"/>
      <c r="P462" s="145"/>
      <c r="Q462" s="141"/>
      <c r="R462" s="143"/>
      <c r="S462" s="141"/>
      <c r="T462" s="141"/>
      <c r="U462" s="141"/>
    </row>
    <row r="463" ht="12.75" customHeight="1">
      <c r="A463" s="141"/>
      <c r="B463" s="141"/>
      <c r="C463" s="141"/>
      <c r="D463" s="141"/>
      <c r="E463" s="142"/>
      <c r="F463" s="141"/>
      <c r="G463" s="141"/>
      <c r="H463" s="141"/>
      <c r="I463" s="141"/>
      <c r="J463" s="141"/>
      <c r="K463" s="141"/>
      <c r="L463" s="141"/>
      <c r="M463" s="143"/>
      <c r="N463" s="144"/>
      <c r="O463" s="141"/>
      <c r="P463" s="145"/>
      <c r="Q463" s="141"/>
      <c r="R463" s="143"/>
      <c r="S463" s="141"/>
      <c r="T463" s="141"/>
      <c r="U463" s="141"/>
    </row>
    <row r="464" ht="12.75" customHeight="1">
      <c r="A464" s="141"/>
      <c r="B464" s="141"/>
      <c r="C464" s="141"/>
      <c r="D464" s="141"/>
      <c r="E464" s="142"/>
      <c r="F464" s="141"/>
      <c r="G464" s="141"/>
      <c r="H464" s="141"/>
      <c r="I464" s="141"/>
      <c r="J464" s="141"/>
      <c r="K464" s="141"/>
      <c r="L464" s="141"/>
      <c r="M464" s="143"/>
      <c r="N464" s="144"/>
      <c r="O464" s="141"/>
      <c r="P464" s="145"/>
      <c r="Q464" s="141"/>
      <c r="R464" s="143"/>
      <c r="S464" s="141"/>
      <c r="T464" s="141"/>
      <c r="U464" s="141"/>
    </row>
    <row r="465" ht="12.75" customHeight="1">
      <c r="A465" s="141"/>
      <c r="B465" s="141"/>
      <c r="C465" s="141"/>
      <c r="D465" s="141"/>
      <c r="E465" s="142"/>
      <c r="F465" s="141"/>
      <c r="G465" s="141"/>
      <c r="H465" s="141"/>
      <c r="I465" s="141"/>
      <c r="J465" s="141"/>
      <c r="K465" s="141"/>
      <c r="L465" s="141"/>
      <c r="M465" s="143"/>
      <c r="N465" s="144"/>
      <c r="O465" s="141"/>
      <c r="P465" s="145"/>
      <c r="Q465" s="141"/>
      <c r="R465" s="143"/>
      <c r="S465" s="141"/>
      <c r="T465" s="141"/>
      <c r="U465" s="141"/>
    </row>
    <row r="466" ht="12.75" customHeight="1">
      <c r="A466" s="141"/>
      <c r="B466" s="141"/>
      <c r="C466" s="141"/>
      <c r="D466" s="141"/>
      <c r="E466" s="142"/>
      <c r="F466" s="141"/>
      <c r="G466" s="141"/>
      <c r="H466" s="141"/>
      <c r="I466" s="141"/>
      <c r="J466" s="141"/>
      <c r="K466" s="141"/>
      <c r="L466" s="141"/>
      <c r="M466" s="143"/>
      <c r="N466" s="144"/>
      <c r="O466" s="141"/>
      <c r="P466" s="145"/>
      <c r="Q466" s="141"/>
      <c r="R466" s="143"/>
      <c r="S466" s="141"/>
      <c r="T466" s="141"/>
      <c r="U466" s="141"/>
    </row>
    <row r="467" ht="12.75" customHeight="1">
      <c r="A467" s="141"/>
      <c r="B467" s="141"/>
      <c r="C467" s="141"/>
      <c r="D467" s="141"/>
      <c r="E467" s="142"/>
      <c r="F467" s="141"/>
      <c r="G467" s="141"/>
      <c r="H467" s="141"/>
      <c r="I467" s="141"/>
      <c r="J467" s="141"/>
      <c r="K467" s="141"/>
      <c r="L467" s="141"/>
      <c r="M467" s="143"/>
      <c r="N467" s="144"/>
      <c r="O467" s="141"/>
      <c r="P467" s="145"/>
      <c r="Q467" s="141"/>
      <c r="R467" s="143"/>
      <c r="S467" s="141"/>
      <c r="T467" s="141"/>
      <c r="U467" s="141"/>
    </row>
    <row r="468" ht="12.75" customHeight="1">
      <c r="A468" s="141"/>
      <c r="B468" s="141"/>
      <c r="C468" s="141"/>
      <c r="D468" s="141"/>
      <c r="E468" s="142"/>
      <c r="F468" s="141"/>
      <c r="G468" s="141"/>
      <c r="H468" s="141"/>
      <c r="I468" s="141"/>
      <c r="J468" s="141"/>
      <c r="K468" s="141"/>
      <c r="L468" s="141"/>
      <c r="M468" s="143"/>
      <c r="N468" s="144"/>
      <c r="O468" s="141"/>
      <c r="P468" s="145"/>
      <c r="Q468" s="141"/>
      <c r="R468" s="143"/>
      <c r="S468" s="141"/>
      <c r="T468" s="141"/>
      <c r="U468" s="141"/>
    </row>
    <row r="469" ht="12.75" customHeight="1">
      <c r="A469" s="141"/>
      <c r="B469" s="141"/>
      <c r="C469" s="141"/>
      <c r="D469" s="141"/>
      <c r="E469" s="142"/>
      <c r="F469" s="141"/>
      <c r="G469" s="141"/>
      <c r="H469" s="141"/>
      <c r="I469" s="141"/>
      <c r="J469" s="141"/>
      <c r="K469" s="141"/>
      <c r="L469" s="141"/>
      <c r="M469" s="143"/>
      <c r="N469" s="144"/>
      <c r="O469" s="141"/>
      <c r="P469" s="145"/>
      <c r="Q469" s="141"/>
      <c r="R469" s="143"/>
      <c r="S469" s="141"/>
      <c r="T469" s="141"/>
      <c r="U469" s="141"/>
    </row>
    <row r="470" ht="12.75" customHeight="1">
      <c r="A470" s="141"/>
      <c r="B470" s="141"/>
      <c r="C470" s="141"/>
      <c r="D470" s="141"/>
      <c r="E470" s="142"/>
      <c r="F470" s="141"/>
      <c r="G470" s="141"/>
      <c r="H470" s="141"/>
      <c r="I470" s="141"/>
      <c r="J470" s="141"/>
      <c r="K470" s="141"/>
      <c r="L470" s="141"/>
      <c r="M470" s="143"/>
      <c r="N470" s="144"/>
      <c r="O470" s="141"/>
      <c r="P470" s="145"/>
      <c r="Q470" s="141"/>
      <c r="R470" s="143"/>
      <c r="S470" s="141"/>
      <c r="T470" s="141"/>
      <c r="U470" s="141"/>
    </row>
    <row r="471" ht="12.75" customHeight="1">
      <c r="A471" s="141"/>
      <c r="B471" s="141"/>
      <c r="C471" s="141"/>
      <c r="D471" s="141"/>
      <c r="E471" s="142"/>
      <c r="F471" s="141"/>
      <c r="G471" s="141"/>
      <c r="H471" s="141"/>
      <c r="I471" s="141"/>
      <c r="J471" s="141"/>
      <c r="K471" s="141"/>
      <c r="L471" s="141"/>
      <c r="M471" s="143"/>
      <c r="N471" s="144"/>
      <c r="O471" s="141"/>
      <c r="P471" s="145"/>
      <c r="Q471" s="141"/>
      <c r="R471" s="143"/>
      <c r="S471" s="141"/>
      <c r="T471" s="141"/>
      <c r="U471" s="141"/>
    </row>
    <row r="472" ht="12.75" customHeight="1">
      <c r="A472" s="141"/>
      <c r="B472" s="141"/>
      <c r="C472" s="141"/>
      <c r="D472" s="141"/>
      <c r="E472" s="142"/>
      <c r="F472" s="141"/>
      <c r="G472" s="141"/>
      <c r="H472" s="141"/>
      <c r="I472" s="141"/>
      <c r="J472" s="141"/>
      <c r="K472" s="141"/>
      <c r="L472" s="141"/>
      <c r="M472" s="143"/>
      <c r="N472" s="144"/>
      <c r="O472" s="141"/>
      <c r="P472" s="145"/>
      <c r="Q472" s="141"/>
      <c r="R472" s="143"/>
      <c r="S472" s="141"/>
      <c r="T472" s="141"/>
      <c r="U472" s="141"/>
    </row>
    <row r="473" ht="12.75" customHeight="1">
      <c r="A473" s="141"/>
      <c r="B473" s="141"/>
      <c r="C473" s="141"/>
      <c r="D473" s="141"/>
      <c r="E473" s="142"/>
      <c r="F473" s="141"/>
      <c r="G473" s="141"/>
      <c r="H473" s="141"/>
      <c r="I473" s="141"/>
      <c r="J473" s="141"/>
      <c r="K473" s="141"/>
      <c r="L473" s="141"/>
      <c r="M473" s="143"/>
      <c r="N473" s="144"/>
      <c r="O473" s="141"/>
      <c r="P473" s="145"/>
      <c r="Q473" s="141"/>
      <c r="R473" s="143"/>
      <c r="S473" s="141"/>
      <c r="T473" s="141"/>
      <c r="U473" s="141"/>
    </row>
    <row r="474" ht="12.75" customHeight="1">
      <c r="A474" s="141"/>
      <c r="B474" s="141"/>
      <c r="C474" s="141"/>
      <c r="D474" s="141"/>
      <c r="E474" s="142"/>
      <c r="F474" s="141"/>
      <c r="G474" s="141"/>
      <c r="H474" s="141"/>
      <c r="I474" s="141"/>
      <c r="J474" s="141"/>
      <c r="K474" s="141"/>
      <c r="L474" s="141"/>
      <c r="M474" s="143"/>
      <c r="N474" s="144"/>
      <c r="O474" s="141"/>
      <c r="P474" s="145"/>
      <c r="Q474" s="141"/>
      <c r="R474" s="143"/>
      <c r="S474" s="141"/>
      <c r="T474" s="141"/>
      <c r="U474" s="141"/>
    </row>
    <row r="475" ht="12.75" customHeight="1">
      <c r="A475" s="141"/>
      <c r="B475" s="141"/>
      <c r="C475" s="141"/>
      <c r="D475" s="141"/>
      <c r="E475" s="142"/>
      <c r="F475" s="141"/>
      <c r="G475" s="141"/>
      <c r="H475" s="141"/>
      <c r="I475" s="141"/>
      <c r="J475" s="141"/>
      <c r="K475" s="141"/>
      <c r="L475" s="141"/>
      <c r="M475" s="143"/>
      <c r="N475" s="144"/>
      <c r="O475" s="141"/>
      <c r="P475" s="145"/>
      <c r="Q475" s="141"/>
      <c r="R475" s="143"/>
      <c r="S475" s="141"/>
      <c r="T475" s="141"/>
      <c r="U475" s="141"/>
    </row>
    <row r="476" ht="12.75" customHeight="1">
      <c r="A476" s="141"/>
      <c r="B476" s="141"/>
      <c r="C476" s="141"/>
      <c r="D476" s="141"/>
      <c r="E476" s="142"/>
      <c r="F476" s="141"/>
      <c r="G476" s="141"/>
      <c r="H476" s="141"/>
      <c r="I476" s="141"/>
      <c r="J476" s="141"/>
      <c r="K476" s="141"/>
      <c r="L476" s="141"/>
      <c r="M476" s="143"/>
      <c r="N476" s="144"/>
      <c r="O476" s="141"/>
      <c r="P476" s="145"/>
      <c r="Q476" s="141"/>
      <c r="R476" s="143"/>
      <c r="S476" s="141"/>
      <c r="T476" s="141"/>
      <c r="U476" s="141"/>
    </row>
    <row r="477" ht="12.75" customHeight="1">
      <c r="A477" s="141"/>
      <c r="B477" s="141"/>
      <c r="C477" s="141"/>
      <c r="D477" s="141"/>
      <c r="E477" s="142"/>
      <c r="F477" s="141"/>
      <c r="G477" s="141"/>
      <c r="H477" s="141"/>
      <c r="I477" s="141"/>
      <c r="J477" s="141"/>
      <c r="K477" s="141"/>
      <c r="L477" s="141"/>
      <c r="M477" s="143"/>
      <c r="N477" s="144"/>
      <c r="O477" s="141"/>
      <c r="P477" s="145"/>
      <c r="Q477" s="141"/>
      <c r="R477" s="143"/>
      <c r="S477" s="141"/>
      <c r="T477" s="141"/>
      <c r="U477" s="141"/>
    </row>
    <row r="478" ht="12.75" customHeight="1">
      <c r="A478" s="141"/>
      <c r="B478" s="141"/>
      <c r="C478" s="141"/>
      <c r="D478" s="141"/>
      <c r="E478" s="142"/>
      <c r="F478" s="141"/>
      <c r="G478" s="141"/>
      <c r="H478" s="141"/>
      <c r="I478" s="141"/>
      <c r="J478" s="141"/>
      <c r="K478" s="141"/>
      <c r="L478" s="141"/>
      <c r="M478" s="143"/>
      <c r="N478" s="144"/>
      <c r="O478" s="141"/>
      <c r="P478" s="145"/>
      <c r="Q478" s="141"/>
      <c r="R478" s="143"/>
      <c r="S478" s="141"/>
      <c r="T478" s="141"/>
      <c r="U478" s="141"/>
    </row>
    <row r="479" ht="12.75" customHeight="1">
      <c r="A479" s="141"/>
      <c r="B479" s="141"/>
      <c r="C479" s="141"/>
      <c r="D479" s="141"/>
      <c r="E479" s="142"/>
      <c r="F479" s="141"/>
      <c r="G479" s="141"/>
      <c r="H479" s="141"/>
      <c r="I479" s="141"/>
      <c r="J479" s="141"/>
      <c r="K479" s="141"/>
      <c r="L479" s="141"/>
      <c r="M479" s="143"/>
      <c r="N479" s="144"/>
      <c r="O479" s="141"/>
      <c r="P479" s="145"/>
      <c r="Q479" s="141"/>
      <c r="R479" s="143"/>
      <c r="S479" s="141"/>
      <c r="T479" s="141"/>
      <c r="U479" s="141"/>
    </row>
    <row r="480" ht="12.75" customHeight="1">
      <c r="A480" s="141"/>
      <c r="B480" s="141"/>
      <c r="C480" s="141"/>
      <c r="D480" s="141"/>
      <c r="E480" s="142"/>
      <c r="F480" s="141"/>
      <c r="G480" s="141"/>
      <c r="H480" s="141"/>
      <c r="I480" s="141"/>
      <c r="J480" s="141"/>
      <c r="K480" s="141"/>
      <c r="L480" s="141"/>
      <c r="M480" s="143"/>
      <c r="N480" s="144"/>
      <c r="O480" s="141"/>
      <c r="P480" s="145"/>
      <c r="Q480" s="141"/>
      <c r="R480" s="143"/>
      <c r="S480" s="141"/>
      <c r="T480" s="141"/>
      <c r="U480" s="141"/>
    </row>
    <row r="481" ht="12.75" customHeight="1">
      <c r="A481" s="141"/>
      <c r="B481" s="141"/>
      <c r="C481" s="141"/>
      <c r="D481" s="141"/>
      <c r="E481" s="142"/>
      <c r="F481" s="141"/>
      <c r="G481" s="141"/>
      <c r="H481" s="141"/>
      <c r="I481" s="141"/>
      <c r="J481" s="141"/>
      <c r="K481" s="141"/>
      <c r="L481" s="141"/>
      <c r="M481" s="143"/>
      <c r="N481" s="144"/>
      <c r="O481" s="141"/>
      <c r="P481" s="145"/>
      <c r="Q481" s="141"/>
      <c r="R481" s="143"/>
      <c r="S481" s="141"/>
      <c r="T481" s="141"/>
      <c r="U481" s="141"/>
    </row>
    <row r="482" ht="12.75" customHeight="1">
      <c r="A482" s="141"/>
      <c r="B482" s="141"/>
      <c r="C482" s="141"/>
      <c r="D482" s="141"/>
      <c r="E482" s="142"/>
      <c r="F482" s="141"/>
      <c r="G482" s="141"/>
      <c r="H482" s="141"/>
      <c r="I482" s="141"/>
      <c r="J482" s="141"/>
      <c r="K482" s="141"/>
      <c r="L482" s="141"/>
      <c r="M482" s="143"/>
      <c r="N482" s="144"/>
      <c r="O482" s="141"/>
      <c r="P482" s="145"/>
      <c r="Q482" s="141"/>
      <c r="R482" s="143"/>
      <c r="S482" s="141"/>
      <c r="T482" s="141"/>
      <c r="U482" s="141"/>
    </row>
    <row r="483" ht="12.75" customHeight="1">
      <c r="A483" s="141"/>
      <c r="B483" s="141"/>
      <c r="C483" s="141"/>
      <c r="D483" s="141"/>
      <c r="E483" s="142"/>
      <c r="F483" s="141"/>
      <c r="G483" s="141"/>
      <c r="H483" s="141"/>
      <c r="I483" s="141"/>
      <c r="J483" s="141"/>
      <c r="K483" s="141"/>
      <c r="L483" s="141"/>
      <c r="M483" s="143"/>
      <c r="N483" s="144"/>
      <c r="O483" s="141"/>
      <c r="P483" s="145"/>
      <c r="Q483" s="141"/>
      <c r="R483" s="143"/>
      <c r="S483" s="141"/>
      <c r="T483" s="141"/>
      <c r="U483" s="141"/>
    </row>
    <row r="484" ht="12.75" customHeight="1">
      <c r="A484" s="141"/>
      <c r="B484" s="141"/>
      <c r="C484" s="141"/>
      <c r="D484" s="141"/>
      <c r="E484" s="142"/>
      <c r="F484" s="141"/>
      <c r="G484" s="141"/>
      <c r="H484" s="141"/>
      <c r="I484" s="141"/>
      <c r="J484" s="141"/>
      <c r="K484" s="141"/>
      <c r="L484" s="141"/>
      <c r="M484" s="143"/>
      <c r="N484" s="144"/>
      <c r="O484" s="141"/>
      <c r="P484" s="145"/>
      <c r="Q484" s="141"/>
      <c r="R484" s="143"/>
      <c r="S484" s="141"/>
      <c r="T484" s="141"/>
      <c r="U484" s="141"/>
    </row>
    <row r="485" ht="12.75" customHeight="1">
      <c r="A485" s="141"/>
      <c r="B485" s="141"/>
      <c r="C485" s="141"/>
      <c r="D485" s="141"/>
      <c r="E485" s="142"/>
      <c r="F485" s="141"/>
      <c r="G485" s="141"/>
      <c r="H485" s="141"/>
      <c r="I485" s="141"/>
      <c r="J485" s="141"/>
      <c r="K485" s="141"/>
      <c r="L485" s="141"/>
      <c r="M485" s="143"/>
      <c r="N485" s="144"/>
      <c r="O485" s="141"/>
      <c r="P485" s="145"/>
      <c r="Q485" s="141"/>
      <c r="R485" s="143"/>
      <c r="S485" s="141"/>
      <c r="T485" s="141"/>
      <c r="U485" s="141"/>
    </row>
    <row r="486" ht="12.75" customHeight="1">
      <c r="A486" s="141"/>
      <c r="B486" s="141"/>
      <c r="C486" s="141"/>
      <c r="D486" s="141"/>
      <c r="E486" s="142"/>
      <c r="F486" s="141"/>
      <c r="G486" s="141"/>
      <c r="H486" s="141"/>
      <c r="I486" s="141"/>
      <c r="J486" s="141"/>
      <c r="K486" s="141"/>
      <c r="L486" s="141"/>
      <c r="M486" s="143"/>
      <c r="N486" s="144"/>
      <c r="O486" s="141"/>
      <c r="P486" s="145"/>
      <c r="Q486" s="141"/>
      <c r="R486" s="143"/>
      <c r="S486" s="141"/>
      <c r="T486" s="141"/>
      <c r="U486" s="141"/>
    </row>
    <row r="487" ht="12.75" customHeight="1">
      <c r="A487" s="141"/>
      <c r="B487" s="141"/>
      <c r="C487" s="141"/>
      <c r="D487" s="141"/>
      <c r="E487" s="142"/>
      <c r="F487" s="141"/>
      <c r="G487" s="141"/>
      <c r="H487" s="141"/>
      <c r="I487" s="141"/>
      <c r="J487" s="141"/>
      <c r="K487" s="141"/>
      <c r="L487" s="141"/>
      <c r="M487" s="143"/>
      <c r="N487" s="144"/>
      <c r="O487" s="141"/>
      <c r="P487" s="145"/>
      <c r="Q487" s="141"/>
      <c r="R487" s="143"/>
      <c r="S487" s="141"/>
      <c r="T487" s="141"/>
      <c r="U487" s="141"/>
    </row>
    <row r="488" ht="12.75" customHeight="1">
      <c r="A488" s="141"/>
      <c r="B488" s="141"/>
      <c r="C488" s="141"/>
      <c r="D488" s="141"/>
      <c r="E488" s="142"/>
      <c r="F488" s="141"/>
      <c r="G488" s="141"/>
      <c r="H488" s="141"/>
      <c r="I488" s="141"/>
      <c r="J488" s="141"/>
      <c r="K488" s="141"/>
      <c r="L488" s="141"/>
      <c r="M488" s="143"/>
      <c r="N488" s="144"/>
      <c r="O488" s="141"/>
      <c r="P488" s="145"/>
      <c r="Q488" s="141"/>
      <c r="R488" s="143"/>
      <c r="S488" s="141"/>
      <c r="T488" s="141"/>
      <c r="U488" s="141"/>
    </row>
    <row r="489" ht="12.75" customHeight="1">
      <c r="A489" s="141"/>
      <c r="B489" s="141"/>
      <c r="C489" s="141"/>
      <c r="D489" s="141"/>
      <c r="E489" s="142"/>
      <c r="F489" s="141"/>
      <c r="G489" s="141"/>
      <c r="H489" s="141"/>
      <c r="I489" s="141"/>
      <c r="J489" s="141"/>
      <c r="K489" s="141"/>
      <c r="L489" s="141"/>
      <c r="M489" s="143"/>
      <c r="N489" s="144"/>
      <c r="O489" s="141"/>
      <c r="P489" s="145"/>
      <c r="Q489" s="141"/>
      <c r="R489" s="143"/>
      <c r="S489" s="141"/>
      <c r="T489" s="141"/>
      <c r="U489" s="141"/>
    </row>
    <row r="490" ht="12.75" customHeight="1">
      <c r="A490" s="141"/>
      <c r="B490" s="141"/>
      <c r="C490" s="141"/>
      <c r="D490" s="141"/>
      <c r="E490" s="142"/>
      <c r="F490" s="141"/>
      <c r="G490" s="141"/>
      <c r="H490" s="141"/>
      <c r="I490" s="141"/>
      <c r="J490" s="141"/>
      <c r="K490" s="141"/>
      <c r="L490" s="141"/>
      <c r="M490" s="143"/>
      <c r="N490" s="144"/>
      <c r="O490" s="141"/>
      <c r="P490" s="145"/>
      <c r="Q490" s="141"/>
      <c r="R490" s="143"/>
      <c r="S490" s="141"/>
      <c r="T490" s="141"/>
      <c r="U490" s="141"/>
    </row>
    <row r="491" ht="12.75" customHeight="1">
      <c r="A491" s="141"/>
      <c r="B491" s="141"/>
      <c r="C491" s="141"/>
      <c r="D491" s="141"/>
      <c r="E491" s="142"/>
      <c r="F491" s="141"/>
      <c r="G491" s="141"/>
      <c r="H491" s="141"/>
      <c r="I491" s="141"/>
      <c r="J491" s="141"/>
      <c r="K491" s="141"/>
      <c r="L491" s="141"/>
      <c r="M491" s="143"/>
      <c r="N491" s="144"/>
      <c r="O491" s="141"/>
      <c r="P491" s="145"/>
      <c r="Q491" s="141"/>
      <c r="R491" s="143"/>
      <c r="S491" s="141"/>
      <c r="T491" s="141"/>
      <c r="U491" s="141"/>
    </row>
    <row r="492" ht="12.75" customHeight="1">
      <c r="A492" s="141"/>
      <c r="B492" s="141"/>
      <c r="C492" s="141"/>
      <c r="D492" s="141"/>
      <c r="E492" s="142"/>
      <c r="F492" s="141"/>
      <c r="G492" s="141"/>
      <c r="H492" s="141"/>
      <c r="I492" s="141"/>
      <c r="J492" s="141"/>
      <c r="K492" s="141"/>
      <c r="L492" s="141"/>
      <c r="M492" s="143"/>
      <c r="N492" s="144"/>
      <c r="O492" s="141"/>
      <c r="P492" s="145"/>
      <c r="Q492" s="141"/>
      <c r="R492" s="143"/>
      <c r="S492" s="141"/>
      <c r="T492" s="141"/>
      <c r="U492" s="141"/>
    </row>
    <row r="493" ht="12.75" customHeight="1">
      <c r="A493" s="141"/>
      <c r="B493" s="141"/>
      <c r="C493" s="141"/>
      <c r="D493" s="141"/>
      <c r="E493" s="142"/>
      <c r="F493" s="141"/>
      <c r="G493" s="141"/>
      <c r="H493" s="141"/>
      <c r="I493" s="141"/>
      <c r="J493" s="141"/>
      <c r="K493" s="141"/>
      <c r="L493" s="141"/>
      <c r="M493" s="143"/>
      <c r="N493" s="144"/>
      <c r="O493" s="141"/>
      <c r="P493" s="145"/>
      <c r="Q493" s="141"/>
      <c r="R493" s="143"/>
      <c r="S493" s="141"/>
      <c r="T493" s="141"/>
      <c r="U493" s="141"/>
    </row>
    <row r="494" ht="12.75" customHeight="1">
      <c r="A494" s="141"/>
      <c r="B494" s="141"/>
      <c r="C494" s="141"/>
      <c r="D494" s="141"/>
      <c r="E494" s="142"/>
      <c r="F494" s="141"/>
      <c r="G494" s="141"/>
      <c r="H494" s="141"/>
      <c r="I494" s="141"/>
      <c r="J494" s="141"/>
      <c r="K494" s="141"/>
      <c r="L494" s="141"/>
      <c r="M494" s="143"/>
      <c r="N494" s="144"/>
      <c r="O494" s="141"/>
      <c r="P494" s="145"/>
      <c r="Q494" s="141"/>
      <c r="R494" s="143"/>
      <c r="S494" s="141"/>
      <c r="T494" s="141"/>
      <c r="U494" s="141"/>
    </row>
    <row r="495" ht="12.75" customHeight="1">
      <c r="A495" s="141"/>
      <c r="B495" s="141"/>
      <c r="C495" s="141"/>
      <c r="D495" s="141"/>
      <c r="E495" s="142"/>
      <c r="F495" s="141"/>
      <c r="G495" s="141"/>
      <c r="H495" s="141"/>
      <c r="I495" s="141"/>
      <c r="J495" s="141"/>
      <c r="K495" s="141"/>
      <c r="L495" s="141"/>
      <c r="M495" s="143"/>
      <c r="N495" s="144"/>
      <c r="O495" s="141"/>
      <c r="P495" s="145"/>
      <c r="Q495" s="141"/>
      <c r="R495" s="143"/>
      <c r="S495" s="141"/>
      <c r="T495" s="141"/>
      <c r="U495" s="141"/>
    </row>
    <row r="496" ht="12.75" customHeight="1">
      <c r="A496" s="141"/>
      <c r="B496" s="141"/>
      <c r="C496" s="141"/>
      <c r="D496" s="141"/>
      <c r="E496" s="142"/>
      <c r="F496" s="141"/>
      <c r="G496" s="141"/>
      <c r="H496" s="141"/>
      <c r="I496" s="141"/>
      <c r="J496" s="141"/>
      <c r="K496" s="141"/>
      <c r="L496" s="141"/>
      <c r="M496" s="143"/>
      <c r="N496" s="144"/>
      <c r="O496" s="141"/>
      <c r="P496" s="145"/>
      <c r="Q496" s="141"/>
      <c r="R496" s="143"/>
      <c r="S496" s="141"/>
      <c r="T496" s="141"/>
      <c r="U496" s="141"/>
    </row>
    <row r="497" ht="12.75" customHeight="1">
      <c r="A497" s="141"/>
      <c r="B497" s="141"/>
      <c r="C497" s="141"/>
      <c r="D497" s="141"/>
      <c r="E497" s="142"/>
      <c r="F497" s="141"/>
      <c r="G497" s="141"/>
      <c r="H497" s="141"/>
      <c r="I497" s="141"/>
      <c r="J497" s="141"/>
      <c r="K497" s="141"/>
      <c r="L497" s="141"/>
      <c r="M497" s="143"/>
      <c r="N497" s="144"/>
      <c r="O497" s="141"/>
      <c r="P497" s="145"/>
      <c r="Q497" s="141"/>
      <c r="R497" s="143"/>
      <c r="S497" s="141"/>
      <c r="T497" s="141"/>
      <c r="U497" s="141"/>
    </row>
    <row r="498" ht="12.75" customHeight="1">
      <c r="A498" s="141"/>
      <c r="B498" s="141"/>
      <c r="C498" s="141"/>
      <c r="D498" s="141"/>
      <c r="E498" s="142"/>
      <c r="F498" s="141"/>
      <c r="G498" s="141"/>
      <c r="H498" s="141"/>
      <c r="I498" s="141"/>
      <c r="J498" s="141"/>
      <c r="K498" s="141"/>
      <c r="L498" s="141"/>
      <c r="M498" s="143"/>
      <c r="N498" s="144"/>
      <c r="O498" s="141"/>
      <c r="P498" s="145"/>
      <c r="Q498" s="141"/>
      <c r="R498" s="143"/>
      <c r="S498" s="141"/>
      <c r="T498" s="141"/>
      <c r="U498" s="141"/>
    </row>
    <row r="499" ht="12.75" customHeight="1">
      <c r="A499" s="141"/>
      <c r="B499" s="141"/>
      <c r="C499" s="141"/>
      <c r="D499" s="141"/>
      <c r="E499" s="142"/>
      <c r="F499" s="141"/>
      <c r="G499" s="141"/>
      <c r="H499" s="141"/>
      <c r="I499" s="141"/>
      <c r="J499" s="141"/>
      <c r="K499" s="141"/>
      <c r="L499" s="141"/>
      <c r="M499" s="143"/>
      <c r="N499" s="144"/>
      <c r="O499" s="141"/>
      <c r="P499" s="145"/>
      <c r="Q499" s="141"/>
      <c r="R499" s="143"/>
      <c r="S499" s="141"/>
      <c r="T499" s="141"/>
      <c r="U499" s="141"/>
    </row>
    <row r="500" ht="12.75" customHeight="1">
      <c r="A500" s="141"/>
      <c r="B500" s="141"/>
      <c r="C500" s="141"/>
      <c r="D500" s="141"/>
      <c r="E500" s="142"/>
      <c r="F500" s="141"/>
      <c r="G500" s="141"/>
      <c r="H500" s="141"/>
      <c r="I500" s="141"/>
      <c r="J500" s="141"/>
      <c r="K500" s="141"/>
      <c r="L500" s="141"/>
      <c r="M500" s="143"/>
      <c r="N500" s="144"/>
      <c r="O500" s="141"/>
      <c r="P500" s="145"/>
      <c r="Q500" s="141"/>
      <c r="R500" s="143"/>
      <c r="S500" s="141"/>
      <c r="T500" s="141"/>
      <c r="U500" s="141"/>
    </row>
    <row r="501" ht="12.75" customHeight="1">
      <c r="A501" s="141"/>
      <c r="B501" s="141"/>
      <c r="C501" s="141"/>
      <c r="D501" s="141"/>
      <c r="E501" s="142"/>
      <c r="F501" s="141"/>
      <c r="G501" s="141"/>
      <c r="H501" s="141"/>
      <c r="I501" s="141"/>
      <c r="J501" s="141"/>
      <c r="K501" s="141"/>
      <c r="L501" s="141"/>
      <c r="M501" s="143"/>
      <c r="N501" s="144"/>
      <c r="O501" s="141"/>
      <c r="P501" s="145"/>
      <c r="Q501" s="141"/>
      <c r="R501" s="143"/>
      <c r="S501" s="141"/>
      <c r="T501" s="141"/>
      <c r="U501" s="141"/>
    </row>
    <row r="502" ht="12.75" customHeight="1">
      <c r="A502" s="141"/>
      <c r="B502" s="141"/>
      <c r="C502" s="141"/>
      <c r="D502" s="141"/>
      <c r="E502" s="142"/>
      <c r="F502" s="141"/>
      <c r="G502" s="141"/>
      <c r="H502" s="141"/>
      <c r="I502" s="141"/>
      <c r="J502" s="141"/>
      <c r="K502" s="141"/>
      <c r="L502" s="141"/>
      <c r="M502" s="143"/>
      <c r="N502" s="144"/>
      <c r="O502" s="141"/>
      <c r="P502" s="145"/>
      <c r="Q502" s="141"/>
      <c r="R502" s="143"/>
      <c r="S502" s="141"/>
      <c r="T502" s="141"/>
      <c r="U502" s="141"/>
    </row>
    <row r="503" ht="12.75" customHeight="1">
      <c r="A503" s="141"/>
      <c r="B503" s="141"/>
      <c r="C503" s="141"/>
      <c r="D503" s="141"/>
      <c r="E503" s="142"/>
      <c r="F503" s="141"/>
      <c r="G503" s="141"/>
      <c r="H503" s="141"/>
      <c r="I503" s="141"/>
      <c r="J503" s="141"/>
      <c r="K503" s="141"/>
      <c r="L503" s="141"/>
      <c r="M503" s="143"/>
      <c r="N503" s="144"/>
      <c r="O503" s="141"/>
      <c r="P503" s="145"/>
      <c r="Q503" s="141"/>
      <c r="R503" s="143"/>
      <c r="S503" s="141"/>
      <c r="T503" s="141"/>
      <c r="U503" s="141"/>
    </row>
    <row r="504" ht="12.75" customHeight="1">
      <c r="A504" s="141"/>
      <c r="B504" s="141"/>
      <c r="C504" s="141"/>
      <c r="D504" s="141"/>
      <c r="E504" s="142"/>
      <c r="F504" s="141"/>
      <c r="G504" s="141"/>
      <c r="H504" s="141"/>
      <c r="I504" s="141"/>
      <c r="J504" s="141"/>
      <c r="K504" s="141"/>
      <c r="L504" s="141"/>
      <c r="M504" s="143"/>
      <c r="N504" s="144"/>
      <c r="O504" s="141"/>
      <c r="P504" s="145"/>
      <c r="Q504" s="141"/>
      <c r="R504" s="143"/>
      <c r="S504" s="141"/>
      <c r="T504" s="141"/>
      <c r="U504" s="141"/>
    </row>
    <row r="505" ht="12.75" customHeight="1">
      <c r="A505" s="141"/>
      <c r="B505" s="141"/>
      <c r="C505" s="141"/>
      <c r="D505" s="141"/>
      <c r="E505" s="142"/>
      <c r="F505" s="141"/>
      <c r="G505" s="141"/>
      <c r="H505" s="141"/>
      <c r="I505" s="141"/>
      <c r="J505" s="141"/>
      <c r="K505" s="141"/>
      <c r="L505" s="141"/>
      <c r="M505" s="143"/>
      <c r="N505" s="144"/>
      <c r="O505" s="141"/>
      <c r="P505" s="145"/>
      <c r="Q505" s="141"/>
      <c r="R505" s="143"/>
      <c r="S505" s="141"/>
      <c r="T505" s="141"/>
      <c r="U505" s="141"/>
    </row>
    <row r="506" ht="12.75" customHeight="1">
      <c r="A506" s="141"/>
      <c r="B506" s="141"/>
      <c r="C506" s="141"/>
      <c r="D506" s="141"/>
      <c r="E506" s="142"/>
      <c r="F506" s="141"/>
      <c r="G506" s="141"/>
      <c r="H506" s="141"/>
      <c r="I506" s="141"/>
      <c r="J506" s="141"/>
      <c r="K506" s="141"/>
      <c r="L506" s="141"/>
      <c r="M506" s="143"/>
      <c r="N506" s="144"/>
      <c r="O506" s="141"/>
      <c r="P506" s="145"/>
      <c r="Q506" s="141"/>
      <c r="R506" s="143"/>
      <c r="S506" s="141"/>
      <c r="T506" s="141"/>
      <c r="U506" s="141"/>
    </row>
    <row r="507" ht="12.75" customHeight="1">
      <c r="A507" s="141"/>
      <c r="B507" s="141"/>
      <c r="C507" s="141"/>
      <c r="D507" s="141"/>
      <c r="E507" s="142"/>
      <c r="F507" s="141"/>
      <c r="G507" s="141"/>
      <c r="H507" s="141"/>
      <c r="I507" s="141"/>
      <c r="J507" s="141"/>
      <c r="K507" s="141"/>
      <c r="L507" s="141"/>
      <c r="M507" s="143"/>
      <c r="N507" s="144"/>
      <c r="O507" s="141"/>
      <c r="P507" s="145"/>
      <c r="Q507" s="141"/>
      <c r="R507" s="143"/>
      <c r="S507" s="141"/>
      <c r="T507" s="141"/>
      <c r="U507" s="141"/>
    </row>
    <row r="508" ht="12.75" customHeight="1">
      <c r="A508" s="141"/>
      <c r="B508" s="141"/>
      <c r="C508" s="141"/>
      <c r="D508" s="141"/>
      <c r="E508" s="142"/>
      <c r="F508" s="141"/>
      <c r="G508" s="141"/>
      <c r="H508" s="141"/>
      <c r="I508" s="141"/>
      <c r="J508" s="141"/>
      <c r="K508" s="141"/>
      <c r="L508" s="141"/>
      <c r="M508" s="143"/>
      <c r="N508" s="144"/>
      <c r="O508" s="141"/>
      <c r="P508" s="145"/>
      <c r="Q508" s="141"/>
      <c r="R508" s="143"/>
      <c r="S508" s="141"/>
      <c r="T508" s="141"/>
      <c r="U508" s="141"/>
    </row>
    <row r="509" ht="12.75" customHeight="1">
      <c r="A509" s="141"/>
      <c r="B509" s="141"/>
      <c r="C509" s="141"/>
      <c r="D509" s="141"/>
      <c r="E509" s="142"/>
      <c r="F509" s="141"/>
      <c r="G509" s="141"/>
      <c r="H509" s="141"/>
      <c r="I509" s="141"/>
      <c r="J509" s="141"/>
      <c r="K509" s="141"/>
      <c r="L509" s="141"/>
      <c r="M509" s="143"/>
      <c r="N509" s="144"/>
      <c r="O509" s="141"/>
      <c r="P509" s="145"/>
      <c r="Q509" s="141"/>
      <c r="R509" s="143"/>
      <c r="S509" s="141"/>
      <c r="T509" s="141"/>
      <c r="U509" s="141"/>
    </row>
    <row r="510" ht="12.75" customHeight="1">
      <c r="A510" s="141"/>
      <c r="B510" s="141"/>
      <c r="C510" s="141"/>
      <c r="D510" s="141"/>
      <c r="E510" s="142"/>
      <c r="F510" s="141"/>
      <c r="G510" s="141"/>
      <c r="H510" s="141"/>
      <c r="I510" s="141"/>
      <c r="J510" s="141"/>
      <c r="K510" s="141"/>
      <c r="L510" s="141"/>
      <c r="M510" s="143"/>
      <c r="N510" s="144"/>
      <c r="O510" s="141"/>
      <c r="P510" s="145"/>
      <c r="Q510" s="141"/>
      <c r="R510" s="143"/>
      <c r="S510" s="141"/>
      <c r="T510" s="141"/>
      <c r="U510" s="141"/>
    </row>
    <row r="511" ht="12.75" customHeight="1">
      <c r="A511" s="141"/>
      <c r="B511" s="141"/>
      <c r="C511" s="141"/>
      <c r="D511" s="141"/>
      <c r="E511" s="142"/>
      <c r="F511" s="141"/>
      <c r="G511" s="141"/>
      <c r="H511" s="141"/>
      <c r="I511" s="141"/>
      <c r="J511" s="141"/>
      <c r="K511" s="141"/>
      <c r="L511" s="141"/>
      <c r="M511" s="143"/>
      <c r="N511" s="144"/>
      <c r="O511" s="141"/>
      <c r="P511" s="145"/>
      <c r="Q511" s="141"/>
      <c r="R511" s="143"/>
      <c r="S511" s="141"/>
      <c r="T511" s="141"/>
      <c r="U511" s="141"/>
    </row>
    <row r="512" ht="12.75" customHeight="1">
      <c r="A512" s="141"/>
      <c r="B512" s="141"/>
      <c r="C512" s="141"/>
      <c r="D512" s="141"/>
      <c r="E512" s="142"/>
      <c r="F512" s="141"/>
      <c r="G512" s="141"/>
      <c r="H512" s="141"/>
      <c r="I512" s="141"/>
      <c r="J512" s="141"/>
      <c r="K512" s="141"/>
      <c r="L512" s="141"/>
      <c r="M512" s="143"/>
      <c r="N512" s="144"/>
      <c r="O512" s="141"/>
      <c r="P512" s="145"/>
      <c r="Q512" s="141"/>
      <c r="R512" s="143"/>
      <c r="S512" s="141"/>
      <c r="T512" s="141"/>
      <c r="U512" s="141"/>
    </row>
    <row r="513" ht="12.75" customHeight="1">
      <c r="A513" s="141"/>
      <c r="B513" s="141"/>
      <c r="C513" s="141"/>
      <c r="D513" s="141"/>
      <c r="E513" s="142"/>
      <c r="F513" s="141"/>
      <c r="G513" s="141"/>
      <c r="H513" s="141"/>
      <c r="I513" s="141"/>
      <c r="J513" s="141"/>
      <c r="K513" s="141"/>
      <c r="L513" s="141"/>
      <c r="M513" s="143"/>
      <c r="N513" s="144"/>
      <c r="O513" s="141"/>
      <c r="P513" s="145"/>
      <c r="Q513" s="141"/>
      <c r="R513" s="143"/>
      <c r="S513" s="141"/>
      <c r="T513" s="141"/>
      <c r="U513" s="141"/>
    </row>
    <row r="514" ht="12.75" customHeight="1">
      <c r="A514" s="141"/>
      <c r="B514" s="141"/>
      <c r="C514" s="141"/>
      <c r="D514" s="141"/>
      <c r="E514" s="142"/>
      <c r="F514" s="141"/>
      <c r="G514" s="141"/>
      <c r="H514" s="141"/>
      <c r="I514" s="141"/>
      <c r="J514" s="141"/>
      <c r="K514" s="141"/>
      <c r="L514" s="141"/>
      <c r="M514" s="143"/>
      <c r="N514" s="144"/>
      <c r="O514" s="141"/>
      <c r="P514" s="145"/>
      <c r="Q514" s="141"/>
      <c r="R514" s="143"/>
      <c r="S514" s="141"/>
      <c r="T514" s="141"/>
      <c r="U514" s="141"/>
    </row>
    <row r="515" ht="12.75" customHeight="1">
      <c r="A515" s="141"/>
      <c r="B515" s="141"/>
      <c r="C515" s="141"/>
      <c r="D515" s="141"/>
      <c r="E515" s="142"/>
      <c r="F515" s="141"/>
      <c r="G515" s="141"/>
      <c r="H515" s="141"/>
      <c r="I515" s="141"/>
      <c r="J515" s="141"/>
      <c r="K515" s="141"/>
      <c r="L515" s="141"/>
      <c r="M515" s="143"/>
      <c r="N515" s="144"/>
      <c r="O515" s="141"/>
      <c r="P515" s="145"/>
      <c r="Q515" s="141"/>
      <c r="R515" s="143"/>
      <c r="S515" s="141"/>
      <c r="T515" s="141"/>
      <c r="U515" s="141"/>
    </row>
    <row r="516" ht="12.75" customHeight="1">
      <c r="A516" s="141"/>
      <c r="B516" s="141"/>
      <c r="C516" s="141"/>
      <c r="D516" s="141"/>
      <c r="E516" s="142"/>
      <c r="F516" s="141"/>
      <c r="G516" s="141"/>
      <c r="H516" s="141"/>
      <c r="I516" s="141"/>
      <c r="J516" s="141"/>
      <c r="K516" s="141"/>
      <c r="L516" s="141"/>
      <c r="M516" s="143"/>
      <c r="N516" s="144"/>
      <c r="O516" s="141"/>
      <c r="P516" s="145"/>
      <c r="Q516" s="141"/>
      <c r="R516" s="143"/>
      <c r="S516" s="141"/>
      <c r="T516" s="141"/>
      <c r="U516" s="141"/>
    </row>
    <row r="517" ht="12.75" customHeight="1">
      <c r="A517" s="141"/>
      <c r="B517" s="141"/>
      <c r="C517" s="141"/>
      <c r="D517" s="141"/>
      <c r="E517" s="142"/>
      <c r="F517" s="141"/>
      <c r="G517" s="141"/>
      <c r="H517" s="141"/>
      <c r="I517" s="141"/>
      <c r="J517" s="141"/>
      <c r="K517" s="141"/>
      <c r="L517" s="141"/>
      <c r="M517" s="143"/>
      <c r="N517" s="144"/>
      <c r="O517" s="141"/>
      <c r="P517" s="145"/>
      <c r="Q517" s="141"/>
      <c r="R517" s="143"/>
      <c r="S517" s="141"/>
      <c r="T517" s="141"/>
      <c r="U517" s="141"/>
    </row>
    <row r="518" ht="12.75" customHeight="1">
      <c r="A518" s="141"/>
      <c r="B518" s="141"/>
      <c r="C518" s="141"/>
      <c r="D518" s="141"/>
      <c r="E518" s="142"/>
      <c r="F518" s="141"/>
      <c r="G518" s="141"/>
      <c r="H518" s="141"/>
      <c r="I518" s="141"/>
      <c r="J518" s="141"/>
      <c r="K518" s="141"/>
      <c r="L518" s="141"/>
      <c r="M518" s="143"/>
      <c r="N518" s="144"/>
      <c r="O518" s="141"/>
      <c r="P518" s="145"/>
      <c r="Q518" s="141"/>
      <c r="R518" s="143"/>
      <c r="S518" s="141"/>
      <c r="T518" s="141"/>
      <c r="U518" s="141"/>
    </row>
    <row r="519" ht="12.75" customHeight="1">
      <c r="A519" s="141"/>
      <c r="B519" s="141"/>
      <c r="C519" s="141"/>
      <c r="D519" s="141"/>
      <c r="E519" s="142"/>
      <c r="F519" s="141"/>
      <c r="G519" s="141"/>
      <c r="H519" s="141"/>
      <c r="I519" s="141"/>
      <c r="J519" s="141"/>
      <c r="K519" s="141"/>
      <c r="L519" s="141"/>
      <c r="M519" s="143"/>
      <c r="N519" s="144"/>
      <c r="O519" s="141"/>
      <c r="P519" s="145"/>
      <c r="Q519" s="141"/>
      <c r="R519" s="143"/>
      <c r="S519" s="141"/>
      <c r="T519" s="141"/>
      <c r="U519" s="141"/>
    </row>
    <row r="520" ht="12.75" customHeight="1">
      <c r="A520" s="141"/>
      <c r="B520" s="141"/>
      <c r="C520" s="141"/>
      <c r="D520" s="141"/>
      <c r="E520" s="142"/>
      <c r="F520" s="141"/>
      <c r="G520" s="141"/>
      <c r="H520" s="141"/>
      <c r="I520" s="141"/>
      <c r="J520" s="141"/>
      <c r="K520" s="141"/>
      <c r="L520" s="141"/>
      <c r="M520" s="143"/>
      <c r="N520" s="144"/>
      <c r="O520" s="141"/>
      <c r="P520" s="145"/>
      <c r="Q520" s="141"/>
      <c r="R520" s="143"/>
      <c r="S520" s="141"/>
      <c r="T520" s="141"/>
      <c r="U520" s="141"/>
    </row>
    <row r="521" ht="12.75" customHeight="1">
      <c r="A521" s="141"/>
      <c r="B521" s="141"/>
      <c r="C521" s="141"/>
      <c r="D521" s="141"/>
      <c r="E521" s="142"/>
      <c r="F521" s="141"/>
      <c r="G521" s="141"/>
      <c r="H521" s="141"/>
      <c r="I521" s="141"/>
      <c r="J521" s="141"/>
      <c r="K521" s="141"/>
      <c r="L521" s="141"/>
      <c r="M521" s="143"/>
      <c r="N521" s="144"/>
      <c r="O521" s="141"/>
      <c r="P521" s="145"/>
      <c r="Q521" s="141"/>
      <c r="R521" s="143"/>
      <c r="S521" s="141"/>
      <c r="T521" s="141"/>
      <c r="U521" s="141"/>
    </row>
    <row r="522" ht="12.75" customHeight="1">
      <c r="A522" s="141"/>
      <c r="B522" s="141"/>
      <c r="C522" s="141"/>
      <c r="D522" s="141"/>
      <c r="E522" s="142"/>
      <c r="F522" s="141"/>
      <c r="G522" s="141"/>
      <c r="H522" s="141"/>
      <c r="I522" s="141"/>
      <c r="J522" s="141"/>
      <c r="K522" s="141"/>
      <c r="L522" s="141"/>
      <c r="M522" s="143"/>
      <c r="N522" s="144"/>
      <c r="O522" s="141"/>
      <c r="P522" s="145"/>
      <c r="Q522" s="141"/>
      <c r="R522" s="143"/>
      <c r="S522" s="141"/>
      <c r="T522" s="141"/>
      <c r="U522" s="141"/>
    </row>
    <row r="523" ht="12.75" customHeight="1">
      <c r="A523" s="141"/>
      <c r="B523" s="141"/>
      <c r="C523" s="141"/>
      <c r="D523" s="141"/>
      <c r="E523" s="142"/>
      <c r="F523" s="141"/>
      <c r="G523" s="141"/>
      <c r="H523" s="141"/>
      <c r="I523" s="141"/>
      <c r="J523" s="141"/>
      <c r="K523" s="141"/>
      <c r="L523" s="141"/>
      <c r="M523" s="143"/>
      <c r="N523" s="144"/>
      <c r="O523" s="141"/>
      <c r="P523" s="145"/>
      <c r="Q523" s="141"/>
      <c r="R523" s="143"/>
      <c r="S523" s="141"/>
      <c r="T523" s="141"/>
      <c r="U523" s="141"/>
    </row>
    <row r="524" ht="12.75" customHeight="1">
      <c r="A524" s="141"/>
      <c r="B524" s="141"/>
      <c r="C524" s="141"/>
      <c r="D524" s="141"/>
      <c r="E524" s="142"/>
      <c r="F524" s="141"/>
      <c r="G524" s="141"/>
      <c r="H524" s="141"/>
      <c r="I524" s="141"/>
      <c r="J524" s="141"/>
      <c r="K524" s="141"/>
      <c r="L524" s="141"/>
      <c r="M524" s="143"/>
      <c r="N524" s="144"/>
      <c r="O524" s="141"/>
      <c r="P524" s="145"/>
      <c r="Q524" s="141"/>
      <c r="R524" s="143"/>
      <c r="S524" s="141"/>
      <c r="T524" s="141"/>
      <c r="U524" s="141"/>
    </row>
    <row r="525" ht="12.75" customHeight="1">
      <c r="A525" s="141"/>
      <c r="B525" s="141"/>
      <c r="C525" s="141"/>
      <c r="D525" s="141"/>
      <c r="E525" s="142"/>
      <c r="F525" s="141"/>
      <c r="G525" s="141"/>
      <c r="H525" s="141"/>
      <c r="I525" s="141"/>
      <c r="J525" s="141"/>
      <c r="K525" s="141"/>
      <c r="L525" s="141"/>
      <c r="M525" s="143"/>
      <c r="N525" s="144"/>
      <c r="O525" s="141"/>
      <c r="P525" s="145"/>
      <c r="Q525" s="141"/>
      <c r="R525" s="143"/>
      <c r="S525" s="141"/>
      <c r="T525" s="141"/>
      <c r="U525" s="141"/>
    </row>
    <row r="526" ht="12.75" customHeight="1">
      <c r="A526" s="141"/>
      <c r="B526" s="141"/>
      <c r="C526" s="141"/>
      <c r="D526" s="141"/>
      <c r="E526" s="142"/>
      <c r="F526" s="141"/>
      <c r="G526" s="141"/>
      <c r="H526" s="141"/>
      <c r="I526" s="141"/>
      <c r="J526" s="141"/>
      <c r="K526" s="141"/>
      <c r="L526" s="141"/>
      <c r="M526" s="143"/>
      <c r="N526" s="144"/>
      <c r="O526" s="141"/>
      <c r="P526" s="145"/>
      <c r="Q526" s="141"/>
      <c r="R526" s="143"/>
      <c r="S526" s="141"/>
      <c r="T526" s="141"/>
      <c r="U526" s="141"/>
    </row>
    <row r="527" ht="12.75" customHeight="1">
      <c r="A527" s="141"/>
      <c r="B527" s="141"/>
      <c r="C527" s="141"/>
      <c r="D527" s="141"/>
      <c r="E527" s="142"/>
      <c r="F527" s="141"/>
      <c r="G527" s="141"/>
      <c r="H527" s="141"/>
      <c r="I527" s="141"/>
      <c r="J527" s="141"/>
      <c r="K527" s="141"/>
      <c r="L527" s="141"/>
      <c r="M527" s="143"/>
      <c r="N527" s="144"/>
      <c r="O527" s="141"/>
      <c r="P527" s="145"/>
      <c r="Q527" s="141"/>
      <c r="R527" s="143"/>
      <c r="S527" s="141"/>
      <c r="T527" s="141"/>
      <c r="U527" s="141"/>
    </row>
    <row r="528" ht="12.75" customHeight="1">
      <c r="A528" s="141"/>
      <c r="B528" s="141"/>
      <c r="C528" s="141"/>
      <c r="D528" s="141"/>
      <c r="E528" s="142"/>
      <c r="F528" s="141"/>
      <c r="G528" s="141"/>
      <c r="H528" s="141"/>
      <c r="I528" s="141"/>
      <c r="J528" s="141"/>
      <c r="K528" s="141"/>
      <c r="L528" s="141"/>
      <c r="M528" s="143"/>
      <c r="N528" s="144"/>
      <c r="O528" s="141"/>
      <c r="P528" s="145"/>
      <c r="Q528" s="141"/>
      <c r="R528" s="143"/>
      <c r="S528" s="141"/>
      <c r="T528" s="141"/>
      <c r="U528" s="141"/>
    </row>
    <row r="529" ht="12.75" customHeight="1">
      <c r="A529" s="141"/>
      <c r="B529" s="141"/>
      <c r="C529" s="141"/>
      <c r="D529" s="141"/>
      <c r="E529" s="142"/>
      <c r="F529" s="141"/>
      <c r="G529" s="141"/>
      <c r="H529" s="141"/>
      <c r="I529" s="141"/>
      <c r="J529" s="141"/>
      <c r="K529" s="141"/>
      <c r="L529" s="141"/>
      <c r="M529" s="143"/>
      <c r="N529" s="144"/>
      <c r="O529" s="141"/>
      <c r="P529" s="145"/>
      <c r="Q529" s="141"/>
      <c r="R529" s="143"/>
      <c r="S529" s="141"/>
      <c r="T529" s="141"/>
      <c r="U529" s="141"/>
    </row>
    <row r="530" ht="12.75" customHeight="1">
      <c r="A530" s="141"/>
      <c r="B530" s="141"/>
      <c r="C530" s="141"/>
      <c r="D530" s="141"/>
      <c r="E530" s="142"/>
      <c r="F530" s="141"/>
      <c r="G530" s="141"/>
      <c r="H530" s="141"/>
      <c r="I530" s="141"/>
      <c r="J530" s="141"/>
      <c r="K530" s="141"/>
      <c r="L530" s="141"/>
      <c r="M530" s="143"/>
      <c r="N530" s="144"/>
      <c r="O530" s="141"/>
      <c r="P530" s="145"/>
      <c r="Q530" s="141"/>
      <c r="R530" s="143"/>
      <c r="S530" s="141"/>
      <c r="T530" s="141"/>
      <c r="U530" s="141"/>
    </row>
    <row r="531" ht="12.75" customHeight="1">
      <c r="A531" s="141"/>
      <c r="B531" s="141"/>
      <c r="C531" s="141"/>
      <c r="D531" s="141"/>
      <c r="E531" s="142"/>
      <c r="F531" s="141"/>
      <c r="G531" s="141"/>
      <c r="H531" s="141"/>
      <c r="I531" s="141"/>
      <c r="J531" s="141"/>
      <c r="K531" s="141"/>
      <c r="L531" s="141"/>
      <c r="M531" s="143"/>
      <c r="N531" s="144"/>
      <c r="O531" s="141"/>
      <c r="P531" s="145"/>
      <c r="Q531" s="141"/>
      <c r="R531" s="143"/>
      <c r="S531" s="141"/>
      <c r="T531" s="141"/>
      <c r="U531" s="141"/>
    </row>
    <row r="532" ht="12.75" customHeight="1">
      <c r="A532" s="141"/>
      <c r="B532" s="141"/>
      <c r="C532" s="141"/>
      <c r="D532" s="141"/>
      <c r="E532" s="142"/>
      <c r="F532" s="141"/>
      <c r="G532" s="141"/>
      <c r="H532" s="141"/>
      <c r="I532" s="141"/>
      <c r="J532" s="141"/>
      <c r="K532" s="141"/>
      <c r="L532" s="141"/>
      <c r="M532" s="143"/>
      <c r="N532" s="144"/>
      <c r="O532" s="141"/>
      <c r="P532" s="145"/>
      <c r="Q532" s="141"/>
      <c r="R532" s="143"/>
      <c r="S532" s="141"/>
      <c r="T532" s="141"/>
      <c r="U532" s="141"/>
    </row>
    <row r="533" ht="12.75" customHeight="1">
      <c r="A533" s="141"/>
      <c r="B533" s="141"/>
      <c r="C533" s="141"/>
      <c r="D533" s="141"/>
      <c r="E533" s="142"/>
      <c r="F533" s="141"/>
      <c r="G533" s="141"/>
      <c r="H533" s="141"/>
      <c r="I533" s="141"/>
      <c r="J533" s="141"/>
      <c r="K533" s="141"/>
      <c r="L533" s="141"/>
      <c r="M533" s="143"/>
      <c r="N533" s="144"/>
      <c r="O533" s="141"/>
      <c r="P533" s="145"/>
      <c r="Q533" s="141"/>
      <c r="R533" s="143"/>
      <c r="S533" s="141"/>
      <c r="T533" s="141"/>
      <c r="U533" s="141"/>
    </row>
    <row r="534" ht="12.75" customHeight="1">
      <c r="A534" s="141"/>
      <c r="B534" s="141"/>
      <c r="C534" s="141"/>
      <c r="D534" s="141"/>
      <c r="E534" s="142"/>
      <c r="F534" s="141"/>
      <c r="G534" s="141"/>
      <c r="H534" s="141"/>
      <c r="I534" s="141"/>
      <c r="J534" s="141"/>
      <c r="K534" s="141"/>
      <c r="L534" s="141"/>
      <c r="M534" s="143"/>
      <c r="N534" s="144"/>
      <c r="O534" s="141"/>
      <c r="P534" s="145"/>
      <c r="Q534" s="141"/>
      <c r="R534" s="143"/>
      <c r="S534" s="141"/>
      <c r="T534" s="141"/>
      <c r="U534" s="141"/>
    </row>
    <row r="535" ht="12.75" customHeight="1">
      <c r="A535" s="141"/>
      <c r="B535" s="141"/>
      <c r="C535" s="141"/>
      <c r="D535" s="141"/>
      <c r="E535" s="142"/>
      <c r="F535" s="141"/>
      <c r="G535" s="141"/>
      <c r="H535" s="141"/>
      <c r="I535" s="141"/>
      <c r="J535" s="141"/>
      <c r="K535" s="141"/>
      <c r="L535" s="141"/>
      <c r="M535" s="143"/>
      <c r="N535" s="144"/>
      <c r="O535" s="141"/>
      <c r="P535" s="145"/>
      <c r="Q535" s="141"/>
      <c r="R535" s="143"/>
      <c r="S535" s="141"/>
      <c r="T535" s="141"/>
      <c r="U535" s="141"/>
    </row>
    <row r="536" ht="12.75" customHeight="1">
      <c r="A536" s="141"/>
      <c r="B536" s="141"/>
      <c r="C536" s="141"/>
      <c r="D536" s="141"/>
      <c r="E536" s="142"/>
      <c r="F536" s="141"/>
      <c r="G536" s="141"/>
      <c r="H536" s="141"/>
      <c r="I536" s="141"/>
      <c r="J536" s="141"/>
      <c r="K536" s="141"/>
      <c r="L536" s="141"/>
      <c r="M536" s="143"/>
      <c r="N536" s="144"/>
      <c r="O536" s="141"/>
      <c r="P536" s="145"/>
      <c r="Q536" s="141"/>
      <c r="R536" s="143"/>
      <c r="S536" s="141"/>
      <c r="T536" s="141"/>
      <c r="U536" s="141"/>
    </row>
    <row r="537" ht="12.75" customHeight="1">
      <c r="A537" s="141"/>
      <c r="B537" s="141"/>
      <c r="C537" s="141"/>
      <c r="D537" s="141"/>
      <c r="E537" s="142"/>
      <c r="F537" s="141"/>
      <c r="G537" s="141"/>
      <c r="H537" s="141"/>
      <c r="I537" s="141"/>
      <c r="J537" s="141"/>
      <c r="K537" s="141"/>
      <c r="L537" s="141"/>
      <c r="M537" s="143"/>
      <c r="N537" s="144"/>
      <c r="O537" s="141"/>
      <c r="P537" s="145"/>
      <c r="Q537" s="141"/>
      <c r="R537" s="143"/>
      <c r="S537" s="141"/>
      <c r="T537" s="141"/>
      <c r="U537" s="141"/>
    </row>
    <row r="538" ht="12.75" customHeight="1">
      <c r="A538" s="141"/>
      <c r="B538" s="141"/>
      <c r="C538" s="141"/>
      <c r="D538" s="141"/>
      <c r="E538" s="142"/>
      <c r="F538" s="141"/>
      <c r="G538" s="141"/>
      <c r="H538" s="141"/>
      <c r="I538" s="141"/>
      <c r="J538" s="141"/>
      <c r="K538" s="141"/>
      <c r="L538" s="141"/>
      <c r="M538" s="143"/>
      <c r="N538" s="144"/>
      <c r="O538" s="141"/>
      <c r="P538" s="145"/>
      <c r="Q538" s="141"/>
      <c r="R538" s="143"/>
      <c r="S538" s="141"/>
      <c r="T538" s="141"/>
      <c r="U538" s="141"/>
    </row>
    <row r="539" ht="12.75" customHeight="1">
      <c r="A539" s="141"/>
      <c r="B539" s="141"/>
      <c r="C539" s="141"/>
      <c r="D539" s="141"/>
      <c r="E539" s="142"/>
      <c r="F539" s="141"/>
      <c r="G539" s="141"/>
      <c r="H539" s="141"/>
      <c r="I539" s="141"/>
      <c r="J539" s="141"/>
      <c r="K539" s="141"/>
      <c r="L539" s="141"/>
      <c r="M539" s="143"/>
      <c r="N539" s="144"/>
      <c r="O539" s="141"/>
      <c r="P539" s="145"/>
      <c r="Q539" s="141"/>
      <c r="R539" s="143"/>
      <c r="S539" s="141"/>
      <c r="T539" s="141"/>
      <c r="U539" s="141"/>
    </row>
    <row r="540" ht="12.75" customHeight="1">
      <c r="A540" s="141"/>
      <c r="B540" s="141"/>
      <c r="C540" s="141"/>
      <c r="D540" s="141"/>
      <c r="E540" s="142"/>
      <c r="F540" s="141"/>
      <c r="G540" s="141"/>
      <c r="H540" s="141"/>
      <c r="I540" s="141"/>
      <c r="J540" s="141"/>
      <c r="K540" s="141"/>
      <c r="L540" s="141"/>
      <c r="M540" s="143"/>
      <c r="N540" s="144"/>
      <c r="O540" s="141"/>
      <c r="P540" s="145"/>
      <c r="Q540" s="141"/>
      <c r="R540" s="143"/>
      <c r="S540" s="141"/>
      <c r="T540" s="141"/>
      <c r="U540" s="141"/>
    </row>
    <row r="541" ht="12.75" customHeight="1">
      <c r="A541" s="141"/>
      <c r="B541" s="141"/>
      <c r="C541" s="141"/>
      <c r="D541" s="141"/>
      <c r="E541" s="142"/>
      <c r="F541" s="141"/>
      <c r="G541" s="141"/>
      <c r="H541" s="141"/>
      <c r="I541" s="141"/>
      <c r="J541" s="141"/>
      <c r="K541" s="141"/>
      <c r="L541" s="141"/>
      <c r="M541" s="143"/>
      <c r="N541" s="144"/>
      <c r="O541" s="141"/>
      <c r="P541" s="145"/>
      <c r="Q541" s="141"/>
      <c r="R541" s="143"/>
      <c r="S541" s="141"/>
      <c r="T541" s="141"/>
      <c r="U541" s="141"/>
    </row>
    <row r="542" ht="12.75" customHeight="1">
      <c r="A542" s="141"/>
      <c r="B542" s="141"/>
      <c r="C542" s="141"/>
      <c r="D542" s="141"/>
      <c r="E542" s="142"/>
      <c r="F542" s="141"/>
      <c r="G542" s="141"/>
      <c r="H542" s="141"/>
      <c r="I542" s="141"/>
      <c r="J542" s="141"/>
      <c r="K542" s="141"/>
      <c r="L542" s="141"/>
      <c r="M542" s="143"/>
      <c r="N542" s="144"/>
      <c r="O542" s="141"/>
      <c r="P542" s="145"/>
      <c r="Q542" s="141"/>
      <c r="R542" s="143"/>
      <c r="S542" s="141"/>
      <c r="T542" s="141"/>
      <c r="U542" s="141"/>
    </row>
    <row r="543" ht="12.75" customHeight="1">
      <c r="A543" s="141"/>
      <c r="B543" s="141"/>
      <c r="C543" s="141"/>
      <c r="D543" s="141"/>
      <c r="E543" s="142"/>
      <c r="F543" s="141"/>
      <c r="G543" s="141"/>
      <c r="H543" s="141"/>
      <c r="I543" s="141"/>
      <c r="J543" s="141"/>
      <c r="K543" s="141"/>
      <c r="L543" s="141"/>
      <c r="M543" s="143"/>
      <c r="N543" s="144"/>
      <c r="O543" s="141"/>
      <c r="P543" s="145"/>
      <c r="Q543" s="141"/>
      <c r="R543" s="143"/>
      <c r="S543" s="141"/>
      <c r="T543" s="141"/>
      <c r="U543" s="141"/>
    </row>
    <row r="544" ht="12.75" customHeight="1">
      <c r="A544" s="141"/>
      <c r="B544" s="141"/>
      <c r="C544" s="141"/>
      <c r="D544" s="141"/>
      <c r="E544" s="142"/>
      <c r="F544" s="141"/>
      <c r="G544" s="141"/>
      <c r="H544" s="141"/>
      <c r="I544" s="141"/>
      <c r="J544" s="141"/>
      <c r="K544" s="141"/>
      <c r="L544" s="141"/>
      <c r="M544" s="143"/>
      <c r="N544" s="144"/>
      <c r="O544" s="141"/>
      <c r="P544" s="145"/>
      <c r="Q544" s="141"/>
      <c r="R544" s="143"/>
      <c r="S544" s="141"/>
      <c r="T544" s="141"/>
      <c r="U544" s="141"/>
    </row>
    <row r="545" ht="12.75" customHeight="1">
      <c r="A545" s="141"/>
      <c r="B545" s="141"/>
      <c r="C545" s="141"/>
      <c r="D545" s="141"/>
      <c r="E545" s="142"/>
      <c r="F545" s="141"/>
      <c r="G545" s="141"/>
      <c r="H545" s="141"/>
      <c r="I545" s="141"/>
      <c r="J545" s="141"/>
      <c r="K545" s="141"/>
      <c r="L545" s="141"/>
      <c r="M545" s="143"/>
      <c r="N545" s="144"/>
      <c r="O545" s="141"/>
      <c r="P545" s="145"/>
      <c r="Q545" s="141"/>
      <c r="R545" s="143"/>
      <c r="S545" s="141"/>
      <c r="T545" s="141"/>
      <c r="U545" s="141"/>
    </row>
    <row r="546" ht="12.75" customHeight="1">
      <c r="A546" s="141"/>
      <c r="B546" s="141"/>
      <c r="C546" s="141"/>
      <c r="D546" s="141"/>
      <c r="E546" s="142"/>
      <c r="F546" s="141"/>
      <c r="G546" s="141"/>
      <c r="H546" s="141"/>
      <c r="I546" s="141"/>
      <c r="J546" s="141"/>
      <c r="K546" s="141"/>
      <c r="L546" s="141"/>
      <c r="M546" s="143"/>
      <c r="N546" s="144"/>
      <c r="O546" s="141"/>
      <c r="P546" s="145"/>
      <c r="Q546" s="141"/>
      <c r="R546" s="143"/>
      <c r="S546" s="141"/>
      <c r="T546" s="141"/>
      <c r="U546" s="141"/>
    </row>
    <row r="547" ht="12.75" customHeight="1">
      <c r="A547" s="141"/>
      <c r="B547" s="141"/>
      <c r="C547" s="141"/>
      <c r="D547" s="141"/>
      <c r="E547" s="142"/>
      <c r="F547" s="141"/>
      <c r="G547" s="141"/>
      <c r="H547" s="141"/>
      <c r="I547" s="141"/>
      <c r="J547" s="141"/>
      <c r="K547" s="141"/>
      <c r="L547" s="141"/>
      <c r="M547" s="143"/>
      <c r="N547" s="144"/>
      <c r="O547" s="141"/>
      <c r="P547" s="145"/>
      <c r="Q547" s="141"/>
      <c r="R547" s="143"/>
      <c r="S547" s="141"/>
      <c r="T547" s="141"/>
      <c r="U547" s="141"/>
    </row>
    <row r="548" ht="12.75" customHeight="1">
      <c r="A548" s="141"/>
      <c r="B548" s="141"/>
      <c r="C548" s="141"/>
      <c r="D548" s="141"/>
      <c r="E548" s="142"/>
      <c r="F548" s="141"/>
      <c r="G548" s="141"/>
      <c r="H548" s="141"/>
      <c r="I548" s="141"/>
      <c r="J548" s="141"/>
      <c r="K548" s="141"/>
      <c r="L548" s="141"/>
      <c r="M548" s="143"/>
      <c r="N548" s="144"/>
      <c r="O548" s="141"/>
      <c r="P548" s="145"/>
      <c r="Q548" s="141"/>
      <c r="R548" s="143"/>
      <c r="S548" s="141"/>
      <c r="T548" s="141"/>
      <c r="U548" s="141"/>
    </row>
    <row r="549" ht="12.75" customHeight="1">
      <c r="A549" s="141"/>
      <c r="B549" s="141"/>
      <c r="C549" s="141"/>
      <c r="D549" s="141"/>
      <c r="E549" s="142"/>
      <c r="F549" s="141"/>
      <c r="G549" s="141"/>
      <c r="H549" s="141"/>
      <c r="I549" s="141"/>
      <c r="J549" s="141"/>
      <c r="K549" s="141"/>
      <c r="L549" s="141"/>
      <c r="M549" s="143"/>
      <c r="N549" s="144"/>
      <c r="O549" s="141"/>
      <c r="P549" s="145"/>
      <c r="Q549" s="141"/>
      <c r="R549" s="143"/>
      <c r="S549" s="141"/>
      <c r="T549" s="141"/>
      <c r="U549" s="141"/>
    </row>
    <row r="550" ht="12.75" customHeight="1">
      <c r="A550" s="141"/>
      <c r="B550" s="141"/>
      <c r="C550" s="141"/>
      <c r="D550" s="141"/>
      <c r="E550" s="142"/>
      <c r="F550" s="141"/>
      <c r="G550" s="141"/>
      <c r="H550" s="141"/>
      <c r="I550" s="141"/>
      <c r="J550" s="141"/>
      <c r="K550" s="141"/>
      <c r="L550" s="141"/>
      <c r="M550" s="143"/>
      <c r="N550" s="144"/>
      <c r="O550" s="141"/>
      <c r="P550" s="145"/>
      <c r="Q550" s="141"/>
      <c r="R550" s="143"/>
      <c r="S550" s="141"/>
      <c r="T550" s="141"/>
      <c r="U550" s="141"/>
    </row>
    <row r="551" ht="12.75" customHeight="1">
      <c r="A551" s="141"/>
      <c r="B551" s="141"/>
      <c r="C551" s="141"/>
      <c r="D551" s="141"/>
      <c r="E551" s="142"/>
      <c r="F551" s="141"/>
      <c r="G551" s="141"/>
      <c r="H551" s="141"/>
      <c r="I551" s="141"/>
      <c r="J551" s="141"/>
      <c r="K551" s="141"/>
      <c r="L551" s="141"/>
      <c r="M551" s="143"/>
      <c r="N551" s="144"/>
      <c r="O551" s="141"/>
      <c r="P551" s="145"/>
      <c r="Q551" s="141"/>
      <c r="R551" s="143"/>
      <c r="S551" s="141"/>
      <c r="T551" s="141"/>
      <c r="U551" s="141"/>
    </row>
    <row r="552" ht="12.75" customHeight="1">
      <c r="A552" s="141"/>
      <c r="B552" s="141"/>
      <c r="C552" s="141"/>
      <c r="D552" s="141"/>
      <c r="E552" s="142"/>
      <c r="F552" s="141"/>
      <c r="G552" s="141"/>
      <c r="H552" s="141"/>
      <c r="I552" s="141"/>
      <c r="J552" s="141"/>
      <c r="K552" s="141"/>
      <c r="L552" s="141"/>
      <c r="M552" s="143"/>
      <c r="N552" s="144"/>
      <c r="O552" s="141"/>
      <c r="P552" s="145"/>
      <c r="Q552" s="141"/>
      <c r="R552" s="143"/>
      <c r="S552" s="141"/>
      <c r="T552" s="141"/>
      <c r="U552" s="141"/>
    </row>
    <row r="553" ht="12.75" customHeight="1">
      <c r="A553" s="141"/>
      <c r="B553" s="141"/>
      <c r="C553" s="141"/>
      <c r="D553" s="141"/>
      <c r="E553" s="142"/>
      <c r="F553" s="141"/>
      <c r="G553" s="141"/>
      <c r="H553" s="141"/>
      <c r="I553" s="141"/>
      <c r="J553" s="141"/>
      <c r="K553" s="141"/>
      <c r="L553" s="141"/>
      <c r="M553" s="143"/>
      <c r="N553" s="144"/>
      <c r="O553" s="141"/>
      <c r="P553" s="145"/>
      <c r="Q553" s="141"/>
      <c r="R553" s="143"/>
      <c r="S553" s="141"/>
      <c r="T553" s="141"/>
      <c r="U553" s="141"/>
    </row>
    <row r="554" ht="12.75" customHeight="1">
      <c r="A554" s="141"/>
      <c r="B554" s="141"/>
      <c r="C554" s="141"/>
      <c r="D554" s="141"/>
      <c r="E554" s="142"/>
      <c r="F554" s="141"/>
      <c r="G554" s="141"/>
      <c r="H554" s="141"/>
      <c r="I554" s="141"/>
      <c r="J554" s="141"/>
      <c r="K554" s="141"/>
      <c r="L554" s="141"/>
      <c r="M554" s="143"/>
      <c r="N554" s="144"/>
      <c r="O554" s="141"/>
      <c r="P554" s="145"/>
      <c r="Q554" s="141"/>
      <c r="R554" s="143"/>
      <c r="S554" s="141"/>
      <c r="T554" s="141"/>
      <c r="U554" s="141"/>
    </row>
    <row r="555" ht="12.75" customHeight="1">
      <c r="A555" s="141"/>
      <c r="B555" s="141"/>
      <c r="C555" s="141"/>
      <c r="D555" s="141"/>
      <c r="E555" s="142"/>
      <c r="F555" s="141"/>
      <c r="G555" s="141"/>
      <c r="H555" s="141"/>
      <c r="I555" s="141"/>
      <c r="J555" s="141"/>
      <c r="K555" s="141"/>
      <c r="L555" s="141"/>
      <c r="M555" s="143"/>
      <c r="N555" s="144"/>
      <c r="O555" s="141"/>
      <c r="P555" s="145"/>
      <c r="Q555" s="141"/>
      <c r="R555" s="143"/>
      <c r="S555" s="141"/>
      <c r="T555" s="141"/>
      <c r="U555" s="141"/>
    </row>
    <row r="556" ht="12.75" customHeight="1">
      <c r="A556" s="141"/>
      <c r="B556" s="141"/>
      <c r="C556" s="141"/>
      <c r="D556" s="141"/>
      <c r="E556" s="142"/>
      <c r="F556" s="141"/>
      <c r="G556" s="141"/>
      <c r="H556" s="141"/>
      <c r="I556" s="141"/>
      <c r="J556" s="141"/>
      <c r="K556" s="141"/>
      <c r="L556" s="141"/>
      <c r="M556" s="143"/>
      <c r="N556" s="144"/>
      <c r="O556" s="141"/>
      <c r="P556" s="145"/>
      <c r="Q556" s="141"/>
      <c r="R556" s="143"/>
      <c r="S556" s="141"/>
      <c r="T556" s="141"/>
      <c r="U556" s="141"/>
    </row>
    <row r="557" ht="12.75" customHeight="1">
      <c r="A557" s="141"/>
      <c r="B557" s="141"/>
      <c r="C557" s="141"/>
      <c r="D557" s="141"/>
      <c r="E557" s="142"/>
      <c r="F557" s="141"/>
      <c r="G557" s="141"/>
      <c r="H557" s="141"/>
      <c r="I557" s="141"/>
      <c r="J557" s="141"/>
      <c r="K557" s="141"/>
      <c r="L557" s="141"/>
      <c r="M557" s="143"/>
      <c r="N557" s="144"/>
      <c r="O557" s="141"/>
      <c r="P557" s="145"/>
      <c r="Q557" s="141"/>
      <c r="R557" s="143"/>
      <c r="S557" s="141"/>
      <c r="T557" s="141"/>
      <c r="U557" s="141"/>
    </row>
    <row r="558" ht="12.75" customHeight="1">
      <c r="A558" s="141"/>
      <c r="B558" s="141"/>
      <c r="C558" s="141"/>
      <c r="D558" s="141"/>
      <c r="E558" s="142"/>
      <c r="F558" s="141"/>
      <c r="G558" s="141"/>
      <c r="H558" s="141"/>
      <c r="I558" s="141"/>
      <c r="J558" s="141"/>
      <c r="K558" s="141"/>
      <c r="L558" s="141"/>
      <c r="M558" s="143"/>
      <c r="N558" s="144"/>
      <c r="O558" s="141"/>
      <c r="P558" s="145"/>
      <c r="Q558" s="141"/>
      <c r="R558" s="143"/>
      <c r="S558" s="141"/>
      <c r="T558" s="141"/>
      <c r="U558" s="141"/>
    </row>
    <row r="559" ht="12.75" customHeight="1">
      <c r="A559" s="141"/>
      <c r="B559" s="141"/>
      <c r="C559" s="141"/>
      <c r="D559" s="141"/>
      <c r="E559" s="142"/>
      <c r="F559" s="141"/>
      <c r="G559" s="141"/>
      <c r="H559" s="141"/>
      <c r="I559" s="141"/>
      <c r="J559" s="141"/>
      <c r="K559" s="141"/>
      <c r="L559" s="141"/>
      <c r="M559" s="143"/>
      <c r="N559" s="144"/>
      <c r="O559" s="141"/>
      <c r="P559" s="145"/>
      <c r="Q559" s="141"/>
      <c r="R559" s="143"/>
      <c r="S559" s="141"/>
      <c r="T559" s="141"/>
      <c r="U559" s="141"/>
    </row>
    <row r="560" ht="12.75" customHeight="1">
      <c r="A560" s="141"/>
      <c r="B560" s="141"/>
      <c r="C560" s="141"/>
      <c r="D560" s="141"/>
      <c r="E560" s="142"/>
      <c r="F560" s="141"/>
      <c r="G560" s="141"/>
      <c r="H560" s="141"/>
      <c r="I560" s="141"/>
      <c r="J560" s="141"/>
      <c r="K560" s="141"/>
      <c r="L560" s="141"/>
      <c r="M560" s="143"/>
      <c r="N560" s="144"/>
      <c r="O560" s="141"/>
      <c r="P560" s="145"/>
      <c r="Q560" s="141"/>
      <c r="R560" s="143"/>
      <c r="S560" s="141"/>
      <c r="T560" s="141"/>
      <c r="U560" s="141"/>
    </row>
    <row r="561" ht="12.75" customHeight="1">
      <c r="A561" s="141"/>
      <c r="B561" s="141"/>
      <c r="C561" s="141"/>
      <c r="D561" s="141"/>
      <c r="E561" s="142"/>
      <c r="F561" s="141"/>
      <c r="G561" s="141"/>
      <c r="H561" s="141"/>
      <c r="I561" s="141"/>
      <c r="J561" s="141"/>
      <c r="K561" s="141"/>
      <c r="L561" s="141"/>
      <c r="M561" s="143"/>
      <c r="N561" s="144"/>
      <c r="O561" s="141"/>
      <c r="P561" s="145"/>
      <c r="Q561" s="141"/>
      <c r="R561" s="143"/>
      <c r="S561" s="141"/>
      <c r="T561" s="141"/>
      <c r="U561" s="141"/>
    </row>
    <row r="562" ht="12.75" customHeight="1">
      <c r="A562" s="141"/>
      <c r="B562" s="141"/>
      <c r="C562" s="141"/>
      <c r="D562" s="141"/>
      <c r="E562" s="142"/>
      <c r="F562" s="141"/>
      <c r="G562" s="141"/>
      <c r="H562" s="141"/>
      <c r="I562" s="141"/>
      <c r="J562" s="141"/>
      <c r="K562" s="141"/>
      <c r="L562" s="141"/>
      <c r="M562" s="143"/>
      <c r="N562" s="144"/>
      <c r="O562" s="141"/>
      <c r="P562" s="145"/>
      <c r="Q562" s="141"/>
      <c r="R562" s="143"/>
      <c r="S562" s="141"/>
      <c r="T562" s="141"/>
      <c r="U562" s="141"/>
    </row>
    <row r="563" ht="12.75" customHeight="1">
      <c r="A563" s="141"/>
      <c r="B563" s="141"/>
      <c r="C563" s="141"/>
      <c r="D563" s="141"/>
      <c r="E563" s="142"/>
      <c r="F563" s="141"/>
      <c r="G563" s="141"/>
      <c r="H563" s="141"/>
      <c r="I563" s="141"/>
      <c r="J563" s="141"/>
      <c r="K563" s="141"/>
      <c r="L563" s="141"/>
      <c r="M563" s="143"/>
      <c r="N563" s="144"/>
      <c r="O563" s="141"/>
      <c r="P563" s="145"/>
      <c r="Q563" s="141"/>
      <c r="R563" s="143"/>
      <c r="S563" s="141"/>
      <c r="T563" s="141"/>
      <c r="U563" s="141"/>
    </row>
    <row r="564" ht="12.75" customHeight="1">
      <c r="A564" s="141"/>
      <c r="B564" s="141"/>
      <c r="C564" s="141"/>
      <c r="D564" s="141"/>
      <c r="E564" s="142"/>
      <c r="F564" s="141"/>
      <c r="G564" s="141"/>
      <c r="H564" s="141"/>
      <c r="I564" s="141"/>
      <c r="J564" s="141"/>
      <c r="K564" s="141"/>
      <c r="L564" s="141"/>
      <c r="M564" s="143"/>
      <c r="N564" s="144"/>
      <c r="O564" s="141"/>
      <c r="P564" s="145"/>
      <c r="Q564" s="141"/>
      <c r="R564" s="143"/>
      <c r="S564" s="141"/>
      <c r="T564" s="141"/>
      <c r="U564" s="141"/>
    </row>
    <row r="565" ht="12.75" customHeight="1">
      <c r="A565" s="141"/>
      <c r="B565" s="141"/>
      <c r="C565" s="141"/>
      <c r="D565" s="141"/>
      <c r="E565" s="142"/>
      <c r="F565" s="141"/>
      <c r="G565" s="141"/>
      <c r="H565" s="141"/>
      <c r="I565" s="141"/>
      <c r="J565" s="141"/>
      <c r="K565" s="141"/>
      <c r="L565" s="141"/>
      <c r="M565" s="143"/>
      <c r="N565" s="144"/>
      <c r="O565" s="141"/>
      <c r="P565" s="145"/>
      <c r="Q565" s="141"/>
      <c r="R565" s="143"/>
      <c r="S565" s="141"/>
      <c r="T565" s="141"/>
      <c r="U565" s="141"/>
    </row>
    <row r="566" ht="12.75" customHeight="1">
      <c r="A566" s="141"/>
      <c r="B566" s="141"/>
      <c r="C566" s="141"/>
      <c r="D566" s="141"/>
      <c r="E566" s="142"/>
      <c r="F566" s="141"/>
      <c r="G566" s="141"/>
      <c r="H566" s="141"/>
      <c r="I566" s="141"/>
      <c r="J566" s="141"/>
      <c r="K566" s="141"/>
      <c r="L566" s="141"/>
      <c r="M566" s="143"/>
      <c r="N566" s="144"/>
      <c r="O566" s="141"/>
      <c r="P566" s="145"/>
      <c r="Q566" s="141"/>
      <c r="R566" s="143"/>
      <c r="S566" s="141"/>
      <c r="T566" s="141"/>
      <c r="U566" s="141"/>
    </row>
    <row r="567" ht="12.75" customHeight="1">
      <c r="A567" s="141"/>
      <c r="B567" s="141"/>
      <c r="C567" s="141"/>
      <c r="D567" s="141"/>
      <c r="E567" s="142"/>
      <c r="F567" s="141"/>
      <c r="G567" s="141"/>
      <c r="H567" s="141"/>
      <c r="I567" s="141"/>
      <c r="J567" s="141"/>
      <c r="K567" s="141"/>
      <c r="L567" s="141"/>
      <c r="M567" s="143"/>
      <c r="N567" s="144"/>
      <c r="O567" s="141"/>
      <c r="P567" s="145"/>
      <c r="Q567" s="141"/>
      <c r="R567" s="143"/>
      <c r="S567" s="141"/>
      <c r="T567" s="141"/>
      <c r="U567" s="141"/>
    </row>
    <row r="568" ht="12.75" customHeight="1">
      <c r="A568" s="141"/>
      <c r="B568" s="141"/>
      <c r="C568" s="141"/>
      <c r="D568" s="141"/>
      <c r="E568" s="142"/>
      <c r="F568" s="141"/>
      <c r="G568" s="141"/>
      <c r="H568" s="141"/>
      <c r="I568" s="141"/>
      <c r="J568" s="141"/>
      <c r="K568" s="141"/>
      <c r="L568" s="141"/>
      <c r="M568" s="143"/>
      <c r="N568" s="144"/>
      <c r="O568" s="141"/>
      <c r="P568" s="145"/>
      <c r="Q568" s="141"/>
      <c r="R568" s="143"/>
      <c r="S568" s="141"/>
      <c r="T568" s="141"/>
      <c r="U568" s="141"/>
    </row>
    <row r="569" ht="12.75" customHeight="1">
      <c r="A569" s="141"/>
      <c r="B569" s="141"/>
      <c r="C569" s="141"/>
      <c r="D569" s="141"/>
      <c r="E569" s="142"/>
      <c r="F569" s="141"/>
      <c r="G569" s="141"/>
      <c r="H569" s="141"/>
      <c r="I569" s="141"/>
      <c r="J569" s="141"/>
      <c r="K569" s="141"/>
      <c r="L569" s="141"/>
      <c r="M569" s="143"/>
      <c r="N569" s="144"/>
      <c r="O569" s="141"/>
      <c r="P569" s="145"/>
      <c r="Q569" s="141"/>
      <c r="R569" s="143"/>
      <c r="S569" s="141"/>
      <c r="T569" s="141"/>
      <c r="U569" s="141"/>
    </row>
    <row r="570" ht="12.75" customHeight="1">
      <c r="A570" s="141"/>
      <c r="B570" s="141"/>
      <c r="C570" s="141"/>
      <c r="D570" s="141"/>
      <c r="E570" s="142"/>
      <c r="F570" s="141"/>
      <c r="G570" s="141"/>
      <c r="H570" s="141"/>
      <c r="I570" s="141"/>
      <c r="J570" s="141"/>
      <c r="K570" s="141"/>
      <c r="L570" s="141"/>
      <c r="M570" s="143"/>
      <c r="N570" s="144"/>
      <c r="O570" s="141"/>
      <c r="P570" s="145"/>
      <c r="Q570" s="141"/>
      <c r="R570" s="143"/>
      <c r="S570" s="141"/>
      <c r="T570" s="141"/>
      <c r="U570" s="141"/>
    </row>
    <row r="571" ht="12.75" customHeight="1">
      <c r="A571" s="141"/>
      <c r="B571" s="141"/>
      <c r="C571" s="141"/>
      <c r="D571" s="141"/>
      <c r="E571" s="142"/>
      <c r="F571" s="141"/>
      <c r="G571" s="141"/>
      <c r="H571" s="141"/>
      <c r="I571" s="141"/>
      <c r="J571" s="141"/>
      <c r="K571" s="141"/>
      <c r="L571" s="141"/>
      <c r="M571" s="143"/>
      <c r="N571" s="144"/>
      <c r="O571" s="141"/>
      <c r="P571" s="145"/>
      <c r="Q571" s="141"/>
      <c r="R571" s="143"/>
      <c r="S571" s="141"/>
      <c r="T571" s="141"/>
      <c r="U571" s="141"/>
    </row>
    <row r="572" ht="12.75" customHeight="1">
      <c r="A572" s="141"/>
      <c r="B572" s="141"/>
      <c r="C572" s="141"/>
      <c r="D572" s="141"/>
      <c r="E572" s="142"/>
      <c r="F572" s="141"/>
      <c r="G572" s="141"/>
      <c r="H572" s="141"/>
      <c r="I572" s="141"/>
      <c r="J572" s="141"/>
      <c r="K572" s="141"/>
      <c r="L572" s="141"/>
      <c r="M572" s="143"/>
      <c r="N572" s="144"/>
      <c r="O572" s="141"/>
      <c r="P572" s="145"/>
      <c r="Q572" s="141"/>
      <c r="R572" s="143"/>
      <c r="S572" s="141"/>
      <c r="T572" s="141"/>
      <c r="U572" s="141"/>
    </row>
    <row r="573" ht="12.75" customHeight="1">
      <c r="A573" s="141"/>
      <c r="B573" s="141"/>
      <c r="C573" s="141"/>
      <c r="D573" s="141"/>
      <c r="E573" s="142"/>
      <c r="F573" s="141"/>
      <c r="G573" s="141"/>
      <c r="H573" s="141"/>
      <c r="I573" s="141"/>
      <c r="J573" s="141"/>
      <c r="K573" s="141"/>
      <c r="L573" s="141"/>
      <c r="M573" s="143"/>
      <c r="N573" s="144"/>
      <c r="O573" s="141"/>
      <c r="P573" s="145"/>
      <c r="Q573" s="141"/>
      <c r="R573" s="143"/>
      <c r="S573" s="141"/>
      <c r="T573" s="141"/>
      <c r="U573" s="141"/>
    </row>
    <row r="574" ht="12.75" customHeight="1">
      <c r="A574" s="141"/>
      <c r="B574" s="141"/>
      <c r="C574" s="141"/>
      <c r="D574" s="141"/>
      <c r="E574" s="142"/>
      <c r="F574" s="141"/>
      <c r="G574" s="141"/>
      <c r="H574" s="141"/>
      <c r="I574" s="141"/>
      <c r="J574" s="141"/>
      <c r="K574" s="141"/>
      <c r="L574" s="141"/>
      <c r="M574" s="143"/>
      <c r="N574" s="144"/>
      <c r="O574" s="141"/>
      <c r="P574" s="145"/>
      <c r="Q574" s="141"/>
      <c r="R574" s="143"/>
      <c r="S574" s="141"/>
      <c r="T574" s="141"/>
      <c r="U574" s="141"/>
    </row>
    <row r="575" ht="12.75" customHeight="1">
      <c r="A575" s="141"/>
      <c r="B575" s="141"/>
      <c r="C575" s="141"/>
      <c r="D575" s="141"/>
      <c r="E575" s="142"/>
      <c r="F575" s="141"/>
      <c r="G575" s="141"/>
      <c r="H575" s="141"/>
      <c r="I575" s="141"/>
      <c r="J575" s="141"/>
      <c r="K575" s="141"/>
      <c r="L575" s="141"/>
      <c r="M575" s="143"/>
      <c r="N575" s="144"/>
      <c r="O575" s="141"/>
      <c r="P575" s="145"/>
      <c r="Q575" s="141"/>
      <c r="R575" s="143"/>
      <c r="S575" s="141"/>
      <c r="T575" s="141"/>
      <c r="U575" s="141"/>
    </row>
    <row r="576" ht="12.75" customHeight="1">
      <c r="A576" s="141"/>
      <c r="B576" s="141"/>
      <c r="C576" s="141"/>
      <c r="D576" s="141"/>
      <c r="E576" s="142"/>
      <c r="F576" s="141"/>
      <c r="G576" s="141"/>
      <c r="H576" s="141"/>
      <c r="I576" s="141"/>
      <c r="J576" s="141"/>
      <c r="K576" s="141"/>
      <c r="L576" s="141"/>
      <c r="M576" s="143"/>
      <c r="N576" s="144"/>
      <c r="O576" s="141"/>
      <c r="P576" s="145"/>
      <c r="Q576" s="141"/>
      <c r="R576" s="143"/>
      <c r="S576" s="141"/>
      <c r="T576" s="141"/>
      <c r="U576" s="141"/>
    </row>
    <row r="577" ht="12.75" customHeight="1">
      <c r="A577" s="141"/>
      <c r="B577" s="141"/>
      <c r="C577" s="141"/>
      <c r="D577" s="141"/>
      <c r="E577" s="142"/>
      <c r="F577" s="141"/>
      <c r="G577" s="141"/>
      <c r="H577" s="141"/>
      <c r="I577" s="141"/>
      <c r="J577" s="141"/>
      <c r="K577" s="141"/>
      <c r="L577" s="141"/>
      <c r="M577" s="143"/>
      <c r="N577" s="144"/>
      <c r="O577" s="141"/>
      <c r="P577" s="145"/>
      <c r="Q577" s="141"/>
      <c r="R577" s="143"/>
      <c r="S577" s="141"/>
      <c r="T577" s="141"/>
      <c r="U577" s="141"/>
    </row>
    <row r="578" ht="12.75" customHeight="1">
      <c r="A578" s="141"/>
      <c r="B578" s="141"/>
      <c r="C578" s="141"/>
      <c r="D578" s="141"/>
      <c r="E578" s="142"/>
      <c r="F578" s="141"/>
      <c r="G578" s="141"/>
      <c r="H578" s="141"/>
      <c r="I578" s="141"/>
      <c r="J578" s="141"/>
      <c r="K578" s="141"/>
      <c r="L578" s="141"/>
      <c r="M578" s="143"/>
      <c r="N578" s="144"/>
      <c r="O578" s="141"/>
      <c r="P578" s="145"/>
      <c r="Q578" s="141"/>
      <c r="R578" s="143"/>
      <c r="S578" s="141"/>
      <c r="T578" s="141"/>
      <c r="U578" s="141"/>
    </row>
    <row r="579" ht="12.75" customHeight="1">
      <c r="A579" s="141"/>
      <c r="B579" s="141"/>
      <c r="C579" s="141"/>
      <c r="D579" s="141"/>
      <c r="E579" s="142"/>
      <c r="F579" s="141"/>
      <c r="G579" s="141"/>
      <c r="H579" s="141"/>
      <c r="I579" s="141"/>
      <c r="J579" s="141"/>
      <c r="K579" s="141"/>
      <c r="L579" s="141"/>
      <c r="M579" s="143"/>
      <c r="N579" s="144"/>
      <c r="O579" s="141"/>
      <c r="P579" s="145"/>
      <c r="Q579" s="141"/>
      <c r="R579" s="143"/>
      <c r="S579" s="141"/>
      <c r="T579" s="141"/>
      <c r="U579" s="141"/>
    </row>
    <row r="580" ht="12.75" customHeight="1">
      <c r="A580" s="141"/>
      <c r="B580" s="141"/>
      <c r="C580" s="141"/>
      <c r="D580" s="141"/>
      <c r="E580" s="142"/>
      <c r="F580" s="141"/>
      <c r="G580" s="141"/>
      <c r="H580" s="141"/>
      <c r="I580" s="141"/>
      <c r="J580" s="141"/>
      <c r="K580" s="141"/>
      <c r="L580" s="141"/>
      <c r="M580" s="143"/>
      <c r="N580" s="144"/>
      <c r="O580" s="141"/>
      <c r="P580" s="145"/>
      <c r="Q580" s="141"/>
      <c r="R580" s="143"/>
      <c r="S580" s="141"/>
      <c r="T580" s="141"/>
      <c r="U580" s="141"/>
    </row>
    <row r="581" ht="12.75" customHeight="1">
      <c r="A581" s="141"/>
      <c r="B581" s="141"/>
      <c r="C581" s="141"/>
      <c r="D581" s="141"/>
      <c r="E581" s="142"/>
      <c r="F581" s="141"/>
      <c r="G581" s="141"/>
      <c r="H581" s="141"/>
      <c r="I581" s="141"/>
      <c r="J581" s="141"/>
      <c r="K581" s="141"/>
      <c r="L581" s="141"/>
      <c r="M581" s="143"/>
      <c r="N581" s="144"/>
      <c r="O581" s="141"/>
      <c r="P581" s="145"/>
      <c r="Q581" s="141"/>
      <c r="R581" s="143"/>
      <c r="S581" s="141"/>
      <c r="T581" s="141"/>
      <c r="U581" s="141"/>
    </row>
    <row r="582" ht="12.75" customHeight="1">
      <c r="A582" s="141"/>
      <c r="B582" s="141"/>
      <c r="C582" s="141"/>
      <c r="D582" s="141"/>
      <c r="E582" s="142"/>
      <c r="F582" s="141"/>
      <c r="G582" s="141"/>
      <c r="H582" s="141"/>
      <c r="I582" s="141"/>
      <c r="J582" s="141"/>
      <c r="K582" s="141"/>
      <c r="L582" s="141"/>
      <c r="M582" s="143"/>
      <c r="N582" s="144"/>
      <c r="O582" s="141"/>
      <c r="P582" s="145"/>
      <c r="Q582" s="141"/>
      <c r="R582" s="143"/>
      <c r="S582" s="141"/>
      <c r="T582" s="141"/>
      <c r="U582" s="141"/>
    </row>
    <row r="583" ht="12.75" customHeight="1">
      <c r="A583" s="141"/>
      <c r="B583" s="141"/>
      <c r="C583" s="141"/>
      <c r="D583" s="141"/>
      <c r="E583" s="142"/>
      <c r="F583" s="141"/>
      <c r="G583" s="141"/>
      <c r="H583" s="141"/>
      <c r="I583" s="141"/>
      <c r="J583" s="141"/>
      <c r="K583" s="141"/>
      <c r="L583" s="141"/>
      <c r="M583" s="143"/>
      <c r="N583" s="144"/>
      <c r="O583" s="141"/>
      <c r="P583" s="145"/>
      <c r="Q583" s="141"/>
      <c r="R583" s="143"/>
      <c r="S583" s="141"/>
      <c r="T583" s="141"/>
      <c r="U583" s="141"/>
    </row>
    <row r="584" ht="12.75" customHeight="1">
      <c r="A584" s="141"/>
      <c r="B584" s="141"/>
      <c r="C584" s="141"/>
      <c r="D584" s="141"/>
      <c r="E584" s="142"/>
      <c r="F584" s="141"/>
      <c r="G584" s="141"/>
      <c r="H584" s="141"/>
      <c r="I584" s="141"/>
      <c r="J584" s="141"/>
      <c r="K584" s="141"/>
      <c r="L584" s="141"/>
      <c r="M584" s="143"/>
      <c r="N584" s="144"/>
      <c r="O584" s="141"/>
      <c r="P584" s="145"/>
      <c r="Q584" s="141"/>
      <c r="R584" s="143"/>
      <c r="S584" s="141"/>
      <c r="T584" s="141"/>
      <c r="U584" s="141"/>
    </row>
    <row r="585" ht="12.75" customHeight="1">
      <c r="A585" s="141"/>
      <c r="B585" s="141"/>
      <c r="C585" s="141"/>
      <c r="D585" s="141"/>
      <c r="E585" s="142"/>
      <c r="F585" s="141"/>
      <c r="G585" s="141"/>
      <c r="H585" s="141"/>
      <c r="I585" s="141"/>
      <c r="J585" s="141"/>
      <c r="K585" s="141"/>
      <c r="L585" s="141"/>
      <c r="M585" s="143"/>
      <c r="N585" s="144"/>
      <c r="O585" s="141"/>
      <c r="P585" s="145"/>
      <c r="Q585" s="141"/>
      <c r="R585" s="143"/>
      <c r="S585" s="141"/>
      <c r="T585" s="141"/>
      <c r="U585" s="141"/>
    </row>
    <row r="586" ht="12.75" customHeight="1">
      <c r="A586" s="141"/>
      <c r="B586" s="141"/>
      <c r="C586" s="141"/>
      <c r="D586" s="141"/>
      <c r="E586" s="142"/>
      <c r="F586" s="141"/>
      <c r="G586" s="141"/>
      <c r="H586" s="141"/>
      <c r="I586" s="141"/>
      <c r="J586" s="141"/>
      <c r="K586" s="141"/>
      <c r="L586" s="141"/>
      <c r="M586" s="143"/>
      <c r="N586" s="144"/>
      <c r="O586" s="141"/>
      <c r="P586" s="145"/>
      <c r="Q586" s="141"/>
      <c r="R586" s="143"/>
      <c r="S586" s="141"/>
      <c r="T586" s="141"/>
      <c r="U586" s="141"/>
    </row>
    <row r="587" ht="12.75" customHeight="1">
      <c r="A587" s="141"/>
      <c r="B587" s="141"/>
      <c r="C587" s="141"/>
      <c r="D587" s="141"/>
      <c r="E587" s="142"/>
      <c r="F587" s="141"/>
      <c r="G587" s="141"/>
      <c r="H587" s="141"/>
      <c r="I587" s="141"/>
      <c r="J587" s="141"/>
      <c r="K587" s="141"/>
      <c r="L587" s="141"/>
      <c r="M587" s="143"/>
      <c r="N587" s="144"/>
      <c r="O587" s="141"/>
      <c r="P587" s="145"/>
      <c r="Q587" s="141"/>
      <c r="R587" s="143"/>
      <c r="S587" s="141"/>
      <c r="T587" s="141"/>
      <c r="U587" s="141"/>
    </row>
    <row r="588" ht="12.75" customHeight="1">
      <c r="A588" s="141"/>
      <c r="B588" s="141"/>
      <c r="C588" s="141"/>
      <c r="D588" s="141"/>
      <c r="E588" s="142"/>
      <c r="F588" s="141"/>
      <c r="G588" s="141"/>
      <c r="H588" s="141"/>
      <c r="I588" s="141"/>
      <c r="J588" s="141"/>
      <c r="K588" s="141"/>
      <c r="L588" s="141"/>
      <c r="M588" s="143"/>
      <c r="N588" s="144"/>
      <c r="O588" s="141"/>
      <c r="P588" s="145"/>
      <c r="Q588" s="141"/>
      <c r="R588" s="143"/>
      <c r="S588" s="141"/>
      <c r="T588" s="141"/>
      <c r="U588" s="141"/>
    </row>
    <row r="589" ht="12.75" customHeight="1">
      <c r="A589" s="141"/>
      <c r="B589" s="141"/>
      <c r="C589" s="141"/>
      <c r="D589" s="141"/>
      <c r="E589" s="142"/>
      <c r="F589" s="141"/>
      <c r="G589" s="141"/>
      <c r="H589" s="141"/>
      <c r="I589" s="141"/>
      <c r="J589" s="141"/>
      <c r="K589" s="141"/>
      <c r="L589" s="141"/>
      <c r="M589" s="143"/>
      <c r="N589" s="144"/>
      <c r="O589" s="141"/>
      <c r="P589" s="145"/>
      <c r="Q589" s="141"/>
      <c r="R589" s="143"/>
      <c r="S589" s="141"/>
      <c r="T589" s="141"/>
      <c r="U589" s="141"/>
    </row>
    <row r="590" ht="12.75" customHeight="1">
      <c r="A590" s="141"/>
      <c r="B590" s="141"/>
      <c r="C590" s="141"/>
      <c r="D590" s="141"/>
      <c r="E590" s="142"/>
      <c r="F590" s="141"/>
      <c r="G590" s="141"/>
      <c r="H590" s="141"/>
      <c r="I590" s="141"/>
      <c r="J590" s="141"/>
      <c r="K590" s="141"/>
      <c r="L590" s="141"/>
      <c r="M590" s="143"/>
      <c r="N590" s="144"/>
      <c r="O590" s="141"/>
      <c r="P590" s="145"/>
      <c r="Q590" s="141"/>
      <c r="R590" s="143"/>
      <c r="S590" s="141"/>
      <c r="T590" s="141"/>
      <c r="U590" s="141"/>
    </row>
    <row r="591" ht="12.75" customHeight="1">
      <c r="A591" s="141"/>
      <c r="B591" s="141"/>
      <c r="C591" s="141"/>
      <c r="D591" s="141"/>
      <c r="E591" s="142"/>
      <c r="F591" s="141"/>
      <c r="G591" s="141"/>
      <c r="H591" s="141"/>
      <c r="I591" s="141"/>
      <c r="J591" s="141"/>
      <c r="K591" s="141"/>
      <c r="L591" s="141"/>
      <c r="M591" s="143"/>
      <c r="N591" s="144"/>
      <c r="O591" s="141"/>
      <c r="P591" s="145"/>
      <c r="Q591" s="141"/>
      <c r="R591" s="143"/>
      <c r="S591" s="141"/>
      <c r="T591" s="141"/>
      <c r="U591" s="141"/>
    </row>
    <row r="592" ht="12.75" customHeight="1">
      <c r="A592" s="141"/>
      <c r="B592" s="141"/>
      <c r="C592" s="141"/>
      <c r="D592" s="141"/>
      <c r="E592" s="142"/>
      <c r="F592" s="141"/>
      <c r="G592" s="141"/>
      <c r="H592" s="141"/>
      <c r="I592" s="141"/>
      <c r="J592" s="141"/>
      <c r="K592" s="141"/>
      <c r="L592" s="141"/>
      <c r="M592" s="143"/>
      <c r="N592" s="144"/>
      <c r="O592" s="141"/>
      <c r="P592" s="145"/>
      <c r="Q592" s="141"/>
      <c r="R592" s="143"/>
      <c r="S592" s="141"/>
      <c r="T592" s="141"/>
      <c r="U592" s="141"/>
    </row>
    <row r="593" ht="12.75" customHeight="1">
      <c r="A593" s="141"/>
      <c r="B593" s="141"/>
      <c r="C593" s="141"/>
      <c r="D593" s="141"/>
      <c r="E593" s="142"/>
      <c r="F593" s="141"/>
      <c r="G593" s="141"/>
      <c r="H593" s="141"/>
      <c r="I593" s="141"/>
      <c r="J593" s="141"/>
      <c r="K593" s="141"/>
      <c r="L593" s="141"/>
      <c r="M593" s="143"/>
      <c r="N593" s="144"/>
      <c r="O593" s="141"/>
      <c r="P593" s="145"/>
      <c r="Q593" s="141"/>
      <c r="R593" s="143"/>
      <c r="S593" s="141"/>
      <c r="T593" s="141"/>
      <c r="U593" s="141"/>
    </row>
    <row r="594" ht="12.75" customHeight="1">
      <c r="A594" s="141"/>
      <c r="B594" s="141"/>
      <c r="C594" s="141"/>
      <c r="D594" s="141"/>
      <c r="E594" s="142"/>
      <c r="F594" s="141"/>
      <c r="G594" s="141"/>
      <c r="H594" s="141"/>
      <c r="I594" s="141"/>
      <c r="J594" s="141"/>
      <c r="K594" s="141"/>
      <c r="L594" s="141"/>
      <c r="M594" s="143"/>
      <c r="N594" s="144"/>
      <c r="O594" s="141"/>
      <c r="P594" s="145"/>
      <c r="Q594" s="141"/>
      <c r="R594" s="143"/>
      <c r="S594" s="141"/>
      <c r="T594" s="141"/>
      <c r="U594" s="141"/>
    </row>
    <row r="595" ht="12.75" customHeight="1">
      <c r="A595" s="141"/>
      <c r="B595" s="141"/>
      <c r="C595" s="141"/>
      <c r="D595" s="141"/>
      <c r="E595" s="142"/>
      <c r="F595" s="141"/>
      <c r="G595" s="141"/>
      <c r="H595" s="141"/>
      <c r="I595" s="141"/>
      <c r="J595" s="141"/>
      <c r="K595" s="141"/>
      <c r="L595" s="141"/>
      <c r="M595" s="143"/>
      <c r="N595" s="144"/>
      <c r="O595" s="141"/>
      <c r="P595" s="145"/>
      <c r="Q595" s="141"/>
      <c r="R595" s="143"/>
      <c r="S595" s="141"/>
      <c r="T595" s="141"/>
      <c r="U595" s="141"/>
    </row>
    <row r="596" ht="12.75" customHeight="1">
      <c r="A596" s="141"/>
      <c r="B596" s="141"/>
      <c r="C596" s="141"/>
      <c r="D596" s="141"/>
      <c r="E596" s="142"/>
      <c r="F596" s="141"/>
      <c r="G596" s="141"/>
      <c r="H596" s="141"/>
      <c r="I596" s="141"/>
      <c r="J596" s="141"/>
      <c r="K596" s="141"/>
      <c r="L596" s="141"/>
      <c r="M596" s="143"/>
      <c r="N596" s="144"/>
      <c r="O596" s="141"/>
      <c r="P596" s="145"/>
      <c r="Q596" s="141"/>
      <c r="R596" s="143"/>
      <c r="S596" s="141"/>
      <c r="T596" s="141"/>
      <c r="U596" s="141"/>
    </row>
    <row r="597" ht="12.75" customHeight="1">
      <c r="A597" s="141"/>
      <c r="B597" s="141"/>
      <c r="C597" s="141"/>
      <c r="D597" s="141"/>
      <c r="E597" s="142"/>
      <c r="F597" s="141"/>
      <c r="G597" s="141"/>
      <c r="H597" s="141"/>
      <c r="I597" s="141"/>
      <c r="J597" s="141"/>
      <c r="K597" s="141"/>
      <c r="L597" s="141"/>
      <c r="M597" s="143"/>
      <c r="N597" s="144"/>
      <c r="O597" s="141"/>
      <c r="P597" s="145"/>
      <c r="Q597" s="141"/>
      <c r="R597" s="143"/>
      <c r="S597" s="141"/>
      <c r="T597" s="141"/>
      <c r="U597" s="141"/>
    </row>
    <row r="598" ht="12.75" customHeight="1">
      <c r="A598" s="141"/>
      <c r="B598" s="141"/>
      <c r="C598" s="141"/>
      <c r="D598" s="141"/>
      <c r="E598" s="142"/>
      <c r="F598" s="141"/>
      <c r="G598" s="141"/>
      <c r="H598" s="141"/>
      <c r="I598" s="141"/>
      <c r="J598" s="141"/>
      <c r="K598" s="141"/>
      <c r="L598" s="141"/>
      <c r="M598" s="143"/>
      <c r="N598" s="144"/>
      <c r="O598" s="141"/>
      <c r="P598" s="145"/>
      <c r="Q598" s="141"/>
      <c r="R598" s="143"/>
      <c r="S598" s="141"/>
      <c r="T598" s="141"/>
      <c r="U598" s="141"/>
    </row>
    <row r="599" ht="12.75" customHeight="1">
      <c r="A599" s="141"/>
      <c r="B599" s="141"/>
      <c r="C599" s="141"/>
      <c r="D599" s="141"/>
      <c r="E599" s="142"/>
      <c r="F599" s="141"/>
      <c r="G599" s="141"/>
      <c r="H599" s="141"/>
      <c r="I599" s="141"/>
      <c r="J599" s="141"/>
      <c r="K599" s="141"/>
      <c r="L599" s="141"/>
      <c r="M599" s="143"/>
      <c r="N599" s="144"/>
      <c r="O599" s="141"/>
      <c r="P599" s="145"/>
      <c r="Q599" s="141"/>
      <c r="R599" s="143"/>
      <c r="S599" s="141"/>
      <c r="T599" s="141"/>
      <c r="U599" s="141"/>
    </row>
    <row r="600" ht="12.75" customHeight="1">
      <c r="A600" s="141"/>
      <c r="B600" s="141"/>
      <c r="C600" s="141"/>
      <c r="D600" s="141"/>
      <c r="E600" s="142"/>
      <c r="F600" s="141"/>
      <c r="G600" s="141"/>
      <c r="H600" s="141"/>
      <c r="I600" s="141"/>
      <c r="J600" s="141"/>
      <c r="K600" s="141"/>
      <c r="L600" s="141"/>
      <c r="M600" s="143"/>
      <c r="N600" s="144"/>
      <c r="O600" s="141"/>
      <c r="P600" s="145"/>
      <c r="Q600" s="141"/>
      <c r="R600" s="143"/>
      <c r="S600" s="141"/>
      <c r="T600" s="141"/>
      <c r="U600" s="141"/>
    </row>
    <row r="601" ht="12.75" customHeight="1">
      <c r="A601" s="141"/>
      <c r="B601" s="141"/>
      <c r="C601" s="141"/>
      <c r="D601" s="141"/>
      <c r="E601" s="142"/>
      <c r="F601" s="141"/>
      <c r="G601" s="141"/>
      <c r="H601" s="141"/>
      <c r="I601" s="141"/>
      <c r="J601" s="141"/>
      <c r="K601" s="141"/>
      <c r="L601" s="141"/>
      <c r="M601" s="143"/>
      <c r="N601" s="144"/>
      <c r="O601" s="141"/>
      <c r="P601" s="145"/>
      <c r="Q601" s="141"/>
      <c r="R601" s="143"/>
      <c r="S601" s="141"/>
      <c r="T601" s="141"/>
      <c r="U601" s="141"/>
    </row>
    <row r="602" ht="12.75" customHeight="1">
      <c r="A602" s="141"/>
      <c r="B602" s="141"/>
      <c r="C602" s="141"/>
      <c r="D602" s="141"/>
      <c r="E602" s="142"/>
      <c r="F602" s="141"/>
      <c r="G602" s="141"/>
      <c r="H602" s="141"/>
      <c r="I602" s="141"/>
      <c r="J602" s="141"/>
      <c r="K602" s="141"/>
      <c r="L602" s="141"/>
      <c r="M602" s="143"/>
      <c r="N602" s="144"/>
      <c r="O602" s="141"/>
      <c r="P602" s="145"/>
      <c r="Q602" s="141"/>
      <c r="R602" s="143"/>
      <c r="S602" s="141"/>
      <c r="T602" s="141"/>
      <c r="U602" s="141"/>
    </row>
    <row r="603" ht="12.75" customHeight="1">
      <c r="A603" s="141"/>
      <c r="B603" s="141"/>
      <c r="C603" s="141"/>
      <c r="D603" s="141"/>
      <c r="E603" s="142"/>
      <c r="F603" s="141"/>
      <c r="G603" s="141"/>
      <c r="H603" s="141"/>
      <c r="I603" s="141"/>
      <c r="J603" s="141"/>
      <c r="K603" s="141"/>
      <c r="L603" s="141"/>
      <c r="M603" s="143"/>
      <c r="N603" s="144"/>
      <c r="O603" s="141"/>
      <c r="P603" s="145"/>
      <c r="Q603" s="141"/>
      <c r="R603" s="143"/>
      <c r="S603" s="141"/>
      <c r="T603" s="141"/>
      <c r="U603" s="141"/>
    </row>
    <row r="604" ht="12.75" customHeight="1">
      <c r="A604" s="141"/>
      <c r="B604" s="141"/>
      <c r="C604" s="141"/>
      <c r="D604" s="141"/>
      <c r="E604" s="142"/>
      <c r="F604" s="141"/>
      <c r="G604" s="141"/>
      <c r="H604" s="141"/>
      <c r="I604" s="141"/>
      <c r="J604" s="141"/>
      <c r="K604" s="141"/>
      <c r="L604" s="141"/>
      <c r="M604" s="143"/>
      <c r="N604" s="144"/>
      <c r="O604" s="141"/>
      <c r="P604" s="145"/>
      <c r="Q604" s="141"/>
      <c r="R604" s="143"/>
      <c r="S604" s="141"/>
      <c r="T604" s="141"/>
      <c r="U604" s="141"/>
    </row>
    <row r="605" ht="12.75" customHeight="1">
      <c r="A605" s="141"/>
      <c r="B605" s="141"/>
      <c r="C605" s="141"/>
      <c r="D605" s="141"/>
      <c r="E605" s="142"/>
      <c r="F605" s="141"/>
      <c r="G605" s="141"/>
      <c r="H605" s="141"/>
      <c r="I605" s="141"/>
      <c r="J605" s="141"/>
      <c r="K605" s="141"/>
      <c r="L605" s="141"/>
      <c r="M605" s="143"/>
      <c r="N605" s="144"/>
      <c r="O605" s="141"/>
      <c r="P605" s="145"/>
      <c r="Q605" s="141"/>
      <c r="R605" s="143"/>
      <c r="S605" s="141"/>
      <c r="T605" s="141"/>
      <c r="U605" s="141"/>
    </row>
    <row r="606" ht="12.75" customHeight="1">
      <c r="A606" s="141"/>
      <c r="B606" s="141"/>
      <c r="C606" s="141"/>
      <c r="D606" s="141"/>
      <c r="E606" s="142"/>
      <c r="F606" s="141"/>
      <c r="G606" s="141"/>
      <c r="H606" s="141"/>
      <c r="I606" s="141"/>
      <c r="J606" s="141"/>
      <c r="K606" s="141"/>
      <c r="L606" s="141"/>
      <c r="M606" s="143"/>
      <c r="N606" s="144"/>
      <c r="O606" s="141"/>
      <c r="P606" s="145"/>
      <c r="Q606" s="141"/>
      <c r="R606" s="143"/>
      <c r="S606" s="141"/>
      <c r="T606" s="141"/>
      <c r="U606" s="141"/>
    </row>
    <row r="607" ht="12.75" customHeight="1">
      <c r="A607" s="141"/>
      <c r="B607" s="141"/>
      <c r="C607" s="141"/>
      <c r="D607" s="141"/>
      <c r="E607" s="142"/>
      <c r="F607" s="141"/>
      <c r="G607" s="141"/>
      <c r="H607" s="141"/>
      <c r="I607" s="141"/>
      <c r="J607" s="141"/>
      <c r="K607" s="141"/>
      <c r="L607" s="141"/>
      <c r="M607" s="143"/>
      <c r="N607" s="144"/>
      <c r="O607" s="141"/>
      <c r="P607" s="145"/>
      <c r="Q607" s="141"/>
      <c r="R607" s="143"/>
      <c r="S607" s="141"/>
      <c r="T607" s="141"/>
      <c r="U607" s="141"/>
    </row>
    <row r="608" ht="12.75" customHeight="1">
      <c r="A608" s="141"/>
      <c r="B608" s="141"/>
      <c r="C608" s="141"/>
      <c r="D608" s="141"/>
      <c r="E608" s="142"/>
      <c r="F608" s="141"/>
      <c r="G608" s="141"/>
      <c r="H608" s="141"/>
      <c r="I608" s="141"/>
      <c r="J608" s="141"/>
      <c r="K608" s="141"/>
      <c r="L608" s="141"/>
      <c r="M608" s="143"/>
      <c r="N608" s="144"/>
      <c r="O608" s="141"/>
      <c r="P608" s="145"/>
      <c r="Q608" s="141"/>
      <c r="R608" s="143"/>
      <c r="S608" s="141"/>
      <c r="T608" s="141"/>
      <c r="U608" s="141"/>
    </row>
    <row r="609" ht="12.75" customHeight="1">
      <c r="A609" s="141"/>
      <c r="B609" s="141"/>
      <c r="C609" s="141"/>
      <c r="D609" s="141"/>
      <c r="E609" s="142"/>
      <c r="F609" s="141"/>
      <c r="G609" s="141"/>
      <c r="H609" s="141"/>
      <c r="I609" s="141"/>
      <c r="J609" s="141"/>
      <c r="K609" s="141"/>
      <c r="L609" s="141"/>
      <c r="M609" s="143"/>
      <c r="N609" s="144"/>
      <c r="O609" s="141"/>
      <c r="P609" s="145"/>
      <c r="Q609" s="141"/>
      <c r="R609" s="143"/>
      <c r="S609" s="141"/>
      <c r="T609" s="141"/>
      <c r="U609" s="141"/>
    </row>
    <row r="610" ht="12.75" customHeight="1">
      <c r="A610" s="141"/>
      <c r="B610" s="141"/>
      <c r="C610" s="141"/>
      <c r="D610" s="141"/>
      <c r="E610" s="142"/>
      <c r="F610" s="141"/>
      <c r="G610" s="141"/>
      <c r="H610" s="141"/>
      <c r="I610" s="141"/>
      <c r="J610" s="141"/>
      <c r="K610" s="141"/>
      <c r="L610" s="141"/>
      <c r="M610" s="143"/>
      <c r="N610" s="144"/>
      <c r="O610" s="141"/>
      <c r="P610" s="145"/>
      <c r="Q610" s="141"/>
      <c r="R610" s="143"/>
      <c r="S610" s="141"/>
      <c r="T610" s="141"/>
      <c r="U610" s="141"/>
    </row>
    <row r="611" ht="12.75" customHeight="1">
      <c r="A611" s="141"/>
      <c r="B611" s="141"/>
      <c r="C611" s="141"/>
      <c r="D611" s="141"/>
      <c r="E611" s="142"/>
      <c r="F611" s="141"/>
      <c r="G611" s="141"/>
      <c r="H611" s="141"/>
      <c r="I611" s="141"/>
      <c r="J611" s="141"/>
      <c r="K611" s="141"/>
      <c r="L611" s="141"/>
      <c r="M611" s="143"/>
      <c r="N611" s="144"/>
      <c r="O611" s="141"/>
      <c r="P611" s="145"/>
      <c r="Q611" s="141"/>
      <c r="R611" s="143"/>
      <c r="S611" s="141"/>
      <c r="T611" s="141"/>
      <c r="U611" s="141"/>
    </row>
    <row r="612" ht="12.75" customHeight="1">
      <c r="A612" s="141"/>
      <c r="B612" s="141"/>
      <c r="C612" s="141"/>
      <c r="D612" s="141"/>
      <c r="E612" s="142"/>
      <c r="F612" s="141"/>
      <c r="G612" s="141"/>
      <c r="H612" s="141"/>
      <c r="I612" s="141"/>
      <c r="J612" s="141"/>
      <c r="K612" s="141"/>
      <c r="L612" s="141"/>
      <c r="M612" s="143"/>
      <c r="N612" s="144"/>
      <c r="O612" s="141"/>
      <c r="P612" s="145"/>
      <c r="Q612" s="141"/>
      <c r="R612" s="143"/>
      <c r="S612" s="141"/>
      <c r="T612" s="141"/>
      <c r="U612" s="141"/>
    </row>
    <row r="613" ht="12.75" customHeight="1">
      <c r="A613" s="141"/>
      <c r="B613" s="141"/>
      <c r="C613" s="141"/>
      <c r="D613" s="141"/>
      <c r="E613" s="142"/>
      <c r="F613" s="141"/>
      <c r="G613" s="141"/>
      <c r="H613" s="141"/>
      <c r="I613" s="141"/>
      <c r="J613" s="141"/>
      <c r="K613" s="141"/>
      <c r="L613" s="141"/>
      <c r="M613" s="143"/>
      <c r="N613" s="144"/>
      <c r="O613" s="141"/>
      <c r="P613" s="145"/>
      <c r="Q613" s="141"/>
      <c r="R613" s="143"/>
      <c r="S613" s="141"/>
      <c r="T613" s="141"/>
      <c r="U613" s="141"/>
    </row>
    <row r="614" ht="12.75" customHeight="1">
      <c r="A614" s="141"/>
      <c r="B614" s="141"/>
      <c r="C614" s="141"/>
      <c r="D614" s="141"/>
      <c r="E614" s="142"/>
      <c r="F614" s="141"/>
      <c r="G614" s="141"/>
      <c r="H614" s="141"/>
      <c r="I614" s="141"/>
      <c r="J614" s="141"/>
      <c r="K614" s="141"/>
      <c r="L614" s="141"/>
      <c r="M614" s="143"/>
      <c r="N614" s="144"/>
      <c r="O614" s="141"/>
      <c r="P614" s="145"/>
      <c r="Q614" s="141"/>
      <c r="R614" s="143"/>
      <c r="S614" s="141"/>
      <c r="T614" s="141"/>
      <c r="U614" s="141"/>
    </row>
    <row r="615" ht="12.75" customHeight="1">
      <c r="A615" s="141"/>
      <c r="B615" s="141"/>
      <c r="C615" s="141"/>
      <c r="D615" s="141"/>
      <c r="E615" s="142"/>
      <c r="F615" s="141"/>
      <c r="G615" s="141"/>
      <c r="H615" s="141"/>
      <c r="I615" s="141"/>
      <c r="J615" s="141"/>
      <c r="K615" s="141"/>
      <c r="L615" s="141"/>
      <c r="M615" s="143"/>
      <c r="N615" s="144"/>
      <c r="O615" s="141"/>
      <c r="P615" s="145"/>
      <c r="Q615" s="141"/>
      <c r="R615" s="143"/>
      <c r="S615" s="141"/>
      <c r="T615" s="141"/>
      <c r="U615" s="141"/>
    </row>
    <row r="616" ht="12.75" customHeight="1">
      <c r="A616" s="141"/>
      <c r="B616" s="141"/>
      <c r="C616" s="141"/>
      <c r="D616" s="141"/>
      <c r="E616" s="142"/>
      <c r="F616" s="141"/>
      <c r="G616" s="141"/>
      <c r="H616" s="141"/>
      <c r="I616" s="141"/>
      <c r="J616" s="141"/>
      <c r="K616" s="141"/>
      <c r="L616" s="141"/>
      <c r="M616" s="143"/>
      <c r="N616" s="144"/>
      <c r="O616" s="141"/>
      <c r="P616" s="145"/>
      <c r="Q616" s="141"/>
      <c r="R616" s="143"/>
      <c r="S616" s="141"/>
      <c r="T616" s="141"/>
      <c r="U616" s="141"/>
    </row>
    <row r="617" ht="12.75" customHeight="1">
      <c r="A617" s="141"/>
      <c r="B617" s="141"/>
      <c r="C617" s="141"/>
      <c r="D617" s="141"/>
      <c r="E617" s="142"/>
      <c r="F617" s="141"/>
      <c r="G617" s="141"/>
      <c r="H617" s="141"/>
      <c r="I617" s="141"/>
      <c r="J617" s="141"/>
      <c r="K617" s="141"/>
      <c r="L617" s="141"/>
      <c r="M617" s="143"/>
      <c r="N617" s="144"/>
      <c r="O617" s="141"/>
      <c r="P617" s="145"/>
      <c r="Q617" s="141"/>
      <c r="R617" s="143"/>
      <c r="S617" s="141"/>
      <c r="T617" s="141"/>
      <c r="U617" s="141"/>
    </row>
    <row r="618" ht="12.75" customHeight="1">
      <c r="A618" s="141"/>
      <c r="B618" s="141"/>
      <c r="C618" s="141"/>
      <c r="D618" s="141"/>
      <c r="E618" s="142"/>
      <c r="F618" s="141"/>
      <c r="G618" s="141"/>
      <c r="H618" s="141"/>
      <c r="I618" s="141"/>
      <c r="J618" s="141"/>
      <c r="K618" s="141"/>
      <c r="L618" s="141"/>
      <c r="M618" s="143"/>
      <c r="N618" s="144"/>
      <c r="O618" s="141"/>
      <c r="P618" s="145"/>
      <c r="Q618" s="141"/>
      <c r="R618" s="143"/>
      <c r="S618" s="141"/>
      <c r="T618" s="141"/>
      <c r="U618" s="141"/>
    </row>
    <row r="619" ht="12.75" customHeight="1">
      <c r="A619" s="141"/>
      <c r="B619" s="141"/>
      <c r="C619" s="141"/>
      <c r="D619" s="141"/>
      <c r="E619" s="142"/>
      <c r="F619" s="141"/>
      <c r="G619" s="141"/>
      <c r="H619" s="141"/>
      <c r="I619" s="141"/>
      <c r="J619" s="141"/>
      <c r="K619" s="141"/>
      <c r="L619" s="141"/>
      <c r="M619" s="143"/>
      <c r="N619" s="144"/>
      <c r="O619" s="141"/>
      <c r="P619" s="145"/>
      <c r="Q619" s="141"/>
      <c r="R619" s="143"/>
      <c r="S619" s="141"/>
      <c r="T619" s="141"/>
      <c r="U619" s="141"/>
    </row>
    <row r="620" ht="12.75" customHeight="1">
      <c r="A620" s="141"/>
      <c r="B620" s="141"/>
      <c r="C620" s="141"/>
      <c r="D620" s="141"/>
      <c r="E620" s="142"/>
      <c r="F620" s="141"/>
      <c r="G620" s="141"/>
      <c r="H620" s="141"/>
      <c r="I620" s="141"/>
      <c r="J620" s="141"/>
      <c r="K620" s="141"/>
      <c r="L620" s="141"/>
      <c r="M620" s="143"/>
      <c r="N620" s="144"/>
      <c r="O620" s="141"/>
      <c r="P620" s="145"/>
      <c r="Q620" s="141"/>
      <c r="R620" s="143"/>
      <c r="S620" s="141"/>
      <c r="T620" s="141"/>
      <c r="U620" s="141"/>
    </row>
    <row r="621" ht="12.75" customHeight="1">
      <c r="A621" s="141"/>
      <c r="B621" s="141"/>
      <c r="C621" s="141"/>
      <c r="D621" s="141"/>
      <c r="E621" s="142"/>
      <c r="F621" s="141"/>
      <c r="G621" s="141"/>
      <c r="H621" s="141"/>
      <c r="I621" s="141"/>
      <c r="J621" s="141"/>
      <c r="K621" s="141"/>
      <c r="L621" s="141"/>
      <c r="M621" s="143"/>
      <c r="N621" s="144"/>
      <c r="O621" s="141"/>
      <c r="P621" s="145"/>
      <c r="Q621" s="141"/>
      <c r="R621" s="143"/>
      <c r="S621" s="141"/>
      <c r="T621" s="141"/>
      <c r="U621" s="141"/>
    </row>
    <row r="622" ht="12.75" customHeight="1">
      <c r="A622" s="141"/>
      <c r="B622" s="141"/>
      <c r="C622" s="141"/>
      <c r="D622" s="141"/>
      <c r="E622" s="142"/>
      <c r="F622" s="141"/>
      <c r="G622" s="141"/>
      <c r="H622" s="141"/>
      <c r="I622" s="141"/>
      <c r="J622" s="141"/>
      <c r="K622" s="141"/>
      <c r="L622" s="141"/>
      <c r="M622" s="143"/>
      <c r="N622" s="144"/>
      <c r="O622" s="141"/>
      <c r="P622" s="145"/>
      <c r="Q622" s="141"/>
      <c r="R622" s="143"/>
      <c r="S622" s="141"/>
      <c r="T622" s="141"/>
      <c r="U622" s="141"/>
    </row>
    <row r="623" ht="12.75" customHeight="1">
      <c r="A623" s="141"/>
      <c r="B623" s="141"/>
      <c r="C623" s="141"/>
      <c r="D623" s="141"/>
      <c r="E623" s="142"/>
      <c r="F623" s="141"/>
      <c r="G623" s="141"/>
      <c r="H623" s="141"/>
      <c r="I623" s="141"/>
      <c r="J623" s="141"/>
      <c r="K623" s="141"/>
      <c r="L623" s="141"/>
      <c r="M623" s="143"/>
      <c r="N623" s="144"/>
      <c r="O623" s="141"/>
      <c r="P623" s="145"/>
      <c r="Q623" s="141"/>
      <c r="R623" s="143"/>
      <c r="S623" s="141"/>
      <c r="T623" s="141"/>
      <c r="U623" s="141"/>
    </row>
    <row r="624" ht="12.75" customHeight="1">
      <c r="A624" s="141"/>
      <c r="B624" s="141"/>
      <c r="C624" s="141"/>
      <c r="D624" s="141"/>
      <c r="E624" s="142"/>
      <c r="F624" s="141"/>
      <c r="G624" s="141"/>
      <c r="H624" s="141"/>
      <c r="I624" s="141"/>
      <c r="J624" s="141"/>
      <c r="K624" s="141"/>
      <c r="L624" s="141"/>
      <c r="M624" s="143"/>
      <c r="N624" s="144"/>
      <c r="O624" s="141"/>
      <c r="P624" s="145"/>
      <c r="Q624" s="141"/>
      <c r="R624" s="143"/>
      <c r="S624" s="141"/>
      <c r="T624" s="141"/>
      <c r="U624" s="141"/>
    </row>
    <row r="625" ht="12.75" customHeight="1">
      <c r="A625" s="141"/>
      <c r="B625" s="141"/>
      <c r="C625" s="141"/>
      <c r="D625" s="141"/>
      <c r="E625" s="142"/>
      <c r="F625" s="141"/>
      <c r="G625" s="141"/>
      <c r="H625" s="141"/>
      <c r="I625" s="141"/>
      <c r="J625" s="141"/>
      <c r="K625" s="141"/>
      <c r="L625" s="141"/>
      <c r="M625" s="143"/>
      <c r="N625" s="144"/>
      <c r="O625" s="141"/>
      <c r="P625" s="145"/>
      <c r="Q625" s="141"/>
      <c r="R625" s="143"/>
      <c r="S625" s="141"/>
      <c r="T625" s="141"/>
      <c r="U625" s="141"/>
    </row>
    <row r="626" ht="12.75" customHeight="1">
      <c r="A626" s="141"/>
      <c r="B626" s="141"/>
      <c r="C626" s="141"/>
      <c r="D626" s="141"/>
      <c r="E626" s="142"/>
      <c r="F626" s="141"/>
      <c r="G626" s="141"/>
      <c r="H626" s="141"/>
      <c r="I626" s="141"/>
      <c r="J626" s="141"/>
      <c r="K626" s="141"/>
      <c r="L626" s="141"/>
      <c r="M626" s="143"/>
      <c r="N626" s="144"/>
      <c r="O626" s="141"/>
      <c r="P626" s="145"/>
      <c r="Q626" s="141"/>
      <c r="R626" s="143"/>
      <c r="S626" s="141"/>
      <c r="T626" s="141"/>
      <c r="U626" s="141"/>
    </row>
    <row r="627" ht="12.75" customHeight="1">
      <c r="A627" s="141"/>
      <c r="B627" s="141"/>
      <c r="C627" s="141"/>
      <c r="D627" s="141"/>
      <c r="E627" s="142"/>
      <c r="F627" s="141"/>
      <c r="G627" s="141"/>
      <c r="H627" s="141"/>
      <c r="I627" s="141"/>
      <c r="J627" s="141"/>
      <c r="K627" s="141"/>
      <c r="L627" s="141"/>
      <c r="M627" s="143"/>
      <c r="N627" s="144"/>
      <c r="O627" s="141"/>
      <c r="P627" s="145"/>
      <c r="Q627" s="141"/>
      <c r="R627" s="143"/>
      <c r="S627" s="141"/>
      <c r="T627" s="141"/>
      <c r="U627" s="141"/>
    </row>
    <row r="628" ht="12.75" customHeight="1">
      <c r="A628" s="141"/>
      <c r="B628" s="141"/>
      <c r="C628" s="141"/>
      <c r="D628" s="141"/>
      <c r="E628" s="142"/>
      <c r="F628" s="141"/>
      <c r="G628" s="141"/>
      <c r="H628" s="141"/>
      <c r="I628" s="141"/>
      <c r="J628" s="141"/>
      <c r="K628" s="141"/>
      <c r="L628" s="141"/>
      <c r="M628" s="143"/>
      <c r="N628" s="144"/>
      <c r="O628" s="141"/>
      <c r="P628" s="145"/>
      <c r="Q628" s="141"/>
      <c r="R628" s="143"/>
      <c r="S628" s="141"/>
      <c r="T628" s="141"/>
      <c r="U628" s="141"/>
    </row>
    <row r="629" ht="12.75" customHeight="1">
      <c r="A629" s="141"/>
      <c r="B629" s="141"/>
      <c r="C629" s="141"/>
      <c r="D629" s="141"/>
      <c r="E629" s="142"/>
      <c r="F629" s="141"/>
      <c r="G629" s="141"/>
      <c r="H629" s="141"/>
      <c r="I629" s="141"/>
      <c r="J629" s="141"/>
      <c r="K629" s="141"/>
      <c r="L629" s="141"/>
      <c r="M629" s="143"/>
      <c r="N629" s="144"/>
      <c r="O629" s="141"/>
      <c r="P629" s="145"/>
      <c r="Q629" s="141"/>
      <c r="R629" s="143"/>
      <c r="S629" s="141"/>
      <c r="T629" s="141"/>
      <c r="U629" s="141"/>
    </row>
    <row r="630" ht="12.75" customHeight="1">
      <c r="A630" s="141"/>
      <c r="B630" s="141"/>
      <c r="C630" s="141"/>
      <c r="D630" s="141"/>
      <c r="E630" s="142"/>
      <c r="F630" s="141"/>
      <c r="G630" s="141"/>
      <c r="H630" s="141"/>
      <c r="I630" s="141"/>
      <c r="J630" s="141"/>
      <c r="K630" s="141"/>
      <c r="L630" s="141"/>
      <c r="M630" s="143"/>
      <c r="N630" s="144"/>
      <c r="O630" s="141"/>
      <c r="P630" s="145"/>
      <c r="Q630" s="141"/>
      <c r="R630" s="143"/>
      <c r="S630" s="141"/>
      <c r="T630" s="141"/>
      <c r="U630" s="141"/>
    </row>
    <row r="631" ht="12.75" customHeight="1">
      <c r="A631" s="141"/>
      <c r="B631" s="141"/>
      <c r="C631" s="141"/>
      <c r="D631" s="141"/>
      <c r="E631" s="142"/>
      <c r="F631" s="141"/>
      <c r="G631" s="141"/>
      <c r="H631" s="141"/>
      <c r="I631" s="141"/>
      <c r="J631" s="141"/>
      <c r="K631" s="141"/>
      <c r="L631" s="141"/>
      <c r="M631" s="143"/>
      <c r="N631" s="144"/>
      <c r="O631" s="141"/>
      <c r="P631" s="145"/>
      <c r="Q631" s="141"/>
      <c r="R631" s="143"/>
      <c r="S631" s="141"/>
      <c r="T631" s="141"/>
      <c r="U631" s="141"/>
    </row>
    <row r="632" ht="12.75" customHeight="1">
      <c r="A632" s="141"/>
      <c r="B632" s="141"/>
      <c r="C632" s="141"/>
      <c r="D632" s="141"/>
      <c r="E632" s="142"/>
      <c r="F632" s="141"/>
      <c r="G632" s="141"/>
      <c r="H632" s="141"/>
      <c r="I632" s="141"/>
      <c r="J632" s="141"/>
      <c r="K632" s="141"/>
      <c r="L632" s="141"/>
      <c r="M632" s="143"/>
      <c r="N632" s="144"/>
      <c r="O632" s="141"/>
      <c r="P632" s="145"/>
      <c r="Q632" s="141"/>
      <c r="R632" s="143"/>
      <c r="S632" s="141"/>
      <c r="T632" s="141"/>
      <c r="U632" s="141"/>
    </row>
    <row r="633" ht="12.75" customHeight="1">
      <c r="A633" s="141"/>
      <c r="B633" s="141"/>
      <c r="C633" s="141"/>
      <c r="D633" s="141"/>
      <c r="E633" s="142"/>
      <c r="F633" s="141"/>
      <c r="G633" s="141"/>
      <c r="H633" s="141"/>
      <c r="I633" s="141"/>
      <c r="J633" s="141"/>
      <c r="K633" s="141"/>
      <c r="L633" s="141"/>
      <c r="M633" s="143"/>
      <c r="N633" s="144"/>
      <c r="O633" s="141"/>
      <c r="P633" s="145"/>
      <c r="Q633" s="141"/>
      <c r="R633" s="143"/>
      <c r="S633" s="141"/>
      <c r="T633" s="141"/>
      <c r="U633" s="141"/>
    </row>
    <row r="634" ht="12.75" customHeight="1">
      <c r="A634" s="141"/>
      <c r="B634" s="141"/>
      <c r="C634" s="141"/>
      <c r="D634" s="141"/>
      <c r="E634" s="142"/>
      <c r="F634" s="141"/>
      <c r="G634" s="141"/>
      <c r="H634" s="141"/>
      <c r="I634" s="141"/>
      <c r="J634" s="141"/>
      <c r="K634" s="141"/>
      <c r="L634" s="141"/>
      <c r="M634" s="143"/>
      <c r="N634" s="144"/>
      <c r="O634" s="141"/>
      <c r="P634" s="145"/>
      <c r="Q634" s="141"/>
      <c r="R634" s="143"/>
      <c r="S634" s="141"/>
      <c r="T634" s="141"/>
      <c r="U634" s="141"/>
    </row>
    <row r="635" ht="12.75" customHeight="1">
      <c r="A635" s="141"/>
      <c r="B635" s="141"/>
      <c r="C635" s="141"/>
      <c r="D635" s="141"/>
      <c r="E635" s="142"/>
      <c r="F635" s="141"/>
      <c r="G635" s="141"/>
      <c r="H635" s="141"/>
      <c r="I635" s="141"/>
      <c r="J635" s="141"/>
      <c r="K635" s="141"/>
      <c r="L635" s="141"/>
      <c r="M635" s="143"/>
      <c r="N635" s="144"/>
      <c r="O635" s="141"/>
      <c r="P635" s="145"/>
      <c r="Q635" s="141"/>
      <c r="R635" s="143"/>
      <c r="S635" s="141"/>
      <c r="T635" s="141"/>
      <c r="U635" s="141"/>
    </row>
    <row r="636" ht="12.75" customHeight="1">
      <c r="A636" s="141"/>
      <c r="B636" s="141"/>
      <c r="C636" s="141"/>
      <c r="D636" s="141"/>
      <c r="E636" s="142"/>
      <c r="F636" s="141"/>
      <c r="G636" s="141"/>
      <c r="H636" s="141"/>
      <c r="I636" s="141"/>
      <c r="J636" s="141"/>
      <c r="K636" s="141"/>
      <c r="L636" s="141"/>
      <c r="M636" s="143"/>
      <c r="N636" s="144"/>
      <c r="O636" s="141"/>
      <c r="P636" s="145"/>
      <c r="Q636" s="141"/>
      <c r="R636" s="143"/>
      <c r="S636" s="141"/>
      <c r="T636" s="141"/>
      <c r="U636" s="141"/>
    </row>
    <row r="637" ht="12.75" customHeight="1">
      <c r="A637" s="141"/>
      <c r="B637" s="141"/>
      <c r="C637" s="141"/>
      <c r="D637" s="141"/>
      <c r="E637" s="142"/>
      <c r="F637" s="141"/>
      <c r="G637" s="141"/>
      <c r="H637" s="141"/>
      <c r="I637" s="141"/>
      <c r="J637" s="141"/>
      <c r="K637" s="141"/>
      <c r="L637" s="141"/>
      <c r="M637" s="143"/>
      <c r="N637" s="144"/>
      <c r="O637" s="141"/>
      <c r="P637" s="145"/>
      <c r="Q637" s="141"/>
      <c r="R637" s="143"/>
      <c r="S637" s="141"/>
      <c r="T637" s="141"/>
      <c r="U637" s="141"/>
    </row>
    <row r="638" ht="12.75" customHeight="1">
      <c r="A638" s="141"/>
      <c r="B638" s="141"/>
      <c r="C638" s="141"/>
      <c r="D638" s="141"/>
      <c r="E638" s="142"/>
      <c r="F638" s="141"/>
      <c r="G638" s="141"/>
      <c r="H638" s="141"/>
      <c r="I638" s="141"/>
      <c r="J638" s="141"/>
      <c r="K638" s="141"/>
      <c r="L638" s="141"/>
      <c r="M638" s="143"/>
      <c r="N638" s="144"/>
      <c r="O638" s="141"/>
      <c r="P638" s="145"/>
      <c r="Q638" s="141"/>
      <c r="R638" s="143"/>
      <c r="S638" s="141"/>
      <c r="T638" s="141"/>
      <c r="U638" s="141"/>
    </row>
    <row r="639" ht="12.75" customHeight="1">
      <c r="A639" s="141"/>
      <c r="B639" s="141"/>
      <c r="C639" s="141"/>
      <c r="D639" s="141"/>
      <c r="E639" s="142"/>
      <c r="F639" s="141"/>
      <c r="G639" s="141"/>
      <c r="H639" s="141"/>
      <c r="I639" s="141"/>
      <c r="J639" s="141"/>
      <c r="K639" s="141"/>
      <c r="L639" s="141"/>
      <c r="M639" s="143"/>
      <c r="N639" s="144"/>
      <c r="O639" s="141"/>
      <c r="P639" s="145"/>
      <c r="Q639" s="141"/>
      <c r="R639" s="143"/>
      <c r="S639" s="141"/>
      <c r="T639" s="141"/>
      <c r="U639" s="141"/>
    </row>
    <row r="640" ht="12.75" customHeight="1">
      <c r="A640" s="141"/>
      <c r="B640" s="141"/>
      <c r="C640" s="141"/>
      <c r="D640" s="141"/>
      <c r="E640" s="142"/>
      <c r="F640" s="141"/>
      <c r="G640" s="141"/>
      <c r="H640" s="141"/>
      <c r="I640" s="141"/>
      <c r="J640" s="141"/>
      <c r="K640" s="141"/>
      <c r="L640" s="141"/>
      <c r="M640" s="143"/>
      <c r="N640" s="144"/>
      <c r="O640" s="141"/>
      <c r="P640" s="145"/>
      <c r="Q640" s="141"/>
      <c r="R640" s="143"/>
      <c r="S640" s="141"/>
      <c r="T640" s="141"/>
      <c r="U640" s="141"/>
    </row>
    <row r="641" ht="12.75" customHeight="1">
      <c r="A641" s="141"/>
      <c r="B641" s="141"/>
      <c r="C641" s="141"/>
      <c r="D641" s="141"/>
      <c r="E641" s="142"/>
      <c r="F641" s="141"/>
      <c r="G641" s="141"/>
      <c r="H641" s="141"/>
      <c r="I641" s="141"/>
      <c r="J641" s="141"/>
      <c r="K641" s="141"/>
      <c r="L641" s="141"/>
      <c r="M641" s="143"/>
      <c r="N641" s="144"/>
      <c r="O641" s="141"/>
      <c r="P641" s="145"/>
      <c r="Q641" s="141"/>
      <c r="R641" s="143"/>
      <c r="S641" s="141"/>
      <c r="T641" s="141"/>
      <c r="U641" s="141"/>
    </row>
    <row r="642" ht="12.75" customHeight="1">
      <c r="A642" s="141"/>
      <c r="B642" s="141"/>
      <c r="C642" s="141"/>
      <c r="D642" s="141"/>
      <c r="E642" s="142"/>
      <c r="F642" s="141"/>
      <c r="G642" s="141"/>
      <c r="H642" s="141"/>
      <c r="I642" s="141"/>
      <c r="J642" s="141"/>
      <c r="K642" s="141"/>
      <c r="L642" s="141"/>
      <c r="M642" s="143"/>
      <c r="N642" s="144"/>
      <c r="O642" s="141"/>
      <c r="P642" s="145"/>
      <c r="Q642" s="141"/>
      <c r="R642" s="143"/>
      <c r="S642" s="141"/>
      <c r="T642" s="141"/>
      <c r="U642" s="141"/>
    </row>
    <row r="643" ht="12.75" customHeight="1">
      <c r="A643" s="141"/>
      <c r="B643" s="141"/>
      <c r="C643" s="141"/>
      <c r="D643" s="141"/>
      <c r="E643" s="142"/>
      <c r="F643" s="141"/>
      <c r="G643" s="141"/>
      <c r="H643" s="141"/>
      <c r="I643" s="141"/>
      <c r="J643" s="141"/>
      <c r="K643" s="141"/>
      <c r="L643" s="141"/>
      <c r="M643" s="143"/>
      <c r="N643" s="144"/>
      <c r="O643" s="141"/>
      <c r="P643" s="145"/>
      <c r="Q643" s="141"/>
      <c r="R643" s="143"/>
      <c r="S643" s="141"/>
      <c r="T643" s="141"/>
      <c r="U643" s="141"/>
    </row>
    <row r="644" ht="12.75" customHeight="1">
      <c r="A644" s="141"/>
      <c r="B644" s="141"/>
      <c r="C644" s="141"/>
      <c r="D644" s="141"/>
      <c r="E644" s="142"/>
      <c r="F644" s="141"/>
      <c r="G644" s="141"/>
      <c r="H644" s="141"/>
      <c r="I644" s="141"/>
      <c r="J644" s="141"/>
      <c r="K644" s="141"/>
      <c r="L644" s="141"/>
      <c r="M644" s="143"/>
      <c r="N644" s="144"/>
      <c r="O644" s="141"/>
      <c r="P644" s="145"/>
      <c r="Q644" s="141"/>
      <c r="R644" s="143"/>
      <c r="S644" s="141"/>
      <c r="T644" s="141"/>
      <c r="U644" s="141"/>
    </row>
    <row r="645" ht="12.75" customHeight="1">
      <c r="A645" s="141"/>
      <c r="B645" s="141"/>
      <c r="C645" s="141"/>
      <c r="D645" s="141"/>
      <c r="E645" s="142"/>
      <c r="F645" s="141"/>
      <c r="G645" s="141"/>
      <c r="H645" s="141"/>
      <c r="I645" s="141"/>
      <c r="J645" s="141"/>
      <c r="K645" s="141"/>
      <c r="L645" s="141"/>
      <c r="M645" s="143"/>
      <c r="N645" s="144"/>
      <c r="O645" s="141"/>
      <c r="P645" s="145"/>
      <c r="Q645" s="141"/>
      <c r="R645" s="143"/>
      <c r="S645" s="141"/>
      <c r="T645" s="141"/>
      <c r="U645" s="141"/>
    </row>
    <row r="646" ht="12.75" customHeight="1">
      <c r="A646" s="141"/>
      <c r="B646" s="141"/>
      <c r="C646" s="141"/>
      <c r="D646" s="141"/>
      <c r="E646" s="142"/>
      <c r="F646" s="141"/>
      <c r="G646" s="141"/>
      <c r="H646" s="141"/>
      <c r="I646" s="141"/>
      <c r="J646" s="141"/>
      <c r="K646" s="141"/>
      <c r="L646" s="141"/>
      <c r="M646" s="143"/>
      <c r="N646" s="144"/>
      <c r="O646" s="141"/>
      <c r="P646" s="145"/>
      <c r="Q646" s="141"/>
      <c r="R646" s="143"/>
      <c r="S646" s="141"/>
      <c r="T646" s="141"/>
      <c r="U646" s="141"/>
    </row>
    <row r="647" ht="12.75" customHeight="1">
      <c r="A647" s="141"/>
      <c r="B647" s="141"/>
      <c r="C647" s="141"/>
      <c r="D647" s="141"/>
      <c r="E647" s="142"/>
      <c r="F647" s="141"/>
      <c r="G647" s="141"/>
      <c r="H647" s="141"/>
      <c r="I647" s="141"/>
      <c r="J647" s="141"/>
      <c r="K647" s="141"/>
      <c r="L647" s="141"/>
      <c r="M647" s="143"/>
      <c r="N647" s="144"/>
      <c r="O647" s="141"/>
      <c r="P647" s="145"/>
      <c r="Q647" s="141"/>
      <c r="R647" s="143"/>
      <c r="S647" s="141"/>
      <c r="T647" s="141"/>
      <c r="U647" s="141"/>
    </row>
    <row r="648" ht="12.75" customHeight="1">
      <c r="A648" s="141"/>
      <c r="B648" s="141"/>
      <c r="C648" s="141"/>
      <c r="D648" s="141"/>
      <c r="E648" s="142"/>
      <c r="F648" s="141"/>
      <c r="G648" s="141"/>
      <c r="H648" s="141"/>
      <c r="I648" s="141"/>
      <c r="J648" s="141"/>
      <c r="K648" s="141"/>
      <c r="L648" s="141"/>
      <c r="M648" s="143"/>
      <c r="N648" s="144"/>
      <c r="O648" s="141"/>
      <c r="P648" s="145"/>
      <c r="Q648" s="141"/>
      <c r="R648" s="143"/>
      <c r="S648" s="141"/>
      <c r="T648" s="141"/>
      <c r="U648" s="141"/>
    </row>
    <row r="649" ht="12.75" customHeight="1">
      <c r="A649" s="141"/>
      <c r="B649" s="141"/>
      <c r="C649" s="141"/>
      <c r="D649" s="141"/>
      <c r="E649" s="142"/>
      <c r="F649" s="141"/>
      <c r="G649" s="141"/>
      <c r="H649" s="141"/>
      <c r="I649" s="141"/>
      <c r="J649" s="141"/>
      <c r="K649" s="141"/>
      <c r="L649" s="141"/>
      <c r="M649" s="143"/>
      <c r="N649" s="144"/>
      <c r="O649" s="141"/>
      <c r="P649" s="145"/>
      <c r="Q649" s="141"/>
      <c r="R649" s="143"/>
      <c r="S649" s="141"/>
      <c r="T649" s="141"/>
      <c r="U649" s="141"/>
    </row>
    <row r="650" ht="12.75" customHeight="1">
      <c r="A650" s="141"/>
      <c r="B650" s="141"/>
      <c r="C650" s="141"/>
      <c r="D650" s="141"/>
      <c r="E650" s="142"/>
      <c r="F650" s="141"/>
      <c r="G650" s="141"/>
      <c r="H650" s="141"/>
      <c r="I650" s="141"/>
      <c r="J650" s="141"/>
      <c r="K650" s="141"/>
      <c r="L650" s="141"/>
      <c r="M650" s="143"/>
      <c r="N650" s="144"/>
      <c r="O650" s="141"/>
      <c r="P650" s="145"/>
      <c r="Q650" s="141"/>
      <c r="R650" s="143"/>
      <c r="S650" s="141"/>
      <c r="T650" s="141"/>
      <c r="U650" s="141"/>
    </row>
    <row r="651" ht="12.75" customHeight="1">
      <c r="A651" s="141"/>
      <c r="B651" s="141"/>
      <c r="C651" s="141"/>
      <c r="D651" s="141"/>
      <c r="E651" s="142"/>
      <c r="F651" s="141"/>
      <c r="G651" s="141"/>
      <c r="H651" s="141"/>
      <c r="I651" s="141"/>
      <c r="J651" s="141"/>
      <c r="K651" s="141"/>
      <c r="L651" s="141"/>
      <c r="M651" s="143"/>
      <c r="N651" s="144"/>
      <c r="O651" s="141"/>
      <c r="P651" s="145"/>
      <c r="Q651" s="141"/>
      <c r="R651" s="143"/>
      <c r="S651" s="141"/>
      <c r="T651" s="141"/>
      <c r="U651" s="141"/>
    </row>
    <row r="652" ht="12.75" customHeight="1">
      <c r="A652" s="141"/>
      <c r="B652" s="141"/>
      <c r="C652" s="141"/>
      <c r="D652" s="141"/>
      <c r="E652" s="142"/>
      <c r="F652" s="141"/>
      <c r="G652" s="141"/>
      <c r="H652" s="141"/>
      <c r="I652" s="141"/>
      <c r="J652" s="141"/>
      <c r="K652" s="141"/>
      <c r="L652" s="141"/>
      <c r="M652" s="143"/>
      <c r="N652" s="144"/>
      <c r="O652" s="141"/>
      <c r="P652" s="145"/>
      <c r="Q652" s="141"/>
      <c r="R652" s="143"/>
      <c r="S652" s="141"/>
      <c r="T652" s="141"/>
      <c r="U652" s="141"/>
    </row>
    <row r="653" ht="12.75" customHeight="1">
      <c r="A653" s="141"/>
      <c r="B653" s="141"/>
      <c r="C653" s="141"/>
      <c r="D653" s="141"/>
      <c r="E653" s="142"/>
      <c r="F653" s="141"/>
      <c r="G653" s="141"/>
      <c r="H653" s="141"/>
      <c r="I653" s="141"/>
      <c r="J653" s="141"/>
      <c r="K653" s="141"/>
      <c r="L653" s="141"/>
      <c r="M653" s="143"/>
      <c r="N653" s="144"/>
      <c r="O653" s="141"/>
      <c r="P653" s="145"/>
      <c r="Q653" s="141"/>
      <c r="R653" s="143"/>
      <c r="S653" s="141"/>
      <c r="T653" s="141"/>
      <c r="U653" s="141"/>
    </row>
    <row r="654" ht="12.75" customHeight="1">
      <c r="A654" s="141"/>
      <c r="B654" s="141"/>
      <c r="C654" s="141"/>
      <c r="D654" s="141"/>
      <c r="E654" s="142"/>
      <c r="F654" s="141"/>
      <c r="G654" s="141"/>
      <c r="H654" s="141"/>
      <c r="I654" s="141"/>
      <c r="J654" s="141"/>
      <c r="K654" s="141"/>
      <c r="L654" s="141"/>
      <c r="M654" s="143"/>
      <c r="N654" s="144"/>
      <c r="O654" s="141"/>
      <c r="P654" s="145"/>
      <c r="Q654" s="141"/>
      <c r="R654" s="143"/>
      <c r="S654" s="141"/>
      <c r="T654" s="141"/>
      <c r="U654" s="141"/>
    </row>
    <row r="655" ht="12.75" customHeight="1">
      <c r="A655" s="141"/>
      <c r="B655" s="141"/>
      <c r="C655" s="141"/>
      <c r="D655" s="141"/>
      <c r="E655" s="142"/>
      <c r="F655" s="141"/>
      <c r="G655" s="141"/>
      <c r="H655" s="141"/>
      <c r="I655" s="141"/>
      <c r="J655" s="141"/>
      <c r="K655" s="141"/>
      <c r="L655" s="141"/>
      <c r="M655" s="143"/>
      <c r="N655" s="144"/>
      <c r="O655" s="141"/>
      <c r="P655" s="145"/>
      <c r="Q655" s="141"/>
      <c r="R655" s="143"/>
      <c r="S655" s="141"/>
      <c r="T655" s="141"/>
      <c r="U655" s="141"/>
    </row>
    <row r="656" ht="12.75" customHeight="1">
      <c r="A656" s="141"/>
      <c r="B656" s="141"/>
      <c r="C656" s="141"/>
      <c r="D656" s="141"/>
      <c r="E656" s="142"/>
      <c r="F656" s="141"/>
      <c r="G656" s="141"/>
      <c r="H656" s="141"/>
      <c r="I656" s="141"/>
      <c r="J656" s="141"/>
      <c r="K656" s="141"/>
      <c r="L656" s="141"/>
      <c r="M656" s="143"/>
      <c r="N656" s="144"/>
      <c r="O656" s="141"/>
      <c r="P656" s="145"/>
      <c r="Q656" s="141"/>
      <c r="R656" s="143"/>
      <c r="S656" s="141"/>
      <c r="T656" s="141"/>
      <c r="U656" s="141"/>
    </row>
    <row r="657" ht="12.75" customHeight="1">
      <c r="A657" s="141"/>
      <c r="B657" s="141"/>
      <c r="C657" s="141"/>
      <c r="D657" s="141"/>
      <c r="E657" s="142"/>
      <c r="F657" s="141"/>
      <c r="G657" s="141"/>
      <c r="H657" s="141"/>
      <c r="I657" s="141"/>
      <c r="J657" s="141"/>
      <c r="K657" s="141"/>
      <c r="L657" s="141"/>
      <c r="M657" s="143"/>
      <c r="N657" s="144"/>
      <c r="O657" s="141"/>
      <c r="P657" s="145"/>
      <c r="Q657" s="141"/>
      <c r="R657" s="143"/>
      <c r="S657" s="141"/>
      <c r="T657" s="141"/>
      <c r="U657" s="141"/>
    </row>
    <row r="658" ht="12.75" customHeight="1">
      <c r="A658" s="141"/>
      <c r="B658" s="141"/>
      <c r="C658" s="141"/>
      <c r="D658" s="141"/>
      <c r="E658" s="142"/>
      <c r="F658" s="141"/>
      <c r="G658" s="141"/>
      <c r="H658" s="141"/>
      <c r="I658" s="141"/>
      <c r="J658" s="141"/>
      <c r="K658" s="141"/>
      <c r="L658" s="141"/>
      <c r="M658" s="143"/>
      <c r="N658" s="144"/>
      <c r="O658" s="141"/>
      <c r="P658" s="145"/>
      <c r="Q658" s="141"/>
      <c r="R658" s="143"/>
      <c r="S658" s="141"/>
      <c r="T658" s="141"/>
      <c r="U658" s="141"/>
    </row>
    <row r="659" ht="12.75" customHeight="1">
      <c r="A659" s="141"/>
      <c r="B659" s="141"/>
      <c r="C659" s="141"/>
      <c r="D659" s="141"/>
      <c r="E659" s="142"/>
      <c r="F659" s="141"/>
      <c r="G659" s="141"/>
      <c r="H659" s="141"/>
      <c r="I659" s="141"/>
      <c r="J659" s="141"/>
      <c r="K659" s="141"/>
      <c r="L659" s="141"/>
      <c r="M659" s="143"/>
      <c r="N659" s="144"/>
      <c r="O659" s="141"/>
      <c r="P659" s="145"/>
      <c r="Q659" s="141"/>
      <c r="R659" s="143"/>
      <c r="S659" s="141"/>
      <c r="T659" s="141"/>
      <c r="U659" s="141"/>
    </row>
    <row r="660" ht="12.75" customHeight="1">
      <c r="A660" s="141"/>
      <c r="B660" s="141"/>
      <c r="C660" s="141"/>
      <c r="D660" s="141"/>
      <c r="E660" s="142"/>
      <c r="F660" s="141"/>
      <c r="G660" s="141"/>
      <c r="H660" s="141"/>
      <c r="I660" s="141"/>
      <c r="J660" s="141"/>
      <c r="K660" s="141"/>
      <c r="L660" s="141"/>
      <c r="M660" s="143"/>
      <c r="N660" s="144"/>
      <c r="O660" s="141"/>
      <c r="P660" s="145"/>
      <c r="Q660" s="141"/>
      <c r="R660" s="143"/>
      <c r="S660" s="141"/>
      <c r="T660" s="141"/>
      <c r="U660" s="141"/>
    </row>
    <row r="661" ht="12.75" customHeight="1">
      <c r="A661" s="141"/>
      <c r="B661" s="141"/>
      <c r="C661" s="141"/>
      <c r="D661" s="141"/>
      <c r="E661" s="142"/>
      <c r="F661" s="141"/>
      <c r="G661" s="141"/>
      <c r="H661" s="141"/>
      <c r="I661" s="141"/>
      <c r="J661" s="141"/>
      <c r="K661" s="141"/>
      <c r="L661" s="141"/>
      <c r="M661" s="143"/>
      <c r="N661" s="144"/>
      <c r="O661" s="141"/>
      <c r="P661" s="145"/>
      <c r="Q661" s="141"/>
      <c r="R661" s="143"/>
      <c r="S661" s="141"/>
      <c r="T661" s="141"/>
      <c r="U661" s="141"/>
    </row>
    <row r="662" ht="12.75" customHeight="1">
      <c r="A662" s="141"/>
      <c r="B662" s="141"/>
      <c r="C662" s="141"/>
      <c r="D662" s="141"/>
      <c r="E662" s="142"/>
      <c r="F662" s="141"/>
      <c r="G662" s="141"/>
      <c r="H662" s="141"/>
      <c r="I662" s="141"/>
      <c r="J662" s="141"/>
      <c r="K662" s="141"/>
      <c r="L662" s="141"/>
      <c r="M662" s="143"/>
      <c r="N662" s="144"/>
      <c r="O662" s="141"/>
      <c r="P662" s="145"/>
      <c r="Q662" s="141"/>
      <c r="R662" s="143"/>
      <c r="S662" s="141"/>
      <c r="T662" s="141"/>
      <c r="U662" s="141"/>
    </row>
    <row r="663" ht="12.75" customHeight="1">
      <c r="A663" s="141"/>
      <c r="B663" s="141"/>
      <c r="C663" s="141"/>
      <c r="D663" s="141"/>
      <c r="E663" s="142"/>
      <c r="F663" s="141"/>
      <c r="G663" s="141"/>
      <c r="H663" s="141"/>
      <c r="I663" s="141"/>
      <c r="J663" s="141"/>
      <c r="K663" s="141"/>
      <c r="L663" s="141"/>
      <c r="M663" s="143"/>
      <c r="N663" s="144"/>
      <c r="O663" s="141"/>
      <c r="P663" s="145"/>
      <c r="Q663" s="141"/>
      <c r="R663" s="143"/>
      <c r="S663" s="141"/>
      <c r="T663" s="141"/>
      <c r="U663" s="141"/>
    </row>
    <row r="664" ht="12.75" customHeight="1">
      <c r="A664" s="141"/>
      <c r="B664" s="141"/>
      <c r="C664" s="141"/>
      <c r="D664" s="141"/>
      <c r="E664" s="142"/>
      <c r="F664" s="141"/>
      <c r="G664" s="141"/>
      <c r="H664" s="141"/>
      <c r="I664" s="141"/>
      <c r="J664" s="141"/>
      <c r="K664" s="141"/>
      <c r="L664" s="141"/>
      <c r="M664" s="143"/>
      <c r="N664" s="144"/>
      <c r="O664" s="141"/>
      <c r="P664" s="145"/>
      <c r="Q664" s="141"/>
      <c r="R664" s="143"/>
      <c r="S664" s="141"/>
      <c r="T664" s="141"/>
      <c r="U664" s="141"/>
    </row>
    <row r="665" ht="12.75" customHeight="1">
      <c r="A665" s="141"/>
      <c r="B665" s="141"/>
      <c r="C665" s="141"/>
      <c r="D665" s="141"/>
      <c r="E665" s="142"/>
      <c r="F665" s="141"/>
      <c r="G665" s="141"/>
      <c r="H665" s="141"/>
      <c r="I665" s="141"/>
      <c r="J665" s="141"/>
      <c r="K665" s="141"/>
      <c r="L665" s="141"/>
      <c r="M665" s="143"/>
      <c r="N665" s="144"/>
      <c r="O665" s="141"/>
      <c r="P665" s="145"/>
      <c r="Q665" s="141"/>
      <c r="R665" s="143"/>
      <c r="S665" s="141"/>
      <c r="T665" s="141"/>
      <c r="U665" s="141"/>
    </row>
    <row r="666" ht="12.75" customHeight="1">
      <c r="A666" s="141"/>
      <c r="B666" s="141"/>
      <c r="C666" s="141"/>
      <c r="D666" s="141"/>
      <c r="E666" s="142"/>
      <c r="F666" s="141"/>
      <c r="G666" s="141"/>
      <c r="H666" s="141"/>
      <c r="I666" s="141"/>
      <c r="J666" s="141"/>
      <c r="K666" s="141"/>
      <c r="L666" s="141"/>
      <c r="M666" s="143"/>
      <c r="N666" s="144"/>
      <c r="O666" s="141"/>
      <c r="P666" s="145"/>
      <c r="Q666" s="141"/>
      <c r="R666" s="143"/>
      <c r="S666" s="141"/>
      <c r="T666" s="141"/>
      <c r="U666" s="141"/>
    </row>
    <row r="667" ht="12.75" customHeight="1">
      <c r="A667" s="141"/>
      <c r="B667" s="141"/>
      <c r="C667" s="141"/>
      <c r="D667" s="141"/>
      <c r="E667" s="142"/>
      <c r="F667" s="141"/>
      <c r="G667" s="141"/>
      <c r="H667" s="141"/>
      <c r="I667" s="141"/>
      <c r="J667" s="141"/>
      <c r="K667" s="141"/>
      <c r="L667" s="141"/>
      <c r="M667" s="143"/>
      <c r="N667" s="144"/>
      <c r="O667" s="141"/>
      <c r="P667" s="145"/>
      <c r="Q667" s="141"/>
      <c r="R667" s="143"/>
      <c r="S667" s="141"/>
      <c r="T667" s="141"/>
      <c r="U667" s="141"/>
    </row>
    <row r="668" ht="12.75" customHeight="1">
      <c r="A668" s="141"/>
      <c r="B668" s="141"/>
      <c r="C668" s="141"/>
      <c r="D668" s="141"/>
      <c r="E668" s="142"/>
      <c r="F668" s="141"/>
      <c r="G668" s="141"/>
      <c r="H668" s="141"/>
      <c r="I668" s="141"/>
      <c r="J668" s="141"/>
      <c r="K668" s="141"/>
      <c r="L668" s="141"/>
      <c r="M668" s="143"/>
      <c r="N668" s="144"/>
      <c r="O668" s="141"/>
      <c r="P668" s="145"/>
      <c r="Q668" s="141"/>
      <c r="R668" s="143"/>
      <c r="S668" s="141"/>
      <c r="T668" s="141"/>
      <c r="U668" s="141"/>
    </row>
    <row r="669" ht="12.75" customHeight="1">
      <c r="A669" s="141"/>
      <c r="B669" s="141"/>
      <c r="C669" s="141"/>
      <c r="D669" s="141"/>
      <c r="E669" s="142"/>
      <c r="F669" s="141"/>
      <c r="G669" s="141"/>
      <c r="H669" s="141"/>
      <c r="I669" s="141"/>
      <c r="J669" s="141"/>
      <c r="K669" s="141"/>
      <c r="L669" s="141"/>
      <c r="M669" s="143"/>
      <c r="N669" s="144"/>
      <c r="O669" s="141"/>
      <c r="P669" s="145"/>
      <c r="Q669" s="141"/>
      <c r="R669" s="143"/>
      <c r="S669" s="141"/>
      <c r="T669" s="141"/>
      <c r="U669" s="141"/>
    </row>
    <row r="670" ht="12.75" customHeight="1">
      <c r="A670" s="141"/>
      <c r="B670" s="141"/>
      <c r="C670" s="141"/>
      <c r="D670" s="141"/>
      <c r="E670" s="142"/>
      <c r="F670" s="141"/>
      <c r="G670" s="141"/>
      <c r="H670" s="141"/>
      <c r="I670" s="141"/>
      <c r="J670" s="141"/>
      <c r="K670" s="141"/>
      <c r="L670" s="141"/>
      <c r="M670" s="143"/>
      <c r="N670" s="144"/>
      <c r="O670" s="141"/>
      <c r="P670" s="145"/>
      <c r="Q670" s="141"/>
      <c r="R670" s="143"/>
      <c r="S670" s="141"/>
      <c r="T670" s="141"/>
      <c r="U670" s="141"/>
    </row>
    <row r="671" ht="12.75" customHeight="1">
      <c r="A671" s="141"/>
      <c r="B671" s="141"/>
      <c r="C671" s="141"/>
      <c r="D671" s="141"/>
      <c r="E671" s="142"/>
      <c r="F671" s="141"/>
      <c r="G671" s="141"/>
      <c r="H671" s="141"/>
      <c r="I671" s="141"/>
      <c r="J671" s="141"/>
      <c r="K671" s="141"/>
      <c r="L671" s="141"/>
      <c r="M671" s="143"/>
      <c r="N671" s="144"/>
      <c r="O671" s="141"/>
      <c r="P671" s="145"/>
      <c r="Q671" s="141"/>
      <c r="R671" s="143"/>
      <c r="S671" s="141"/>
      <c r="T671" s="141"/>
      <c r="U671" s="141"/>
    </row>
    <row r="672" ht="12.75" customHeight="1">
      <c r="A672" s="141"/>
      <c r="B672" s="141"/>
      <c r="C672" s="141"/>
      <c r="D672" s="141"/>
      <c r="E672" s="142"/>
      <c r="F672" s="141"/>
      <c r="G672" s="141"/>
      <c r="H672" s="141"/>
      <c r="I672" s="141"/>
      <c r="J672" s="141"/>
      <c r="K672" s="141"/>
      <c r="L672" s="141"/>
      <c r="M672" s="143"/>
      <c r="N672" s="144"/>
      <c r="O672" s="141"/>
      <c r="P672" s="145"/>
      <c r="Q672" s="141"/>
      <c r="R672" s="143"/>
      <c r="S672" s="141"/>
      <c r="T672" s="141"/>
      <c r="U672" s="141"/>
    </row>
    <row r="673" ht="12.75" customHeight="1">
      <c r="A673" s="141"/>
      <c r="B673" s="141"/>
      <c r="C673" s="141"/>
      <c r="D673" s="141"/>
      <c r="E673" s="142"/>
      <c r="F673" s="141"/>
      <c r="G673" s="141"/>
      <c r="H673" s="141"/>
      <c r="I673" s="141"/>
      <c r="J673" s="141"/>
      <c r="K673" s="141"/>
      <c r="L673" s="141"/>
      <c r="M673" s="143"/>
      <c r="N673" s="144"/>
      <c r="O673" s="141"/>
      <c r="P673" s="145"/>
      <c r="Q673" s="141"/>
      <c r="R673" s="143"/>
      <c r="S673" s="141"/>
      <c r="T673" s="141"/>
      <c r="U673" s="141"/>
    </row>
    <row r="674" ht="12.75" customHeight="1">
      <c r="A674" s="141"/>
      <c r="B674" s="141"/>
      <c r="C674" s="141"/>
      <c r="D674" s="141"/>
      <c r="E674" s="142"/>
      <c r="F674" s="141"/>
      <c r="G674" s="141"/>
      <c r="H674" s="141"/>
      <c r="I674" s="141"/>
      <c r="J674" s="141"/>
      <c r="K674" s="141"/>
      <c r="L674" s="141"/>
      <c r="M674" s="143"/>
      <c r="N674" s="144"/>
      <c r="O674" s="141"/>
      <c r="P674" s="145"/>
      <c r="Q674" s="141"/>
      <c r="R674" s="143"/>
      <c r="S674" s="141"/>
      <c r="T674" s="141"/>
      <c r="U674" s="141"/>
    </row>
    <row r="675" ht="12.75" customHeight="1">
      <c r="A675" s="141"/>
      <c r="B675" s="141"/>
      <c r="C675" s="141"/>
      <c r="D675" s="141"/>
      <c r="E675" s="142"/>
      <c r="F675" s="141"/>
      <c r="G675" s="141"/>
      <c r="H675" s="141"/>
      <c r="I675" s="141"/>
      <c r="J675" s="141"/>
      <c r="K675" s="141"/>
      <c r="L675" s="141"/>
      <c r="M675" s="143"/>
      <c r="N675" s="144"/>
      <c r="O675" s="141"/>
      <c r="P675" s="145"/>
      <c r="Q675" s="141"/>
      <c r="R675" s="143"/>
      <c r="S675" s="141"/>
      <c r="T675" s="141"/>
      <c r="U675" s="141"/>
    </row>
    <row r="676" ht="12.75" customHeight="1">
      <c r="A676" s="141"/>
      <c r="B676" s="141"/>
      <c r="C676" s="141"/>
      <c r="D676" s="141"/>
      <c r="E676" s="142"/>
      <c r="F676" s="141"/>
      <c r="G676" s="141"/>
      <c r="H676" s="141"/>
      <c r="I676" s="141"/>
      <c r="J676" s="141"/>
      <c r="K676" s="141"/>
      <c r="L676" s="141"/>
      <c r="M676" s="143"/>
      <c r="N676" s="144"/>
      <c r="O676" s="141"/>
      <c r="P676" s="145"/>
      <c r="Q676" s="141"/>
      <c r="R676" s="143"/>
      <c r="S676" s="141"/>
      <c r="T676" s="141"/>
      <c r="U676" s="141"/>
    </row>
    <row r="677" ht="12.75" customHeight="1">
      <c r="A677" s="141"/>
      <c r="B677" s="141"/>
      <c r="C677" s="141"/>
      <c r="D677" s="141"/>
      <c r="E677" s="142"/>
      <c r="F677" s="141"/>
      <c r="G677" s="141"/>
      <c r="H677" s="141"/>
      <c r="I677" s="141"/>
      <c r="J677" s="141"/>
      <c r="K677" s="141"/>
      <c r="L677" s="141"/>
      <c r="M677" s="143"/>
      <c r="N677" s="144"/>
      <c r="O677" s="141"/>
      <c r="P677" s="145"/>
      <c r="Q677" s="141"/>
      <c r="R677" s="143"/>
      <c r="S677" s="141"/>
      <c r="T677" s="141"/>
      <c r="U677" s="141"/>
    </row>
    <row r="678" ht="12.75" customHeight="1">
      <c r="A678" s="141"/>
      <c r="B678" s="141"/>
      <c r="C678" s="141"/>
      <c r="D678" s="141"/>
      <c r="E678" s="142"/>
      <c r="F678" s="141"/>
      <c r="G678" s="141"/>
      <c r="H678" s="141"/>
      <c r="I678" s="141"/>
      <c r="J678" s="141"/>
      <c r="K678" s="141"/>
      <c r="L678" s="141"/>
      <c r="M678" s="143"/>
      <c r="N678" s="144"/>
      <c r="O678" s="141"/>
      <c r="P678" s="145"/>
      <c r="Q678" s="141"/>
      <c r="R678" s="143"/>
      <c r="S678" s="141"/>
      <c r="T678" s="141"/>
      <c r="U678" s="141"/>
    </row>
    <row r="679" ht="12.75" customHeight="1">
      <c r="A679" s="141"/>
      <c r="B679" s="141"/>
      <c r="C679" s="141"/>
      <c r="D679" s="141"/>
      <c r="E679" s="142"/>
      <c r="F679" s="141"/>
      <c r="G679" s="141"/>
      <c r="H679" s="141"/>
      <c r="I679" s="141"/>
      <c r="J679" s="141"/>
      <c r="K679" s="141"/>
      <c r="L679" s="141"/>
      <c r="M679" s="143"/>
      <c r="N679" s="144"/>
      <c r="O679" s="141"/>
      <c r="P679" s="145"/>
      <c r="Q679" s="141"/>
      <c r="R679" s="143"/>
      <c r="S679" s="141"/>
      <c r="T679" s="141"/>
      <c r="U679" s="141"/>
    </row>
    <row r="680" ht="12.75" customHeight="1">
      <c r="A680" s="141"/>
      <c r="B680" s="141"/>
      <c r="C680" s="141"/>
      <c r="D680" s="141"/>
      <c r="E680" s="142"/>
      <c r="F680" s="141"/>
      <c r="G680" s="141"/>
      <c r="H680" s="141"/>
      <c r="I680" s="141"/>
      <c r="J680" s="141"/>
      <c r="K680" s="141"/>
      <c r="L680" s="141"/>
      <c r="M680" s="143"/>
      <c r="N680" s="144"/>
      <c r="O680" s="141"/>
      <c r="P680" s="145"/>
      <c r="Q680" s="141"/>
      <c r="R680" s="143"/>
      <c r="S680" s="141"/>
      <c r="T680" s="141"/>
      <c r="U680" s="141"/>
    </row>
    <row r="681" ht="12.75" customHeight="1">
      <c r="A681" s="141"/>
      <c r="B681" s="141"/>
      <c r="C681" s="141"/>
      <c r="D681" s="141"/>
      <c r="E681" s="142"/>
      <c r="F681" s="141"/>
      <c r="G681" s="141"/>
      <c r="H681" s="141"/>
      <c r="I681" s="141"/>
      <c r="J681" s="141"/>
      <c r="K681" s="141"/>
      <c r="L681" s="141"/>
      <c r="M681" s="143"/>
      <c r="N681" s="144"/>
      <c r="O681" s="141"/>
      <c r="P681" s="145"/>
      <c r="Q681" s="141"/>
      <c r="R681" s="143"/>
      <c r="S681" s="141"/>
      <c r="T681" s="141"/>
      <c r="U681" s="141"/>
    </row>
    <row r="682" ht="12.75" customHeight="1">
      <c r="A682" s="141"/>
      <c r="B682" s="141"/>
      <c r="C682" s="141"/>
      <c r="D682" s="141"/>
      <c r="E682" s="142"/>
      <c r="F682" s="141"/>
      <c r="G682" s="141"/>
      <c r="H682" s="141"/>
      <c r="I682" s="141"/>
      <c r="J682" s="141"/>
      <c r="K682" s="141"/>
      <c r="L682" s="141"/>
      <c r="M682" s="143"/>
      <c r="N682" s="144"/>
      <c r="O682" s="141"/>
      <c r="P682" s="145"/>
      <c r="Q682" s="141"/>
      <c r="R682" s="143"/>
      <c r="S682" s="141"/>
      <c r="T682" s="141"/>
      <c r="U682" s="141"/>
    </row>
    <row r="683" ht="12.75" customHeight="1">
      <c r="A683" s="141"/>
      <c r="B683" s="141"/>
      <c r="C683" s="141"/>
      <c r="D683" s="141"/>
      <c r="E683" s="142"/>
      <c r="F683" s="141"/>
      <c r="G683" s="141"/>
      <c r="H683" s="141"/>
      <c r="I683" s="141"/>
      <c r="J683" s="141"/>
      <c r="K683" s="141"/>
      <c r="L683" s="141"/>
      <c r="M683" s="143"/>
      <c r="N683" s="144"/>
      <c r="O683" s="141"/>
      <c r="P683" s="145"/>
      <c r="Q683" s="141"/>
      <c r="R683" s="143"/>
      <c r="S683" s="141"/>
      <c r="T683" s="141"/>
      <c r="U683" s="141"/>
    </row>
    <row r="684" ht="12.75" customHeight="1">
      <c r="A684" s="141"/>
      <c r="B684" s="141"/>
      <c r="C684" s="141"/>
      <c r="D684" s="141"/>
      <c r="E684" s="142"/>
      <c r="F684" s="141"/>
      <c r="G684" s="141"/>
      <c r="H684" s="141"/>
      <c r="I684" s="141"/>
      <c r="J684" s="141"/>
      <c r="K684" s="141"/>
      <c r="L684" s="141"/>
      <c r="M684" s="143"/>
      <c r="N684" s="144"/>
      <c r="O684" s="141"/>
      <c r="P684" s="145"/>
      <c r="Q684" s="141"/>
      <c r="R684" s="143"/>
      <c r="S684" s="141"/>
      <c r="T684" s="141"/>
      <c r="U684" s="141"/>
    </row>
    <row r="685" ht="12.75" customHeight="1">
      <c r="A685" s="141"/>
      <c r="B685" s="141"/>
      <c r="C685" s="141"/>
      <c r="D685" s="141"/>
      <c r="E685" s="142"/>
      <c r="F685" s="141"/>
      <c r="G685" s="141"/>
      <c r="H685" s="141"/>
      <c r="I685" s="141"/>
      <c r="J685" s="141"/>
      <c r="K685" s="141"/>
      <c r="L685" s="141"/>
      <c r="M685" s="143"/>
      <c r="N685" s="144"/>
      <c r="O685" s="141"/>
      <c r="P685" s="145"/>
      <c r="Q685" s="141"/>
      <c r="R685" s="143"/>
      <c r="S685" s="141"/>
      <c r="T685" s="141"/>
      <c r="U685" s="141"/>
    </row>
    <row r="686" ht="12.75" customHeight="1">
      <c r="A686" s="141"/>
      <c r="B686" s="141"/>
      <c r="C686" s="141"/>
      <c r="D686" s="141"/>
      <c r="E686" s="142"/>
      <c r="F686" s="141"/>
      <c r="G686" s="141"/>
      <c r="H686" s="141"/>
      <c r="I686" s="141"/>
      <c r="J686" s="141"/>
      <c r="K686" s="141"/>
      <c r="L686" s="141"/>
      <c r="M686" s="143"/>
      <c r="N686" s="144"/>
      <c r="O686" s="141"/>
      <c r="P686" s="145"/>
      <c r="Q686" s="141"/>
      <c r="R686" s="143"/>
      <c r="S686" s="141"/>
      <c r="T686" s="141"/>
      <c r="U686" s="141"/>
    </row>
    <row r="687" ht="12.75" customHeight="1">
      <c r="A687" s="141"/>
      <c r="B687" s="141"/>
      <c r="C687" s="141"/>
      <c r="D687" s="141"/>
      <c r="E687" s="142"/>
      <c r="F687" s="141"/>
      <c r="G687" s="141"/>
      <c r="H687" s="141"/>
      <c r="I687" s="141"/>
      <c r="J687" s="141"/>
      <c r="K687" s="141"/>
      <c r="L687" s="141"/>
      <c r="M687" s="143"/>
      <c r="N687" s="144"/>
      <c r="O687" s="141"/>
      <c r="P687" s="145"/>
      <c r="Q687" s="141"/>
      <c r="R687" s="143"/>
      <c r="S687" s="141"/>
      <c r="T687" s="141"/>
      <c r="U687" s="141"/>
    </row>
    <row r="688" ht="12.75" customHeight="1">
      <c r="A688" s="141"/>
      <c r="B688" s="141"/>
      <c r="C688" s="141"/>
      <c r="D688" s="141"/>
      <c r="E688" s="142"/>
      <c r="F688" s="141"/>
      <c r="G688" s="141"/>
      <c r="H688" s="141"/>
      <c r="I688" s="141"/>
      <c r="J688" s="141"/>
      <c r="K688" s="141"/>
      <c r="L688" s="141"/>
      <c r="M688" s="143"/>
      <c r="N688" s="144"/>
      <c r="O688" s="141"/>
      <c r="P688" s="145"/>
      <c r="Q688" s="141"/>
      <c r="R688" s="143"/>
      <c r="S688" s="141"/>
      <c r="T688" s="141"/>
      <c r="U688" s="141"/>
    </row>
    <row r="689" ht="12.75" customHeight="1">
      <c r="A689" s="141"/>
      <c r="B689" s="141"/>
      <c r="C689" s="141"/>
      <c r="D689" s="141"/>
      <c r="E689" s="142"/>
      <c r="F689" s="141"/>
      <c r="G689" s="141"/>
      <c r="H689" s="141"/>
      <c r="I689" s="141"/>
      <c r="J689" s="141"/>
      <c r="K689" s="141"/>
      <c r="L689" s="141"/>
      <c r="M689" s="143"/>
      <c r="N689" s="144"/>
      <c r="O689" s="141"/>
      <c r="P689" s="145"/>
      <c r="Q689" s="141"/>
      <c r="R689" s="143"/>
      <c r="S689" s="141"/>
      <c r="T689" s="141"/>
      <c r="U689" s="141"/>
    </row>
    <row r="690" ht="12.75" customHeight="1">
      <c r="A690" s="141"/>
      <c r="B690" s="141"/>
      <c r="C690" s="141"/>
      <c r="D690" s="141"/>
      <c r="E690" s="142"/>
      <c r="F690" s="141"/>
      <c r="G690" s="141"/>
      <c r="H690" s="141"/>
      <c r="I690" s="141"/>
      <c r="J690" s="141"/>
      <c r="K690" s="141"/>
      <c r="L690" s="141"/>
      <c r="M690" s="143"/>
      <c r="N690" s="144"/>
      <c r="O690" s="141"/>
      <c r="P690" s="145"/>
      <c r="Q690" s="141"/>
      <c r="R690" s="143"/>
      <c r="S690" s="141"/>
      <c r="T690" s="141"/>
      <c r="U690" s="141"/>
    </row>
    <row r="691" ht="12.75" customHeight="1">
      <c r="A691" s="141"/>
      <c r="B691" s="141"/>
      <c r="C691" s="141"/>
      <c r="D691" s="141"/>
      <c r="E691" s="142"/>
      <c r="F691" s="141"/>
      <c r="G691" s="141"/>
      <c r="H691" s="141"/>
      <c r="I691" s="141"/>
      <c r="J691" s="141"/>
      <c r="K691" s="141"/>
      <c r="L691" s="141"/>
      <c r="M691" s="143"/>
      <c r="N691" s="144"/>
      <c r="O691" s="141"/>
      <c r="P691" s="145"/>
      <c r="Q691" s="141"/>
      <c r="R691" s="143"/>
      <c r="S691" s="141"/>
      <c r="T691" s="141"/>
      <c r="U691" s="141"/>
    </row>
    <row r="692" ht="12.75" customHeight="1">
      <c r="A692" s="141"/>
      <c r="B692" s="141"/>
      <c r="C692" s="141"/>
      <c r="D692" s="141"/>
      <c r="E692" s="142"/>
      <c r="F692" s="141"/>
      <c r="G692" s="141"/>
      <c r="H692" s="141"/>
      <c r="I692" s="141"/>
      <c r="J692" s="141"/>
      <c r="K692" s="141"/>
      <c r="L692" s="141"/>
      <c r="M692" s="143"/>
      <c r="N692" s="144"/>
      <c r="O692" s="141"/>
      <c r="P692" s="145"/>
      <c r="Q692" s="141"/>
      <c r="R692" s="143"/>
      <c r="S692" s="141"/>
      <c r="T692" s="141"/>
      <c r="U692" s="141"/>
    </row>
    <row r="693" ht="12.75" customHeight="1">
      <c r="A693" s="141"/>
      <c r="B693" s="141"/>
      <c r="C693" s="141"/>
      <c r="D693" s="141"/>
      <c r="E693" s="142"/>
      <c r="F693" s="141"/>
      <c r="G693" s="141"/>
      <c r="H693" s="141"/>
      <c r="I693" s="141"/>
      <c r="J693" s="141"/>
      <c r="K693" s="141"/>
      <c r="L693" s="141"/>
      <c r="M693" s="143"/>
      <c r="N693" s="144"/>
      <c r="O693" s="141"/>
      <c r="P693" s="145"/>
      <c r="Q693" s="141"/>
      <c r="R693" s="143"/>
      <c r="S693" s="141"/>
      <c r="T693" s="141"/>
      <c r="U693" s="141"/>
    </row>
    <row r="694" ht="12.75" customHeight="1">
      <c r="A694" s="141"/>
      <c r="B694" s="141"/>
      <c r="C694" s="141"/>
      <c r="D694" s="141"/>
      <c r="E694" s="142"/>
      <c r="F694" s="141"/>
      <c r="G694" s="141"/>
      <c r="H694" s="141"/>
      <c r="I694" s="141"/>
      <c r="J694" s="141"/>
      <c r="K694" s="141"/>
      <c r="L694" s="141"/>
      <c r="M694" s="143"/>
      <c r="N694" s="144"/>
      <c r="O694" s="141"/>
      <c r="P694" s="145"/>
      <c r="Q694" s="141"/>
      <c r="R694" s="143"/>
      <c r="S694" s="141"/>
      <c r="T694" s="141"/>
      <c r="U694" s="141"/>
    </row>
    <row r="695" ht="12.75" customHeight="1">
      <c r="A695" s="141"/>
      <c r="B695" s="141"/>
      <c r="C695" s="141"/>
      <c r="D695" s="141"/>
      <c r="E695" s="142"/>
      <c r="F695" s="141"/>
      <c r="G695" s="141"/>
      <c r="H695" s="141"/>
      <c r="I695" s="141"/>
      <c r="J695" s="141"/>
      <c r="K695" s="141"/>
      <c r="L695" s="141"/>
      <c r="M695" s="143"/>
      <c r="N695" s="144"/>
      <c r="O695" s="141"/>
      <c r="P695" s="145"/>
      <c r="Q695" s="141"/>
      <c r="R695" s="143"/>
      <c r="S695" s="141"/>
      <c r="T695" s="141"/>
      <c r="U695" s="141"/>
    </row>
    <row r="696" ht="12.75" customHeight="1">
      <c r="A696" s="141"/>
      <c r="B696" s="141"/>
      <c r="C696" s="141"/>
      <c r="D696" s="141"/>
      <c r="E696" s="142"/>
      <c r="F696" s="141"/>
      <c r="G696" s="141"/>
      <c r="H696" s="141"/>
      <c r="I696" s="141"/>
      <c r="J696" s="141"/>
      <c r="K696" s="141"/>
      <c r="L696" s="141"/>
      <c r="M696" s="143"/>
      <c r="N696" s="144"/>
      <c r="O696" s="141"/>
      <c r="P696" s="145"/>
      <c r="Q696" s="141"/>
      <c r="R696" s="143"/>
      <c r="S696" s="141"/>
      <c r="T696" s="141"/>
      <c r="U696" s="141"/>
    </row>
    <row r="697" ht="12.75" customHeight="1">
      <c r="A697" s="141"/>
      <c r="B697" s="141"/>
      <c r="C697" s="141"/>
      <c r="D697" s="141"/>
      <c r="E697" s="142"/>
      <c r="F697" s="141"/>
      <c r="G697" s="141"/>
      <c r="H697" s="141"/>
      <c r="I697" s="141"/>
      <c r="J697" s="141"/>
      <c r="K697" s="141"/>
      <c r="L697" s="141"/>
      <c r="M697" s="143"/>
      <c r="N697" s="144"/>
      <c r="O697" s="141"/>
      <c r="P697" s="145"/>
      <c r="Q697" s="141"/>
      <c r="R697" s="143"/>
      <c r="S697" s="141"/>
      <c r="T697" s="141"/>
      <c r="U697" s="141"/>
    </row>
    <row r="698" ht="12.75" customHeight="1">
      <c r="A698" s="141"/>
      <c r="B698" s="141"/>
      <c r="C698" s="141"/>
      <c r="D698" s="141"/>
      <c r="E698" s="142"/>
      <c r="F698" s="141"/>
      <c r="G698" s="141"/>
      <c r="H698" s="141"/>
      <c r="I698" s="141"/>
      <c r="J698" s="141"/>
      <c r="K698" s="141"/>
      <c r="L698" s="141"/>
      <c r="M698" s="143"/>
      <c r="N698" s="144"/>
      <c r="O698" s="141"/>
      <c r="P698" s="145"/>
      <c r="Q698" s="141"/>
      <c r="R698" s="143"/>
      <c r="S698" s="141"/>
      <c r="T698" s="141"/>
      <c r="U698" s="141"/>
    </row>
    <row r="699" ht="12.75" customHeight="1">
      <c r="A699" s="141"/>
      <c r="B699" s="141"/>
      <c r="C699" s="141"/>
      <c r="D699" s="141"/>
      <c r="E699" s="142"/>
      <c r="F699" s="141"/>
      <c r="G699" s="141"/>
      <c r="H699" s="141"/>
      <c r="I699" s="141"/>
      <c r="J699" s="141"/>
      <c r="K699" s="141"/>
      <c r="L699" s="141"/>
      <c r="M699" s="143"/>
      <c r="N699" s="144"/>
      <c r="O699" s="141"/>
      <c r="P699" s="145"/>
      <c r="Q699" s="141"/>
      <c r="R699" s="143"/>
      <c r="S699" s="141"/>
      <c r="T699" s="141"/>
      <c r="U699" s="141"/>
    </row>
    <row r="700" ht="12.75" customHeight="1">
      <c r="A700" s="141"/>
      <c r="B700" s="141"/>
      <c r="C700" s="141"/>
      <c r="D700" s="141"/>
      <c r="E700" s="142"/>
      <c r="F700" s="141"/>
      <c r="G700" s="141"/>
      <c r="H700" s="141"/>
      <c r="I700" s="141"/>
      <c r="J700" s="141"/>
      <c r="K700" s="141"/>
      <c r="L700" s="141"/>
      <c r="M700" s="143"/>
      <c r="N700" s="144"/>
      <c r="O700" s="141"/>
      <c r="P700" s="145"/>
      <c r="Q700" s="141"/>
      <c r="R700" s="143"/>
      <c r="S700" s="141"/>
      <c r="T700" s="141"/>
      <c r="U700" s="141"/>
    </row>
    <row r="701" ht="12.75" customHeight="1">
      <c r="A701" s="141"/>
      <c r="B701" s="141"/>
      <c r="C701" s="141"/>
      <c r="D701" s="141"/>
      <c r="E701" s="142"/>
      <c r="F701" s="141"/>
      <c r="G701" s="141"/>
      <c r="H701" s="141"/>
      <c r="I701" s="141"/>
      <c r="J701" s="141"/>
      <c r="K701" s="141"/>
      <c r="L701" s="141"/>
      <c r="M701" s="143"/>
      <c r="N701" s="144"/>
      <c r="O701" s="141"/>
      <c r="P701" s="145"/>
      <c r="Q701" s="141"/>
      <c r="R701" s="143"/>
      <c r="S701" s="141"/>
      <c r="T701" s="141"/>
      <c r="U701" s="141"/>
    </row>
    <row r="702" ht="12.75" customHeight="1">
      <c r="A702" s="141"/>
      <c r="B702" s="141"/>
      <c r="C702" s="141"/>
      <c r="D702" s="141"/>
      <c r="E702" s="142"/>
      <c r="F702" s="141"/>
      <c r="G702" s="141"/>
      <c r="H702" s="141"/>
      <c r="I702" s="141"/>
      <c r="J702" s="141"/>
      <c r="K702" s="141"/>
      <c r="L702" s="141"/>
      <c r="M702" s="143"/>
      <c r="N702" s="144"/>
      <c r="O702" s="141"/>
      <c r="P702" s="145"/>
      <c r="Q702" s="141"/>
      <c r="R702" s="143"/>
      <c r="S702" s="141"/>
      <c r="T702" s="141"/>
      <c r="U702" s="141"/>
    </row>
    <row r="703" ht="12.75" customHeight="1">
      <c r="A703" s="141"/>
      <c r="B703" s="141"/>
      <c r="C703" s="141"/>
      <c r="D703" s="141"/>
      <c r="E703" s="142"/>
      <c r="F703" s="141"/>
      <c r="G703" s="141"/>
      <c r="H703" s="141"/>
      <c r="I703" s="141"/>
      <c r="J703" s="141"/>
      <c r="K703" s="141"/>
      <c r="L703" s="141"/>
      <c r="M703" s="143"/>
      <c r="N703" s="144"/>
      <c r="O703" s="141"/>
      <c r="P703" s="145"/>
      <c r="Q703" s="141"/>
      <c r="R703" s="143"/>
      <c r="S703" s="141"/>
      <c r="T703" s="141"/>
      <c r="U703" s="141"/>
    </row>
    <row r="704" ht="12.75" customHeight="1">
      <c r="A704" s="141"/>
      <c r="B704" s="141"/>
      <c r="C704" s="141"/>
      <c r="D704" s="141"/>
      <c r="E704" s="142"/>
      <c r="F704" s="141"/>
      <c r="G704" s="141"/>
      <c r="H704" s="141"/>
      <c r="I704" s="141"/>
      <c r="J704" s="141"/>
      <c r="K704" s="141"/>
      <c r="L704" s="141"/>
      <c r="M704" s="143"/>
      <c r="N704" s="144"/>
      <c r="O704" s="141"/>
      <c r="P704" s="145"/>
      <c r="Q704" s="141"/>
      <c r="R704" s="143"/>
      <c r="S704" s="141"/>
      <c r="T704" s="141"/>
      <c r="U704" s="141"/>
    </row>
    <row r="705" ht="12.75" customHeight="1">
      <c r="A705" s="141"/>
      <c r="B705" s="141"/>
      <c r="C705" s="141"/>
      <c r="D705" s="141"/>
      <c r="E705" s="142"/>
      <c r="F705" s="141"/>
      <c r="G705" s="141"/>
      <c r="H705" s="141"/>
      <c r="I705" s="141"/>
      <c r="J705" s="141"/>
      <c r="K705" s="141"/>
      <c r="L705" s="141"/>
      <c r="M705" s="143"/>
      <c r="N705" s="144"/>
      <c r="O705" s="141"/>
      <c r="P705" s="145"/>
      <c r="Q705" s="141"/>
      <c r="R705" s="143"/>
      <c r="S705" s="141"/>
      <c r="T705" s="141"/>
      <c r="U705" s="141"/>
    </row>
    <row r="706" ht="12.75" customHeight="1">
      <c r="A706" s="141"/>
      <c r="B706" s="141"/>
      <c r="C706" s="141"/>
      <c r="D706" s="141"/>
      <c r="E706" s="142"/>
      <c r="F706" s="141"/>
      <c r="G706" s="141"/>
      <c r="H706" s="141"/>
      <c r="I706" s="141"/>
      <c r="J706" s="141"/>
      <c r="K706" s="141"/>
      <c r="L706" s="141"/>
      <c r="M706" s="143"/>
      <c r="N706" s="144"/>
      <c r="O706" s="141"/>
      <c r="P706" s="145"/>
      <c r="Q706" s="141"/>
      <c r="R706" s="143"/>
      <c r="S706" s="141"/>
      <c r="T706" s="141"/>
      <c r="U706" s="141"/>
    </row>
    <row r="707" ht="12.75" customHeight="1">
      <c r="A707" s="141"/>
      <c r="B707" s="141"/>
      <c r="C707" s="141"/>
      <c r="D707" s="141"/>
      <c r="E707" s="142"/>
      <c r="F707" s="141"/>
      <c r="G707" s="141"/>
      <c r="H707" s="141"/>
      <c r="I707" s="141"/>
      <c r="J707" s="141"/>
      <c r="K707" s="141"/>
      <c r="L707" s="141"/>
      <c r="M707" s="143"/>
      <c r="N707" s="144"/>
      <c r="O707" s="141"/>
      <c r="P707" s="145"/>
      <c r="Q707" s="141"/>
      <c r="R707" s="143"/>
      <c r="S707" s="141"/>
      <c r="T707" s="141"/>
      <c r="U707" s="141"/>
    </row>
    <row r="708" ht="12.75" customHeight="1">
      <c r="A708" s="141"/>
      <c r="B708" s="141"/>
      <c r="C708" s="141"/>
      <c r="D708" s="141"/>
      <c r="E708" s="142"/>
      <c r="F708" s="141"/>
      <c r="G708" s="141"/>
      <c r="H708" s="141"/>
      <c r="I708" s="141"/>
      <c r="J708" s="141"/>
      <c r="K708" s="141"/>
      <c r="L708" s="141"/>
      <c r="M708" s="143"/>
      <c r="N708" s="144"/>
      <c r="O708" s="141"/>
      <c r="P708" s="145"/>
      <c r="Q708" s="141"/>
      <c r="R708" s="143"/>
      <c r="S708" s="141"/>
      <c r="T708" s="141"/>
      <c r="U708" s="141"/>
    </row>
    <row r="709" ht="12.75" customHeight="1">
      <c r="A709" s="141"/>
      <c r="B709" s="141"/>
      <c r="C709" s="141"/>
      <c r="D709" s="141"/>
      <c r="E709" s="142"/>
      <c r="F709" s="141"/>
      <c r="G709" s="141"/>
      <c r="H709" s="141"/>
      <c r="I709" s="141"/>
      <c r="J709" s="141"/>
      <c r="K709" s="141"/>
      <c r="L709" s="141"/>
      <c r="M709" s="143"/>
      <c r="N709" s="144"/>
      <c r="O709" s="141"/>
      <c r="P709" s="145"/>
      <c r="Q709" s="141"/>
      <c r="R709" s="143"/>
      <c r="S709" s="141"/>
      <c r="T709" s="141"/>
      <c r="U709" s="141"/>
    </row>
    <row r="710" ht="12.75" customHeight="1">
      <c r="A710" s="141"/>
      <c r="B710" s="141"/>
      <c r="C710" s="141"/>
      <c r="D710" s="141"/>
      <c r="E710" s="142"/>
      <c r="F710" s="141"/>
      <c r="G710" s="141"/>
      <c r="H710" s="141"/>
      <c r="I710" s="141"/>
      <c r="J710" s="141"/>
      <c r="K710" s="141"/>
      <c r="L710" s="141"/>
      <c r="M710" s="143"/>
      <c r="N710" s="144"/>
      <c r="O710" s="141"/>
      <c r="P710" s="145"/>
      <c r="Q710" s="141"/>
      <c r="R710" s="143"/>
      <c r="S710" s="141"/>
      <c r="T710" s="141"/>
      <c r="U710" s="141"/>
    </row>
    <row r="711" ht="12.75" customHeight="1">
      <c r="A711" s="141"/>
      <c r="B711" s="141"/>
      <c r="C711" s="141"/>
      <c r="D711" s="141"/>
      <c r="E711" s="142"/>
      <c r="F711" s="141"/>
      <c r="G711" s="141"/>
      <c r="H711" s="141"/>
      <c r="I711" s="141"/>
      <c r="J711" s="141"/>
      <c r="K711" s="141"/>
      <c r="L711" s="141"/>
      <c r="M711" s="143"/>
      <c r="N711" s="144"/>
      <c r="O711" s="141"/>
      <c r="P711" s="145"/>
      <c r="Q711" s="141"/>
      <c r="R711" s="143"/>
      <c r="S711" s="141"/>
      <c r="T711" s="141"/>
      <c r="U711" s="141"/>
    </row>
    <row r="712" ht="12.75" customHeight="1">
      <c r="A712" s="141"/>
      <c r="B712" s="141"/>
      <c r="C712" s="141"/>
      <c r="D712" s="141"/>
      <c r="E712" s="142"/>
      <c r="F712" s="141"/>
      <c r="G712" s="141"/>
      <c r="H712" s="141"/>
      <c r="I712" s="141"/>
      <c r="J712" s="141"/>
      <c r="K712" s="141"/>
      <c r="L712" s="141"/>
      <c r="M712" s="143"/>
      <c r="N712" s="144"/>
      <c r="O712" s="141"/>
      <c r="P712" s="145"/>
      <c r="Q712" s="141"/>
      <c r="R712" s="143"/>
      <c r="S712" s="141"/>
      <c r="T712" s="141"/>
      <c r="U712" s="141"/>
    </row>
    <row r="713" ht="12.75" customHeight="1">
      <c r="A713" s="141"/>
      <c r="B713" s="141"/>
      <c r="C713" s="141"/>
      <c r="D713" s="141"/>
      <c r="E713" s="142"/>
      <c r="F713" s="141"/>
      <c r="G713" s="141"/>
      <c r="H713" s="141"/>
      <c r="I713" s="141"/>
      <c r="J713" s="141"/>
      <c r="K713" s="141"/>
      <c r="L713" s="141"/>
      <c r="M713" s="143"/>
      <c r="N713" s="144"/>
      <c r="O713" s="141"/>
      <c r="P713" s="145"/>
      <c r="Q713" s="141"/>
      <c r="R713" s="143"/>
      <c r="S713" s="141"/>
      <c r="T713" s="141"/>
      <c r="U713" s="141"/>
    </row>
    <row r="714" ht="12.75" customHeight="1">
      <c r="A714" s="141"/>
      <c r="B714" s="141"/>
      <c r="C714" s="141"/>
      <c r="D714" s="141"/>
      <c r="E714" s="142"/>
      <c r="F714" s="141"/>
      <c r="G714" s="141"/>
      <c r="H714" s="141"/>
      <c r="I714" s="141"/>
      <c r="J714" s="141"/>
      <c r="K714" s="141"/>
      <c r="L714" s="141"/>
      <c r="M714" s="143"/>
      <c r="N714" s="144"/>
      <c r="O714" s="141"/>
      <c r="P714" s="145"/>
      <c r="Q714" s="141"/>
      <c r="R714" s="143"/>
      <c r="S714" s="141"/>
      <c r="T714" s="141"/>
      <c r="U714" s="141"/>
    </row>
    <row r="715" ht="12.75" customHeight="1">
      <c r="A715" s="141"/>
      <c r="B715" s="141"/>
      <c r="C715" s="141"/>
      <c r="D715" s="141"/>
      <c r="E715" s="142"/>
      <c r="F715" s="141"/>
      <c r="G715" s="141"/>
      <c r="H715" s="141"/>
      <c r="I715" s="141"/>
      <c r="J715" s="141"/>
      <c r="K715" s="141"/>
      <c r="L715" s="141"/>
      <c r="M715" s="143"/>
      <c r="N715" s="144"/>
      <c r="O715" s="141"/>
      <c r="P715" s="145"/>
      <c r="Q715" s="141"/>
      <c r="R715" s="143"/>
      <c r="S715" s="141"/>
      <c r="T715" s="141"/>
      <c r="U715" s="141"/>
    </row>
    <row r="716" ht="12.75" customHeight="1">
      <c r="A716" s="141"/>
      <c r="B716" s="141"/>
      <c r="C716" s="141"/>
      <c r="D716" s="141"/>
      <c r="E716" s="142"/>
      <c r="F716" s="141"/>
      <c r="G716" s="141"/>
      <c r="H716" s="141"/>
      <c r="I716" s="141"/>
      <c r="J716" s="141"/>
      <c r="K716" s="141"/>
      <c r="L716" s="141"/>
      <c r="M716" s="143"/>
      <c r="N716" s="144"/>
      <c r="O716" s="141"/>
      <c r="P716" s="145"/>
      <c r="Q716" s="141"/>
      <c r="R716" s="143"/>
      <c r="S716" s="141"/>
      <c r="T716" s="141"/>
      <c r="U716" s="141"/>
    </row>
    <row r="717" ht="12.75" customHeight="1">
      <c r="A717" s="141"/>
      <c r="B717" s="141"/>
      <c r="C717" s="141"/>
      <c r="D717" s="141"/>
      <c r="E717" s="142"/>
      <c r="F717" s="141"/>
      <c r="G717" s="141"/>
      <c r="H717" s="141"/>
      <c r="I717" s="141"/>
      <c r="J717" s="141"/>
      <c r="K717" s="141"/>
      <c r="L717" s="141"/>
      <c r="M717" s="143"/>
      <c r="N717" s="144"/>
      <c r="O717" s="141"/>
      <c r="P717" s="145"/>
      <c r="Q717" s="141"/>
      <c r="R717" s="143"/>
      <c r="S717" s="141"/>
      <c r="T717" s="141"/>
      <c r="U717" s="141"/>
    </row>
    <row r="718" ht="12.75" customHeight="1">
      <c r="A718" s="141"/>
      <c r="B718" s="141"/>
      <c r="C718" s="141"/>
      <c r="D718" s="141"/>
      <c r="E718" s="142"/>
      <c r="F718" s="141"/>
      <c r="G718" s="141"/>
      <c r="H718" s="141"/>
      <c r="I718" s="141"/>
      <c r="J718" s="141"/>
      <c r="K718" s="141"/>
      <c r="L718" s="141"/>
      <c r="M718" s="143"/>
      <c r="N718" s="144"/>
      <c r="O718" s="141"/>
      <c r="P718" s="145"/>
      <c r="Q718" s="141"/>
      <c r="R718" s="143"/>
      <c r="S718" s="141"/>
      <c r="T718" s="141"/>
      <c r="U718" s="141"/>
    </row>
    <row r="719" ht="12.75" customHeight="1">
      <c r="A719" s="141"/>
      <c r="B719" s="141"/>
      <c r="C719" s="141"/>
      <c r="D719" s="141"/>
      <c r="E719" s="142"/>
      <c r="F719" s="141"/>
      <c r="G719" s="141"/>
      <c r="H719" s="141"/>
      <c r="I719" s="141"/>
      <c r="J719" s="141"/>
      <c r="K719" s="141"/>
      <c r="L719" s="141"/>
      <c r="M719" s="143"/>
      <c r="N719" s="144"/>
      <c r="O719" s="141"/>
      <c r="P719" s="145"/>
      <c r="Q719" s="141"/>
      <c r="R719" s="143"/>
      <c r="S719" s="141"/>
      <c r="T719" s="141"/>
      <c r="U719" s="141"/>
    </row>
    <row r="720" ht="12.75" customHeight="1">
      <c r="A720" s="141"/>
      <c r="B720" s="141"/>
      <c r="C720" s="141"/>
      <c r="D720" s="141"/>
      <c r="E720" s="142"/>
      <c r="F720" s="141"/>
      <c r="G720" s="141"/>
      <c r="H720" s="141"/>
      <c r="I720" s="141"/>
      <c r="J720" s="141"/>
      <c r="K720" s="141"/>
      <c r="L720" s="141"/>
      <c r="M720" s="143"/>
      <c r="N720" s="144"/>
      <c r="O720" s="141"/>
      <c r="P720" s="145"/>
      <c r="Q720" s="141"/>
      <c r="R720" s="143"/>
      <c r="S720" s="141"/>
      <c r="T720" s="141"/>
      <c r="U720" s="141"/>
    </row>
    <row r="721" ht="12.75" customHeight="1">
      <c r="A721" s="141"/>
      <c r="B721" s="141"/>
      <c r="C721" s="141"/>
      <c r="D721" s="141"/>
      <c r="E721" s="142"/>
      <c r="F721" s="141"/>
      <c r="G721" s="141"/>
      <c r="H721" s="141"/>
      <c r="I721" s="141"/>
      <c r="J721" s="141"/>
      <c r="K721" s="141"/>
      <c r="L721" s="141"/>
      <c r="M721" s="143"/>
      <c r="N721" s="144"/>
      <c r="O721" s="141"/>
      <c r="P721" s="145"/>
      <c r="Q721" s="141"/>
      <c r="R721" s="143"/>
      <c r="S721" s="141"/>
      <c r="T721" s="141"/>
      <c r="U721" s="141"/>
    </row>
    <row r="722" ht="12.75" customHeight="1">
      <c r="A722" s="141"/>
      <c r="B722" s="141"/>
      <c r="C722" s="141"/>
      <c r="D722" s="141"/>
      <c r="E722" s="142"/>
      <c r="F722" s="141"/>
      <c r="G722" s="141"/>
      <c r="H722" s="141"/>
      <c r="I722" s="141"/>
      <c r="J722" s="141"/>
      <c r="K722" s="141"/>
      <c r="L722" s="141"/>
      <c r="M722" s="143"/>
      <c r="N722" s="144"/>
      <c r="O722" s="141"/>
      <c r="P722" s="145"/>
      <c r="Q722" s="141"/>
      <c r="R722" s="143"/>
      <c r="S722" s="141"/>
      <c r="T722" s="141"/>
      <c r="U722" s="141"/>
    </row>
    <row r="723" ht="12.75" customHeight="1">
      <c r="A723" s="141"/>
      <c r="B723" s="141"/>
      <c r="C723" s="141"/>
      <c r="D723" s="141"/>
      <c r="E723" s="142"/>
      <c r="F723" s="141"/>
      <c r="G723" s="141"/>
      <c r="H723" s="141"/>
      <c r="I723" s="141"/>
      <c r="J723" s="141"/>
      <c r="K723" s="141"/>
      <c r="L723" s="141"/>
      <c r="M723" s="143"/>
      <c r="N723" s="144"/>
      <c r="O723" s="141"/>
      <c r="P723" s="145"/>
      <c r="Q723" s="141"/>
      <c r="R723" s="143"/>
      <c r="S723" s="141"/>
      <c r="T723" s="141"/>
      <c r="U723" s="141"/>
    </row>
    <row r="724" ht="12.75" customHeight="1">
      <c r="A724" s="141"/>
      <c r="B724" s="141"/>
      <c r="C724" s="141"/>
      <c r="D724" s="141"/>
      <c r="E724" s="142"/>
      <c r="F724" s="141"/>
      <c r="G724" s="141"/>
      <c r="H724" s="141"/>
      <c r="I724" s="141"/>
      <c r="J724" s="141"/>
      <c r="K724" s="141"/>
      <c r="L724" s="141"/>
      <c r="M724" s="143"/>
      <c r="N724" s="144"/>
      <c r="O724" s="141"/>
      <c r="P724" s="145"/>
      <c r="Q724" s="141"/>
      <c r="R724" s="143"/>
      <c r="S724" s="141"/>
      <c r="T724" s="141"/>
      <c r="U724" s="141"/>
    </row>
    <row r="725" ht="12.75" customHeight="1">
      <c r="A725" s="141"/>
      <c r="B725" s="141"/>
      <c r="C725" s="141"/>
      <c r="D725" s="141"/>
      <c r="E725" s="142"/>
      <c r="F725" s="141"/>
      <c r="G725" s="141"/>
      <c r="H725" s="141"/>
      <c r="I725" s="141"/>
      <c r="J725" s="141"/>
      <c r="K725" s="141"/>
      <c r="L725" s="141"/>
      <c r="M725" s="143"/>
      <c r="N725" s="144"/>
      <c r="O725" s="141"/>
      <c r="P725" s="145"/>
      <c r="Q725" s="141"/>
      <c r="R725" s="143"/>
      <c r="S725" s="141"/>
      <c r="T725" s="141"/>
      <c r="U725" s="141"/>
    </row>
    <row r="726" ht="12.75" customHeight="1">
      <c r="A726" s="141"/>
      <c r="B726" s="141"/>
      <c r="C726" s="141"/>
      <c r="D726" s="141"/>
      <c r="E726" s="142"/>
      <c r="F726" s="141"/>
      <c r="G726" s="141"/>
      <c r="H726" s="141"/>
      <c r="I726" s="141"/>
      <c r="J726" s="141"/>
      <c r="K726" s="141"/>
      <c r="L726" s="141"/>
      <c r="M726" s="143"/>
      <c r="N726" s="144"/>
      <c r="O726" s="141"/>
      <c r="P726" s="145"/>
      <c r="Q726" s="141"/>
      <c r="R726" s="143"/>
      <c r="S726" s="141"/>
      <c r="T726" s="141"/>
      <c r="U726" s="141"/>
    </row>
    <row r="727" ht="12.75" customHeight="1">
      <c r="A727" s="141"/>
      <c r="B727" s="141"/>
      <c r="C727" s="141"/>
      <c r="D727" s="141"/>
      <c r="E727" s="142"/>
      <c r="F727" s="141"/>
      <c r="G727" s="141"/>
      <c r="H727" s="141"/>
      <c r="I727" s="141"/>
      <c r="J727" s="141"/>
      <c r="K727" s="141"/>
      <c r="L727" s="141"/>
      <c r="M727" s="143"/>
      <c r="N727" s="144"/>
      <c r="O727" s="141"/>
      <c r="P727" s="145"/>
      <c r="Q727" s="141"/>
      <c r="R727" s="143"/>
      <c r="S727" s="141"/>
      <c r="T727" s="141"/>
      <c r="U727" s="141"/>
    </row>
    <row r="728" ht="12.75" customHeight="1">
      <c r="A728" s="141"/>
      <c r="B728" s="141"/>
      <c r="C728" s="141"/>
      <c r="D728" s="141"/>
      <c r="E728" s="142"/>
      <c r="F728" s="141"/>
      <c r="G728" s="141"/>
      <c r="H728" s="141"/>
      <c r="I728" s="141"/>
      <c r="J728" s="141"/>
      <c r="K728" s="141"/>
      <c r="L728" s="141"/>
      <c r="M728" s="143"/>
      <c r="N728" s="144"/>
      <c r="O728" s="141"/>
      <c r="P728" s="145"/>
      <c r="Q728" s="141"/>
      <c r="R728" s="143"/>
      <c r="S728" s="141"/>
      <c r="T728" s="141"/>
      <c r="U728" s="141"/>
    </row>
    <row r="729" ht="12.75" customHeight="1">
      <c r="A729" s="141"/>
      <c r="B729" s="141"/>
      <c r="C729" s="141"/>
      <c r="D729" s="141"/>
      <c r="E729" s="142"/>
      <c r="F729" s="141"/>
      <c r="G729" s="141"/>
      <c r="H729" s="141"/>
      <c r="I729" s="141"/>
      <c r="J729" s="141"/>
      <c r="K729" s="141"/>
      <c r="L729" s="141"/>
      <c r="M729" s="143"/>
      <c r="N729" s="144"/>
      <c r="O729" s="141"/>
      <c r="P729" s="145"/>
      <c r="Q729" s="141"/>
      <c r="R729" s="143"/>
      <c r="S729" s="141"/>
      <c r="T729" s="141"/>
      <c r="U729" s="141"/>
    </row>
    <row r="730" ht="12.75" customHeight="1">
      <c r="A730" s="141"/>
      <c r="B730" s="141"/>
      <c r="C730" s="141"/>
      <c r="D730" s="141"/>
      <c r="E730" s="142"/>
      <c r="F730" s="141"/>
      <c r="G730" s="141"/>
      <c r="H730" s="141"/>
      <c r="I730" s="141"/>
      <c r="J730" s="141"/>
      <c r="K730" s="141"/>
      <c r="L730" s="141"/>
      <c r="M730" s="143"/>
      <c r="N730" s="144"/>
      <c r="O730" s="141"/>
      <c r="P730" s="145"/>
      <c r="Q730" s="141"/>
      <c r="R730" s="143"/>
      <c r="S730" s="141"/>
      <c r="T730" s="141"/>
      <c r="U730" s="141"/>
    </row>
    <row r="731" ht="12.75" customHeight="1">
      <c r="A731" s="141"/>
      <c r="B731" s="141"/>
      <c r="C731" s="141"/>
      <c r="D731" s="141"/>
      <c r="E731" s="142"/>
      <c r="F731" s="141"/>
      <c r="G731" s="141"/>
      <c r="H731" s="141"/>
      <c r="I731" s="141"/>
      <c r="J731" s="141"/>
      <c r="K731" s="141"/>
      <c r="L731" s="141"/>
      <c r="M731" s="143"/>
      <c r="N731" s="144"/>
      <c r="O731" s="141"/>
      <c r="P731" s="145"/>
      <c r="Q731" s="141"/>
      <c r="R731" s="143"/>
      <c r="S731" s="141"/>
      <c r="T731" s="141"/>
      <c r="U731" s="141"/>
    </row>
    <row r="732" ht="12.75" customHeight="1">
      <c r="A732" s="141"/>
      <c r="B732" s="141"/>
      <c r="C732" s="141"/>
      <c r="D732" s="141"/>
      <c r="E732" s="142"/>
      <c r="F732" s="141"/>
      <c r="G732" s="141"/>
      <c r="H732" s="141"/>
      <c r="I732" s="141"/>
      <c r="J732" s="141"/>
      <c r="K732" s="141"/>
      <c r="L732" s="141"/>
      <c r="M732" s="143"/>
      <c r="N732" s="144"/>
      <c r="O732" s="141"/>
      <c r="P732" s="145"/>
      <c r="Q732" s="141"/>
      <c r="R732" s="143"/>
      <c r="S732" s="141"/>
      <c r="T732" s="141"/>
      <c r="U732" s="141"/>
    </row>
    <row r="733" ht="12.75" customHeight="1">
      <c r="A733" s="141"/>
      <c r="B733" s="141"/>
      <c r="C733" s="141"/>
      <c r="D733" s="141"/>
      <c r="E733" s="142"/>
      <c r="F733" s="141"/>
      <c r="G733" s="141"/>
      <c r="H733" s="141"/>
      <c r="I733" s="141"/>
      <c r="J733" s="141"/>
      <c r="K733" s="141"/>
      <c r="L733" s="141"/>
      <c r="M733" s="143"/>
      <c r="N733" s="144"/>
      <c r="O733" s="141"/>
      <c r="P733" s="145"/>
      <c r="Q733" s="141"/>
      <c r="R733" s="143"/>
      <c r="S733" s="141"/>
      <c r="T733" s="141"/>
      <c r="U733" s="141"/>
    </row>
    <row r="734" ht="12.75" customHeight="1">
      <c r="A734" s="141"/>
      <c r="B734" s="141"/>
      <c r="C734" s="141"/>
      <c r="D734" s="141"/>
      <c r="E734" s="142"/>
      <c r="F734" s="141"/>
      <c r="G734" s="141"/>
      <c r="H734" s="141"/>
      <c r="I734" s="141"/>
      <c r="J734" s="141"/>
      <c r="K734" s="141"/>
      <c r="L734" s="141"/>
      <c r="M734" s="143"/>
      <c r="N734" s="144"/>
      <c r="O734" s="141"/>
      <c r="P734" s="145"/>
      <c r="Q734" s="141"/>
      <c r="R734" s="143"/>
      <c r="S734" s="141"/>
      <c r="T734" s="141"/>
      <c r="U734" s="141"/>
    </row>
    <row r="735" ht="12.75" customHeight="1">
      <c r="A735" s="141"/>
      <c r="B735" s="141"/>
      <c r="C735" s="141"/>
      <c r="D735" s="141"/>
      <c r="E735" s="142"/>
      <c r="F735" s="141"/>
      <c r="G735" s="141"/>
      <c r="H735" s="141"/>
      <c r="I735" s="141"/>
      <c r="J735" s="141"/>
      <c r="K735" s="141"/>
      <c r="L735" s="141"/>
      <c r="M735" s="143"/>
      <c r="N735" s="144"/>
      <c r="O735" s="141"/>
      <c r="P735" s="145"/>
      <c r="Q735" s="141"/>
      <c r="R735" s="143"/>
      <c r="S735" s="141"/>
      <c r="T735" s="141"/>
      <c r="U735" s="141"/>
    </row>
    <row r="736" ht="12.75" customHeight="1">
      <c r="A736" s="141"/>
      <c r="B736" s="141"/>
      <c r="C736" s="141"/>
      <c r="D736" s="141"/>
      <c r="E736" s="142"/>
      <c r="F736" s="141"/>
      <c r="G736" s="141"/>
      <c r="H736" s="141"/>
      <c r="I736" s="141"/>
      <c r="J736" s="141"/>
      <c r="K736" s="141"/>
      <c r="L736" s="141"/>
      <c r="M736" s="143"/>
      <c r="N736" s="144"/>
      <c r="O736" s="141"/>
      <c r="P736" s="145"/>
      <c r="Q736" s="141"/>
      <c r="R736" s="143"/>
      <c r="S736" s="141"/>
      <c r="T736" s="141"/>
      <c r="U736" s="141"/>
    </row>
    <row r="737" ht="12.75" customHeight="1">
      <c r="A737" s="141"/>
      <c r="B737" s="141"/>
      <c r="C737" s="141"/>
      <c r="D737" s="141"/>
      <c r="E737" s="142"/>
      <c r="F737" s="141"/>
      <c r="G737" s="141"/>
      <c r="H737" s="141"/>
      <c r="I737" s="141"/>
      <c r="J737" s="141"/>
      <c r="K737" s="141"/>
      <c r="L737" s="141"/>
      <c r="M737" s="143"/>
      <c r="N737" s="144"/>
      <c r="O737" s="141"/>
      <c r="P737" s="145"/>
      <c r="Q737" s="141"/>
      <c r="R737" s="143"/>
      <c r="S737" s="141"/>
      <c r="T737" s="141"/>
      <c r="U737" s="141"/>
    </row>
    <row r="738" ht="12.75" customHeight="1">
      <c r="A738" s="141"/>
      <c r="B738" s="141"/>
      <c r="C738" s="141"/>
      <c r="D738" s="141"/>
      <c r="E738" s="142"/>
      <c r="F738" s="141"/>
      <c r="G738" s="141"/>
      <c r="H738" s="141"/>
      <c r="I738" s="141"/>
      <c r="J738" s="141"/>
      <c r="K738" s="141"/>
      <c r="L738" s="141"/>
      <c r="M738" s="143"/>
      <c r="N738" s="144"/>
      <c r="O738" s="141"/>
      <c r="P738" s="145"/>
      <c r="Q738" s="141"/>
      <c r="R738" s="143"/>
      <c r="S738" s="141"/>
      <c r="T738" s="141"/>
      <c r="U738" s="141"/>
    </row>
    <row r="739" ht="12.75" customHeight="1">
      <c r="A739" s="141"/>
      <c r="B739" s="141"/>
      <c r="C739" s="141"/>
      <c r="D739" s="141"/>
      <c r="E739" s="142"/>
      <c r="F739" s="141"/>
      <c r="G739" s="141"/>
      <c r="H739" s="141"/>
      <c r="I739" s="141"/>
      <c r="J739" s="141"/>
      <c r="K739" s="141"/>
      <c r="L739" s="141"/>
      <c r="M739" s="143"/>
      <c r="N739" s="144"/>
      <c r="O739" s="141"/>
      <c r="P739" s="145"/>
      <c r="Q739" s="141"/>
      <c r="R739" s="143"/>
      <c r="S739" s="141"/>
      <c r="T739" s="141"/>
      <c r="U739" s="141"/>
    </row>
    <row r="740" ht="12.75" customHeight="1">
      <c r="A740" s="141"/>
      <c r="B740" s="141"/>
      <c r="C740" s="141"/>
      <c r="D740" s="141"/>
      <c r="E740" s="142"/>
      <c r="F740" s="141"/>
      <c r="G740" s="141"/>
      <c r="H740" s="141"/>
      <c r="I740" s="141"/>
      <c r="J740" s="141"/>
      <c r="K740" s="141"/>
      <c r="L740" s="141"/>
      <c r="M740" s="143"/>
      <c r="N740" s="144"/>
      <c r="O740" s="141"/>
      <c r="P740" s="145"/>
      <c r="Q740" s="141"/>
      <c r="R740" s="143"/>
      <c r="S740" s="141"/>
      <c r="T740" s="141"/>
      <c r="U740" s="141"/>
    </row>
    <row r="741" ht="12.75" customHeight="1">
      <c r="A741" s="141"/>
      <c r="B741" s="141"/>
      <c r="C741" s="141"/>
      <c r="D741" s="141"/>
      <c r="E741" s="142"/>
      <c r="F741" s="141"/>
      <c r="G741" s="141"/>
      <c r="H741" s="141"/>
      <c r="I741" s="141"/>
      <c r="J741" s="141"/>
      <c r="K741" s="141"/>
      <c r="L741" s="141"/>
      <c r="M741" s="143"/>
      <c r="N741" s="144"/>
      <c r="O741" s="141"/>
      <c r="P741" s="145"/>
      <c r="Q741" s="141"/>
      <c r="R741" s="143"/>
      <c r="S741" s="141"/>
      <c r="T741" s="141"/>
      <c r="U741" s="141"/>
    </row>
    <row r="742" ht="12.75" customHeight="1">
      <c r="A742" s="141"/>
      <c r="B742" s="141"/>
      <c r="C742" s="141"/>
      <c r="D742" s="141"/>
      <c r="E742" s="142"/>
      <c r="F742" s="141"/>
      <c r="G742" s="141"/>
      <c r="H742" s="141"/>
      <c r="I742" s="141"/>
      <c r="J742" s="141"/>
      <c r="K742" s="141"/>
      <c r="L742" s="141"/>
      <c r="M742" s="143"/>
      <c r="N742" s="144"/>
      <c r="O742" s="141"/>
      <c r="P742" s="145"/>
      <c r="Q742" s="141"/>
      <c r="R742" s="143"/>
      <c r="S742" s="141"/>
      <c r="T742" s="141"/>
      <c r="U742" s="141"/>
    </row>
    <row r="743" ht="12.75" customHeight="1">
      <c r="A743" s="141"/>
      <c r="B743" s="141"/>
      <c r="C743" s="141"/>
      <c r="D743" s="141"/>
      <c r="E743" s="142"/>
      <c r="F743" s="141"/>
      <c r="G743" s="141"/>
      <c r="H743" s="141"/>
      <c r="I743" s="141"/>
      <c r="J743" s="141"/>
      <c r="K743" s="141"/>
      <c r="L743" s="141"/>
      <c r="M743" s="143"/>
      <c r="N743" s="144"/>
      <c r="O743" s="141"/>
      <c r="P743" s="145"/>
      <c r="Q743" s="141"/>
      <c r="R743" s="143"/>
      <c r="S743" s="141"/>
      <c r="T743" s="141"/>
      <c r="U743" s="141"/>
    </row>
    <row r="744" ht="12.75" customHeight="1">
      <c r="A744" s="141"/>
      <c r="B744" s="141"/>
      <c r="C744" s="141"/>
      <c r="D744" s="141"/>
      <c r="E744" s="142"/>
      <c r="F744" s="141"/>
      <c r="G744" s="141"/>
      <c r="H744" s="141"/>
      <c r="I744" s="141"/>
      <c r="J744" s="141"/>
      <c r="K744" s="141"/>
      <c r="L744" s="141"/>
      <c r="M744" s="143"/>
      <c r="N744" s="144"/>
      <c r="O744" s="141"/>
      <c r="P744" s="145"/>
      <c r="Q744" s="141"/>
      <c r="R744" s="143"/>
      <c r="S744" s="141"/>
      <c r="T744" s="141"/>
      <c r="U744" s="141"/>
    </row>
    <row r="745" ht="12.75" customHeight="1">
      <c r="A745" s="141"/>
      <c r="B745" s="141"/>
      <c r="C745" s="141"/>
      <c r="D745" s="141"/>
      <c r="E745" s="142"/>
      <c r="F745" s="141"/>
      <c r="G745" s="141"/>
      <c r="H745" s="141"/>
      <c r="I745" s="141"/>
      <c r="J745" s="141"/>
      <c r="K745" s="141"/>
      <c r="L745" s="141"/>
      <c r="M745" s="143"/>
      <c r="N745" s="144"/>
      <c r="O745" s="141"/>
      <c r="P745" s="145"/>
      <c r="Q745" s="141"/>
      <c r="R745" s="143"/>
      <c r="S745" s="141"/>
      <c r="T745" s="141"/>
      <c r="U745" s="141"/>
    </row>
    <row r="746" ht="12.75" customHeight="1">
      <c r="A746" s="141"/>
      <c r="B746" s="141"/>
      <c r="C746" s="141"/>
      <c r="D746" s="141"/>
      <c r="E746" s="142"/>
      <c r="F746" s="141"/>
      <c r="G746" s="141"/>
      <c r="H746" s="141"/>
      <c r="I746" s="141"/>
      <c r="J746" s="141"/>
      <c r="K746" s="141"/>
      <c r="L746" s="141"/>
      <c r="M746" s="143"/>
      <c r="N746" s="144"/>
      <c r="O746" s="141"/>
      <c r="P746" s="145"/>
      <c r="Q746" s="141"/>
      <c r="R746" s="143"/>
      <c r="S746" s="141"/>
      <c r="T746" s="141"/>
      <c r="U746" s="141"/>
    </row>
    <row r="747" ht="12.75" customHeight="1">
      <c r="A747" s="141"/>
      <c r="B747" s="141"/>
      <c r="C747" s="141"/>
      <c r="D747" s="141"/>
      <c r="E747" s="142"/>
      <c r="F747" s="141"/>
      <c r="G747" s="141"/>
      <c r="H747" s="141"/>
      <c r="I747" s="141"/>
      <c r="J747" s="141"/>
      <c r="K747" s="141"/>
      <c r="L747" s="141"/>
      <c r="M747" s="143"/>
      <c r="N747" s="144"/>
      <c r="O747" s="141"/>
      <c r="P747" s="145"/>
      <c r="Q747" s="141"/>
      <c r="R747" s="143"/>
      <c r="S747" s="141"/>
      <c r="T747" s="141"/>
      <c r="U747" s="141"/>
    </row>
    <row r="748" ht="12.75" customHeight="1">
      <c r="A748" s="141"/>
      <c r="B748" s="141"/>
      <c r="C748" s="141"/>
      <c r="D748" s="141"/>
      <c r="E748" s="142"/>
      <c r="F748" s="141"/>
      <c r="G748" s="141"/>
      <c r="H748" s="141"/>
      <c r="I748" s="141"/>
      <c r="J748" s="141"/>
      <c r="K748" s="141"/>
      <c r="L748" s="141"/>
      <c r="M748" s="143"/>
      <c r="N748" s="144"/>
      <c r="O748" s="141"/>
      <c r="P748" s="145"/>
      <c r="Q748" s="141"/>
      <c r="R748" s="143"/>
      <c r="S748" s="141"/>
      <c r="T748" s="141"/>
      <c r="U748" s="141"/>
    </row>
    <row r="749" ht="12.75" customHeight="1">
      <c r="A749" s="141"/>
      <c r="B749" s="141"/>
      <c r="C749" s="141"/>
      <c r="D749" s="141"/>
      <c r="E749" s="142"/>
      <c r="F749" s="141"/>
      <c r="G749" s="141"/>
      <c r="H749" s="141"/>
      <c r="I749" s="141"/>
      <c r="J749" s="141"/>
      <c r="K749" s="141"/>
      <c r="L749" s="141"/>
      <c r="M749" s="143"/>
      <c r="N749" s="144"/>
      <c r="O749" s="141"/>
      <c r="P749" s="145"/>
      <c r="Q749" s="141"/>
      <c r="R749" s="143"/>
      <c r="S749" s="141"/>
      <c r="T749" s="141"/>
      <c r="U749" s="141"/>
    </row>
    <row r="750" ht="12.75" customHeight="1">
      <c r="A750" s="141"/>
      <c r="B750" s="141"/>
      <c r="C750" s="141"/>
      <c r="D750" s="141"/>
      <c r="E750" s="142"/>
      <c r="F750" s="141"/>
      <c r="G750" s="141"/>
      <c r="H750" s="141"/>
      <c r="I750" s="141"/>
      <c r="J750" s="141"/>
      <c r="K750" s="141"/>
      <c r="L750" s="141"/>
      <c r="M750" s="143"/>
      <c r="N750" s="144"/>
      <c r="O750" s="141"/>
      <c r="P750" s="145"/>
      <c r="Q750" s="141"/>
      <c r="R750" s="143"/>
      <c r="S750" s="141"/>
      <c r="T750" s="141"/>
      <c r="U750" s="141"/>
    </row>
    <row r="751" ht="12.75" customHeight="1">
      <c r="A751" s="141"/>
      <c r="B751" s="141"/>
      <c r="C751" s="141"/>
      <c r="D751" s="141"/>
      <c r="E751" s="142"/>
      <c r="F751" s="141"/>
      <c r="G751" s="141"/>
      <c r="H751" s="141"/>
      <c r="I751" s="141"/>
      <c r="J751" s="141"/>
      <c r="K751" s="141"/>
      <c r="L751" s="141"/>
      <c r="M751" s="143"/>
      <c r="N751" s="144"/>
      <c r="O751" s="141"/>
      <c r="P751" s="145"/>
      <c r="Q751" s="141"/>
      <c r="R751" s="143"/>
      <c r="S751" s="141"/>
      <c r="T751" s="141"/>
      <c r="U751" s="141"/>
    </row>
    <row r="752" ht="12.75" customHeight="1">
      <c r="A752" s="141"/>
      <c r="B752" s="141"/>
      <c r="C752" s="141"/>
      <c r="D752" s="141"/>
      <c r="E752" s="142"/>
      <c r="F752" s="141"/>
      <c r="G752" s="141"/>
      <c r="H752" s="141"/>
      <c r="I752" s="141"/>
      <c r="J752" s="141"/>
      <c r="K752" s="141"/>
      <c r="L752" s="141"/>
      <c r="M752" s="143"/>
      <c r="N752" s="144"/>
      <c r="O752" s="141"/>
      <c r="P752" s="145"/>
      <c r="Q752" s="141"/>
      <c r="R752" s="143"/>
      <c r="S752" s="141"/>
      <c r="T752" s="141"/>
      <c r="U752" s="141"/>
    </row>
    <row r="753" ht="12.75" customHeight="1">
      <c r="A753" s="141"/>
      <c r="B753" s="141"/>
      <c r="C753" s="141"/>
      <c r="D753" s="141"/>
      <c r="E753" s="142"/>
      <c r="F753" s="141"/>
      <c r="G753" s="141"/>
      <c r="H753" s="141"/>
      <c r="I753" s="141"/>
      <c r="J753" s="141"/>
      <c r="K753" s="141"/>
      <c r="L753" s="141"/>
      <c r="M753" s="143"/>
      <c r="N753" s="144"/>
      <c r="O753" s="141"/>
      <c r="P753" s="145"/>
      <c r="Q753" s="141"/>
      <c r="R753" s="143"/>
      <c r="S753" s="141"/>
      <c r="T753" s="141"/>
      <c r="U753" s="141"/>
    </row>
    <row r="754" ht="12.75" customHeight="1">
      <c r="A754" s="141"/>
      <c r="B754" s="141"/>
      <c r="C754" s="141"/>
      <c r="D754" s="141"/>
      <c r="E754" s="142"/>
      <c r="F754" s="141"/>
      <c r="G754" s="141"/>
      <c r="H754" s="141"/>
      <c r="I754" s="141"/>
      <c r="J754" s="141"/>
      <c r="K754" s="141"/>
      <c r="L754" s="141"/>
      <c r="M754" s="143"/>
      <c r="N754" s="144"/>
      <c r="O754" s="141"/>
      <c r="P754" s="145"/>
      <c r="Q754" s="141"/>
      <c r="R754" s="143"/>
      <c r="S754" s="141"/>
      <c r="T754" s="141"/>
      <c r="U754" s="141"/>
    </row>
    <row r="755" ht="12.75" customHeight="1">
      <c r="A755" s="141"/>
      <c r="B755" s="141"/>
      <c r="C755" s="141"/>
      <c r="D755" s="141"/>
      <c r="E755" s="142"/>
      <c r="F755" s="141"/>
      <c r="G755" s="141"/>
      <c r="H755" s="141"/>
      <c r="I755" s="141"/>
      <c r="J755" s="141"/>
      <c r="K755" s="141"/>
      <c r="L755" s="141"/>
      <c r="M755" s="143"/>
      <c r="N755" s="144"/>
      <c r="O755" s="141"/>
      <c r="P755" s="145"/>
      <c r="Q755" s="141"/>
      <c r="R755" s="143"/>
      <c r="S755" s="141"/>
      <c r="T755" s="141"/>
      <c r="U755" s="141"/>
    </row>
    <row r="756" ht="12.75" customHeight="1">
      <c r="A756" s="141"/>
      <c r="B756" s="141"/>
      <c r="C756" s="141"/>
      <c r="D756" s="141"/>
      <c r="E756" s="142"/>
      <c r="F756" s="141"/>
      <c r="G756" s="141"/>
      <c r="H756" s="141"/>
      <c r="I756" s="141"/>
      <c r="J756" s="141"/>
      <c r="K756" s="141"/>
      <c r="L756" s="141"/>
      <c r="M756" s="143"/>
      <c r="N756" s="144"/>
      <c r="O756" s="141"/>
      <c r="P756" s="145"/>
      <c r="Q756" s="141"/>
      <c r="R756" s="143"/>
      <c r="S756" s="141"/>
      <c r="T756" s="141"/>
      <c r="U756" s="141"/>
    </row>
    <row r="757" ht="12.75" customHeight="1">
      <c r="A757" s="141"/>
      <c r="B757" s="141"/>
      <c r="C757" s="141"/>
      <c r="D757" s="141"/>
      <c r="E757" s="142"/>
      <c r="F757" s="141"/>
      <c r="G757" s="141"/>
      <c r="H757" s="141"/>
      <c r="I757" s="141"/>
      <c r="J757" s="141"/>
      <c r="K757" s="141"/>
      <c r="L757" s="141"/>
      <c r="M757" s="143"/>
      <c r="N757" s="144"/>
      <c r="O757" s="141"/>
      <c r="P757" s="145"/>
      <c r="Q757" s="141"/>
      <c r="R757" s="143"/>
      <c r="S757" s="141"/>
      <c r="T757" s="141"/>
      <c r="U757" s="141"/>
    </row>
    <row r="758" ht="12.75" customHeight="1">
      <c r="A758" s="141"/>
      <c r="B758" s="141"/>
      <c r="C758" s="141"/>
      <c r="D758" s="141"/>
      <c r="E758" s="142"/>
      <c r="F758" s="141"/>
      <c r="G758" s="141"/>
      <c r="H758" s="141"/>
      <c r="I758" s="141"/>
      <c r="J758" s="141"/>
      <c r="K758" s="141"/>
      <c r="L758" s="141"/>
      <c r="M758" s="143"/>
      <c r="N758" s="144"/>
      <c r="O758" s="141"/>
      <c r="P758" s="145"/>
      <c r="Q758" s="141"/>
      <c r="R758" s="143"/>
      <c r="S758" s="141"/>
      <c r="T758" s="141"/>
      <c r="U758" s="141"/>
    </row>
    <row r="759" ht="12.75" customHeight="1">
      <c r="A759" s="141"/>
      <c r="B759" s="141"/>
      <c r="C759" s="141"/>
      <c r="D759" s="141"/>
      <c r="E759" s="142"/>
      <c r="F759" s="141"/>
      <c r="G759" s="141"/>
      <c r="H759" s="141"/>
      <c r="I759" s="141"/>
      <c r="J759" s="141"/>
      <c r="K759" s="141"/>
      <c r="L759" s="141"/>
      <c r="M759" s="143"/>
      <c r="N759" s="144"/>
      <c r="O759" s="141"/>
      <c r="P759" s="145"/>
      <c r="Q759" s="141"/>
      <c r="R759" s="143"/>
      <c r="S759" s="141"/>
      <c r="T759" s="141"/>
      <c r="U759" s="141"/>
    </row>
    <row r="760" ht="12.75" customHeight="1">
      <c r="A760" s="141"/>
      <c r="B760" s="141"/>
      <c r="C760" s="141"/>
      <c r="D760" s="141"/>
      <c r="E760" s="142"/>
      <c r="F760" s="141"/>
      <c r="G760" s="141"/>
      <c r="H760" s="141"/>
      <c r="I760" s="141"/>
      <c r="J760" s="141"/>
      <c r="K760" s="141"/>
      <c r="L760" s="141"/>
      <c r="M760" s="143"/>
      <c r="N760" s="144"/>
      <c r="O760" s="141"/>
      <c r="P760" s="145"/>
      <c r="Q760" s="141"/>
      <c r="R760" s="143"/>
      <c r="S760" s="141"/>
      <c r="T760" s="141"/>
      <c r="U760" s="141"/>
    </row>
    <row r="761" ht="12.75" customHeight="1">
      <c r="A761" s="141"/>
      <c r="B761" s="141"/>
      <c r="C761" s="141"/>
      <c r="D761" s="141"/>
      <c r="E761" s="142"/>
      <c r="F761" s="141"/>
      <c r="G761" s="141"/>
      <c r="H761" s="141"/>
      <c r="I761" s="141"/>
      <c r="J761" s="141"/>
      <c r="K761" s="141"/>
      <c r="L761" s="141"/>
      <c r="M761" s="143"/>
      <c r="N761" s="144"/>
      <c r="O761" s="141"/>
      <c r="P761" s="145"/>
      <c r="Q761" s="141"/>
      <c r="R761" s="143"/>
      <c r="S761" s="141"/>
      <c r="T761" s="141"/>
      <c r="U761" s="141"/>
    </row>
    <row r="762" ht="12.75" customHeight="1">
      <c r="A762" s="141"/>
      <c r="B762" s="141"/>
      <c r="C762" s="141"/>
      <c r="D762" s="141"/>
      <c r="E762" s="142"/>
      <c r="F762" s="141"/>
      <c r="G762" s="141"/>
      <c r="H762" s="141"/>
      <c r="I762" s="141"/>
      <c r="J762" s="141"/>
      <c r="K762" s="141"/>
      <c r="L762" s="141"/>
      <c r="M762" s="143"/>
      <c r="N762" s="144"/>
      <c r="O762" s="141"/>
      <c r="P762" s="145"/>
      <c r="Q762" s="141"/>
      <c r="R762" s="143"/>
      <c r="S762" s="141"/>
      <c r="T762" s="141"/>
      <c r="U762" s="141"/>
    </row>
    <row r="763" ht="12.75" customHeight="1">
      <c r="A763" s="141"/>
      <c r="B763" s="141"/>
      <c r="C763" s="141"/>
      <c r="D763" s="141"/>
      <c r="E763" s="142"/>
      <c r="F763" s="141"/>
      <c r="G763" s="141"/>
      <c r="H763" s="141"/>
      <c r="I763" s="141"/>
      <c r="J763" s="141"/>
      <c r="K763" s="141"/>
      <c r="L763" s="141"/>
      <c r="M763" s="143"/>
      <c r="N763" s="144"/>
      <c r="O763" s="141"/>
      <c r="P763" s="145"/>
      <c r="Q763" s="141"/>
      <c r="R763" s="143"/>
      <c r="S763" s="141"/>
      <c r="T763" s="141"/>
      <c r="U763" s="141"/>
    </row>
    <row r="764" ht="12.75" customHeight="1">
      <c r="A764" s="141"/>
      <c r="B764" s="141"/>
      <c r="C764" s="141"/>
      <c r="D764" s="141"/>
      <c r="E764" s="142"/>
      <c r="F764" s="141"/>
      <c r="G764" s="141"/>
      <c r="H764" s="141"/>
      <c r="I764" s="141"/>
      <c r="J764" s="141"/>
      <c r="K764" s="141"/>
      <c r="L764" s="141"/>
      <c r="M764" s="143"/>
      <c r="N764" s="144"/>
      <c r="O764" s="141"/>
      <c r="P764" s="145"/>
      <c r="Q764" s="141"/>
      <c r="R764" s="143"/>
      <c r="S764" s="141"/>
      <c r="T764" s="141"/>
      <c r="U764" s="141"/>
    </row>
    <row r="765" ht="12.75" customHeight="1">
      <c r="A765" s="141"/>
      <c r="B765" s="141"/>
      <c r="C765" s="141"/>
      <c r="D765" s="141"/>
      <c r="E765" s="142"/>
      <c r="F765" s="141"/>
      <c r="G765" s="141"/>
      <c r="H765" s="141"/>
      <c r="I765" s="141"/>
      <c r="J765" s="141"/>
      <c r="K765" s="141"/>
      <c r="L765" s="141"/>
      <c r="M765" s="143"/>
      <c r="N765" s="144"/>
      <c r="O765" s="141"/>
      <c r="P765" s="145"/>
      <c r="Q765" s="141"/>
      <c r="R765" s="143"/>
      <c r="S765" s="141"/>
      <c r="T765" s="141"/>
      <c r="U765" s="141"/>
    </row>
    <row r="766" ht="12.75" customHeight="1">
      <c r="A766" s="141"/>
      <c r="B766" s="141"/>
      <c r="C766" s="141"/>
      <c r="D766" s="141"/>
      <c r="E766" s="142"/>
      <c r="F766" s="141"/>
      <c r="G766" s="141"/>
      <c r="H766" s="141"/>
      <c r="I766" s="141"/>
      <c r="J766" s="141"/>
      <c r="K766" s="141"/>
      <c r="L766" s="141"/>
      <c r="M766" s="143"/>
      <c r="N766" s="144"/>
      <c r="O766" s="141"/>
      <c r="P766" s="145"/>
      <c r="Q766" s="141"/>
      <c r="R766" s="143"/>
      <c r="S766" s="141"/>
      <c r="T766" s="141"/>
      <c r="U766" s="141"/>
    </row>
    <row r="767" ht="12.75" customHeight="1">
      <c r="A767" s="141"/>
      <c r="B767" s="141"/>
      <c r="C767" s="141"/>
      <c r="D767" s="141"/>
      <c r="E767" s="142"/>
      <c r="F767" s="141"/>
      <c r="G767" s="141"/>
      <c r="H767" s="141"/>
      <c r="I767" s="141"/>
      <c r="J767" s="141"/>
      <c r="K767" s="141"/>
      <c r="L767" s="141"/>
      <c r="M767" s="143"/>
      <c r="N767" s="144"/>
      <c r="O767" s="141"/>
      <c r="P767" s="145"/>
      <c r="Q767" s="141"/>
      <c r="R767" s="143"/>
      <c r="S767" s="141"/>
      <c r="T767" s="141"/>
      <c r="U767" s="141"/>
    </row>
    <row r="768" ht="12.75" customHeight="1">
      <c r="A768" s="141"/>
      <c r="B768" s="141"/>
      <c r="C768" s="141"/>
      <c r="D768" s="141"/>
      <c r="E768" s="142"/>
      <c r="F768" s="141"/>
      <c r="G768" s="141"/>
      <c r="H768" s="141"/>
      <c r="I768" s="141"/>
      <c r="J768" s="141"/>
      <c r="K768" s="141"/>
      <c r="L768" s="141"/>
      <c r="M768" s="143"/>
      <c r="N768" s="144"/>
      <c r="O768" s="141"/>
      <c r="P768" s="145"/>
      <c r="Q768" s="141"/>
      <c r="R768" s="143"/>
      <c r="S768" s="141"/>
      <c r="T768" s="141"/>
      <c r="U768" s="141"/>
    </row>
    <row r="769" ht="12.75" customHeight="1">
      <c r="A769" s="141"/>
      <c r="B769" s="141"/>
      <c r="C769" s="141"/>
      <c r="D769" s="141"/>
      <c r="E769" s="142"/>
      <c r="F769" s="141"/>
      <c r="G769" s="141"/>
      <c r="H769" s="141"/>
      <c r="I769" s="141"/>
      <c r="J769" s="141"/>
      <c r="K769" s="141"/>
      <c r="L769" s="141"/>
      <c r="M769" s="143"/>
      <c r="N769" s="144"/>
      <c r="O769" s="141"/>
      <c r="P769" s="145"/>
      <c r="Q769" s="141"/>
      <c r="R769" s="143"/>
      <c r="S769" s="141"/>
      <c r="T769" s="141"/>
      <c r="U769" s="141"/>
    </row>
    <row r="770" ht="12.75" customHeight="1">
      <c r="A770" s="141"/>
      <c r="B770" s="141"/>
      <c r="C770" s="141"/>
      <c r="D770" s="141"/>
      <c r="E770" s="142"/>
      <c r="F770" s="141"/>
      <c r="G770" s="141"/>
      <c r="H770" s="141"/>
      <c r="I770" s="141"/>
      <c r="J770" s="141"/>
      <c r="K770" s="141"/>
      <c r="L770" s="141"/>
      <c r="M770" s="143"/>
      <c r="N770" s="144"/>
      <c r="O770" s="141"/>
      <c r="P770" s="145"/>
      <c r="Q770" s="141"/>
      <c r="R770" s="143"/>
      <c r="S770" s="141"/>
      <c r="T770" s="141"/>
      <c r="U770" s="141"/>
    </row>
    <row r="771" ht="12.75" customHeight="1">
      <c r="A771" s="141"/>
      <c r="B771" s="141"/>
      <c r="C771" s="141"/>
      <c r="D771" s="141"/>
      <c r="E771" s="142"/>
      <c r="F771" s="141"/>
      <c r="G771" s="141"/>
      <c r="H771" s="141"/>
      <c r="I771" s="141"/>
      <c r="J771" s="141"/>
      <c r="K771" s="141"/>
      <c r="L771" s="141"/>
      <c r="M771" s="143"/>
      <c r="N771" s="144"/>
      <c r="O771" s="141"/>
      <c r="P771" s="145"/>
      <c r="Q771" s="141"/>
      <c r="R771" s="143"/>
      <c r="S771" s="141"/>
      <c r="T771" s="141"/>
      <c r="U771" s="141"/>
    </row>
    <row r="772" ht="12.75" customHeight="1">
      <c r="A772" s="141"/>
      <c r="B772" s="141"/>
      <c r="C772" s="141"/>
      <c r="D772" s="141"/>
      <c r="E772" s="142"/>
      <c r="F772" s="141"/>
      <c r="G772" s="141"/>
      <c r="H772" s="141"/>
      <c r="I772" s="141"/>
      <c r="J772" s="141"/>
      <c r="K772" s="141"/>
      <c r="L772" s="141"/>
      <c r="M772" s="143"/>
      <c r="N772" s="144"/>
      <c r="O772" s="141"/>
      <c r="P772" s="145"/>
      <c r="Q772" s="141"/>
      <c r="R772" s="143"/>
      <c r="S772" s="141"/>
      <c r="T772" s="141"/>
      <c r="U772" s="141"/>
    </row>
    <row r="773" ht="12.75" customHeight="1">
      <c r="A773" s="141"/>
      <c r="B773" s="141"/>
      <c r="C773" s="141"/>
      <c r="D773" s="141"/>
      <c r="E773" s="142"/>
      <c r="F773" s="141"/>
      <c r="G773" s="141"/>
      <c r="H773" s="141"/>
      <c r="I773" s="141"/>
      <c r="J773" s="141"/>
      <c r="K773" s="141"/>
      <c r="L773" s="141"/>
      <c r="M773" s="143"/>
      <c r="N773" s="144"/>
      <c r="O773" s="141"/>
      <c r="P773" s="145"/>
      <c r="Q773" s="141"/>
      <c r="R773" s="143"/>
      <c r="S773" s="141"/>
      <c r="T773" s="141"/>
      <c r="U773" s="141"/>
    </row>
    <row r="774" ht="12.75" customHeight="1">
      <c r="A774" s="141"/>
      <c r="B774" s="141"/>
      <c r="C774" s="141"/>
      <c r="D774" s="141"/>
      <c r="E774" s="142"/>
      <c r="F774" s="141"/>
      <c r="G774" s="141"/>
      <c r="H774" s="141"/>
      <c r="I774" s="141"/>
      <c r="J774" s="141"/>
      <c r="K774" s="141"/>
      <c r="L774" s="141"/>
      <c r="M774" s="143"/>
      <c r="N774" s="144"/>
      <c r="O774" s="141"/>
      <c r="P774" s="145"/>
      <c r="Q774" s="141"/>
      <c r="R774" s="143"/>
      <c r="S774" s="141"/>
      <c r="T774" s="141"/>
      <c r="U774" s="141"/>
    </row>
    <row r="775" ht="12.75" customHeight="1">
      <c r="A775" s="141"/>
      <c r="B775" s="141"/>
      <c r="C775" s="141"/>
      <c r="D775" s="141"/>
      <c r="E775" s="142"/>
      <c r="F775" s="141"/>
      <c r="G775" s="141"/>
      <c r="H775" s="141"/>
      <c r="I775" s="141"/>
      <c r="J775" s="141"/>
      <c r="K775" s="141"/>
      <c r="L775" s="141"/>
      <c r="M775" s="143"/>
      <c r="N775" s="144"/>
      <c r="O775" s="141"/>
      <c r="P775" s="145"/>
      <c r="Q775" s="141"/>
      <c r="R775" s="143"/>
      <c r="S775" s="141"/>
      <c r="T775" s="141"/>
      <c r="U775" s="141"/>
    </row>
    <row r="776" ht="12.75" customHeight="1">
      <c r="A776" s="141"/>
      <c r="B776" s="141"/>
      <c r="C776" s="141"/>
      <c r="D776" s="141"/>
      <c r="E776" s="142"/>
      <c r="F776" s="141"/>
      <c r="G776" s="141"/>
      <c r="H776" s="141"/>
      <c r="I776" s="141"/>
      <c r="J776" s="141"/>
      <c r="K776" s="141"/>
      <c r="L776" s="141"/>
      <c r="M776" s="143"/>
      <c r="N776" s="144"/>
      <c r="O776" s="141"/>
      <c r="P776" s="145"/>
      <c r="Q776" s="141"/>
      <c r="R776" s="143"/>
      <c r="S776" s="141"/>
      <c r="T776" s="141"/>
      <c r="U776" s="141"/>
    </row>
    <row r="777" ht="12.75" customHeight="1">
      <c r="A777" s="141"/>
      <c r="B777" s="141"/>
      <c r="C777" s="141"/>
      <c r="D777" s="141"/>
      <c r="E777" s="142"/>
      <c r="F777" s="141"/>
      <c r="G777" s="141"/>
      <c r="H777" s="141"/>
      <c r="I777" s="141"/>
      <c r="J777" s="141"/>
      <c r="K777" s="141"/>
      <c r="L777" s="141"/>
      <c r="M777" s="143"/>
      <c r="N777" s="144"/>
      <c r="O777" s="141"/>
      <c r="P777" s="145"/>
      <c r="Q777" s="141"/>
      <c r="R777" s="143"/>
      <c r="S777" s="141"/>
      <c r="T777" s="141"/>
      <c r="U777" s="141"/>
    </row>
    <row r="778" ht="12.75" customHeight="1">
      <c r="A778" s="141"/>
      <c r="B778" s="141"/>
      <c r="C778" s="141"/>
      <c r="D778" s="141"/>
      <c r="E778" s="142"/>
      <c r="F778" s="141"/>
      <c r="G778" s="141"/>
      <c r="H778" s="141"/>
      <c r="I778" s="141"/>
      <c r="J778" s="141"/>
      <c r="K778" s="141"/>
      <c r="L778" s="141"/>
      <c r="M778" s="143"/>
      <c r="N778" s="144"/>
      <c r="O778" s="141"/>
      <c r="P778" s="145"/>
      <c r="Q778" s="141"/>
      <c r="R778" s="143"/>
      <c r="S778" s="141"/>
      <c r="T778" s="141"/>
      <c r="U778" s="141"/>
    </row>
    <row r="779" ht="12.75" customHeight="1">
      <c r="A779" s="141"/>
      <c r="B779" s="141"/>
      <c r="C779" s="141"/>
      <c r="D779" s="141"/>
      <c r="E779" s="142"/>
      <c r="F779" s="141"/>
      <c r="G779" s="141"/>
      <c r="H779" s="141"/>
      <c r="I779" s="141"/>
      <c r="J779" s="141"/>
      <c r="K779" s="141"/>
      <c r="L779" s="141"/>
      <c r="M779" s="143"/>
      <c r="N779" s="144"/>
      <c r="O779" s="141"/>
      <c r="P779" s="145"/>
      <c r="Q779" s="141"/>
      <c r="R779" s="143"/>
      <c r="S779" s="141"/>
      <c r="T779" s="141"/>
      <c r="U779" s="141"/>
    </row>
    <row r="780" ht="12.75" customHeight="1">
      <c r="A780" s="141"/>
      <c r="B780" s="141"/>
      <c r="C780" s="141"/>
      <c r="D780" s="141"/>
      <c r="E780" s="142"/>
      <c r="F780" s="141"/>
      <c r="G780" s="141"/>
      <c r="H780" s="141"/>
      <c r="I780" s="141"/>
      <c r="J780" s="141"/>
      <c r="K780" s="141"/>
      <c r="L780" s="141"/>
      <c r="M780" s="143"/>
      <c r="N780" s="144"/>
      <c r="O780" s="141"/>
      <c r="P780" s="145"/>
      <c r="Q780" s="141"/>
      <c r="R780" s="143"/>
      <c r="S780" s="141"/>
      <c r="T780" s="141"/>
      <c r="U780" s="141"/>
    </row>
    <row r="781" ht="12.75" customHeight="1">
      <c r="A781" s="141"/>
      <c r="B781" s="141"/>
      <c r="C781" s="141"/>
      <c r="D781" s="141"/>
      <c r="E781" s="142"/>
      <c r="F781" s="141"/>
      <c r="G781" s="141"/>
      <c r="H781" s="141"/>
      <c r="I781" s="141"/>
      <c r="J781" s="141"/>
      <c r="K781" s="141"/>
      <c r="L781" s="141"/>
      <c r="M781" s="143"/>
      <c r="N781" s="144"/>
      <c r="O781" s="141"/>
      <c r="P781" s="145"/>
      <c r="Q781" s="141"/>
      <c r="R781" s="143"/>
      <c r="S781" s="141"/>
      <c r="T781" s="141"/>
      <c r="U781" s="141"/>
    </row>
    <row r="782" ht="12.75" customHeight="1">
      <c r="A782" s="141"/>
      <c r="B782" s="141"/>
      <c r="C782" s="141"/>
      <c r="D782" s="141"/>
      <c r="E782" s="142"/>
      <c r="F782" s="141"/>
      <c r="G782" s="141"/>
      <c r="H782" s="141"/>
      <c r="I782" s="141"/>
      <c r="J782" s="141"/>
      <c r="K782" s="141"/>
      <c r="L782" s="141"/>
      <c r="M782" s="143"/>
      <c r="N782" s="144"/>
      <c r="O782" s="141"/>
      <c r="P782" s="145"/>
      <c r="Q782" s="141"/>
      <c r="R782" s="143"/>
      <c r="S782" s="141"/>
      <c r="T782" s="141"/>
      <c r="U782" s="141"/>
    </row>
    <row r="783" ht="12.75" customHeight="1">
      <c r="A783" s="141"/>
      <c r="B783" s="141"/>
      <c r="C783" s="141"/>
      <c r="D783" s="141"/>
      <c r="E783" s="142"/>
      <c r="F783" s="141"/>
      <c r="G783" s="141"/>
      <c r="H783" s="141"/>
      <c r="I783" s="141"/>
      <c r="J783" s="141"/>
      <c r="K783" s="141"/>
      <c r="L783" s="141"/>
      <c r="M783" s="143"/>
      <c r="N783" s="144"/>
      <c r="O783" s="141"/>
      <c r="P783" s="145"/>
      <c r="Q783" s="141"/>
      <c r="R783" s="143"/>
      <c r="S783" s="141"/>
      <c r="T783" s="141"/>
      <c r="U783" s="141"/>
    </row>
    <row r="784" ht="12.75" customHeight="1">
      <c r="A784" s="141"/>
      <c r="B784" s="141"/>
      <c r="C784" s="141"/>
      <c r="D784" s="141"/>
      <c r="E784" s="142"/>
      <c r="F784" s="141"/>
      <c r="G784" s="141"/>
      <c r="H784" s="141"/>
      <c r="I784" s="141"/>
      <c r="J784" s="141"/>
      <c r="K784" s="141"/>
      <c r="L784" s="141"/>
      <c r="M784" s="143"/>
      <c r="N784" s="144"/>
      <c r="O784" s="141"/>
      <c r="P784" s="145"/>
      <c r="Q784" s="141"/>
      <c r="R784" s="143"/>
      <c r="S784" s="141"/>
      <c r="T784" s="141"/>
      <c r="U784" s="141"/>
    </row>
    <row r="785" ht="12.75" customHeight="1">
      <c r="A785" s="141"/>
      <c r="B785" s="141"/>
      <c r="C785" s="141"/>
      <c r="D785" s="141"/>
      <c r="E785" s="142"/>
      <c r="F785" s="141"/>
      <c r="G785" s="141"/>
      <c r="H785" s="141"/>
      <c r="I785" s="141"/>
      <c r="J785" s="141"/>
      <c r="K785" s="141"/>
      <c r="L785" s="141"/>
      <c r="M785" s="143"/>
      <c r="N785" s="144"/>
      <c r="O785" s="141"/>
      <c r="P785" s="145"/>
      <c r="Q785" s="141"/>
      <c r="R785" s="143"/>
      <c r="S785" s="141"/>
      <c r="T785" s="141"/>
      <c r="U785" s="141"/>
    </row>
    <row r="786" ht="12.75" customHeight="1">
      <c r="A786" s="141"/>
      <c r="B786" s="141"/>
      <c r="C786" s="141"/>
      <c r="D786" s="141"/>
      <c r="E786" s="142"/>
      <c r="F786" s="141"/>
      <c r="G786" s="141"/>
      <c r="H786" s="141"/>
      <c r="I786" s="141"/>
      <c r="J786" s="141"/>
      <c r="K786" s="141"/>
      <c r="L786" s="141"/>
      <c r="M786" s="143"/>
      <c r="N786" s="144"/>
      <c r="O786" s="141"/>
      <c r="P786" s="145"/>
      <c r="Q786" s="141"/>
      <c r="R786" s="143"/>
      <c r="S786" s="141"/>
      <c r="T786" s="141"/>
      <c r="U786" s="141"/>
    </row>
    <row r="787" ht="12.75" customHeight="1">
      <c r="A787" s="141"/>
      <c r="B787" s="141"/>
      <c r="C787" s="141"/>
      <c r="D787" s="141"/>
      <c r="E787" s="142"/>
      <c r="F787" s="141"/>
      <c r="G787" s="141"/>
      <c r="H787" s="141"/>
      <c r="I787" s="141"/>
      <c r="J787" s="141"/>
      <c r="K787" s="141"/>
      <c r="L787" s="141"/>
      <c r="M787" s="143"/>
      <c r="N787" s="144"/>
      <c r="O787" s="141"/>
      <c r="P787" s="145"/>
      <c r="Q787" s="141"/>
      <c r="R787" s="143"/>
      <c r="S787" s="141"/>
      <c r="T787" s="141"/>
      <c r="U787" s="141"/>
    </row>
    <row r="788" ht="12.75" customHeight="1">
      <c r="A788" s="141"/>
      <c r="B788" s="141"/>
      <c r="C788" s="141"/>
      <c r="D788" s="141"/>
      <c r="E788" s="142"/>
      <c r="F788" s="141"/>
      <c r="G788" s="141"/>
      <c r="H788" s="141"/>
      <c r="I788" s="141"/>
      <c r="J788" s="141"/>
      <c r="K788" s="141"/>
      <c r="L788" s="141"/>
      <c r="M788" s="143"/>
      <c r="N788" s="144"/>
      <c r="O788" s="141"/>
      <c r="P788" s="145"/>
      <c r="Q788" s="141"/>
      <c r="R788" s="143"/>
      <c r="S788" s="141"/>
      <c r="T788" s="141"/>
      <c r="U788" s="141"/>
    </row>
    <row r="789" ht="12.75" customHeight="1">
      <c r="A789" s="141"/>
      <c r="B789" s="141"/>
      <c r="C789" s="141"/>
      <c r="D789" s="141"/>
      <c r="E789" s="142"/>
      <c r="F789" s="141"/>
      <c r="G789" s="141"/>
      <c r="H789" s="141"/>
      <c r="I789" s="141"/>
      <c r="J789" s="141"/>
      <c r="K789" s="141"/>
      <c r="L789" s="141"/>
      <c r="M789" s="143"/>
      <c r="N789" s="144"/>
      <c r="O789" s="141"/>
      <c r="P789" s="145"/>
      <c r="Q789" s="141"/>
      <c r="R789" s="143"/>
      <c r="S789" s="141"/>
      <c r="T789" s="141"/>
      <c r="U789" s="141"/>
    </row>
    <row r="790" ht="12.75" customHeight="1">
      <c r="A790" s="141"/>
      <c r="B790" s="141"/>
      <c r="C790" s="141"/>
      <c r="D790" s="141"/>
      <c r="E790" s="142"/>
      <c r="F790" s="141"/>
      <c r="G790" s="141"/>
      <c r="H790" s="141"/>
      <c r="I790" s="141"/>
      <c r="J790" s="141"/>
      <c r="K790" s="141"/>
      <c r="L790" s="141"/>
      <c r="M790" s="143"/>
      <c r="N790" s="144"/>
      <c r="O790" s="141"/>
      <c r="P790" s="145"/>
      <c r="Q790" s="141"/>
      <c r="R790" s="143"/>
      <c r="S790" s="141"/>
      <c r="T790" s="141"/>
      <c r="U790" s="141"/>
    </row>
    <row r="791" ht="12.75" customHeight="1">
      <c r="A791" s="141"/>
      <c r="B791" s="141"/>
      <c r="C791" s="141"/>
      <c r="D791" s="141"/>
      <c r="E791" s="142"/>
      <c r="F791" s="141"/>
      <c r="G791" s="141"/>
      <c r="H791" s="141"/>
      <c r="I791" s="141"/>
      <c r="J791" s="141"/>
      <c r="K791" s="141"/>
      <c r="L791" s="141"/>
      <c r="M791" s="143"/>
      <c r="N791" s="144"/>
      <c r="O791" s="141"/>
      <c r="P791" s="145"/>
      <c r="Q791" s="141"/>
      <c r="R791" s="143"/>
      <c r="S791" s="141"/>
      <c r="T791" s="141"/>
      <c r="U791" s="141"/>
    </row>
    <row r="792" ht="12.75" customHeight="1">
      <c r="A792" s="141"/>
      <c r="B792" s="141"/>
      <c r="C792" s="141"/>
      <c r="D792" s="141"/>
      <c r="E792" s="142"/>
      <c r="F792" s="141"/>
      <c r="G792" s="141"/>
      <c r="H792" s="141"/>
      <c r="I792" s="141"/>
      <c r="J792" s="141"/>
      <c r="K792" s="141"/>
      <c r="L792" s="141"/>
      <c r="M792" s="143"/>
      <c r="N792" s="144"/>
      <c r="O792" s="141"/>
      <c r="P792" s="145"/>
      <c r="Q792" s="141"/>
      <c r="R792" s="143"/>
      <c r="S792" s="141"/>
      <c r="T792" s="141"/>
      <c r="U792" s="141"/>
    </row>
    <row r="793" ht="12.75" customHeight="1">
      <c r="A793" s="141"/>
      <c r="B793" s="141"/>
      <c r="C793" s="141"/>
      <c r="D793" s="141"/>
      <c r="E793" s="142"/>
      <c r="F793" s="141"/>
      <c r="G793" s="141"/>
      <c r="H793" s="141"/>
      <c r="I793" s="141"/>
      <c r="J793" s="141"/>
      <c r="K793" s="141"/>
      <c r="L793" s="141"/>
      <c r="M793" s="143"/>
      <c r="N793" s="144"/>
      <c r="O793" s="141"/>
      <c r="P793" s="145"/>
      <c r="Q793" s="141"/>
      <c r="R793" s="143"/>
      <c r="S793" s="141"/>
      <c r="T793" s="141"/>
      <c r="U793" s="141"/>
    </row>
    <row r="794" ht="12.75" customHeight="1">
      <c r="A794" s="141"/>
      <c r="B794" s="141"/>
      <c r="C794" s="141"/>
      <c r="D794" s="141"/>
      <c r="E794" s="142"/>
      <c r="F794" s="141"/>
      <c r="G794" s="141"/>
      <c r="H794" s="141"/>
      <c r="I794" s="141"/>
      <c r="J794" s="141"/>
      <c r="K794" s="141"/>
      <c r="L794" s="141"/>
      <c r="M794" s="143"/>
      <c r="N794" s="144"/>
      <c r="O794" s="141"/>
      <c r="P794" s="145"/>
      <c r="Q794" s="141"/>
      <c r="R794" s="143"/>
      <c r="S794" s="141"/>
      <c r="T794" s="141"/>
      <c r="U794" s="141"/>
    </row>
    <row r="795" ht="12.75" customHeight="1">
      <c r="A795" s="141"/>
      <c r="B795" s="141"/>
      <c r="C795" s="141"/>
      <c r="D795" s="141"/>
      <c r="E795" s="142"/>
      <c r="F795" s="141"/>
      <c r="G795" s="141"/>
      <c r="H795" s="141"/>
      <c r="I795" s="141"/>
      <c r="J795" s="141"/>
      <c r="K795" s="141"/>
      <c r="L795" s="141"/>
      <c r="M795" s="143"/>
      <c r="N795" s="144"/>
      <c r="O795" s="141"/>
      <c r="P795" s="145"/>
      <c r="Q795" s="141"/>
      <c r="R795" s="143"/>
      <c r="S795" s="141"/>
      <c r="T795" s="141"/>
      <c r="U795" s="141"/>
    </row>
    <row r="796" ht="12.75" customHeight="1">
      <c r="A796" s="141"/>
      <c r="B796" s="141"/>
      <c r="C796" s="141"/>
      <c r="D796" s="141"/>
      <c r="E796" s="142"/>
      <c r="F796" s="141"/>
      <c r="G796" s="141"/>
      <c r="H796" s="141"/>
      <c r="I796" s="141"/>
      <c r="J796" s="141"/>
      <c r="K796" s="141"/>
      <c r="L796" s="141"/>
      <c r="M796" s="143"/>
      <c r="N796" s="144"/>
      <c r="O796" s="141"/>
      <c r="P796" s="145"/>
      <c r="Q796" s="141"/>
      <c r="R796" s="143"/>
      <c r="S796" s="141"/>
      <c r="T796" s="141"/>
      <c r="U796" s="141"/>
    </row>
    <row r="797" ht="12.75" customHeight="1">
      <c r="A797" s="141"/>
      <c r="B797" s="141"/>
      <c r="C797" s="141"/>
      <c r="D797" s="141"/>
      <c r="E797" s="142"/>
      <c r="F797" s="141"/>
      <c r="G797" s="141"/>
      <c r="H797" s="141"/>
      <c r="I797" s="141"/>
      <c r="J797" s="141"/>
      <c r="K797" s="141"/>
      <c r="L797" s="141"/>
      <c r="M797" s="143"/>
      <c r="N797" s="144"/>
      <c r="O797" s="141"/>
      <c r="P797" s="145"/>
      <c r="Q797" s="141"/>
      <c r="R797" s="143"/>
      <c r="S797" s="141"/>
      <c r="T797" s="141"/>
      <c r="U797" s="141"/>
    </row>
    <row r="798" ht="12.75" customHeight="1">
      <c r="A798" s="141"/>
      <c r="B798" s="141"/>
      <c r="C798" s="141"/>
      <c r="D798" s="141"/>
      <c r="E798" s="142"/>
      <c r="F798" s="141"/>
      <c r="G798" s="141"/>
      <c r="H798" s="141"/>
      <c r="I798" s="141"/>
      <c r="J798" s="141"/>
      <c r="K798" s="141"/>
      <c r="L798" s="141"/>
      <c r="M798" s="143"/>
      <c r="N798" s="144"/>
      <c r="O798" s="141"/>
      <c r="P798" s="145"/>
      <c r="Q798" s="141"/>
      <c r="R798" s="143"/>
      <c r="S798" s="141"/>
      <c r="T798" s="141"/>
      <c r="U798" s="141"/>
    </row>
    <row r="799" ht="12.75" customHeight="1">
      <c r="A799" s="141"/>
      <c r="B799" s="141"/>
      <c r="C799" s="141"/>
      <c r="D799" s="141"/>
      <c r="E799" s="142"/>
      <c r="F799" s="141"/>
      <c r="G799" s="141"/>
      <c r="H799" s="141"/>
      <c r="I799" s="141"/>
      <c r="J799" s="141"/>
      <c r="K799" s="141"/>
      <c r="L799" s="141"/>
      <c r="M799" s="143"/>
      <c r="N799" s="144"/>
      <c r="O799" s="141"/>
      <c r="P799" s="145"/>
      <c r="Q799" s="141"/>
      <c r="R799" s="143"/>
      <c r="S799" s="141"/>
      <c r="T799" s="141"/>
      <c r="U799" s="141"/>
    </row>
    <row r="800" ht="12.75" customHeight="1">
      <c r="A800" s="141"/>
      <c r="B800" s="141"/>
      <c r="C800" s="141"/>
      <c r="D800" s="141"/>
      <c r="E800" s="142"/>
      <c r="F800" s="141"/>
      <c r="G800" s="141"/>
      <c r="H800" s="141"/>
      <c r="I800" s="141"/>
      <c r="J800" s="141"/>
      <c r="K800" s="141"/>
      <c r="L800" s="141"/>
      <c r="M800" s="143"/>
      <c r="N800" s="144"/>
      <c r="O800" s="141"/>
      <c r="P800" s="145"/>
      <c r="Q800" s="141"/>
      <c r="R800" s="143"/>
      <c r="S800" s="141"/>
      <c r="T800" s="141"/>
      <c r="U800" s="141"/>
    </row>
    <row r="801" ht="12.75" customHeight="1">
      <c r="A801" s="141"/>
      <c r="B801" s="141"/>
      <c r="C801" s="141"/>
      <c r="D801" s="141"/>
      <c r="E801" s="142"/>
      <c r="F801" s="141"/>
      <c r="G801" s="141"/>
      <c r="H801" s="141"/>
      <c r="I801" s="141"/>
      <c r="J801" s="141"/>
      <c r="K801" s="141"/>
      <c r="L801" s="141"/>
      <c r="M801" s="143"/>
      <c r="N801" s="144"/>
      <c r="O801" s="141"/>
      <c r="P801" s="145"/>
      <c r="Q801" s="141"/>
      <c r="R801" s="143"/>
      <c r="S801" s="141"/>
      <c r="T801" s="141"/>
      <c r="U801" s="141"/>
    </row>
    <row r="802" ht="12.75" customHeight="1">
      <c r="A802" s="141"/>
      <c r="B802" s="141"/>
      <c r="C802" s="141"/>
      <c r="D802" s="141"/>
      <c r="E802" s="142"/>
      <c r="F802" s="141"/>
      <c r="G802" s="141"/>
      <c r="H802" s="141"/>
      <c r="I802" s="141"/>
      <c r="J802" s="141"/>
      <c r="K802" s="141"/>
      <c r="L802" s="141"/>
      <c r="M802" s="143"/>
      <c r="N802" s="144"/>
      <c r="O802" s="141"/>
      <c r="P802" s="145"/>
      <c r="Q802" s="141"/>
      <c r="R802" s="143"/>
      <c r="S802" s="141"/>
      <c r="T802" s="141"/>
      <c r="U802" s="141"/>
    </row>
    <row r="803" ht="12.75" customHeight="1">
      <c r="A803" s="141"/>
      <c r="B803" s="141"/>
      <c r="C803" s="141"/>
      <c r="D803" s="141"/>
      <c r="E803" s="142"/>
      <c r="F803" s="141"/>
      <c r="G803" s="141"/>
      <c r="H803" s="141"/>
      <c r="I803" s="141"/>
      <c r="J803" s="141"/>
      <c r="K803" s="141"/>
      <c r="L803" s="141"/>
      <c r="M803" s="143"/>
      <c r="N803" s="144"/>
      <c r="O803" s="141"/>
      <c r="P803" s="145"/>
      <c r="Q803" s="141"/>
      <c r="R803" s="143"/>
      <c r="S803" s="141"/>
      <c r="T803" s="141"/>
      <c r="U803" s="141"/>
    </row>
    <row r="804" ht="12.75" customHeight="1">
      <c r="A804" s="141"/>
      <c r="B804" s="141"/>
      <c r="C804" s="141"/>
      <c r="D804" s="141"/>
      <c r="E804" s="142"/>
      <c r="F804" s="141"/>
      <c r="G804" s="141"/>
      <c r="H804" s="141"/>
      <c r="I804" s="141"/>
      <c r="J804" s="141"/>
      <c r="K804" s="141"/>
      <c r="L804" s="141"/>
      <c r="M804" s="143"/>
      <c r="N804" s="144"/>
      <c r="O804" s="141"/>
      <c r="P804" s="145"/>
      <c r="Q804" s="141"/>
      <c r="R804" s="143"/>
      <c r="S804" s="141"/>
      <c r="T804" s="141"/>
      <c r="U804" s="141"/>
    </row>
    <row r="805" ht="12.75" customHeight="1">
      <c r="A805" s="141"/>
      <c r="B805" s="141"/>
      <c r="C805" s="141"/>
      <c r="D805" s="141"/>
      <c r="E805" s="142"/>
      <c r="F805" s="141"/>
      <c r="G805" s="141"/>
      <c r="H805" s="141"/>
      <c r="I805" s="141"/>
      <c r="J805" s="141"/>
      <c r="K805" s="141"/>
      <c r="L805" s="141"/>
      <c r="M805" s="143"/>
      <c r="N805" s="144"/>
      <c r="O805" s="141"/>
      <c r="P805" s="145"/>
      <c r="Q805" s="141"/>
      <c r="R805" s="143"/>
      <c r="S805" s="141"/>
      <c r="T805" s="141"/>
      <c r="U805" s="141"/>
    </row>
    <row r="806" ht="12.75" customHeight="1">
      <c r="A806" s="141"/>
      <c r="B806" s="141"/>
      <c r="C806" s="141"/>
      <c r="D806" s="141"/>
      <c r="E806" s="142"/>
      <c r="F806" s="141"/>
      <c r="G806" s="141"/>
      <c r="H806" s="141"/>
      <c r="I806" s="141"/>
      <c r="J806" s="141"/>
      <c r="K806" s="141"/>
      <c r="L806" s="141"/>
      <c r="M806" s="143"/>
      <c r="N806" s="144"/>
      <c r="O806" s="141"/>
      <c r="P806" s="145"/>
      <c r="Q806" s="141"/>
      <c r="R806" s="143"/>
      <c r="S806" s="141"/>
      <c r="T806" s="141"/>
      <c r="U806" s="141"/>
    </row>
    <row r="807" ht="12.75" customHeight="1">
      <c r="A807" s="141"/>
      <c r="B807" s="141"/>
      <c r="C807" s="141"/>
      <c r="D807" s="141"/>
      <c r="E807" s="142"/>
      <c r="F807" s="141"/>
      <c r="G807" s="141"/>
      <c r="H807" s="141"/>
      <c r="I807" s="141"/>
      <c r="J807" s="141"/>
      <c r="K807" s="141"/>
      <c r="L807" s="141"/>
      <c r="M807" s="143"/>
      <c r="N807" s="144"/>
      <c r="O807" s="141"/>
      <c r="P807" s="145"/>
      <c r="Q807" s="141"/>
      <c r="R807" s="143"/>
      <c r="S807" s="141"/>
      <c r="T807" s="141"/>
      <c r="U807" s="141"/>
    </row>
    <row r="808" ht="12.75" customHeight="1">
      <c r="A808" s="141"/>
      <c r="B808" s="141"/>
      <c r="C808" s="141"/>
      <c r="D808" s="141"/>
      <c r="E808" s="142"/>
      <c r="F808" s="141"/>
      <c r="G808" s="141"/>
      <c r="H808" s="141"/>
      <c r="I808" s="141"/>
      <c r="J808" s="141"/>
      <c r="K808" s="141"/>
      <c r="L808" s="141"/>
      <c r="M808" s="143"/>
      <c r="N808" s="144"/>
      <c r="O808" s="141"/>
      <c r="P808" s="145"/>
      <c r="Q808" s="141"/>
      <c r="R808" s="143"/>
      <c r="S808" s="141"/>
      <c r="T808" s="141"/>
      <c r="U808" s="141"/>
    </row>
    <row r="809" ht="12.75" customHeight="1">
      <c r="A809" s="141"/>
      <c r="B809" s="141"/>
      <c r="C809" s="141"/>
      <c r="D809" s="141"/>
      <c r="E809" s="142"/>
      <c r="F809" s="141"/>
      <c r="G809" s="141"/>
      <c r="H809" s="141"/>
      <c r="I809" s="141"/>
      <c r="J809" s="141"/>
      <c r="K809" s="141"/>
      <c r="L809" s="141"/>
      <c r="M809" s="143"/>
      <c r="N809" s="144"/>
      <c r="O809" s="141"/>
      <c r="P809" s="145"/>
      <c r="Q809" s="141"/>
      <c r="R809" s="143"/>
      <c r="S809" s="141"/>
      <c r="T809" s="141"/>
      <c r="U809" s="141"/>
    </row>
    <row r="810" ht="12.75" customHeight="1">
      <c r="A810" s="141"/>
      <c r="B810" s="141"/>
      <c r="C810" s="141"/>
      <c r="D810" s="141"/>
      <c r="E810" s="142"/>
      <c r="F810" s="141"/>
      <c r="G810" s="141"/>
      <c r="H810" s="141"/>
      <c r="I810" s="141"/>
      <c r="J810" s="141"/>
      <c r="K810" s="141"/>
      <c r="L810" s="141"/>
      <c r="M810" s="143"/>
      <c r="N810" s="144"/>
      <c r="O810" s="141"/>
      <c r="P810" s="145"/>
      <c r="Q810" s="141"/>
      <c r="R810" s="143"/>
      <c r="S810" s="141"/>
      <c r="T810" s="141"/>
      <c r="U810" s="141"/>
    </row>
    <row r="811" ht="12.75" customHeight="1">
      <c r="A811" s="141"/>
      <c r="B811" s="141"/>
      <c r="C811" s="141"/>
      <c r="D811" s="141"/>
      <c r="E811" s="142"/>
      <c r="F811" s="141"/>
      <c r="G811" s="141"/>
      <c r="H811" s="141"/>
      <c r="I811" s="141"/>
      <c r="J811" s="141"/>
      <c r="K811" s="141"/>
      <c r="L811" s="141"/>
      <c r="M811" s="143"/>
      <c r="N811" s="144"/>
      <c r="O811" s="141"/>
      <c r="P811" s="145"/>
      <c r="Q811" s="141"/>
      <c r="R811" s="143"/>
      <c r="S811" s="141"/>
      <c r="T811" s="141"/>
      <c r="U811" s="141"/>
    </row>
    <row r="812" ht="12.75" customHeight="1">
      <c r="A812" s="141"/>
      <c r="B812" s="141"/>
      <c r="C812" s="141"/>
      <c r="D812" s="141"/>
      <c r="E812" s="142"/>
      <c r="F812" s="141"/>
      <c r="G812" s="141"/>
      <c r="H812" s="141"/>
      <c r="I812" s="141"/>
      <c r="J812" s="141"/>
      <c r="K812" s="141"/>
      <c r="L812" s="141"/>
      <c r="M812" s="143"/>
      <c r="N812" s="144"/>
      <c r="O812" s="141"/>
      <c r="P812" s="145"/>
      <c r="Q812" s="141"/>
      <c r="R812" s="143"/>
      <c r="S812" s="141"/>
      <c r="T812" s="141"/>
      <c r="U812" s="141"/>
    </row>
    <row r="813" ht="12.75" customHeight="1">
      <c r="A813" s="141"/>
      <c r="B813" s="141"/>
      <c r="C813" s="141"/>
      <c r="D813" s="141"/>
      <c r="E813" s="142"/>
      <c r="F813" s="141"/>
      <c r="G813" s="141"/>
      <c r="H813" s="141"/>
      <c r="I813" s="141"/>
      <c r="J813" s="141"/>
      <c r="K813" s="141"/>
      <c r="L813" s="141"/>
      <c r="M813" s="143"/>
      <c r="N813" s="144"/>
      <c r="O813" s="141"/>
      <c r="P813" s="145"/>
      <c r="Q813" s="141"/>
      <c r="R813" s="143"/>
      <c r="S813" s="141"/>
      <c r="T813" s="141"/>
      <c r="U813" s="141"/>
    </row>
    <row r="814" ht="12.75" customHeight="1">
      <c r="A814" s="141"/>
      <c r="B814" s="141"/>
      <c r="C814" s="141"/>
      <c r="D814" s="141"/>
      <c r="E814" s="142"/>
      <c r="F814" s="141"/>
      <c r="G814" s="141"/>
      <c r="H814" s="141"/>
      <c r="I814" s="141"/>
      <c r="J814" s="141"/>
      <c r="K814" s="141"/>
      <c r="L814" s="141"/>
      <c r="M814" s="143"/>
      <c r="N814" s="144"/>
      <c r="O814" s="141"/>
      <c r="P814" s="145"/>
      <c r="Q814" s="141"/>
      <c r="R814" s="143"/>
      <c r="S814" s="141"/>
      <c r="T814" s="141"/>
      <c r="U814" s="141"/>
    </row>
    <row r="815" ht="12.75" customHeight="1">
      <c r="A815" s="141"/>
      <c r="B815" s="141"/>
      <c r="C815" s="141"/>
      <c r="D815" s="141"/>
      <c r="E815" s="142"/>
      <c r="F815" s="141"/>
      <c r="G815" s="141"/>
      <c r="H815" s="141"/>
      <c r="I815" s="141"/>
      <c r="J815" s="141"/>
      <c r="K815" s="141"/>
      <c r="L815" s="141"/>
      <c r="M815" s="143"/>
      <c r="N815" s="144"/>
      <c r="O815" s="141"/>
      <c r="P815" s="145"/>
      <c r="Q815" s="141"/>
      <c r="R815" s="143"/>
      <c r="S815" s="141"/>
      <c r="T815" s="141"/>
      <c r="U815" s="141"/>
    </row>
    <row r="816" ht="12.75" customHeight="1">
      <c r="A816" s="141"/>
      <c r="B816" s="141"/>
      <c r="C816" s="141"/>
      <c r="D816" s="141"/>
      <c r="E816" s="142"/>
      <c r="F816" s="141"/>
      <c r="G816" s="141"/>
      <c r="H816" s="141"/>
      <c r="I816" s="141"/>
      <c r="J816" s="141"/>
      <c r="K816" s="141"/>
      <c r="L816" s="141"/>
      <c r="M816" s="143"/>
      <c r="N816" s="144"/>
      <c r="O816" s="141"/>
      <c r="P816" s="145"/>
      <c r="Q816" s="141"/>
      <c r="R816" s="143"/>
      <c r="S816" s="141"/>
      <c r="T816" s="141"/>
      <c r="U816" s="141"/>
    </row>
    <row r="817" ht="12.75" customHeight="1">
      <c r="A817" s="141"/>
      <c r="B817" s="141"/>
      <c r="C817" s="141"/>
      <c r="D817" s="141"/>
      <c r="E817" s="142"/>
      <c r="F817" s="141"/>
      <c r="G817" s="141"/>
      <c r="H817" s="141"/>
      <c r="I817" s="141"/>
      <c r="J817" s="141"/>
      <c r="K817" s="141"/>
      <c r="L817" s="141"/>
      <c r="M817" s="143"/>
      <c r="N817" s="144"/>
      <c r="O817" s="141"/>
      <c r="P817" s="145"/>
      <c r="Q817" s="141"/>
      <c r="R817" s="143"/>
      <c r="S817" s="141"/>
      <c r="T817" s="141"/>
      <c r="U817" s="141"/>
    </row>
    <row r="818" ht="12.75" customHeight="1">
      <c r="A818" s="141"/>
      <c r="B818" s="141"/>
      <c r="C818" s="141"/>
      <c r="D818" s="141"/>
      <c r="E818" s="142"/>
      <c r="F818" s="141"/>
      <c r="G818" s="141"/>
      <c r="H818" s="141"/>
      <c r="I818" s="141"/>
      <c r="J818" s="141"/>
      <c r="K818" s="141"/>
      <c r="L818" s="141"/>
      <c r="M818" s="143"/>
      <c r="N818" s="144"/>
      <c r="O818" s="141"/>
      <c r="P818" s="145"/>
      <c r="Q818" s="141"/>
      <c r="R818" s="143"/>
      <c r="S818" s="141"/>
      <c r="T818" s="141"/>
      <c r="U818" s="141"/>
    </row>
    <row r="819" ht="12.75" customHeight="1">
      <c r="A819" s="141"/>
      <c r="B819" s="141"/>
      <c r="C819" s="141"/>
      <c r="D819" s="141"/>
      <c r="E819" s="142"/>
      <c r="F819" s="141"/>
      <c r="G819" s="141"/>
      <c r="H819" s="141"/>
      <c r="I819" s="141"/>
      <c r="J819" s="141"/>
      <c r="K819" s="141"/>
      <c r="L819" s="141"/>
      <c r="M819" s="143"/>
      <c r="N819" s="144"/>
      <c r="O819" s="141"/>
      <c r="P819" s="145"/>
      <c r="Q819" s="141"/>
      <c r="R819" s="143"/>
      <c r="S819" s="141"/>
      <c r="T819" s="141"/>
      <c r="U819" s="141"/>
    </row>
    <row r="820" ht="12.75" customHeight="1">
      <c r="A820" s="141"/>
      <c r="B820" s="141"/>
      <c r="C820" s="141"/>
      <c r="D820" s="141"/>
      <c r="E820" s="142"/>
      <c r="F820" s="141"/>
      <c r="G820" s="141"/>
      <c r="H820" s="141"/>
      <c r="I820" s="141"/>
      <c r="J820" s="141"/>
      <c r="K820" s="141"/>
      <c r="L820" s="141"/>
      <c r="M820" s="143"/>
      <c r="N820" s="144"/>
      <c r="O820" s="141"/>
      <c r="P820" s="145"/>
      <c r="Q820" s="141"/>
      <c r="R820" s="143"/>
      <c r="S820" s="141"/>
      <c r="T820" s="141"/>
      <c r="U820" s="141"/>
    </row>
    <row r="821" ht="12.75" customHeight="1">
      <c r="A821" s="141"/>
      <c r="B821" s="141"/>
      <c r="C821" s="141"/>
      <c r="D821" s="141"/>
      <c r="E821" s="142"/>
      <c r="F821" s="141"/>
      <c r="G821" s="141"/>
      <c r="H821" s="141"/>
      <c r="I821" s="141"/>
      <c r="J821" s="141"/>
      <c r="K821" s="141"/>
      <c r="L821" s="141"/>
      <c r="M821" s="143"/>
      <c r="N821" s="144"/>
      <c r="O821" s="141"/>
      <c r="P821" s="145"/>
      <c r="Q821" s="141"/>
      <c r="R821" s="143"/>
      <c r="S821" s="141"/>
      <c r="T821" s="141"/>
      <c r="U821" s="141"/>
    </row>
    <row r="822" ht="12.75" customHeight="1">
      <c r="A822" s="141"/>
      <c r="B822" s="141"/>
      <c r="C822" s="141"/>
      <c r="D822" s="141"/>
      <c r="E822" s="142"/>
      <c r="F822" s="141"/>
      <c r="G822" s="141"/>
      <c r="H822" s="141"/>
      <c r="I822" s="141"/>
      <c r="J822" s="141"/>
      <c r="K822" s="141"/>
      <c r="L822" s="141"/>
      <c r="M822" s="143"/>
      <c r="N822" s="144"/>
      <c r="O822" s="141"/>
      <c r="P822" s="145"/>
      <c r="Q822" s="141"/>
      <c r="R822" s="143"/>
      <c r="S822" s="141"/>
      <c r="T822" s="141"/>
      <c r="U822" s="141"/>
    </row>
    <row r="823" ht="12.75" customHeight="1">
      <c r="A823" s="141"/>
      <c r="B823" s="141"/>
      <c r="C823" s="141"/>
      <c r="D823" s="141"/>
      <c r="E823" s="142"/>
      <c r="F823" s="141"/>
      <c r="G823" s="141"/>
      <c r="H823" s="141"/>
      <c r="I823" s="141"/>
      <c r="J823" s="141"/>
      <c r="K823" s="141"/>
      <c r="L823" s="141"/>
      <c r="M823" s="143"/>
      <c r="N823" s="144"/>
      <c r="O823" s="141"/>
      <c r="P823" s="145"/>
      <c r="Q823" s="141"/>
      <c r="R823" s="143"/>
      <c r="S823" s="141"/>
      <c r="T823" s="141"/>
      <c r="U823" s="141"/>
    </row>
    <row r="824" ht="12.75" customHeight="1">
      <c r="A824" s="141"/>
      <c r="B824" s="141"/>
      <c r="C824" s="141"/>
      <c r="D824" s="141"/>
      <c r="E824" s="142"/>
      <c r="F824" s="141"/>
      <c r="G824" s="141"/>
      <c r="H824" s="141"/>
      <c r="I824" s="141"/>
      <c r="J824" s="141"/>
      <c r="K824" s="141"/>
      <c r="L824" s="141"/>
      <c r="M824" s="143"/>
      <c r="N824" s="144"/>
      <c r="O824" s="141"/>
      <c r="P824" s="145"/>
      <c r="Q824" s="141"/>
      <c r="R824" s="143"/>
      <c r="S824" s="141"/>
      <c r="T824" s="141"/>
      <c r="U824" s="141"/>
    </row>
    <row r="825" ht="12.75" customHeight="1">
      <c r="A825" s="141"/>
      <c r="B825" s="141"/>
      <c r="C825" s="141"/>
      <c r="D825" s="141"/>
      <c r="E825" s="142"/>
      <c r="F825" s="141"/>
      <c r="G825" s="141"/>
      <c r="H825" s="141"/>
      <c r="I825" s="141"/>
      <c r="J825" s="141"/>
      <c r="K825" s="141"/>
      <c r="L825" s="141"/>
      <c r="M825" s="143"/>
      <c r="N825" s="144"/>
      <c r="O825" s="141"/>
      <c r="P825" s="145"/>
      <c r="Q825" s="141"/>
      <c r="R825" s="143"/>
      <c r="S825" s="141"/>
      <c r="T825" s="141"/>
      <c r="U825" s="141"/>
    </row>
    <row r="826" ht="12.75" customHeight="1">
      <c r="A826" s="141"/>
      <c r="B826" s="141"/>
      <c r="C826" s="141"/>
      <c r="D826" s="141"/>
      <c r="E826" s="142"/>
      <c r="F826" s="141"/>
      <c r="G826" s="141"/>
      <c r="H826" s="141"/>
      <c r="I826" s="141"/>
      <c r="J826" s="141"/>
      <c r="K826" s="141"/>
      <c r="L826" s="141"/>
      <c r="M826" s="143"/>
      <c r="N826" s="144"/>
      <c r="O826" s="141"/>
      <c r="P826" s="145"/>
      <c r="Q826" s="141"/>
      <c r="R826" s="143"/>
      <c r="S826" s="141"/>
      <c r="T826" s="141"/>
      <c r="U826" s="141"/>
    </row>
    <row r="827" ht="12.75" customHeight="1">
      <c r="A827" s="141"/>
      <c r="B827" s="141"/>
      <c r="C827" s="141"/>
      <c r="D827" s="141"/>
      <c r="E827" s="142"/>
      <c r="F827" s="141"/>
      <c r="G827" s="141"/>
      <c r="H827" s="141"/>
      <c r="I827" s="141"/>
      <c r="J827" s="141"/>
      <c r="K827" s="141"/>
      <c r="L827" s="141"/>
      <c r="M827" s="143"/>
      <c r="N827" s="144"/>
      <c r="O827" s="141"/>
      <c r="P827" s="145"/>
      <c r="Q827" s="141"/>
      <c r="R827" s="143"/>
      <c r="S827" s="141"/>
      <c r="T827" s="141"/>
      <c r="U827" s="141"/>
    </row>
    <row r="828" ht="12.75" customHeight="1">
      <c r="A828" s="141"/>
      <c r="B828" s="141"/>
      <c r="C828" s="141"/>
      <c r="D828" s="141"/>
      <c r="E828" s="142"/>
      <c r="F828" s="141"/>
      <c r="G828" s="141"/>
      <c r="H828" s="141"/>
      <c r="I828" s="141"/>
      <c r="J828" s="141"/>
      <c r="K828" s="141"/>
      <c r="L828" s="141"/>
      <c r="M828" s="143"/>
      <c r="N828" s="144"/>
      <c r="O828" s="141"/>
      <c r="P828" s="145"/>
      <c r="Q828" s="141"/>
      <c r="R828" s="143"/>
      <c r="S828" s="141"/>
      <c r="T828" s="141"/>
      <c r="U828" s="141"/>
    </row>
    <row r="829" ht="12.75" customHeight="1">
      <c r="A829" s="141"/>
      <c r="B829" s="141"/>
      <c r="C829" s="141"/>
      <c r="D829" s="141"/>
      <c r="E829" s="142"/>
      <c r="F829" s="141"/>
      <c r="G829" s="141"/>
      <c r="H829" s="141"/>
      <c r="I829" s="141"/>
      <c r="J829" s="141"/>
      <c r="K829" s="141"/>
      <c r="L829" s="141"/>
      <c r="M829" s="143"/>
      <c r="N829" s="144"/>
      <c r="O829" s="141"/>
      <c r="P829" s="145"/>
      <c r="Q829" s="141"/>
      <c r="R829" s="143"/>
      <c r="S829" s="141"/>
      <c r="T829" s="141"/>
      <c r="U829" s="141"/>
    </row>
    <row r="830" ht="12.75" customHeight="1">
      <c r="A830" s="141"/>
      <c r="B830" s="141"/>
      <c r="C830" s="141"/>
      <c r="D830" s="141"/>
      <c r="E830" s="142"/>
      <c r="F830" s="141"/>
      <c r="G830" s="141"/>
      <c r="H830" s="141"/>
      <c r="I830" s="141"/>
      <c r="J830" s="141"/>
      <c r="K830" s="141"/>
      <c r="L830" s="141"/>
      <c r="M830" s="143"/>
      <c r="N830" s="144"/>
      <c r="O830" s="141"/>
      <c r="P830" s="145"/>
      <c r="Q830" s="141"/>
      <c r="R830" s="143"/>
      <c r="S830" s="141"/>
      <c r="T830" s="141"/>
      <c r="U830" s="141"/>
    </row>
    <row r="831" ht="12.75" customHeight="1">
      <c r="A831" s="141"/>
      <c r="B831" s="141"/>
      <c r="C831" s="141"/>
      <c r="D831" s="141"/>
      <c r="E831" s="142"/>
      <c r="F831" s="141"/>
      <c r="G831" s="141"/>
      <c r="H831" s="141"/>
      <c r="I831" s="141"/>
      <c r="J831" s="141"/>
      <c r="K831" s="141"/>
      <c r="L831" s="141"/>
      <c r="M831" s="143"/>
      <c r="N831" s="144"/>
      <c r="O831" s="141"/>
      <c r="P831" s="145"/>
      <c r="Q831" s="141"/>
      <c r="R831" s="143"/>
      <c r="S831" s="141"/>
      <c r="T831" s="141"/>
      <c r="U831" s="141"/>
    </row>
    <row r="832" ht="12.75" customHeight="1">
      <c r="A832" s="141"/>
      <c r="B832" s="141"/>
      <c r="C832" s="141"/>
      <c r="D832" s="141"/>
      <c r="E832" s="142"/>
      <c r="F832" s="141"/>
      <c r="G832" s="141"/>
      <c r="H832" s="141"/>
      <c r="I832" s="141"/>
      <c r="J832" s="141"/>
      <c r="K832" s="141"/>
      <c r="L832" s="141"/>
      <c r="M832" s="143"/>
      <c r="N832" s="144"/>
      <c r="O832" s="141"/>
      <c r="P832" s="145"/>
      <c r="Q832" s="141"/>
      <c r="R832" s="143"/>
      <c r="S832" s="141"/>
      <c r="T832" s="141"/>
      <c r="U832" s="141"/>
    </row>
    <row r="833" ht="12.75" customHeight="1">
      <c r="A833" s="141"/>
      <c r="B833" s="141"/>
      <c r="C833" s="141"/>
      <c r="D833" s="141"/>
      <c r="E833" s="142"/>
      <c r="F833" s="141"/>
      <c r="G833" s="141"/>
      <c r="H833" s="141"/>
      <c r="I833" s="141"/>
      <c r="J833" s="141"/>
      <c r="K833" s="141"/>
      <c r="L833" s="141"/>
      <c r="M833" s="143"/>
      <c r="N833" s="144"/>
      <c r="O833" s="141"/>
      <c r="P833" s="145"/>
      <c r="Q833" s="141"/>
      <c r="R833" s="143"/>
      <c r="S833" s="141"/>
      <c r="T833" s="141"/>
      <c r="U833" s="141"/>
    </row>
    <row r="834" ht="12.75" customHeight="1">
      <c r="A834" s="141"/>
      <c r="B834" s="141"/>
      <c r="C834" s="141"/>
      <c r="D834" s="141"/>
      <c r="E834" s="142"/>
      <c r="F834" s="141"/>
      <c r="G834" s="141"/>
      <c r="H834" s="141"/>
      <c r="I834" s="141"/>
      <c r="J834" s="141"/>
      <c r="K834" s="141"/>
      <c r="L834" s="141"/>
      <c r="M834" s="143"/>
      <c r="N834" s="144"/>
      <c r="O834" s="141"/>
      <c r="P834" s="145"/>
      <c r="Q834" s="141"/>
      <c r="R834" s="143"/>
      <c r="S834" s="141"/>
      <c r="T834" s="141"/>
      <c r="U834" s="141"/>
    </row>
    <row r="835" ht="12.75" customHeight="1">
      <c r="A835" s="141"/>
      <c r="B835" s="141"/>
      <c r="C835" s="141"/>
      <c r="D835" s="141"/>
      <c r="E835" s="142"/>
      <c r="F835" s="141"/>
      <c r="G835" s="141"/>
      <c r="H835" s="141"/>
      <c r="I835" s="141"/>
      <c r="J835" s="141"/>
      <c r="K835" s="141"/>
      <c r="L835" s="141"/>
      <c r="M835" s="143"/>
      <c r="N835" s="144"/>
      <c r="O835" s="141"/>
      <c r="P835" s="145"/>
      <c r="Q835" s="141"/>
      <c r="R835" s="143"/>
      <c r="S835" s="141"/>
      <c r="T835" s="141"/>
      <c r="U835" s="141"/>
    </row>
    <row r="836" ht="12.75" customHeight="1">
      <c r="A836" s="141"/>
      <c r="B836" s="141"/>
      <c r="C836" s="141"/>
      <c r="D836" s="141"/>
      <c r="E836" s="142"/>
      <c r="F836" s="141"/>
      <c r="G836" s="141"/>
      <c r="H836" s="141"/>
      <c r="I836" s="141"/>
      <c r="J836" s="141"/>
      <c r="K836" s="141"/>
      <c r="L836" s="141"/>
      <c r="M836" s="143"/>
      <c r="N836" s="144"/>
      <c r="O836" s="141"/>
      <c r="P836" s="145"/>
      <c r="Q836" s="141"/>
      <c r="R836" s="143"/>
      <c r="S836" s="141"/>
      <c r="T836" s="141"/>
      <c r="U836" s="141"/>
    </row>
    <row r="837" ht="12.75" customHeight="1">
      <c r="A837" s="141"/>
      <c r="B837" s="141"/>
      <c r="C837" s="141"/>
      <c r="D837" s="141"/>
      <c r="E837" s="142"/>
      <c r="F837" s="141"/>
      <c r="G837" s="141"/>
      <c r="H837" s="141"/>
      <c r="I837" s="141"/>
      <c r="J837" s="141"/>
      <c r="K837" s="141"/>
      <c r="L837" s="141"/>
      <c r="M837" s="143"/>
      <c r="N837" s="144"/>
      <c r="O837" s="141"/>
      <c r="P837" s="145"/>
      <c r="Q837" s="141"/>
      <c r="R837" s="143"/>
      <c r="S837" s="141"/>
      <c r="T837" s="141"/>
      <c r="U837" s="141"/>
    </row>
    <row r="838" ht="12.75" customHeight="1">
      <c r="A838" s="141"/>
      <c r="B838" s="141"/>
      <c r="C838" s="141"/>
      <c r="D838" s="141"/>
      <c r="E838" s="142"/>
      <c r="F838" s="141"/>
      <c r="G838" s="141"/>
      <c r="H838" s="141"/>
      <c r="I838" s="141"/>
      <c r="J838" s="141"/>
      <c r="K838" s="141"/>
      <c r="L838" s="141"/>
      <c r="M838" s="143"/>
      <c r="N838" s="144"/>
      <c r="O838" s="141"/>
      <c r="P838" s="145"/>
      <c r="Q838" s="141"/>
      <c r="R838" s="143"/>
      <c r="S838" s="141"/>
      <c r="T838" s="141"/>
      <c r="U838" s="141"/>
    </row>
    <row r="839" ht="12.75" customHeight="1">
      <c r="A839" s="141"/>
      <c r="B839" s="141"/>
      <c r="C839" s="141"/>
      <c r="D839" s="141"/>
      <c r="E839" s="142"/>
      <c r="F839" s="141"/>
      <c r="G839" s="141"/>
      <c r="H839" s="141"/>
      <c r="I839" s="141"/>
      <c r="J839" s="141"/>
      <c r="K839" s="141"/>
      <c r="L839" s="141"/>
      <c r="M839" s="143"/>
      <c r="N839" s="144"/>
      <c r="O839" s="141"/>
      <c r="P839" s="145"/>
      <c r="Q839" s="141"/>
      <c r="R839" s="143"/>
      <c r="S839" s="141"/>
      <c r="T839" s="141"/>
      <c r="U839" s="141"/>
    </row>
    <row r="840" ht="12.75" customHeight="1">
      <c r="A840" s="141"/>
      <c r="B840" s="141"/>
      <c r="C840" s="141"/>
      <c r="D840" s="141"/>
      <c r="E840" s="142"/>
      <c r="F840" s="141"/>
      <c r="G840" s="141"/>
      <c r="H840" s="141"/>
      <c r="I840" s="141"/>
      <c r="J840" s="141"/>
      <c r="K840" s="141"/>
      <c r="L840" s="141"/>
      <c r="M840" s="143"/>
      <c r="N840" s="144"/>
      <c r="O840" s="141"/>
      <c r="P840" s="145"/>
      <c r="Q840" s="141"/>
      <c r="R840" s="143"/>
      <c r="S840" s="141"/>
      <c r="T840" s="141"/>
      <c r="U840" s="141"/>
    </row>
    <row r="841" ht="12.75" customHeight="1">
      <c r="A841" s="141"/>
      <c r="B841" s="141"/>
      <c r="C841" s="141"/>
      <c r="D841" s="141"/>
      <c r="E841" s="142"/>
      <c r="F841" s="141"/>
      <c r="G841" s="141"/>
      <c r="H841" s="141"/>
      <c r="I841" s="141"/>
      <c r="J841" s="141"/>
      <c r="K841" s="141"/>
      <c r="L841" s="141"/>
      <c r="M841" s="143"/>
      <c r="N841" s="144"/>
      <c r="O841" s="141"/>
      <c r="P841" s="145"/>
      <c r="Q841" s="141"/>
      <c r="R841" s="143"/>
      <c r="S841" s="141"/>
      <c r="T841" s="141"/>
      <c r="U841" s="141"/>
    </row>
    <row r="842" ht="12.75" customHeight="1">
      <c r="A842" s="141"/>
      <c r="B842" s="141"/>
      <c r="C842" s="141"/>
      <c r="D842" s="141"/>
      <c r="E842" s="142"/>
      <c r="F842" s="141"/>
      <c r="G842" s="141"/>
      <c r="H842" s="141"/>
      <c r="I842" s="141"/>
      <c r="J842" s="141"/>
      <c r="K842" s="141"/>
      <c r="L842" s="141"/>
      <c r="M842" s="143"/>
      <c r="N842" s="144"/>
      <c r="O842" s="141"/>
      <c r="P842" s="145"/>
      <c r="Q842" s="141"/>
      <c r="R842" s="143"/>
      <c r="S842" s="141"/>
      <c r="T842" s="141"/>
      <c r="U842" s="141"/>
    </row>
    <row r="843" ht="12.75" customHeight="1">
      <c r="A843" s="141"/>
      <c r="B843" s="141"/>
      <c r="C843" s="141"/>
      <c r="D843" s="141"/>
      <c r="E843" s="142"/>
      <c r="F843" s="141"/>
      <c r="G843" s="141"/>
      <c r="H843" s="141"/>
      <c r="I843" s="141"/>
      <c r="J843" s="141"/>
      <c r="K843" s="141"/>
      <c r="L843" s="141"/>
      <c r="M843" s="143"/>
      <c r="N843" s="144"/>
      <c r="O843" s="141"/>
      <c r="P843" s="145"/>
      <c r="Q843" s="141"/>
      <c r="R843" s="143"/>
      <c r="S843" s="141"/>
      <c r="T843" s="141"/>
      <c r="U843" s="141"/>
    </row>
    <row r="844" ht="12.75" customHeight="1">
      <c r="A844" s="141"/>
      <c r="B844" s="141"/>
      <c r="C844" s="141"/>
      <c r="D844" s="141"/>
      <c r="E844" s="142"/>
      <c r="F844" s="141"/>
      <c r="G844" s="141"/>
      <c r="H844" s="141"/>
      <c r="I844" s="141"/>
      <c r="J844" s="141"/>
      <c r="K844" s="141"/>
      <c r="L844" s="141"/>
      <c r="M844" s="143"/>
      <c r="N844" s="144"/>
      <c r="O844" s="141"/>
      <c r="P844" s="145"/>
      <c r="Q844" s="141"/>
      <c r="R844" s="143"/>
      <c r="S844" s="141"/>
      <c r="T844" s="141"/>
      <c r="U844" s="141"/>
    </row>
    <row r="845" ht="12.75" customHeight="1">
      <c r="A845" s="141"/>
      <c r="B845" s="141"/>
      <c r="C845" s="141"/>
      <c r="D845" s="141"/>
      <c r="E845" s="142"/>
      <c r="F845" s="141"/>
      <c r="G845" s="141"/>
      <c r="H845" s="141"/>
      <c r="I845" s="141"/>
      <c r="J845" s="141"/>
      <c r="K845" s="141"/>
      <c r="L845" s="141"/>
      <c r="M845" s="143"/>
      <c r="N845" s="144"/>
      <c r="O845" s="141"/>
      <c r="P845" s="145"/>
      <c r="Q845" s="141"/>
      <c r="R845" s="143"/>
      <c r="S845" s="141"/>
      <c r="T845" s="141"/>
      <c r="U845" s="141"/>
    </row>
    <row r="846" ht="12.75" customHeight="1">
      <c r="A846" s="141"/>
      <c r="B846" s="141"/>
      <c r="C846" s="141"/>
      <c r="D846" s="141"/>
      <c r="E846" s="142"/>
      <c r="F846" s="141"/>
      <c r="G846" s="141"/>
      <c r="H846" s="141"/>
      <c r="I846" s="141"/>
      <c r="J846" s="141"/>
      <c r="K846" s="141"/>
      <c r="L846" s="141"/>
      <c r="M846" s="143"/>
      <c r="N846" s="144"/>
      <c r="O846" s="141"/>
      <c r="P846" s="145"/>
      <c r="Q846" s="141"/>
      <c r="R846" s="143"/>
      <c r="S846" s="141"/>
      <c r="T846" s="141"/>
      <c r="U846" s="141"/>
    </row>
    <row r="847" ht="12.75" customHeight="1">
      <c r="A847" s="141"/>
      <c r="B847" s="141"/>
      <c r="C847" s="141"/>
      <c r="D847" s="141"/>
      <c r="E847" s="142"/>
      <c r="F847" s="141"/>
      <c r="G847" s="141"/>
      <c r="H847" s="141"/>
      <c r="I847" s="141"/>
      <c r="J847" s="141"/>
      <c r="K847" s="141"/>
      <c r="L847" s="141"/>
      <c r="M847" s="143"/>
      <c r="N847" s="144"/>
      <c r="O847" s="141"/>
      <c r="P847" s="145"/>
      <c r="Q847" s="141"/>
      <c r="R847" s="143"/>
      <c r="S847" s="141"/>
      <c r="T847" s="141"/>
      <c r="U847" s="141"/>
    </row>
    <row r="848" ht="12.75" customHeight="1">
      <c r="A848" s="141"/>
      <c r="B848" s="141"/>
      <c r="C848" s="141"/>
      <c r="D848" s="141"/>
      <c r="E848" s="142"/>
      <c r="F848" s="141"/>
      <c r="G848" s="141"/>
      <c r="H848" s="141"/>
      <c r="I848" s="141"/>
      <c r="J848" s="141"/>
      <c r="K848" s="141"/>
      <c r="L848" s="141"/>
      <c r="M848" s="143"/>
      <c r="N848" s="144"/>
      <c r="O848" s="141"/>
      <c r="P848" s="145"/>
      <c r="Q848" s="141"/>
      <c r="R848" s="143"/>
      <c r="S848" s="141"/>
      <c r="T848" s="141"/>
      <c r="U848" s="141"/>
    </row>
    <row r="849" ht="12.75" customHeight="1">
      <c r="A849" s="141"/>
      <c r="B849" s="141"/>
      <c r="C849" s="141"/>
      <c r="D849" s="141"/>
      <c r="E849" s="142"/>
      <c r="F849" s="141"/>
      <c r="G849" s="141"/>
      <c r="H849" s="141"/>
      <c r="I849" s="141"/>
      <c r="J849" s="141"/>
      <c r="K849" s="141"/>
      <c r="L849" s="141"/>
      <c r="M849" s="143"/>
      <c r="N849" s="144"/>
      <c r="O849" s="141"/>
      <c r="P849" s="145"/>
      <c r="Q849" s="141"/>
      <c r="R849" s="143"/>
      <c r="S849" s="141"/>
      <c r="T849" s="141"/>
      <c r="U849" s="141"/>
    </row>
    <row r="850" ht="12.75" customHeight="1">
      <c r="A850" s="141"/>
      <c r="B850" s="141"/>
      <c r="C850" s="141"/>
      <c r="D850" s="141"/>
      <c r="E850" s="142"/>
      <c r="F850" s="141"/>
      <c r="G850" s="141"/>
      <c r="H850" s="141"/>
      <c r="I850" s="141"/>
      <c r="J850" s="141"/>
      <c r="K850" s="141"/>
      <c r="L850" s="141"/>
      <c r="M850" s="143"/>
      <c r="N850" s="144"/>
      <c r="O850" s="141"/>
      <c r="P850" s="145"/>
      <c r="Q850" s="141"/>
      <c r="R850" s="143"/>
      <c r="S850" s="141"/>
      <c r="T850" s="141"/>
      <c r="U850" s="141"/>
    </row>
    <row r="851" ht="12.75" customHeight="1">
      <c r="A851" s="141"/>
      <c r="B851" s="141"/>
      <c r="C851" s="141"/>
      <c r="D851" s="141"/>
      <c r="E851" s="142"/>
      <c r="F851" s="141"/>
      <c r="G851" s="141"/>
      <c r="H851" s="141"/>
      <c r="I851" s="141"/>
      <c r="J851" s="141"/>
      <c r="K851" s="141"/>
      <c r="L851" s="141"/>
      <c r="M851" s="143"/>
      <c r="N851" s="144"/>
      <c r="O851" s="141"/>
      <c r="P851" s="145"/>
      <c r="Q851" s="141"/>
      <c r="R851" s="143"/>
      <c r="S851" s="141"/>
      <c r="T851" s="141"/>
      <c r="U851" s="141"/>
    </row>
    <row r="852" ht="12.75" customHeight="1">
      <c r="A852" s="141"/>
      <c r="B852" s="141"/>
      <c r="C852" s="141"/>
      <c r="D852" s="141"/>
      <c r="E852" s="142"/>
      <c r="F852" s="141"/>
      <c r="G852" s="141"/>
      <c r="H852" s="141"/>
      <c r="I852" s="141"/>
      <c r="J852" s="141"/>
      <c r="K852" s="141"/>
      <c r="L852" s="141"/>
      <c r="M852" s="143"/>
      <c r="N852" s="144"/>
      <c r="O852" s="141"/>
      <c r="P852" s="145"/>
      <c r="Q852" s="141"/>
      <c r="R852" s="143"/>
      <c r="S852" s="141"/>
      <c r="T852" s="141"/>
      <c r="U852" s="141"/>
    </row>
    <row r="853" ht="12.75" customHeight="1">
      <c r="A853" s="141"/>
      <c r="B853" s="141"/>
      <c r="C853" s="141"/>
      <c r="D853" s="141"/>
      <c r="E853" s="142"/>
      <c r="F853" s="141"/>
      <c r="G853" s="141"/>
      <c r="H853" s="141"/>
      <c r="I853" s="141"/>
      <c r="J853" s="141"/>
      <c r="K853" s="141"/>
      <c r="L853" s="141"/>
      <c r="M853" s="143"/>
      <c r="N853" s="144"/>
      <c r="O853" s="141"/>
      <c r="P853" s="145"/>
      <c r="Q853" s="141"/>
      <c r="R853" s="143"/>
      <c r="S853" s="141"/>
      <c r="T853" s="141"/>
      <c r="U853" s="141"/>
    </row>
    <row r="854" ht="12.75" customHeight="1">
      <c r="A854" s="141"/>
      <c r="B854" s="141"/>
      <c r="C854" s="141"/>
      <c r="D854" s="141"/>
      <c r="E854" s="142"/>
      <c r="F854" s="141"/>
      <c r="G854" s="141"/>
      <c r="H854" s="141"/>
      <c r="I854" s="141"/>
      <c r="J854" s="141"/>
      <c r="K854" s="141"/>
      <c r="L854" s="141"/>
      <c r="M854" s="143"/>
      <c r="N854" s="144"/>
      <c r="O854" s="141"/>
      <c r="P854" s="145"/>
      <c r="Q854" s="141"/>
      <c r="R854" s="143"/>
      <c r="S854" s="141"/>
      <c r="T854" s="141"/>
      <c r="U854" s="141"/>
    </row>
    <row r="855" ht="12.75" customHeight="1">
      <c r="A855" s="141"/>
      <c r="B855" s="141"/>
      <c r="C855" s="141"/>
      <c r="D855" s="141"/>
      <c r="E855" s="142"/>
      <c r="F855" s="141"/>
      <c r="G855" s="141"/>
      <c r="H855" s="141"/>
      <c r="I855" s="141"/>
      <c r="J855" s="141"/>
      <c r="K855" s="141"/>
      <c r="L855" s="141"/>
      <c r="M855" s="143"/>
      <c r="N855" s="144"/>
      <c r="O855" s="141"/>
      <c r="P855" s="145"/>
      <c r="Q855" s="141"/>
      <c r="R855" s="143"/>
      <c r="S855" s="141"/>
      <c r="T855" s="141"/>
      <c r="U855" s="141"/>
    </row>
    <row r="856" ht="12.75" customHeight="1">
      <c r="A856" s="141"/>
      <c r="B856" s="141"/>
      <c r="C856" s="141"/>
      <c r="D856" s="141"/>
      <c r="E856" s="142"/>
      <c r="F856" s="141"/>
      <c r="G856" s="141"/>
      <c r="H856" s="141"/>
      <c r="I856" s="141"/>
      <c r="J856" s="141"/>
      <c r="K856" s="141"/>
      <c r="L856" s="141"/>
      <c r="M856" s="143"/>
      <c r="N856" s="144"/>
      <c r="O856" s="141"/>
      <c r="P856" s="145"/>
      <c r="Q856" s="141"/>
      <c r="R856" s="143"/>
      <c r="S856" s="141"/>
      <c r="T856" s="141"/>
      <c r="U856" s="141"/>
    </row>
    <row r="857" ht="12.75" customHeight="1">
      <c r="A857" s="141"/>
      <c r="B857" s="141"/>
      <c r="C857" s="141"/>
      <c r="D857" s="141"/>
      <c r="E857" s="142"/>
      <c r="F857" s="141"/>
      <c r="G857" s="141"/>
      <c r="H857" s="141"/>
      <c r="I857" s="141"/>
      <c r="J857" s="141"/>
      <c r="K857" s="141"/>
      <c r="L857" s="141"/>
      <c r="M857" s="143"/>
      <c r="N857" s="144"/>
      <c r="O857" s="141"/>
      <c r="P857" s="145"/>
      <c r="Q857" s="141"/>
      <c r="R857" s="143"/>
      <c r="S857" s="141"/>
      <c r="T857" s="141"/>
      <c r="U857" s="141"/>
    </row>
    <row r="858" ht="12.75" customHeight="1">
      <c r="A858" s="141"/>
      <c r="B858" s="141"/>
      <c r="C858" s="141"/>
      <c r="D858" s="141"/>
      <c r="E858" s="142"/>
      <c r="F858" s="141"/>
      <c r="G858" s="141"/>
      <c r="H858" s="141"/>
      <c r="I858" s="141"/>
      <c r="J858" s="141"/>
      <c r="K858" s="141"/>
      <c r="L858" s="141"/>
      <c r="M858" s="143"/>
      <c r="N858" s="144"/>
      <c r="O858" s="141"/>
      <c r="P858" s="145"/>
      <c r="Q858" s="141"/>
      <c r="R858" s="143"/>
      <c r="S858" s="141"/>
      <c r="T858" s="141"/>
      <c r="U858" s="141"/>
    </row>
    <row r="859" ht="12.75" customHeight="1">
      <c r="A859" s="141"/>
      <c r="B859" s="141"/>
      <c r="C859" s="141"/>
      <c r="D859" s="141"/>
      <c r="E859" s="142"/>
      <c r="F859" s="141"/>
      <c r="G859" s="141"/>
      <c r="H859" s="141"/>
      <c r="I859" s="141"/>
      <c r="J859" s="141"/>
      <c r="K859" s="141"/>
      <c r="L859" s="141"/>
      <c r="M859" s="143"/>
      <c r="N859" s="144"/>
      <c r="O859" s="141"/>
      <c r="P859" s="145"/>
      <c r="Q859" s="141"/>
      <c r="R859" s="143"/>
      <c r="S859" s="141"/>
      <c r="T859" s="141"/>
      <c r="U859" s="141"/>
    </row>
    <row r="860" ht="12.75" customHeight="1">
      <c r="A860" s="141"/>
      <c r="B860" s="141"/>
      <c r="C860" s="141"/>
      <c r="D860" s="141"/>
      <c r="E860" s="142"/>
      <c r="F860" s="141"/>
      <c r="G860" s="141"/>
      <c r="H860" s="141"/>
      <c r="I860" s="141"/>
      <c r="J860" s="141"/>
      <c r="K860" s="141"/>
      <c r="L860" s="141"/>
      <c r="M860" s="143"/>
      <c r="N860" s="144"/>
      <c r="O860" s="141"/>
      <c r="P860" s="145"/>
      <c r="Q860" s="141"/>
      <c r="R860" s="143"/>
      <c r="S860" s="141"/>
      <c r="T860" s="141"/>
      <c r="U860" s="141"/>
    </row>
    <row r="861" ht="12.75" customHeight="1">
      <c r="A861" s="141"/>
      <c r="B861" s="141"/>
      <c r="C861" s="141"/>
      <c r="D861" s="141"/>
      <c r="E861" s="142"/>
      <c r="F861" s="141"/>
      <c r="G861" s="141"/>
      <c r="H861" s="141"/>
      <c r="I861" s="141"/>
      <c r="J861" s="141"/>
      <c r="K861" s="141"/>
      <c r="L861" s="141"/>
      <c r="M861" s="143"/>
      <c r="N861" s="144"/>
      <c r="O861" s="141"/>
      <c r="P861" s="145"/>
      <c r="Q861" s="141"/>
      <c r="R861" s="143"/>
      <c r="S861" s="141"/>
      <c r="T861" s="141"/>
      <c r="U861" s="141"/>
    </row>
    <row r="862" ht="12.75" customHeight="1">
      <c r="A862" s="141"/>
      <c r="B862" s="141"/>
      <c r="C862" s="141"/>
      <c r="D862" s="141"/>
      <c r="E862" s="142"/>
      <c r="F862" s="141"/>
      <c r="G862" s="141"/>
      <c r="H862" s="141"/>
      <c r="I862" s="141"/>
      <c r="J862" s="141"/>
      <c r="K862" s="141"/>
      <c r="L862" s="141"/>
      <c r="M862" s="143"/>
      <c r="N862" s="144"/>
      <c r="O862" s="141"/>
      <c r="P862" s="145"/>
      <c r="Q862" s="141"/>
      <c r="R862" s="143"/>
      <c r="S862" s="141"/>
      <c r="T862" s="141"/>
      <c r="U862" s="141"/>
    </row>
    <row r="863" ht="12.75" customHeight="1">
      <c r="A863" s="141"/>
      <c r="B863" s="141"/>
      <c r="C863" s="141"/>
      <c r="D863" s="141"/>
      <c r="E863" s="142"/>
      <c r="F863" s="141"/>
      <c r="G863" s="141"/>
      <c r="H863" s="141"/>
      <c r="I863" s="141"/>
      <c r="J863" s="141"/>
      <c r="K863" s="141"/>
      <c r="L863" s="141"/>
      <c r="M863" s="143"/>
      <c r="N863" s="144"/>
      <c r="O863" s="141"/>
      <c r="P863" s="145"/>
      <c r="Q863" s="141"/>
      <c r="R863" s="143"/>
      <c r="S863" s="141"/>
      <c r="T863" s="141"/>
      <c r="U863" s="141"/>
    </row>
    <row r="864" ht="12.75" customHeight="1">
      <c r="A864" s="141"/>
      <c r="B864" s="141"/>
      <c r="C864" s="141"/>
      <c r="D864" s="141"/>
      <c r="E864" s="142"/>
      <c r="F864" s="141"/>
      <c r="G864" s="141"/>
      <c r="H864" s="141"/>
      <c r="I864" s="141"/>
      <c r="J864" s="141"/>
      <c r="K864" s="141"/>
      <c r="L864" s="141"/>
      <c r="M864" s="143"/>
      <c r="N864" s="144"/>
      <c r="O864" s="141"/>
      <c r="P864" s="145"/>
      <c r="Q864" s="141"/>
      <c r="R864" s="143"/>
      <c r="S864" s="141"/>
      <c r="T864" s="141"/>
      <c r="U864" s="141"/>
    </row>
    <row r="865" ht="12.75" customHeight="1">
      <c r="A865" s="141"/>
      <c r="B865" s="141"/>
      <c r="C865" s="141"/>
      <c r="D865" s="141"/>
      <c r="E865" s="142"/>
      <c r="F865" s="141"/>
      <c r="G865" s="141"/>
      <c r="H865" s="141"/>
      <c r="I865" s="141"/>
      <c r="J865" s="141"/>
      <c r="K865" s="141"/>
      <c r="L865" s="141"/>
      <c r="M865" s="143"/>
      <c r="N865" s="144"/>
      <c r="O865" s="141"/>
      <c r="P865" s="145"/>
      <c r="Q865" s="141"/>
      <c r="R865" s="143"/>
      <c r="S865" s="141"/>
      <c r="T865" s="141"/>
      <c r="U865" s="141"/>
    </row>
    <row r="866" ht="12.75" customHeight="1">
      <c r="A866" s="141"/>
      <c r="B866" s="141"/>
      <c r="C866" s="141"/>
      <c r="D866" s="141"/>
      <c r="E866" s="142"/>
      <c r="F866" s="141"/>
      <c r="G866" s="141"/>
      <c r="H866" s="141"/>
      <c r="I866" s="141"/>
      <c r="J866" s="141"/>
      <c r="K866" s="141"/>
      <c r="L866" s="141"/>
      <c r="M866" s="143"/>
      <c r="N866" s="144"/>
      <c r="O866" s="141"/>
      <c r="P866" s="145"/>
      <c r="Q866" s="141"/>
      <c r="R866" s="143"/>
      <c r="S866" s="141"/>
      <c r="T866" s="141"/>
      <c r="U866" s="141"/>
    </row>
    <row r="867" ht="12.75" customHeight="1">
      <c r="A867" s="141"/>
      <c r="B867" s="141"/>
      <c r="C867" s="141"/>
      <c r="D867" s="141"/>
      <c r="E867" s="142"/>
      <c r="F867" s="141"/>
      <c r="G867" s="141"/>
      <c r="H867" s="141"/>
      <c r="I867" s="141"/>
      <c r="J867" s="141"/>
      <c r="K867" s="141"/>
      <c r="L867" s="141"/>
      <c r="M867" s="143"/>
      <c r="N867" s="144"/>
      <c r="O867" s="141"/>
      <c r="P867" s="145"/>
      <c r="Q867" s="141"/>
      <c r="R867" s="143"/>
      <c r="S867" s="141"/>
      <c r="T867" s="141"/>
      <c r="U867" s="141"/>
    </row>
    <row r="868" ht="12.75" customHeight="1">
      <c r="A868" s="141"/>
      <c r="B868" s="141"/>
      <c r="C868" s="141"/>
      <c r="D868" s="141"/>
      <c r="E868" s="142"/>
      <c r="F868" s="141"/>
      <c r="G868" s="141"/>
      <c r="H868" s="141"/>
      <c r="I868" s="141"/>
      <c r="J868" s="141"/>
      <c r="K868" s="141"/>
      <c r="L868" s="141"/>
      <c r="M868" s="143"/>
      <c r="N868" s="144"/>
      <c r="O868" s="141"/>
      <c r="P868" s="145"/>
      <c r="Q868" s="141"/>
      <c r="R868" s="143"/>
      <c r="S868" s="141"/>
      <c r="T868" s="141"/>
      <c r="U868" s="141"/>
    </row>
    <row r="869" ht="12.75" customHeight="1">
      <c r="A869" s="141"/>
      <c r="B869" s="141"/>
      <c r="C869" s="141"/>
      <c r="D869" s="141"/>
      <c r="E869" s="142"/>
      <c r="F869" s="141"/>
      <c r="G869" s="141"/>
      <c r="H869" s="141"/>
      <c r="I869" s="141"/>
      <c r="J869" s="141"/>
      <c r="K869" s="141"/>
      <c r="L869" s="141"/>
      <c r="M869" s="143"/>
      <c r="N869" s="144"/>
      <c r="O869" s="141"/>
      <c r="P869" s="145"/>
      <c r="Q869" s="141"/>
      <c r="R869" s="143"/>
      <c r="S869" s="141"/>
      <c r="T869" s="141"/>
      <c r="U869" s="141"/>
    </row>
    <row r="870" ht="12.75" customHeight="1">
      <c r="A870" s="141"/>
      <c r="B870" s="141"/>
      <c r="C870" s="141"/>
      <c r="D870" s="141"/>
      <c r="E870" s="142"/>
      <c r="F870" s="141"/>
      <c r="G870" s="141"/>
      <c r="H870" s="141"/>
      <c r="I870" s="141"/>
      <c r="J870" s="141"/>
      <c r="K870" s="141"/>
      <c r="L870" s="141"/>
      <c r="M870" s="143"/>
      <c r="N870" s="144"/>
      <c r="O870" s="141"/>
      <c r="P870" s="145"/>
      <c r="Q870" s="141"/>
      <c r="R870" s="143"/>
      <c r="S870" s="141"/>
      <c r="T870" s="141"/>
      <c r="U870" s="141"/>
    </row>
    <row r="871" ht="12.75" customHeight="1">
      <c r="A871" s="141"/>
      <c r="B871" s="141"/>
      <c r="C871" s="141"/>
      <c r="D871" s="141"/>
      <c r="E871" s="142"/>
      <c r="F871" s="141"/>
      <c r="G871" s="141"/>
      <c r="H871" s="141"/>
      <c r="I871" s="141"/>
      <c r="J871" s="141"/>
      <c r="K871" s="141"/>
      <c r="L871" s="141"/>
      <c r="M871" s="143"/>
      <c r="N871" s="144"/>
      <c r="O871" s="141"/>
      <c r="P871" s="145"/>
      <c r="Q871" s="141"/>
      <c r="R871" s="143"/>
      <c r="S871" s="141"/>
      <c r="T871" s="141"/>
      <c r="U871" s="141"/>
    </row>
    <row r="872" ht="12.75" customHeight="1">
      <c r="A872" s="141"/>
      <c r="B872" s="141"/>
      <c r="C872" s="141"/>
      <c r="D872" s="141"/>
      <c r="E872" s="142"/>
      <c r="F872" s="141"/>
      <c r="G872" s="141"/>
      <c r="H872" s="141"/>
      <c r="I872" s="141"/>
      <c r="J872" s="141"/>
      <c r="K872" s="141"/>
      <c r="L872" s="141"/>
      <c r="M872" s="143"/>
      <c r="N872" s="144"/>
      <c r="O872" s="141"/>
      <c r="P872" s="145"/>
      <c r="Q872" s="141"/>
      <c r="R872" s="143"/>
      <c r="S872" s="141"/>
      <c r="T872" s="141"/>
      <c r="U872" s="141"/>
    </row>
    <row r="873" ht="12.75" customHeight="1">
      <c r="A873" s="141"/>
      <c r="B873" s="141"/>
      <c r="C873" s="141"/>
      <c r="D873" s="141"/>
      <c r="E873" s="142"/>
      <c r="F873" s="141"/>
      <c r="G873" s="141"/>
      <c r="H873" s="141"/>
      <c r="I873" s="141"/>
      <c r="J873" s="141"/>
      <c r="K873" s="141"/>
      <c r="L873" s="141"/>
      <c r="M873" s="143"/>
      <c r="N873" s="144"/>
      <c r="O873" s="141"/>
      <c r="P873" s="145"/>
      <c r="Q873" s="141"/>
      <c r="R873" s="143"/>
      <c r="S873" s="141"/>
      <c r="T873" s="141"/>
      <c r="U873" s="141"/>
    </row>
    <row r="874" ht="12.75" customHeight="1">
      <c r="A874" s="141"/>
      <c r="B874" s="141"/>
      <c r="C874" s="141"/>
      <c r="D874" s="141"/>
      <c r="E874" s="142"/>
      <c r="F874" s="141"/>
      <c r="G874" s="141"/>
      <c r="H874" s="141"/>
      <c r="I874" s="141"/>
      <c r="J874" s="141"/>
      <c r="K874" s="141"/>
      <c r="L874" s="141"/>
      <c r="M874" s="143"/>
      <c r="N874" s="144"/>
      <c r="O874" s="141"/>
      <c r="P874" s="145"/>
      <c r="Q874" s="141"/>
      <c r="R874" s="143"/>
      <c r="S874" s="141"/>
      <c r="T874" s="141"/>
      <c r="U874" s="141"/>
    </row>
    <row r="875" ht="12.75" customHeight="1">
      <c r="A875" s="141"/>
      <c r="B875" s="141"/>
      <c r="C875" s="141"/>
      <c r="D875" s="141"/>
      <c r="E875" s="142"/>
      <c r="F875" s="141"/>
      <c r="G875" s="141"/>
      <c r="H875" s="141"/>
      <c r="I875" s="141"/>
      <c r="J875" s="141"/>
      <c r="K875" s="141"/>
      <c r="L875" s="141"/>
      <c r="M875" s="143"/>
      <c r="N875" s="144"/>
      <c r="O875" s="141"/>
      <c r="P875" s="145"/>
      <c r="Q875" s="141"/>
      <c r="R875" s="143"/>
      <c r="S875" s="141"/>
      <c r="T875" s="141"/>
      <c r="U875" s="141"/>
    </row>
    <row r="876" ht="12.75" customHeight="1">
      <c r="A876" s="141"/>
      <c r="B876" s="141"/>
      <c r="C876" s="141"/>
      <c r="D876" s="141"/>
      <c r="E876" s="142"/>
      <c r="F876" s="141"/>
      <c r="G876" s="141"/>
      <c r="H876" s="141"/>
      <c r="I876" s="141"/>
      <c r="J876" s="141"/>
      <c r="K876" s="141"/>
      <c r="L876" s="141"/>
      <c r="M876" s="143"/>
      <c r="N876" s="144"/>
      <c r="O876" s="141"/>
      <c r="P876" s="145"/>
      <c r="Q876" s="141"/>
      <c r="R876" s="143"/>
      <c r="S876" s="141"/>
      <c r="T876" s="141"/>
      <c r="U876" s="141"/>
    </row>
    <row r="877" ht="12.75" customHeight="1">
      <c r="A877" s="141"/>
      <c r="B877" s="141"/>
      <c r="C877" s="141"/>
      <c r="D877" s="141"/>
      <c r="E877" s="142"/>
      <c r="F877" s="141"/>
      <c r="G877" s="141"/>
      <c r="H877" s="141"/>
      <c r="I877" s="141"/>
      <c r="J877" s="141"/>
      <c r="K877" s="141"/>
      <c r="L877" s="141"/>
      <c r="M877" s="143"/>
      <c r="N877" s="144"/>
      <c r="O877" s="141"/>
      <c r="P877" s="145"/>
      <c r="Q877" s="141"/>
      <c r="R877" s="143"/>
      <c r="S877" s="141"/>
      <c r="T877" s="141"/>
      <c r="U877" s="141"/>
    </row>
    <row r="878" ht="12.75" customHeight="1">
      <c r="A878" s="141"/>
      <c r="B878" s="141"/>
      <c r="C878" s="141"/>
      <c r="D878" s="141"/>
      <c r="E878" s="142"/>
      <c r="F878" s="141"/>
      <c r="G878" s="141"/>
      <c r="H878" s="141"/>
      <c r="I878" s="141"/>
      <c r="J878" s="141"/>
      <c r="K878" s="141"/>
      <c r="L878" s="141"/>
      <c r="M878" s="143"/>
      <c r="N878" s="144"/>
      <c r="O878" s="141"/>
      <c r="P878" s="145"/>
      <c r="Q878" s="141"/>
      <c r="R878" s="143"/>
      <c r="S878" s="141"/>
      <c r="T878" s="141"/>
      <c r="U878" s="141"/>
    </row>
    <row r="879" ht="12.75" customHeight="1">
      <c r="A879" s="141"/>
      <c r="B879" s="141"/>
      <c r="C879" s="141"/>
      <c r="D879" s="141"/>
      <c r="E879" s="142"/>
      <c r="F879" s="141"/>
      <c r="G879" s="141"/>
      <c r="H879" s="141"/>
      <c r="I879" s="141"/>
      <c r="J879" s="141"/>
      <c r="K879" s="141"/>
      <c r="L879" s="141"/>
      <c r="M879" s="143"/>
      <c r="N879" s="144"/>
      <c r="O879" s="141"/>
      <c r="P879" s="145"/>
      <c r="Q879" s="141"/>
      <c r="R879" s="143"/>
      <c r="S879" s="141"/>
      <c r="T879" s="141"/>
      <c r="U879" s="141"/>
    </row>
    <row r="880" ht="12.75" customHeight="1">
      <c r="A880" s="141"/>
      <c r="B880" s="141"/>
      <c r="C880" s="141"/>
      <c r="D880" s="141"/>
      <c r="E880" s="142"/>
      <c r="F880" s="141"/>
      <c r="G880" s="141"/>
      <c r="H880" s="141"/>
      <c r="I880" s="141"/>
      <c r="J880" s="141"/>
      <c r="K880" s="141"/>
      <c r="L880" s="141"/>
      <c r="M880" s="143"/>
      <c r="N880" s="144"/>
      <c r="O880" s="141"/>
      <c r="P880" s="145"/>
      <c r="Q880" s="141"/>
      <c r="R880" s="143"/>
      <c r="S880" s="141"/>
      <c r="T880" s="141"/>
      <c r="U880" s="141"/>
    </row>
    <row r="881" ht="12.75" customHeight="1">
      <c r="A881" s="141"/>
      <c r="B881" s="141"/>
      <c r="C881" s="141"/>
      <c r="D881" s="141"/>
      <c r="E881" s="142"/>
      <c r="F881" s="141"/>
      <c r="G881" s="141"/>
      <c r="H881" s="141"/>
      <c r="I881" s="141"/>
      <c r="J881" s="141"/>
      <c r="K881" s="141"/>
      <c r="L881" s="141"/>
      <c r="M881" s="143"/>
      <c r="N881" s="144"/>
      <c r="O881" s="141"/>
      <c r="P881" s="145"/>
      <c r="Q881" s="141"/>
      <c r="R881" s="143"/>
      <c r="S881" s="141"/>
      <c r="T881" s="141"/>
      <c r="U881" s="141"/>
    </row>
    <row r="882" ht="12.75" customHeight="1">
      <c r="A882" s="141"/>
      <c r="B882" s="141"/>
      <c r="C882" s="141"/>
      <c r="D882" s="141"/>
      <c r="E882" s="142"/>
      <c r="F882" s="141"/>
      <c r="G882" s="141"/>
      <c r="H882" s="141"/>
      <c r="I882" s="141"/>
      <c r="J882" s="141"/>
      <c r="K882" s="141"/>
      <c r="L882" s="141"/>
      <c r="M882" s="143"/>
      <c r="N882" s="144"/>
      <c r="O882" s="141"/>
      <c r="P882" s="145"/>
      <c r="Q882" s="141"/>
      <c r="R882" s="143"/>
      <c r="S882" s="141"/>
      <c r="T882" s="141"/>
      <c r="U882" s="141"/>
    </row>
    <row r="883" ht="12.75" customHeight="1">
      <c r="A883" s="141"/>
      <c r="B883" s="141"/>
      <c r="C883" s="141"/>
      <c r="D883" s="141"/>
      <c r="E883" s="142"/>
      <c r="F883" s="141"/>
      <c r="G883" s="141"/>
      <c r="H883" s="141"/>
      <c r="I883" s="141"/>
      <c r="J883" s="141"/>
      <c r="K883" s="141"/>
      <c r="L883" s="141"/>
      <c r="M883" s="143"/>
      <c r="N883" s="144"/>
      <c r="O883" s="141"/>
      <c r="P883" s="145"/>
      <c r="Q883" s="141"/>
      <c r="R883" s="143"/>
      <c r="S883" s="141"/>
      <c r="T883" s="141"/>
      <c r="U883" s="141"/>
    </row>
    <row r="884" ht="12.75" customHeight="1">
      <c r="A884" s="141"/>
      <c r="B884" s="141"/>
      <c r="C884" s="141"/>
      <c r="D884" s="141"/>
      <c r="E884" s="142"/>
      <c r="F884" s="141"/>
      <c r="G884" s="141"/>
      <c r="H884" s="141"/>
      <c r="I884" s="141"/>
      <c r="J884" s="141"/>
      <c r="K884" s="141"/>
      <c r="L884" s="141"/>
      <c r="M884" s="143"/>
      <c r="N884" s="144"/>
      <c r="O884" s="141"/>
      <c r="P884" s="145"/>
      <c r="Q884" s="141"/>
      <c r="R884" s="143"/>
      <c r="S884" s="141"/>
      <c r="T884" s="141"/>
      <c r="U884" s="141"/>
    </row>
    <row r="885" ht="12.75" customHeight="1">
      <c r="A885" s="141"/>
      <c r="B885" s="141"/>
      <c r="C885" s="141"/>
      <c r="D885" s="141"/>
      <c r="E885" s="142"/>
      <c r="F885" s="141"/>
      <c r="G885" s="141"/>
      <c r="H885" s="141"/>
      <c r="I885" s="141"/>
      <c r="J885" s="141"/>
      <c r="K885" s="141"/>
      <c r="L885" s="141"/>
      <c r="M885" s="143"/>
      <c r="N885" s="144"/>
      <c r="O885" s="141"/>
      <c r="P885" s="145"/>
      <c r="Q885" s="141"/>
      <c r="R885" s="143"/>
      <c r="S885" s="141"/>
      <c r="T885" s="141"/>
      <c r="U885" s="141"/>
    </row>
    <row r="886" ht="12.75" customHeight="1">
      <c r="A886" s="141"/>
      <c r="B886" s="141"/>
      <c r="C886" s="141"/>
      <c r="D886" s="141"/>
      <c r="E886" s="142"/>
      <c r="F886" s="141"/>
      <c r="G886" s="141"/>
      <c r="H886" s="141"/>
      <c r="I886" s="141"/>
      <c r="J886" s="141"/>
      <c r="K886" s="141"/>
      <c r="L886" s="141"/>
      <c r="M886" s="143"/>
      <c r="N886" s="144"/>
      <c r="O886" s="141"/>
      <c r="P886" s="145"/>
      <c r="Q886" s="141"/>
      <c r="R886" s="143"/>
      <c r="S886" s="141"/>
      <c r="T886" s="141"/>
      <c r="U886" s="141"/>
    </row>
    <row r="887" ht="12.75" customHeight="1">
      <c r="A887" s="141"/>
      <c r="B887" s="141"/>
      <c r="C887" s="141"/>
      <c r="D887" s="141"/>
      <c r="E887" s="142"/>
      <c r="F887" s="141"/>
      <c r="G887" s="141"/>
      <c r="H887" s="141"/>
      <c r="I887" s="141"/>
      <c r="J887" s="141"/>
      <c r="K887" s="141"/>
      <c r="L887" s="141"/>
      <c r="M887" s="143"/>
      <c r="N887" s="144"/>
      <c r="O887" s="141"/>
      <c r="P887" s="145"/>
      <c r="Q887" s="141"/>
      <c r="R887" s="143"/>
      <c r="S887" s="141"/>
      <c r="T887" s="141"/>
      <c r="U887" s="141"/>
    </row>
    <row r="888" ht="12.75" customHeight="1">
      <c r="A888" s="141"/>
      <c r="B888" s="141"/>
      <c r="C888" s="141"/>
      <c r="D888" s="141"/>
      <c r="E888" s="142"/>
      <c r="F888" s="141"/>
      <c r="G888" s="141"/>
      <c r="H888" s="141"/>
      <c r="I888" s="141"/>
      <c r="J888" s="141"/>
      <c r="K888" s="141"/>
      <c r="L888" s="141"/>
      <c r="M888" s="143"/>
      <c r="N888" s="144"/>
      <c r="O888" s="141"/>
      <c r="P888" s="145"/>
      <c r="Q888" s="141"/>
      <c r="R888" s="143"/>
      <c r="S888" s="141"/>
      <c r="T888" s="141"/>
      <c r="U888" s="141"/>
    </row>
    <row r="889" ht="12.75" customHeight="1">
      <c r="A889" s="141"/>
      <c r="B889" s="141"/>
      <c r="C889" s="141"/>
      <c r="D889" s="141"/>
      <c r="E889" s="142"/>
      <c r="F889" s="141"/>
      <c r="G889" s="141"/>
      <c r="H889" s="141"/>
      <c r="I889" s="141"/>
      <c r="J889" s="141"/>
      <c r="K889" s="141"/>
      <c r="L889" s="141"/>
      <c r="M889" s="143"/>
      <c r="N889" s="144"/>
      <c r="O889" s="141"/>
      <c r="P889" s="145"/>
      <c r="Q889" s="141"/>
      <c r="R889" s="143"/>
      <c r="S889" s="141"/>
      <c r="T889" s="141"/>
      <c r="U889" s="141"/>
    </row>
    <row r="890" ht="12.75" customHeight="1">
      <c r="A890" s="141"/>
      <c r="B890" s="141"/>
      <c r="C890" s="141"/>
      <c r="D890" s="141"/>
      <c r="E890" s="142"/>
      <c r="F890" s="141"/>
      <c r="G890" s="141"/>
      <c r="H890" s="141"/>
      <c r="I890" s="141"/>
      <c r="J890" s="141"/>
      <c r="K890" s="141"/>
      <c r="L890" s="141"/>
      <c r="M890" s="143"/>
      <c r="N890" s="144"/>
      <c r="O890" s="141"/>
      <c r="P890" s="145"/>
      <c r="Q890" s="141"/>
      <c r="R890" s="143"/>
      <c r="S890" s="141"/>
      <c r="T890" s="141"/>
      <c r="U890" s="141"/>
    </row>
    <row r="891" ht="12.75" customHeight="1">
      <c r="A891" s="141"/>
      <c r="B891" s="141"/>
      <c r="C891" s="141"/>
      <c r="D891" s="141"/>
      <c r="E891" s="142"/>
      <c r="F891" s="141"/>
      <c r="G891" s="141"/>
      <c r="H891" s="141"/>
      <c r="I891" s="141"/>
      <c r="J891" s="141"/>
      <c r="K891" s="141"/>
      <c r="L891" s="141"/>
      <c r="M891" s="143"/>
      <c r="N891" s="144"/>
      <c r="O891" s="141"/>
      <c r="P891" s="145"/>
      <c r="Q891" s="141"/>
      <c r="R891" s="143"/>
      <c r="S891" s="141"/>
      <c r="T891" s="141"/>
      <c r="U891" s="141"/>
    </row>
    <row r="892" ht="12.75" customHeight="1">
      <c r="A892" s="141"/>
      <c r="B892" s="141"/>
      <c r="C892" s="141"/>
      <c r="D892" s="141"/>
      <c r="E892" s="142"/>
      <c r="F892" s="141"/>
      <c r="G892" s="141"/>
      <c r="H892" s="141"/>
      <c r="I892" s="141"/>
      <c r="J892" s="141"/>
      <c r="K892" s="141"/>
      <c r="L892" s="141"/>
      <c r="M892" s="143"/>
      <c r="N892" s="144"/>
      <c r="O892" s="141"/>
      <c r="P892" s="145"/>
      <c r="Q892" s="141"/>
      <c r="R892" s="143"/>
      <c r="S892" s="141"/>
      <c r="T892" s="141"/>
      <c r="U892" s="141"/>
    </row>
    <row r="893" ht="12.75" customHeight="1">
      <c r="A893" s="141"/>
      <c r="B893" s="141"/>
      <c r="C893" s="141"/>
      <c r="D893" s="141"/>
      <c r="E893" s="142"/>
      <c r="F893" s="141"/>
      <c r="G893" s="141"/>
      <c r="H893" s="141"/>
      <c r="I893" s="141"/>
      <c r="J893" s="141"/>
      <c r="K893" s="141"/>
      <c r="L893" s="141"/>
      <c r="M893" s="143"/>
      <c r="N893" s="144"/>
      <c r="O893" s="141"/>
      <c r="P893" s="145"/>
      <c r="Q893" s="141"/>
      <c r="R893" s="143"/>
      <c r="S893" s="141"/>
      <c r="T893" s="141"/>
      <c r="U893" s="141"/>
    </row>
    <row r="894" ht="12.75" customHeight="1">
      <c r="A894" s="141"/>
      <c r="B894" s="141"/>
      <c r="C894" s="141"/>
      <c r="D894" s="141"/>
      <c r="E894" s="142"/>
      <c r="F894" s="141"/>
      <c r="G894" s="141"/>
      <c r="H894" s="141"/>
      <c r="I894" s="141"/>
      <c r="J894" s="141"/>
      <c r="K894" s="141"/>
      <c r="L894" s="141"/>
      <c r="M894" s="143"/>
      <c r="N894" s="144"/>
      <c r="O894" s="141"/>
      <c r="P894" s="145"/>
      <c r="Q894" s="141"/>
      <c r="R894" s="143"/>
      <c r="S894" s="141"/>
      <c r="T894" s="141"/>
      <c r="U894" s="141"/>
    </row>
    <row r="895" ht="12.75" customHeight="1">
      <c r="A895" s="141"/>
      <c r="B895" s="141"/>
      <c r="C895" s="141"/>
      <c r="D895" s="141"/>
      <c r="E895" s="142"/>
      <c r="F895" s="141"/>
      <c r="G895" s="141"/>
      <c r="H895" s="141"/>
      <c r="I895" s="141"/>
      <c r="J895" s="141"/>
      <c r="K895" s="141"/>
      <c r="L895" s="141"/>
      <c r="M895" s="143"/>
      <c r="N895" s="144"/>
      <c r="O895" s="141"/>
      <c r="P895" s="145"/>
      <c r="Q895" s="141"/>
      <c r="R895" s="143"/>
      <c r="S895" s="141"/>
      <c r="T895" s="141"/>
      <c r="U895" s="141"/>
    </row>
    <row r="896" ht="12.75" customHeight="1">
      <c r="A896" s="141"/>
      <c r="B896" s="141"/>
      <c r="C896" s="141"/>
      <c r="D896" s="141"/>
      <c r="E896" s="142"/>
      <c r="F896" s="141"/>
      <c r="G896" s="141"/>
      <c r="H896" s="141"/>
      <c r="I896" s="141"/>
      <c r="J896" s="141"/>
      <c r="K896" s="141"/>
      <c r="L896" s="141"/>
      <c r="M896" s="143"/>
      <c r="N896" s="144"/>
      <c r="O896" s="141"/>
      <c r="P896" s="145"/>
      <c r="Q896" s="141"/>
      <c r="R896" s="143"/>
      <c r="S896" s="141"/>
      <c r="T896" s="141"/>
      <c r="U896" s="141"/>
    </row>
    <row r="897" ht="12.75" customHeight="1">
      <c r="A897" s="141"/>
      <c r="B897" s="141"/>
      <c r="C897" s="141"/>
      <c r="D897" s="141"/>
      <c r="E897" s="142"/>
      <c r="F897" s="141"/>
      <c r="G897" s="141"/>
      <c r="H897" s="141"/>
      <c r="I897" s="141"/>
      <c r="J897" s="141"/>
      <c r="K897" s="141"/>
      <c r="L897" s="141"/>
      <c r="M897" s="143"/>
      <c r="N897" s="144"/>
      <c r="O897" s="141"/>
      <c r="P897" s="145"/>
      <c r="Q897" s="141"/>
      <c r="R897" s="143"/>
      <c r="S897" s="141"/>
      <c r="T897" s="141"/>
      <c r="U897" s="141"/>
    </row>
    <row r="898" ht="12.75" customHeight="1">
      <c r="A898" s="141"/>
      <c r="B898" s="141"/>
      <c r="C898" s="141"/>
      <c r="D898" s="141"/>
      <c r="E898" s="142"/>
      <c r="F898" s="141"/>
      <c r="G898" s="141"/>
      <c r="H898" s="141"/>
      <c r="I898" s="141"/>
      <c r="J898" s="141"/>
      <c r="K898" s="141"/>
      <c r="L898" s="141"/>
      <c r="M898" s="143"/>
      <c r="N898" s="144"/>
      <c r="O898" s="141"/>
      <c r="P898" s="145"/>
      <c r="Q898" s="141"/>
      <c r="R898" s="143"/>
      <c r="S898" s="141"/>
      <c r="T898" s="141"/>
      <c r="U898" s="141"/>
    </row>
    <row r="899" ht="12.75" customHeight="1">
      <c r="A899" s="141"/>
      <c r="B899" s="141"/>
      <c r="C899" s="141"/>
      <c r="D899" s="141"/>
      <c r="E899" s="142"/>
      <c r="F899" s="141"/>
      <c r="G899" s="141"/>
      <c r="H899" s="141"/>
      <c r="I899" s="141"/>
      <c r="J899" s="141"/>
      <c r="K899" s="141"/>
      <c r="L899" s="141"/>
      <c r="M899" s="143"/>
      <c r="N899" s="144"/>
      <c r="O899" s="141"/>
      <c r="P899" s="145"/>
      <c r="Q899" s="141"/>
      <c r="R899" s="143"/>
      <c r="S899" s="141"/>
      <c r="T899" s="141"/>
      <c r="U899" s="141"/>
    </row>
    <row r="900" ht="12.75" customHeight="1">
      <c r="A900" s="141"/>
      <c r="B900" s="141"/>
      <c r="C900" s="141"/>
      <c r="D900" s="141"/>
      <c r="E900" s="142"/>
      <c r="F900" s="141"/>
      <c r="G900" s="141"/>
      <c r="H900" s="141"/>
      <c r="I900" s="141"/>
      <c r="J900" s="141"/>
      <c r="K900" s="141"/>
      <c r="L900" s="141"/>
      <c r="M900" s="143"/>
      <c r="N900" s="144"/>
      <c r="O900" s="141"/>
      <c r="P900" s="145"/>
      <c r="Q900" s="141"/>
      <c r="R900" s="143"/>
      <c r="S900" s="141"/>
      <c r="T900" s="141"/>
      <c r="U900" s="141"/>
    </row>
    <row r="901" ht="12.75" customHeight="1">
      <c r="A901" s="141"/>
      <c r="B901" s="141"/>
      <c r="C901" s="141"/>
      <c r="D901" s="141"/>
      <c r="E901" s="142"/>
      <c r="F901" s="141"/>
      <c r="G901" s="141"/>
      <c r="H901" s="141"/>
      <c r="I901" s="141"/>
      <c r="J901" s="141"/>
      <c r="K901" s="141"/>
      <c r="L901" s="141"/>
      <c r="M901" s="143"/>
      <c r="N901" s="144"/>
      <c r="O901" s="141"/>
      <c r="P901" s="145"/>
      <c r="Q901" s="141"/>
      <c r="R901" s="143"/>
      <c r="S901" s="141"/>
      <c r="T901" s="141"/>
      <c r="U901" s="141"/>
    </row>
    <row r="902" ht="12.75" customHeight="1">
      <c r="A902" s="141"/>
      <c r="B902" s="141"/>
      <c r="C902" s="141"/>
      <c r="D902" s="141"/>
      <c r="E902" s="142"/>
      <c r="F902" s="141"/>
      <c r="G902" s="141"/>
      <c r="H902" s="141"/>
      <c r="I902" s="141"/>
      <c r="J902" s="141"/>
      <c r="K902" s="141"/>
      <c r="L902" s="141"/>
      <c r="M902" s="143"/>
      <c r="N902" s="144"/>
      <c r="O902" s="141"/>
      <c r="P902" s="145"/>
      <c r="Q902" s="141"/>
      <c r="R902" s="143"/>
      <c r="S902" s="141"/>
      <c r="T902" s="141"/>
      <c r="U902" s="141"/>
    </row>
    <row r="903" ht="12.75" customHeight="1">
      <c r="A903" s="141"/>
      <c r="B903" s="141"/>
      <c r="C903" s="141"/>
      <c r="D903" s="141"/>
      <c r="E903" s="142"/>
      <c r="F903" s="141"/>
      <c r="G903" s="141"/>
      <c r="H903" s="141"/>
      <c r="I903" s="141"/>
      <c r="J903" s="141"/>
      <c r="K903" s="141"/>
      <c r="L903" s="141"/>
      <c r="M903" s="143"/>
      <c r="N903" s="144"/>
      <c r="O903" s="141"/>
      <c r="P903" s="145"/>
      <c r="Q903" s="141"/>
      <c r="R903" s="143"/>
      <c r="S903" s="141"/>
      <c r="T903" s="141"/>
      <c r="U903" s="141"/>
    </row>
    <row r="904" ht="12.75" customHeight="1">
      <c r="A904" s="141"/>
      <c r="B904" s="141"/>
      <c r="C904" s="141"/>
      <c r="D904" s="141"/>
      <c r="E904" s="142"/>
      <c r="F904" s="141"/>
      <c r="G904" s="141"/>
      <c r="H904" s="141"/>
      <c r="I904" s="141"/>
      <c r="J904" s="141"/>
      <c r="K904" s="141"/>
      <c r="L904" s="141"/>
      <c r="M904" s="143"/>
      <c r="N904" s="144"/>
      <c r="O904" s="141"/>
      <c r="P904" s="145"/>
      <c r="Q904" s="141"/>
      <c r="R904" s="143"/>
      <c r="S904" s="141"/>
      <c r="T904" s="141"/>
      <c r="U904" s="141"/>
    </row>
    <row r="905" ht="12.75" customHeight="1">
      <c r="A905" s="141"/>
      <c r="B905" s="141"/>
      <c r="C905" s="141"/>
      <c r="D905" s="141"/>
      <c r="E905" s="142"/>
      <c r="F905" s="141"/>
      <c r="G905" s="141"/>
      <c r="H905" s="141"/>
      <c r="I905" s="141"/>
      <c r="J905" s="141"/>
      <c r="K905" s="141"/>
      <c r="L905" s="141"/>
      <c r="M905" s="143"/>
      <c r="N905" s="144"/>
      <c r="O905" s="141"/>
      <c r="P905" s="145"/>
      <c r="Q905" s="141"/>
      <c r="R905" s="143"/>
      <c r="S905" s="141"/>
      <c r="T905" s="141"/>
      <c r="U905" s="141"/>
    </row>
    <row r="906" ht="12.75" customHeight="1">
      <c r="A906" s="141"/>
      <c r="B906" s="141"/>
      <c r="C906" s="141"/>
      <c r="D906" s="141"/>
      <c r="E906" s="142"/>
      <c r="F906" s="141"/>
      <c r="G906" s="141"/>
      <c r="H906" s="141"/>
      <c r="I906" s="141"/>
      <c r="J906" s="141"/>
      <c r="K906" s="141"/>
      <c r="L906" s="141"/>
      <c r="M906" s="143"/>
      <c r="N906" s="144"/>
      <c r="O906" s="141"/>
      <c r="P906" s="145"/>
      <c r="Q906" s="141"/>
      <c r="R906" s="143"/>
      <c r="S906" s="141"/>
      <c r="T906" s="141"/>
      <c r="U906" s="141"/>
    </row>
    <row r="907" ht="12.75" customHeight="1">
      <c r="A907" s="141"/>
      <c r="B907" s="141"/>
      <c r="C907" s="141"/>
      <c r="D907" s="141"/>
      <c r="E907" s="142"/>
      <c r="F907" s="141"/>
      <c r="G907" s="141"/>
      <c r="H907" s="141"/>
      <c r="I907" s="141"/>
      <c r="J907" s="141"/>
      <c r="K907" s="141"/>
      <c r="L907" s="141"/>
      <c r="M907" s="143"/>
      <c r="N907" s="144"/>
      <c r="O907" s="141"/>
      <c r="P907" s="145"/>
      <c r="Q907" s="141"/>
      <c r="R907" s="143"/>
      <c r="S907" s="141"/>
      <c r="T907" s="141"/>
      <c r="U907" s="141"/>
    </row>
    <row r="908" ht="12.75" customHeight="1">
      <c r="A908" s="141"/>
      <c r="B908" s="141"/>
      <c r="C908" s="141"/>
      <c r="D908" s="141"/>
      <c r="E908" s="142"/>
      <c r="F908" s="141"/>
      <c r="G908" s="141"/>
      <c r="H908" s="141"/>
      <c r="I908" s="141"/>
      <c r="J908" s="141"/>
      <c r="K908" s="141"/>
      <c r="L908" s="141"/>
      <c r="M908" s="143"/>
      <c r="N908" s="144"/>
      <c r="O908" s="141"/>
      <c r="P908" s="145"/>
      <c r="Q908" s="141"/>
      <c r="R908" s="143"/>
      <c r="S908" s="141"/>
      <c r="T908" s="141"/>
      <c r="U908" s="141"/>
    </row>
    <row r="909" ht="12.75" customHeight="1">
      <c r="A909" s="141"/>
      <c r="B909" s="141"/>
      <c r="C909" s="141"/>
      <c r="D909" s="141"/>
      <c r="E909" s="142"/>
      <c r="F909" s="141"/>
      <c r="G909" s="141"/>
      <c r="H909" s="141"/>
      <c r="I909" s="141"/>
      <c r="J909" s="141"/>
      <c r="K909" s="141"/>
      <c r="L909" s="141"/>
      <c r="M909" s="143"/>
      <c r="N909" s="144"/>
      <c r="O909" s="141"/>
      <c r="P909" s="145"/>
      <c r="Q909" s="141"/>
      <c r="R909" s="143"/>
      <c r="S909" s="141"/>
      <c r="T909" s="141"/>
      <c r="U909" s="141"/>
    </row>
    <row r="910" ht="12.75" customHeight="1">
      <c r="A910" s="141"/>
      <c r="B910" s="141"/>
      <c r="C910" s="141"/>
      <c r="D910" s="141"/>
      <c r="E910" s="142"/>
      <c r="F910" s="141"/>
      <c r="G910" s="141"/>
      <c r="H910" s="141"/>
      <c r="I910" s="141"/>
      <c r="J910" s="141"/>
      <c r="K910" s="141"/>
      <c r="L910" s="141"/>
      <c r="M910" s="143"/>
      <c r="N910" s="144"/>
      <c r="O910" s="141"/>
      <c r="P910" s="145"/>
      <c r="Q910" s="141"/>
      <c r="R910" s="143"/>
      <c r="S910" s="141"/>
      <c r="T910" s="141"/>
      <c r="U910" s="141"/>
    </row>
    <row r="911" ht="12.75" customHeight="1">
      <c r="A911" s="141"/>
      <c r="B911" s="141"/>
      <c r="C911" s="141"/>
      <c r="D911" s="141"/>
      <c r="E911" s="142"/>
      <c r="F911" s="141"/>
      <c r="G911" s="141"/>
      <c r="H911" s="141"/>
      <c r="I911" s="141"/>
      <c r="J911" s="141"/>
      <c r="K911" s="141"/>
      <c r="L911" s="141"/>
      <c r="M911" s="143"/>
      <c r="N911" s="144"/>
      <c r="O911" s="141"/>
      <c r="P911" s="145"/>
      <c r="Q911" s="141"/>
      <c r="R911" s="143"/>
      <c r="S911" s="141"/>
      <c r="T911" s="141"/>
      <c r="U911" s="141"/>
    </row>
    <row r="912" ht="12.75" customHeight="1">
      <c r="A912" s="141"/>
      <c r="B912" s="141"/>
      <c r="C912" s="141"/>
      <c r="D912" s="141"/>
      <c r="E912" s="142"/>
      <c r="F912" s="141"/>
      <c r="G912" s="141"/>
      <c r="H912" s="141"/>
      <c r="I912" s="141"/>
      <c r="J912" s="141"/>
      <c r="K912" s="141"/>
      <c r="L912" s="141"/>
      <c r="M912" s="143"/>
      <c r="N912" s="144"/>
      <c r="O912" s="141"/>
      <c r="P912" s="145"/>
      <c r="Q912" s="141"/>
      <c r="R912" s="143"/>
      <c r="S912" s="141"/>
      <c r="T912" s="141"/>
      <c r="U912" s="141"/>
    </row>
    <row r="913" ht="12.75" customHeight="1">
      <c r="A913" s="141"/>
      <c r="B913" s="141"/>
      <c r="C913" s="141"/>
      <c r="D913" s="141"/>
      <c r="E913" s="142"/>
      <c r="F913" s="141"/>
      <c r="G913" s="141"/>
      <c r="H913" s="141"/>
      <c r="I913" s="141"/>
      <c r="J913" s="141"/>
      <c r="K913" s="141"/>
      <c r="L913" s="141"/>
      <c r="M913" s="143"/>
      <c r="N913" s="144"/>
      <c r="O913" s="141"/>
      <c r="P913" s="145"/>
      <c r="Q913" s="141"/>
      <c r="R913" s="143"/>
      <c r="S913" s="141"/>
      <c r="T913" s="141"/>
      <c r="U913" s="141"/>
    </row>
    <row r="914" ht="12.75" customHeight="1">
      <c r="A914" s="141"/>
      <c r="B914" s="141"/>
      <c r="C914" s="141"/>
      <c r="D914" s="141"/>
      <c r="E914" s="142"/>
      <c r="F914" s="141"/>
      <c r="G914" s="141"/>
      <c r="H914" s="141"/>
      <c r="I914" s="141"/>
      <c r="J914" s="141"/>
      <c r="K914" s="141"/>
      <c r="L914" s="141"/>
      <c r="M914" s="143"/>
      <c r="N914" s="144"/>
      <c r="O914" s="141"/>
      <c r="P914" s="145"/>
      <c r="Q914" s="141"/>
      <c r="R914" s="143"/>
      <c r="S914" s="141"/>
      <c r="T914" s="141"/>
      <c r="U914" s="141"/>
    </row>
    <row r="915" ht="12.75" customHeight="1">
      <c r="A915" s="141"/>
      <c r="B915" s="141"/>
      <c r="C915" s="141"/>
      <c r="D915" s="141"/>
      <c r="E915" s="142"/>
      <c r="F915" s="141"/>
      <c r="G915" s="141"/>
      <c r="H915" s="141"/>
      <c r="I915" s="141"/>
      <c r="J915" s="141"/>
      <c r="K915" s="141"/>
      <c r="L915" s="141"/>
      <c r="M915" s="143"/>
      <c r="N915" s="144"/>
      <c r="O915" s="141"/>
      <c r="P915" s="145"/>
      <c r="Q915" s="141"/>
      <c r="R915" s="143"/>
      <c r="S915" s="141"/>
      <c r="T915" s="141"/>
      <c r="U915" s="141"/>
    </row>
    <row r="916" ht="12.75" customHeight="1">
      <c r="A916" s="141"/>
      <c r="B916" s="141"/>
      <c r="C916" s="141"/>
      <c r="D916" s="141"/>
      <c r="E916" s="142"/>
      <c r="F916" s="141"/>
      <c r="G916" s="141"/>
      <c r="H916" s="141"/>
      <c r="I916" s="141"/>
      <c r="J916" s="141"/>
      <c r="K916" s="141"/>
      <c r="L916" s="141"/>
      <c r="M916" s="143"/>
      <c r="N916" s="144"/>
      <c r="O916" s="141"/>
      <c r="P916" s="145"/>
      <c r="Q916" s="141"/>
      <c r="R916" s="143"/>
      <c r="S916" s="141"/>
      <c r="T916" s="141"/>
      <c r="U916" s="141"/>
    </row>
    <row r="917" ht="12.75" customHeight="1">
      <c r="A917" s="141"/>
      <c r="B917" s="141"/>
      <c r="C917" s="141"/>
      <c r="D917" s="141"/>
      <c r="E917" s="142"/>
      <c r="F917" s="141"/>
      <c r="G917" s="141"/>
      <c r="H917" s="141"/>
      <c r="I917" s="141"/>
      <c r="J917" s="141"/>
      <c r="K917" s="141"/>
      <c r="L917" s="141"/>
      <c r="M917" s="143"/>
      <c r="N917" s="144"/>
      <c r="O917" s="141"/>
      <c r="P917" s="145"/>
      <c r="Q917" s="141"/>
      <c r="R917" s="143"/>
      <c r="S917" s="141"/>
      <c r="T917" s="141"/>
      <c r="U917" s="141"/>
    </row>
    <row r="918" ht="12.75" customHeight="1">
      <c r="A918" s="141"/>
      <c r="B918" s="141"/>
      <c r="C918" s="141"/>
      <c r="D918" s="141"/>
      <c r="E918" s="142"/>
      <c r="F918" s="141"/>
      <c r="G918" s="141"/>
      <c r="H918" s="141"/>
      <c r="I918" s="141"/>
      <c r="J918" s="141"/>
      <c r="K918" s="141"/>
      <c r="L918" s="141"/>
      <c r="M918" s="143"/>
      <c r="N918" s="144"/>
      <c r="O918" s="141"/>
      <c r="P918" s="145"/>
      <c r="Q918" s="141"/>
      <c r="R918" s="143"/>
      <c r="S918" s="141"/>
      <c r="T918" s="141"/>
      <c r="U918" s="141"/>
    </row>
    <row r="919" ht="12.75" customHeight="1">
      <c r="A919" s="141"/>
      <c r="B919" s="141"/>
      <c r="C919" s="141"/>
      <c r="D919" s="141"/>
      <c r="E919" s="142"/>
      <c r="F919" s="141"/>
      <c r="G919" s="141"/>
      <c r="H919" s="141"/>
      <c r="I919" s="141"/>
      <c r="J919" s="141"/>
      <c r="K919" s="141"/>
      <c r="L919" s="141"/>
      <c r="M919" s="143"/>
      <c r="N919" s="144"/>
      <c r="O919" s="141"/>
      <c r="P919" s="145"/>
      <c r="Q919" s="141"/>
      <c r="R919" s="143"/>
      <c r="S919" s="141"/>
      <c r="T919" s="141"/>
      <c r="U919" s="141"/>
    </row>
    <row r="920" ht="12.75" customHeight="1">
      <c r="A920" s="141"/>
      <c r="B920" s="141"/>
      <c r="C920" s="141"/>
      <c r="D920" s="141"/>
      <c r="E920" s="142"/>
      <c r="F920" s="141"/>
      <c r="G920" s="141"/>
      <c r="H920" s="141"/>
      <c r="I920" s="141"/>
      <c r="J920" s="141"/>
      <c r="K920" s="141"/>
      <c r="L920" s="141"/>
      <c r="M920" s="143"/>
      <c r="N920" s="144"/>
      <c r="O920" s="141"/>
      <c r="P920" s="145"/>
      <c r="Q920" s="141"/>
      <c r="R920" s="143"/>
      <c r="S920" s="141"/>
      <c r="T920" s="141"/>
      <c r="U920" s="141"/>
    </row>
    <row r="921" ht="12.75" customHeight="1">
      <c r="A921" s="141"/>
      <c r="B921" s="141"/>
      <c r="C921" s="141"/>
      <c r="D921" s="141"/>
      <c r="E921" s="142"/>
      <c r="F921" s="141"/>
      <c r="G921" s="141"/>
      <c r="H921" s="141"/>
      <c r="I921" s="141"/>
      <c r="J921" s="141"/>
      <c r="K921" s="141"/>
      <c r="L921" s="141"/>
      <c r="M921" s="143"/>
      <c r="N921" s="144"/>
      <c r="O921" s="141"/>
      <c r="P921" s="145"/>
      <c r="Q921" s="141"/>
      <c r="R921" s="143"/>
      <c r="S921" s="141"/>
      <c r="T921" s="141"/>
      <c r="U921" s="141"/>
    </row>
    <row r="922" ht="12.75" customHeight="1">
      <c r="A922" s="141"/>
      <c r="B922" s="141"/>
      <c r="C922" s="141"/>
      <c r="D922" s="141"/>
      <c r="E922" s="142"/>
      <c r="F922" s="141"/>
      <c r="G922" s="141"/>
      <c r="H922" s="141"/>
      <c r="I922" s="141"/>
      <c r="J922" s="141"/>
      <c r="K922" s="141"/>
      <c r="L922" s="141"/>
      <c r="M922" s="143"/>
      <c r="N922" s="144"/>
      <c r="O922" s="141"/>
      <c r="P922" s="145"/>
      <c r="Q922" s="141"/>
      <c r="R922" s="143"/>
      <c r="S922" s="141"/>
      <c r="T922" s="141"/>
      <c r="U922" s="141"/>
    </row>
    <row r="923" ht="12.75" customHeight="1">
      <c r="A923" s="141"/>
      <c r="B923" s="141"/>
      <c r="C923" s="141"/>
      <c r="D923" s="141"/>
      <c r="E923" s="142"/>
      <c r="F923" s="141"/>
      <c r="G923" s="141"/>
      <c r="H923" s="141"/>
      <c r="I923" s="141"/>
      <c r="J923" s="141"/>
      <c r="K923" s="141"/>
      <c r="L923" s="141"/>
      <c r="M923" s="143"/>
      <c r="N923" s="144"/>
      <c r="O923" s="141"/>
      <c r="P923" s="145"/>
      <c r="Q923" s="141"/>
      <c r="R923" s="143"/>
      <c r="S923" s="141"/>
      <c r="T923" s="141"/>
      <c r="U923" s="141"/>
    </row>
    <row r="924" ht="12.75" customHeight="1">
      <c r="A924" s="141"/>
      <c r="B924" s="141"/>
      <c r="C924" s="141"/>
      <c r="D924" s="141"/>
      <c r="E924" s="142"/>
      <c r="F924" s="141"/>
      <c r="G924" s="141"/>
      <c r="H924" s="141"/>
      <c r="I924" s="141"/>
      <c r="J924" s="141"/>
      <c r="K924" s="141"/>
      <c r="L924" s="141"/>
      <c r="M924" s="143"/>
      <c r="N924" s="144"/>
      <c r="O924" s="141"/>
      <c r="P924" s="145"/>
      <c r="Q924" s="141"/>
      <c r="R924" s="143"/>
      <c r="S924" s="141"/>
      <c r="T924" s="141"/>
      <c r="U924" s="141"/>
    </row>
    <row r="925" ht="12.75" customHeight="1">
      <c r="A925" s="141"/>
      <c r="B925" s="141"/>
      <c r="C925" s="141"/>
      <c r="D925" s="141"/>
      <c r="E925" s="142"/>
      <c r="F925" s="141"/>
      <c r="G925" s="141"/>
      <c r="H925" s="141"/>
      <c r="I925" s="141"/>
      <c r="J925" s="141"/>
      <c r="K925" s="141"/>
      <c r="L925" s="141"/>
      <c r="M925" s="143"/>
      <c r="N925" s="144"/>
      <c r="O925" s="141"/>
      <c r="P925" s="145"/>
      <c r="Q925" s="141"/>
      <c r="R925" s="143"/>
      <c r="S925" s="141"/>
      <c r="T925" s="141"/>
      <c r="U925" s="141"/>
    </row>
    <row r="926" ht="12.75" customHeight="1">
      <c r="A926" s="141"/>
      <c r="B926" s="141"/>
      <c r="C926" s="141"/>
      <c r="D926" s="141"/>
      <c r="E926" s="142"/>
      <c r="F926" s="141"/>
      <c r="G926" s="141"/>
      <c r="H926" s="141"/>
      <c r="I926" s="141"/>
      <c r="J926" s="141"/>
      <c r="K926" s="141"/>
      <c r="L926" s="141"/>
      <c r="M926" s="143"/>
      <c r="N926" s="144"/>
      <c r="O926" s="141"/>
      <c r="P926" s="145"/>
      <c r="Q926" s="141"/>
      <c r="R926" s="143"/>
      <c r="S926" s="141"/>
      <c r="T926" s="141"/>
      <c r="U926" s="141"/>
    </row>
    <row r="927" ht="12.75" customHeight="1">
      <c r="A927" s="141"/>
      <c r="B927" s="141"/>
      <c r="C927" s="141"/>
      <c r="D927" s="141"/>
      <c r="E927" s="142"/>
      <c r="F927" s="141"/>
      <c r="G927" s="141"/>
      <c r="H927" s="141"/>
      <c r="I927" s="141"/>
      <c r="J927" s="141"/>
      <c r="K927" s="141"/>
      <c r="L927" s="141"/>
      <c r="M927" s="143"/>
      <c r="N927" s="144"/>
      <c r="O927" s="141"/>
      <c r="P927" s="145"/>
      <c r="Q927" s="141"/>
      <c r="R927" s="143"/>
      <c r="S927" s="141"/>
      <c r="T927" s="141"/>
      <c r="U927" s="141"/>
    </row>
    <row r="928" ht="12.75" customHeight="1">
      <c r="A928" s="141"/>
      <c r="B928" s="141"/>
      <c r="C928" s="141"/>
      <c r="D928" s="141"/>
      <c r="E928" s="142"/>
      <c r="F928" s="141"/>
      <c r="G928" s="141"/>
      <c r="H928" s="141"/>
      <c r="I928" s="141"/>
      <c r="J928" s="141"/>
      <c r="K928" s="141"/>
      <c r="L928" s="141"/>
      <c r="M928" s="143"/>
      <c r="N928" s="144"/>
      <c r="O928" s="141"/>
      <c r="P928" s="145"/>
      <c r="Q928" s="141"/>
      <c r="R928" s="143"/>
      <c r="S928" s="141"/>
      <c r="T928" s="141"/>
      <c r="U928" s="141"/>
    </row>
    <row r="929" ht="12.75" customHeight="1">
      <c r="A929" s="141"/>
      <c r="B929" s="141"/>
      <c r="C929" s="141"/>
      <c r="D929" s="141"/>
      <c r="E929" s="142"/>
      <c r="F929" s="141"/>
      <c r="G929" s="141"/>
      <c r="H929" s="141"/>
      <c r="I929" s="141"/>
      <c r="J929" s="141"/>
      <c r="K929" s="141"/>
      <c r="L929" s="141"/>
      <c r="M929" s="143"/>
      <c r="N929" s="144"/>
      <c r="O929" s="141"/>
      <c r="P929" s="145"/>
      <c r="Q929" s="141"/>
      <c r="R929" s="143"/>
      <c r="S929" s="141"/>
      <c r="T929" s="141"/>
      <c r="U929" s="141"/>
    </row>
    <row r="930" ht="12.75" customHeight="1">
      <c r="A930" s="141"/>
      <c r="B930" s="141"/>
      <c r="C930" s="141"/>
      <c r="D930" s="141"/>
      <c r="E930" s="142"/>
      <c r="F930" s="141"/>
      <c r="G930" s="141"/>
      <c r="H930" s="141"/>
      <c r="I930" s="141"/>
      <c r="J930" s="141"/>
      <c r="K930" s="141"/>
      <c r="L930" s="141"/>
      <c r="M930" s="143"/>
      <c r="N930" s="144"/>
      <c r="O930" s="141"/>
      <c r="P930" s="145"/>
      <c r="Q930" s="141"/>
      <c r="R930" s="143"/>
      <c r="S930" s="141"/>
      <c r="T930" s="141"/>
      <c r="U930" s="141"/>
    </row>
    <row r="931" ht="12.75" customHeight="1">
      <c r="A931" s="141"/>
      <c r="B931" s="141"/>
      <c r="C931" s="141"/>
      <c r="D931" s="141"/>
      <c r="E931" s="142"/>
      <c r="F931" s="141"/>
      <c r="G931" s="141"/>
      <c r="H931" s="141"/>
      <c r="I931" s="141"/>
      <c r="J931" s="141"/>
      <c r="K931" s="141"/>
      <c r="L931" s="141"/>
      <c r="M931" s="143"/>
      <c r="N931" s="144"/>
      <c r="O931" s="141"/>
      <c r="P931" s="145"/>
      <c r="Q931" s="141"/>
      <c r="R931" s="143"/>
      <c r="S931" s="141"/>
      <c r="T931" s="141"/>
      <c r="U931" s="141"/>
    </row>
    <row r="932" ht="12.75" customHeight="1">
      <c r="A932" s="141"/>
      <c r="B932" s="141"/>
      <c r="C932" s="141"/>
      <c r="D932" s="141"/>
      <c r="E932" s="142"/>
      <c r="F932" s="141"/>
      <c r="G932" s="141"/>
      <c r="H932" s="141"/>
      <c r="I932" s="141"/>
      <c r="J932" s="141"/>
      <c r="K932" s="141"/>
      <c r="L932" s="141"/>
      <c r="M932" s="143"/>
      <c r="N932" s="144"/>
      <c r="O932" s="141"/>
      <c r="P932" s="145"/>
      <c r="Q932" s="141"/>
      <c r="R932" s="143"/>
      <c r="S932" s="141"/>
      <c r="T932" s="141"/>
      <c r="U932" s="141"/>
    </row>
    <row r="933" ht="12.75" customHeight="1">
      <c r="A933" s="141"/>
      <c r="B933" s="141"/>
      <c r="C933" s="141"/>
      <c r="D933" s="141"/>
      <c r="E933" s="142"/>
      <c r="F933" s="141"/>
      <c r="G933" s="141"/>
      <c r="H933" s="141"/>
      <c r="I933" s="141"/>
      <c r="J933" s="141"/>
      <c r="K933" s="141"/>
      <c r="L933" s="141"/>
      <c r="M933" s="143"/>
      <c r="N933" s="144"/>
      <c r="O933" s="141"/>
      <c r="P933" s="145"/>
      <c r="Q933" s="141"/>
      <c r="R933" s="143"/>
      <c r="S933" s="141"/>
      <c r="T933" s="141"/>
      <c r="U933" s="141"/>
    </row>
    <row r="934" ht="12.75" customHeight="1">
      <c r="A934" s="141"/>
      <c r="B934" s="141"/>
      <c r="C934" s="141"/>
      <c r="D934" s="141"/>
      <c r="E934" s="142"/>
      <c r="F934" s="141"/>
      <c r="G934" s="141"/>
      <c r="H934" s="141"/>
      <c r="I934" s="141"/>
      <c r="J934" s="141"/>
      <c r="K934" s="141"/>
      <c r="L934" s="141"/>
      <c r="M934" s="143"/>
      <c r="N934" s="144"/>
      <c r="O934" s="141"/>
      <c r="P934" s="145"/>
      <c r="Q934" s="141"/>
      <c r="R934" s="143"/>
      <c r="S934" s="141"/>
      <c r="T934" s="141"/>
      <c r="U934" s="141"/>
    </row>
    <row r="935" ht="12.75" customHeight="1">
      <c r="A935" s="141"/>
      <c r="B935" s="141"/>
      <c r="C935" s="141"/>
      <c r="D935" s="141"/>
      <c r="E935" s="142"/>
      <c r="F935" s="141"/>
      <c r="G935" s="141"/>
      <c r="H935" s="141"/>
      <c r="I935" s="141"/>
      <c r="J935" s="141"/>
      <c r="K935" s="141"/>
      <c r="L935" s="141"/>
      <c r="M935" s="143"/>
      <c r="N935" s="144"/>
      <c r="O935" s="141"/>
      <c r="P935" s="145"/>
      <c r="Q935" s="141"/>
      <c r="R935" s="143"/>
      <c r="S935" s="141"/>
      <c r="T935" s="141"/>
      <c r="U935" s="141"/>
    </row>
    <row r="936" ht="12.75" customHeight="1">
      <c r="A936" s="141"/>
      <c r="B936" s="141"/>
      <c r="C936" s="141"/>
      <c r="D936" s="141"/>
      <c r="E936" s="142"/>
      <c r="F936" s="141"/>
      <c r="G936" s="141"/>
      <c r="H936" s="141"/>
      <c r="I936" s="141"/>
      <c r="J936" s="141"/>
      <c r="K936" s="141"/>
      <c r="L936" s="141"/>
      <c r="M936" s="143"/>
      <c r="N936" s="144"/>
      <c r="O936" s="141"/>
      <c r="P936" s="145"/>
      <c r="Q936" s="141"/>
      <c r="R936" s="143"/>
      <c r="S936" s="141"/>
      <c r="T936" s="141"/>
      <c r="U936" s="141"/>
    </row>
    <row r="937" ht="12.75" customHeight="1">
      <c r="A937" s="141"/>
      <c r="B937" s="141"/>
      <c r="C937" s="141"/>
      <c r="D937" s="141"/>
      <c r="E937" s="142"/>
      <c r="F937" s="141"/>
      <c r="G937" s="141"/>
      <c r="H937" s="141"/>
      <c r="I937" s="141"/>
      <c r="J937" s="141"/>
      <c r="K937" s="141"/>
      <c r="L937" s="141"/>
      <c r="M937" s="143"/>
      <c r="N937" s="144"/>
      <c r="O937" s="141"/>
      <c r="P937" s="145"/>
      <c r="Q937" s="141"/>
      <c r="R937" s="143"/>
      <c r="S937" s="141"/>
      <c r="T937" s="141"/>
      <c r="U937" s="141"/>
    </row>
    <row r="938" ht="12.75" customHeight="1">
      <c r="A938" s="141"/>
      <c r="B938" s="141"/>
      <c r="C938" s="141"/>
      <c r="D938" s="141"/>
      <c r="E938" s="142"/>
      <c r="F938" s="141"/>
      <c r="G938" s="141"/>
      <c r="H938" s="141"/>
      <c r="I938" s="141"/>
      <c r="J938" s="141"/>
      <c r="K938" s="141"/>
      <c r="L938" s="141"/>
      <c r="M938" s="143"/>
      <c r="N938" s="144"/>
      <c r="O938" s="141"/>
      <c r="P938" s="145"/>
      <c r="Q938" s="141"/>
      <c r="R938" s="143"/>
      <c r="S938" s="141"/>
      <c r="T938" s="141"/>
      <c r="U938" s="141"/>
    </row>
    <row r="939" ht="12.75" customHeight="1">
      <c r="A939" s="141"/>
      <c r="B939" s="141"/>
      <c r="C939" s="141"/>
      <c r="D939" s="141"/>
      <c r="E939" s="142"/>
      <c r="F939" s="141"/>
      <c r="G939" s="141"/>
      <c r="H939" s="141"/>
      <c r="I939" s="141"/>
      <c r="J939" s="141"/>
      <c r="K939" s="141"/>
      <c r="L939" s="141"/>
      <c r="M939" s="143"/>
      <c r="N939" s="144"/>
      <c r="O939" s="141"/>
      <c r="P939" s="145"/>
      <c r="Q939" s="141"/>
      <c r="R939" s="143"/>
      <c r="S939" s="141"/>
      <c r="T939" s="141"/>
      <c r="U939" s="141"/>
    </row>
    <row r="940" ht="12.75" customHeight="1">
      <c r="A940" s="141"/>
      <c r="B940" s="141"/>
      <c r="C940" s="141"/>
      <c r="D940" s="141"/>
      <c r="E940" s="142"/>
      <c r="F940" s="141"/>
      <c r="G940" s="141"/>
      <c r="H940" s="141"/>
      <c r="I940" s="141"/>
      <c r="J940" s="141"/>
      <c r="K940" s="141"/>
      <c r="L940" s="141"/>
      <c r="M940" s="143"/>
      <c r="N940" s="144"/>
      <c r="O940" s="141"/>
      <c r="P940" s="145"/>
      <c r="Q940" s="141"/>
      <c r="R940" s="143"/>
      <c r="S940" s="141"/>
      <c r="T940" s="141"/>
      <c r="U940" s="141"/>
    </row>
    <row r="941" ht="12.75" customHeight="1">
      <c r="A941" s="141"/>
      <c r="B941" s="141"/>
      <c r="C941" s="141"/>
      <c r="D941" s="141"/>
      <c r="E941" s="142"/>
      <c r="F941" s="141"/>
      <c r="G941" s="141"/>
      <c r="H941" s="141"/>
      <c r="I941" s="141"/>
      <c r="J941" s="141"/>
      <c r="K941" s="141"/>
      <c r="L941" s="141"/>
      <c r="M941" s="143"/>
      <c r="N941" s="144"/>
      <c r="O941" s="141"/>
      <c r="P941" s="145"/>
      <c r="Q941" s="141"/>
      <c r="R941" s="143"/>
      <c r="S941" s="141"/>
      <c r="T941" s="141"/>
      <c r="U941" s="141"/>
    </row>
    <row r="942" ht="12.75" customHeight="1">
      <c r="A942" s="141"/>
      <c r="B942" s="141"/>
      <c r="C942" s="141"/>
      <c r="D942" s="141"/>
      <c r="E942" s="142"/>
      <c r="F942" s="141"/>
      <c r="G942" s="141"/>
      <c r="H942" s="141"/>
      <c r="I942" s="141"/>
      <c r="J942" s="141"/>
      <c r="K942" s="141"/>
      <c r="L942" s="141"/>
      <c r="M942" s="143"/>
      <c r="N942" s="144"/>
      <c r="O942" s="141"/>
      <c r="P942" s="145"/>
      <c r="Q942" s="141"/>
      <c r="R942" s="143"/>
      <c r="S942" s="141"/>
      <c r="T942" s="141"/>
      <c r="U942" s="141"/>
    </row>
    <row r="943" ht="12.75" customHeight="1">
      <c r="A943" s="141"/>
      <c r="B943" s="141"/>
      <c r="C943" s="141"/>
      <c r="D943" s="141"/>
      <c r="E943" s="142"/>
      <c r="F943" s="141"/>
      <c r="G943" s="141"/>
      <c r="H943" s="141"/>
      <c r="I943" s="141"/>
      <c r="J943" s="141"/>
      <c r="K943" s="141"/>
      <c r="L943" s="141"/>
      <c r="M943" s="143"/>
      <c r="N943" s="144"/>
      <c r="O943" s="141"/>
      <c r="P943" s="145"/>
      <c r="Q943" s="141"/>
      <c r="R943" s="143"/>
      <c r="S943" s="141"/>
      <c r="T943" s="141"/>
      <c r="U943" s="141"/>
    </row>
    <row r="944" ht="12.75" customHeight="1">
      <c r="A944" s="141"/>
      <c r="B944" s="141"/>
      <c r="C944" s="141"/>
      <c r="D944" s="141"/>
      <c r="E944" s="142"/>
      <c r="F944" s="141"/>
      <c r="G944" s="141"/>
      <c r="H944" s="141"/>
      <c r="I944" s="141"/>
      <c r="J944" s="141"/>
      <c r="K944" s="141"/>
      <c r="L944" s="141"/>
      <c r="M944" s="143"/>
      <c r="N944" s="144"/>
      <c r="O944" s="141"/>
      <c r="P944" s="145"/>
      <c r="Q944" s="141"/>
      <c r="R944" s="143"/>
      <c r="S944" s="141"/>
      <c r="T944" s="141"/>
      <c r="U944" s="141"/>
    </row>
    <row r="945" ht="12.75" customHeight="1">
      <c r="A945" s="141"/>
      <c r="B945" s="141"/>
      <c r="C945" s="141"/>
      <c r="D945" s="141"/>
      <c r="E945" s="142"/>
      <c r="F945" s="141"/>
      <c r="G945" s="141"/>
      <c r="H945" s="141"/>
      <c r="I945" s="141"/>
      <c r="J945" s="141"/>
      <c r="K945" s="141"/>
      <c r="L945" s="141"/>
      <c r="M945" s="143"/>
      <c r="N945" s="144"/>
      <c r="O945" s="141"/>
      <c r="P945" s="145"/>
      <c r="Q945" s="141"/>
      <c r="R945" s="143"/>
      <c r="S945" s="141"/>
      <c r="T945" s="141"/>
      <c r="U945" s="141"/>
    </row>
    <row r="946" ht="12.75" customHeight="1">
      <c r="A946" s="141"/>
      <c r="B946" s="141"/>
      <c r="C946" s="141"/>
      <c r="D946" s="141"/>
      <c r="E946" s="142"/>
      <c r="F946" s="141"/>
      <c r="G946" s="141"/>
      <c r="H946" s="141"/>
      <c r="I946" s="141"/>
      <c r="J946" s="141"/>
      <c r="K946" s="141"/>
      <c r="L946" s="141"/>
      <c r="M946" s="143"/>
      <c r="N946" s="144"/>
      <c r="O946" s="141"/>
      <c r="P946" s="145"/>
      <c r="Q946" s="141"/>
      <c r="R946" s="143"/>
      <c r="S946" s="141"/>
      <c r="T946" s="141"/>
      <c r="U946" s="141"/>
    </row>
    <row r="947" ht="12.75" customHeight="1">
      <c r="A947" s="141"/>
      <c r="B947" s="141"/>
      <c r="C947" s="141"/>
      <c r="D947" s="141"/>
      <c r="E947" s="142"/>
      <c r="F947" s="141"/>
      <c r="G947" s="141"/>
      <c r="H947" s="141"/>
      <c r="I947" s="141"/>
      <c r="J947" s="141"/>
      <c r="K947" s="141"/>
      <c r="L947" s="141"/>
      <c r="M947" s="143"/>
      <c r="N947" s="144"/>
      <c r="O947" s="141"/>
      <c r="P947" s="145"/>
      <c r="Q947" s="141"/>
      <c r="R947" s="143"/>
      <c r="S947" s="141"/>
      <c r="T947" s="141"/>
      <c r="U947" s="141"/>
    </row>
    <row r="948" ht="12.75" customHeight="1">
      <c r="A948" s="141"/>
      <c r="B948" s="141"/>
      <c r="C948" s="141"/>
      <c r="D948" s="141"/>
      <c r="E948" s="142"/>
      <c r="F948" s="141"/>
      <c r="G948" s="141"/>
      <c r="H948" s="141"/>
      <c r="I948" s="141"/>
      <c r="J948" s="141"/>
      <c r="K948" s="141"/>
      <c r="L948" s="141"/>
      <c r="M948" s="143"/>
      <c r="N948" s="144"/>
      <c r="O948" s="141"/>
      <c r="P948" s="145"/>
      <c r="Q948" s="141"/>
      <c r="R948" s="143"/>
      <c r="S948" s="141"/>
      <c r="T948" s="141"/>
      <c r="U948" s="141"/>
    </row>
    <row r="949" ht="12.75" customHeight="1">
      <c r="A949" s="141"/>
      <c r="B949" s="141"/>
      <c r="C949" s="141"/>
      <c r="D949" s="141"/>
      <c r="E949" s="142"/>
      <c r="F949" s="141"/>
      <c r="G949" s="141"/>
      <c r="H949" s="141"/>
      <c r="I949" s="141"/>
      <c r="J949" s="141"/>
      <c r="K949" s="141"/>
      <c r="L949" s="141"/>
      <c r="M949" s="143"/>
      <c r="N949" s="144"/>
      <c r="O949" s="141"/>
      <c r="P949" s="145"/>
      <c r="Q949" s="141"/>
      <c r="R949" s="143"/>
      <c r="S949" s="141"/>
      <c r="T949" s="141"/>
      <c r="U949" s="141"/>
    </row>
    <row r="950" ht="12.75" customHeight="1">
      <c r="A950" s="141"/>
      <c r="B950" s="141"/>
      <c r="C950" s="141"/>
      <c r="D950" s="141"/>
      <c r="E950" s="142"/>
      <c r="F950" s="141"/>
      <c r="G950" s="141"/>
      <c r="H950" s="141"/>
      <c r="I950" s="141"/>
      <c r="J950" s="141"/>
      <c r="K950" s="141"/>
      <c r="L950" s="141"/>
      <c r="M950" s="143"/>
      <c r="N950" s="144"/>
      <c r="O950" s="141"/>
      <c r="P950" s="145"/>
      <c r="Q950" s="141"/>
      <c r="R950" s="143"/>
      <c r="S950" s="141"/>
      <c r="T950" s="141"/>
      <c r="U950" s="141"/>
    </row>
    <row r="951" ht="12.75" customHeight="1">
      <c r="A951" s="141"/>
      <c r="B951" s="141"/>
      <c r="C951" s="141"/>
      <c r="D951" s="141"/>
      <c r="E951" s="142"/>
      <c r="F951" s="141"/>
      <c r="G951" s="141"/>
      <c r="H951" s="141"/>
      <c r="I951" s="141"/>
      <c r="J951" s="141"/>
      <c r="K951" s="141"/>
      <c r="L951" s="141"/>
      <c r="M951" s="143"/>
      <c r="N951" s="144"/>
      <c r="O951" s="141"/>
      <c r="P951" s="145"/>
      <c r="Q951" s="141"/>
      <c r="R951" s="143"/>
      <c r="S951" s="141"/>
      <c r="T951" s="141"/>
      <c r="U951" s="141"/>
    </row>
    <row r="952" ht="12.75" customHeight="1">
      <c r="A952" s="141"/>
      <c r="B952" s="141"/>
      <c r="C952" s="141"/>
      <c r="D952" s="141"/>
      <c r="E952" s="142"/>
      <c r="F952" s="141"/>
      <c r="G952" s="141"/>
      <c r="H952" s="141"/>
      <c r="I952" s="141"/>
      <c r="J952" s="141"/>
      <c r="K952" s="141"/>
      <c r="L952" s="141"/>
      <c r="M952" s="143"/>
      <c r="N952" s="144"/>
      <c r="O952" s="141"/>
      <c r="P952" s="145"/>
      <c r="Q952" s="141"/>
      <c r="R952" s="143"/>
      <c r="S952" s="141"/>
      <c r="T952" s="141"/>
      <c r="U952" s="141"/>
    </row>
    <row r="953" ht="12.75" customHeight="1">
      <c r="A953" s="141"/>
      <c r="B953" s="141"/>
      <c r="C953" s="141"/>
      <c r="D953" s="141"/>
      <c r="E953" s="142"/>
      <c r="F953" s="141"/>
      <c r="G953" s="141"/>
      <c r="H953" s="141"/>
      <c r="I953" s="141"/>
      <c r="J953" s="141"/>
      <c r="K953" s="141"/>
      <c r="L953" s="141"/>
      <c r="M953" s="143"/>
      <c r="N953" s="144"/>
      <c r="O953" s="141"/>
      <c r="P953" s="145"/>
      <c r="Q953" s="141"/>
      <c r="R953" s="143"/>
      <c r="S953" s="141"/>
      <c r="T953" s="141"/>
      <c r="U953" s="141"/>
    </row>
    <row r="954" ht="12.75" customHeight="1">
      <c r="A954" s="141"/>
      <c r="B954" s="141"/>
      <c r="C954" s="141"/>
      <c r="D954" s="141"/>
      <c r="E954" s="142"/>
      <c r="F954" s="141"/>
      <c r="G954" s="141"/>
      <c r="H954" s="141"/>
      <c r="I954" s="141"/>
      <c r="J954" s="141"/>
      <c r="K954" s="141"/>
      <c r="L954" s="141"/>
      <c r="M954" s="143"/>
      <c r="N954" s="144"/>
      <c r="O954" s="141"/>
      <c r="P954" s="145"/>
      <c r="Q954" s="141"/>
      <c r="R954" s="143"/>
      <c r="S954" s="141"/>
      <c r="T954" s="141"/>
      <c r="U954" s="141"/>
    </row>
    <row r="955" ht="12.75" customHeight="1">
      <c r="A955" s="141"/>
      <c r="B955" s="141"/>
      <c r="C955" s="141"/>
      <c r="D955" s="141"/>
      <c r="E955" s="142"/>
      <c r="F955" s="141"/>
      <c r="G955" s="141"/>
      <c r="H955" s="141"/>
      <c r="I955" s="141"/>
      <c r="J955" s="141"/>
      <c r="K955" s="141"/>
      <c r="L955" s="141"/>
      <c r="M955" s="143"/>
      <c r="N955" s="144"/>
      <c r="O955" s="141"/>
      <c r="P955" s="145"/>
      <c r="Q955" s="141"/>
      <c r="R955" s="143"/>
      <c r="S955" s="141"/>
      <c r="T955" s="141"/>
      <c r="U955" s="141"/>
    </row>
    <row r="956" ht="12.75" customHeight="1">
      <c r="A956" s="141"/>
      <c r="B956" s="141"/>
      <c r="C956" s="141"/>
      <c r="D956" s="141"/>
      <c r="E956" s="142"/>
      <c r="F956" s="141"/>
      <c r="G956" s="141"/>
      <c r="H956" s="141"/>
      <c r="I956" s="141"/>
      <c r="J956" s="141"/>
      <c r="K956" s="141"/>
      <c r="L956" s="141"/>
      <c r="M956" s="143"/>
      <c r="N956" s="144"/>
      <c r="O956" s="141"/>
      <c r="P956" s="145"/>
      <c r="Q956" s="141"/>
      <c r="R956" s="143"/>
      <c r="S956" s="141"/>
      <c r="T956" s="141"/>
      <c r="U956" s="141"/>
    </row>
    <row r="957" ht="12.75" customHeight="1">
      <c r="A957" s="141"/>
      <c r="B957" s="141"/>
      <c r="C957" s="141"/>
      <c r="D957" s="141"/>
      <c r="E957" s="142"/>
      <c r="F957" s="141"/>
      <c r="G957" s="141"/>
      <c r="H957" s="141"/>
      <c r="I957" s="141"/>
      <c r="J957" s="141"/>
      <c r="K957" s="141"/>
      <c r="L957" s="141"/>
      <c r="M957" s="143"/>
      <c r="N957" s="144"/>
      <c r="O957" s="141"/>
      <c r="P957" s="145"/>
      <c r="Q957" s="141"/>
      <c r="R957" s="143"/>
      <c r="S957" s="141"/>
      <c r="T957" s="141"/>
      <c r="U957" s="141"/>
    </row>
    <row r="958" ht="12.75" customHeight="1">
      <c r="A958" s="141"/>
      <c r="B958" s="141"/>
      <c r="C958" s="141"/>
      <c r="D958" s="141"/>
      <c r="E958" s="142"/>
      <c r="F958" s="141"/>
      <c r="G958" s="141"/>
      <c r="H958" s="141"/>
      <c r="I958" s="141"/>
      <c r="J958" s="141"/>
      <c r="K958" s="141"/>
      <c r="L958" s="141"/>
      <c r="M958" s="143"/>
      <c r="N958" s="144"/>
      <c r="O958" s="141"/>
      <c r="P958" s="145"/>
      <c r="Q958" s="141"/>
      <c r="R958" s="143"/>
      <c r="S958" s="141"/>
      <c r="T958" s="141"/>
      <c r="U958" s="141"/>
    </row>
    <row r="959" ht="12.75" customHeight="1">
      <c r="A959" s="141"/>
      <c r="B959" s="141"/>
      <c r="C959" s="141"/>
      <c r="D959" s="141"/>
      <c r="E959" s="142"/>
      <c r="F959" s="141"/>
      <c r="G959" s="141"/>
      <c r="H959" s="141"/>
      <c r="I959" s="141"/>
      <c r="J959" s="141"/>
      <c r="K959" s="141"/>
      <c r="L959" s="141"/>
      <c r="M959" s="143"/>
      <c r="N959" s="144"/>
      <c r="O959" s="141"/>
      <c r="P959" s="145"/>
      <c r="Q959" s="141"/>
      <c r="R959" s="143"/>
      <c r="S959" s="141"/>
      <c r="T959" s="141"/>
      <c r="U959" s="141"/>
    </row>
    <row r="960" ht="12.75" customHeight="1">
      <c r="A960" s="141"/>
      <c r="B960" s="141"/>
      <c r="C960" s="141"/>
      <c r="D960" s="141"/>
      <c r="E960" s="142"/>
      <c r="F960" s="141"/>
      <c r="G960" s="141"/>
      <c r="H960" s="141"/>
      <c r="I960" s="141"/>
      <c r="J960" s="141"/>
      <c r="K960" s="141"/>
      <c r="L960" s="141"/>
      <c r="M960" s="143"/>
      <c r="N960" s="144"/>
      <c r="O960" s="141"/>
      <c r="P960" s="145"/>
      <c r="Q960" s="141"/>
      <c r="R960" s="143"/>
      <c r="S960" s="141"/>
      <c r="T960" s="141"/>
      <c r="U960" s="141"/>
    </row>
    <row r="961" ht="12.75" customHeight="1">
      <c r="A961" s="141"/>
      <c r="B961" s="141"/>
      <c r="C961" s="141"/>
      <c r="D961" s="141"/>
      <c r="E961" s="142"/>
      <c r="F961" s="141"/>
      <c r="G961" s="141"/>
      <c r="H961" s="141"/>
      <c r="I961" s="141"/>
      <c r="J961" s="141"/>
      <c r="K961" s="141"/>
      <c r="L961" s="141"/>
      <c r="M961" s="143"/>
      <c r="N961" s="144"/>
      <c r="O961" s="141"/>
      <c r="P961" s="145"/>
      <c r="Q961" s="141"/>
      <c r="R961" s="143"/>
      <c r="S961" s="141"/>
      <c r="T961" s="141"/>
      <c r="U961" s="141"/>
    </row>
    <row r="962" ht="12.75" customHeight="1">
      <c r="A962" s="141"/>
      <c r="B962" s="141"/>
      <c r="C962" s="141"/>
      <c r="D962" s="141"/>
      <c r="E962" s="142"/>
      <c r="F962" s="141"/>
      <c r="G962" s="141"/>
      <c r="H962" s="141"/>
      <c r="I962" s="141"/>
      <c r="J962" s="141"/>
      <c r="K962" s="141"/>
      <c r="L962" s="141"/>
      <c r="M962" s="143"/>
      <c r="N962" s="144"/>
      <c r="O962" s="141"/>
      <c r="P962" s="145"/>
      <c r="Q962" s="141"/>
      <c r="R962" s="143"/>
      <c r="S962" s="141"/>
      <c r="T962" s="141"/>
      <c r="U962" s="141"/>
    </row>
    <row r="963" ht="12.75" customHeight="1">
      <c r="A963" s="141"/>
      <c r="B963" s="141"/>
      <c r="C963" s="141"/>
      <c r="D963" s="141"/>
      <c r="E963" s="142"/>
      <c r="F963" s="141"/>
      <c r="G963" s="141"/>
      <c r="H963" s="141"/>
      <c r="I963" s="141"/>
      <c r="J963" s="141"/>
      <c r="K963" s="141"/>
      <c r="L963" s="141"/>
      <c r="M963" s="143"/>
      <c r="N963" s="144"/>
      <c r="O963" s="141"/>
      <c r="P963" s="145"/>
      <c r="Q963" s="141"/>
      <c r="R963" s="143"/>
      <c r="S963" s="141"/>
      <c r="T963" s="141"/>
      <c r="U963" s="141"/>
    </row>
    <row r="964" ht="12.75" customHeight="1">
      <c r="A964" s="141"/>
      <c r="B964" s="141"/>
      <c r="C964" s="141"/>
      <c r="D964" s="141"/>
      <c r="E964" s="142"/>
      <c r="F964" s="141"/>
      <c r="G964" s="141"/>
      <c r="H964" s="141"/>
      <c r="I964" s="141"/>
      <c r="J964" s="141"/>
      <c r="K964" s="141"/>
      <c r="L964" s="141"/>
      <c r="M964" s="143"/>
      <c r="N964" s="144"/>
      <c r="O964" s="141"/>
      <c r="P964" s="145"/>
      <c r="Q964" s="141"/>
      <c r="R964" s="143"/>
      <c r="S964" s="141"/>
      <c r="T964" s="141"/>
      <c r="U964" s="141"/>
    </row>
    <row r="965" ht="12.75" customHeight="1">
      <c r="A965" s="141"/>
      <c r="B965" s="141"/>
      <c r="C965" s="141"/>
      <c r="D965" s="141"/>
      <c r="E965" s="142"/>
      <c r="F965" s="141"/>
      <c r="G965" s="141"/>
      <c r="H965" s="141"/>
      <c r="I965" s="141"/>
      <c r="J965" s="141"/>
      <c r="K965" s="141"/>
      <c r="L965" s="141"/>
      <c r="M965" s="143"/>
      <c r="N965" s="144"/>
      <c r="O965" s="141"/>
      <c r="P965" s="145"/>
      <c r="Q965" s="141"/>
      <c r="R965" s="143"/>
      <c r="S965" s="141"/>
      <c r="T965" s="141"/>
      <c r="U965" s="141"/>
    </row>
    <row r="966" ht="12.75" customHeight="1">
      <c r="A966" s="141"/>
      <c r="B966" s="141"/>
      <c r="C966" s="141"/>
      <c r="D966" s="141"/>
      <c r="E966" s="142"/>
      <c r="F966" s="141"/>
      <c r="G966" s="141"/>
      <c r="H966" s="141"/>
      <c r="I966" s="141"/>
      <c r="J966" s="141"/>
      <c r="K966" s="141"/>
      <c r="L966" s="141"/>
      <c r="M966" s="143"/>
      <c r="N966" s="144"/>
      <c r="O966" s="141"/>
      <c r="P966" s="145"/>
      <c r="Q966" s="141"/>
      <c r="R966" s="143"/>
      <c r="S966" s="141"/>
      <c r="T966" s="141"/>
      <c r="U966" s="141"/>
    </row>
    <row r="967" ht="12.75" customHeight="1">
      <c r="A967" s="141"/>
      <c r="B967" s="141"/>
      <c r="C967" s="141"/>
      <c r="D967" s="141"/>
      <c r="E967" s="142"/>
      <c r="F967" s="141"/>
      <c r="G967" s="141"/>
      <c r="H967" s="141"/>
      <c r="I967" s="141"/>
      <c r="J967" s="141"/>
      <c r="K967" s="141"/>
      <c r="L967" s="141"/>
      <c r="M967" s="143"/>
      <c r="N967" s="144"/>
      <c r="O967" s="141"/>
      <c r="P967" s="145"/>
      <c r="Q967" s="141"/>
      <c r="R967" s="143"/>
      <c r="S967" s="141"/>
      <c r="T967" s="141"/>
      <c r="U967" s="141"/>
    </row>
    <row r="968" ht="12.75" customHeight="1">
      <c r="A968" s="141"/>
      <c r="B968" s="141"/>
      <c r="C968" s="141"/>
      <c r="D968" s="141"/>
      <c r="E968" s="142"/>
      <c r="F968" s="141"/>
      <c r="G968" s="141"/>
      <c r="H968" s="141"/>
      <c r="I968" s="141"/>
      <c r="J968" s="141"/>
      <c r="K968" s="141"/>
      <c r="L968" s="141"/>
      <c r="M968" s="143"/>
      <c r="N968" s="144"/>
      <c r="O968" s="141"/>
      <c r="P968" s="145"/>
      <c r="Q968" s="141"/>
      <c r="R968" s="143"/>
      <c r="S968" s="141"/>
      <c r="T968" s="141"/>
      <c r="U968" s="141"/>
    </row>
    <row r="969" ht="12.75" customHeight="1">
      <c r="A969" s="141"/>
      <c r="B969" s="141"/>
      <c r="C969" s="141"/>
      <c r="D969" s="141"/>
      <c r="E969" s="142"/>
      <c r="F969" s="141"/>
      <c r="G969" s="141"/>
      <c r="H969" s="141"/>
      <c r="I969" s="141"/>
      <c r="J969" s="141"/>
      <c r="K969" s="141"/>
      <c r="L969" s="141"/>
      <c r="M969" s="143"/>
      <c r="N969" s="144"/>
      <c r="O969" s="141"/>
      <c r="P969" s="145"/>
      <c r="Q969" s="141"/>
      <c r="R969" s="143"/>
      <c r="S969" s="141"/>
      <c r="T969" s="141"/>
      <c r="U969" s="141"/>
    </row>
    <row r="970" ht="12.75" customHeight="1">
      <c r="A970" s="141"/>
      <c r="B970" s="141"/>
      <c r="C970" s="141"/>
      <c r="D970" s="141"/>
      <c r="E970" s="142"/>
      <c r="F970" s="141"/>
      <c r="G970" s="141"/>
      <c r="H970" s="141"/>
      <c r="I970" s="141"/>
      <c r="J970" s="141"/>
      <c r="K970" s="141"/>
      <c r="L970" s="141"/>
      <c r="M970" s="143"/>
      <c r="N970" s="144"/>
      <c r="O970" s="141"/>
      <c r="P970" s="145"/>
      <c r="Q970" s="141"/>
      <c r="R970" s="143"/>
      <c r="S970" s="141"/>
      <c r="T970" s="141"/>
      <c r="U970" s="141"/>
    </row>
    <row r="971" ht="12.75" customHeight="1">
      <c r="A971" s="141"/>
      <c r="B971" s="141"/>
      <c r="C971" s="141"/>
      <c r="D971" s="141"/>
      <c r="E971" s="142"/>
      <c r="F971" s="141"/>
      <c r="G971" s="141"/>
      <c r="H971" s="141"/>
      <c r="I971" s="141"/>
      <c r="J971" s="141"/>
      <c r="K971" s="141"/>
      <c r="L971" s="141"/>
      <c r="M971" s="143"/>
      <c r="N971" s="144"/>
      <c r="O971" s="141"/>
      <c r="P971" s="145"/>
      <c r="Q971" s="141"/>
      <c r="R971" s="143"/>
      <c r="S971" s="141"/>
      <c r="T971" s="141"/>
      <c r="U971" s="141"/>
    </row>
    <row r="972" ht="12.75" customHeight="1">
      <c r="A972" s="141"/>
      <c r="B972" s="141"/>
      <c r="C972" s="141"/>
      <c r="D972" s="141"/>
      <c r="E972" s="142"/>
      <c r="F972" s="141"/>
      <c r="G972" s="141"/>
      <c r="H972" s="141"/>
      <c r="I972" s="141"/>
      <c r="J972" s="141"/>
      <c r="K972" s="141"/>
      <c r="L972" s="141"/>
      <c r="M972" s="143"/>
      <c r="N972" s="144"/>
      <c r="O972" s="141"/>
      <c r="P972" s="145"/>
      <c r="Q972" s="141"/>
      <c r="R972" s="143"/>
      <c r="S972" s="141"/>
      <c r="T972" s="141"/>
      <c r="U972" s="141"/>
    </row>
    <row r="973" ht="12.75" customHeight="1">
      <c r="A973" s="141"/>
      <c r="B973" s="141"/>
      <c r="C973" s="141"/>
      <c r="D973" s="141"/>
      <c r="E973" s="142"/>
      <c r="F973" s="141"/>
      <c r="G973" s="141"/>
      <c r="H973" s="141"/>
      <c r="I973" s="141"/>
      <c r="J973" s="141"/>
      <c r="K973" s="141"/>
      <c r="L973" s="141"/>
      <c r="M973" s="143"/>
      <c r="N973" s="144"/>
      <c r="O973" s="141"/>
      <c r="P973" s="145"/>
      <c r="Q973" s="141"/>
      <c r="R973" s="143"/>
      <c r="S973" s="141"/>
      <c r="T973" s="141"/>
      <c r="U973" s="141"/>
    </row>
    <row r="974" ht="12.75" customHeight="1">
      <c r="A974" s="141"/>
      <c r="B974" s="141"/>
      <c r="C974" s="141"/>
      <c r="D974" s="141"/>
      <c r="E974" s="142"/>
      <c r="F974" s="141"/>
      <c r="G974" s="141"/>
      <c r="H974" s="141"/>
      <c r="I974" s="141"/>
      <c r="J974" s="141"/>
      <c r="K974" s="141"/>
      <c r="L974" s="141"/>
      <c r="M974" s="143"/>
      <c r="N974" s="144"/>
      <c r="O974" s="141"/>
      <c r="P974" s="145"/>
      <c r="Q974" s="141"/>
      <c r="R974" s="143"/>
      <c r="S974" s="141"/>
      <c r="T974" s="141"/>
      <c r="U974" s="141"/>
    </row>
    <row r="975" ht="12.75" customHeight="1">
      <c r="A975" s="141"/>
      <c r="B975" s="141"/>
      <c r="C975" s="141"/>
      <c r="D975" s="141"/>
      <c r="E975" s="142"/>
      <c r="F975" s="141"/>
      <c r="G975" s="141"/>
      <c r="H975" s="141"/>
      <c r="I975" s="141"/>
      <c r="J975" s="141"/>
      <c r="K975" s="141"/>
      <c r="L975" s="141"/>
      <c r="M975" s="143"/>
      <c r="N975" s="144"/>
      <c r="O975" s="141"/>
      <c r="P975" s="145"/>
      <c r="Q975" s="141"/>
      <c r="R975" s="143"/>
      <c r="S975" s="141"/>
      <c r="T975" s="141"/>
      <c r="U975" s="141"/>
    </row>
    <row r="976" ht="12.75" customHeight="1">
      <c r="A976" s="141"/>
      <c r="B976" s="141"/>
      <c r="C976" s="141"/>
      <c r="D976" s="141"/>
      <c r="E976" s="142"/>
      <c r="F976" s="141"/>
      <c r="G976" s="141"/>
      <c r="H976" s="141"/>
      <c r="I976" s="141"/>
      <c r="J976" s="141"/>
      <c r="K976" s="141"/>
      <c r="L976" s="141"/>
      <c r="M976" s="143"/>
      <c r="N976" s="144"/>
      <c r="O976" s="141"/>
      <c r="P976" s="145"/>
      <c r="Q976" s="141"/>
      <c r="R976" s="143"/>
      <c r="S976" s="141"/>
      <c r="T976" s="141"/>
      <c r="U976" s="141"/>
    </row>
    <row r="977" ht="12.75" customHeight="1">
      <c r="A977" s="141"/>
      <c r="B977" s="141"/>
      <c r="C977" s="141"/>
      <c r="D977" s="141"/>
      <c r="E977" s="142"/>
      <c r="F977" s="141"/>
      <c r="G977" s="141"/>
      <c r="H977" s="141"/>
      <c r="I977" s="141"/>
      <c r="J977" s="141"/>
      <c r="K977" s="141"/>
      <c r="L977" s="141"/>
      <c r="M977" s="143"/>
      <c r="N977" s="144"/>
      <c r="O977" s="141"/>
      <c r="P977" s="145"/>
      <c r="Q977" s="141"/>
      <c r="R977" s="143"/>
      <c r="S977" s="141"/>
      <c r="T977" s="141"/>
      <c r="U977" s="141"/>
    </row>
    <row r="978" ht="12.75" customHeight="1">
      <c r="A978" s="141"/>
      <c r="B978" s="141"/>
      <c r="C978" s="141"/>
      <c r="D978" s="141"/>
      <c r="E978" s="142"/>
      <c r="F978" s="141"/>
      <c r="G978" s="141"/>
      <c r="H978" s="141"/>
      <c r="I978" s="141"/>
      <c r="J978" s="141"/>
      <c r="K978" s="141"/>
      <c r="L978" s="141"/>
      <c r="M978" s="143"/>
      <c r="N978" s="144"/>
      <c r="O978" s="141"/>
      <c r="P978" s="145"/>
      <c r="Q978" s="141"/>
      <c r="R978" s="143"/>
      <c r="S978" s="141"/>
      <c r="T978" s="141"/>
      <c r="U978" s="141"/>
    </row>
    <row r="979" ht="12.75" customHeight="1">
      <c r="A979" s="141"/>
      <c r="B979" s="141"/>
      <c r="C979" s="141"/>
      <c r="D979" s="141"/>
      <c r="E979" s="142"/>
      <c r="F979" s="141"/>
      <c r="G979" s="141"/>
      <c r="H979" s="141"/>
      <c r="I979" s="141"/>
      <c r="J979" s="141"/>
      <c r="K979" s="141"/>
      <c r="L979" s="141"/>
      <c r="M979" s="143"/>
      <c r="N979" s="144"/>
      <c r="O979" s="141"/>
      <c r="P979" s="145"/>
      <c r="Q979" s="141"/>
      <c r="R979" s="143"/>
      <c r="S979" s="141"/>
      <c r="T979" s="141"/>
      <c r="U979" s="141"/>
    </row>
    <row r="980" ht="12.75" customHeight="1">
      <c r="A980" s="141"/>
      <c r="B980" s="141"/>
      <c r="C980" s="141"/>
      <c r="D980" s="141"/>
      <c r="E980" s="142"/>
      <c r="F980" s="141"/>
      <c r="G980" s="141"/>
      <c r="H980" s="141"/>
      <c r="I980" s="141"/>
      <c r="J980" s="141"/>
      <c r="K980" s="141"/>
      <c r="L980" s="141"/>
      <c r="M980" s="143"/>
      <c r="N980" s="144"/>
      <c r="O980" s="141"/>
      <c r="P980" s="145"/>
      <c r="Q980" s="141"/>
      <c r="R980" s="143"/>
      <c r="S980" s="141"/>
      <c r="T980" s="141"/>
      <c r="U980" s="141"/>
    </row>
    <row r="981" ht="12.75" customHeight="1">
      <c r="A981" s="141"/>
      <c r="B981" s="141"/>
      <c r="C981" s="141"/>
      <c r="D981" s="141"/>
      <c r="E981" s="142"/>
      <c r="F981" s="141"/>
      <c r="G981" s="141"/>
      <c r="H981" s="141"/>
      <c r="I981" s="141"/>
      <c r="J981" s="141"/>
      <c r="K981" s="141"/>
      <c r="L981" s="141"/>
      <c r="M981" s="143"/>
      <c r="N981" s="144"/>
      <c r="O981" s="141"/>
      <c r="P981" s="145"/>
      <c r="Q981" s="141"/>
      <c r="R981" s="143"/>
      <c r="S981" s="141"/>
      <c r="T981" s="141"/>
      <c r="U981" s="141"/>
    </row>
    <row r="982" ht="12.75" customHeight="1">
      <c r="A982" s="141"/>
      <c r="B982" s="141"/>
      <c r="C982" s="141"/>
      <c r="D982" s="141"/>
      <c r="E982" s="142"/>
      <c r="F982" s="141"/>
      <c r="G982" s="141"/>
      <c r="H982" s="141"/>
      <c r="I982" s="141"/>
      <c r="J982" s="141"/>
      <c r="K982" s="141"/>
      <c r="L982" s="141"/>
      <c r="M982" s="143"/>
      <c r="N982" s="144"/>
      <c r="O982" s="141"/>
      <c r="P982" s="145"/>
      <c r="Q982" s="141"/>
      <c r="R982" s="143"/>
      <c r="S982" s="141"/>
      <c r="T982" s="141"/>
      <c r="U982" s="141"/>
    </row>
    <row r="983" ht="12.75" customHeight="1">
      <c r="A983" s="141"/>
      <c r="B983" s="141"/>
      <c r="C983" s="141"/>
      <c r="D983" s="141"/>
      <c r="E983" s="142"/>
      <c r="F983" s="141"/>
      <c r="G983" s="141"/>
      <c r="H983" s="141"/>
      <c r="I983" s="141"/>
      <c r="J983" s="141"/>
      <c r="K983" s="141"/>
      <c r="L983" s="141"/>
      <c r="M983" s="143"/>
      <c r="N983" s="144"/>
      <c r="O983" s="141"/>
      <c r="P983" s="145"/>
      <c r="Q983" s="141"/>
      <c r="R983" s="143"/>
      <c r="S983" s="141"/>
      <c r="T983" s="141"/>
      <c r="U983" s="141"/>
    </row>
    <row r="984" ht="12.75" customHeight="1">
      <c r="A984" s="141"/>
      <c r="B984" s="141"/>
      <c r="C984" s="141"/>
      <c r="D984" s="141"/>
      <c r="E984" s="142"/>
      <c r="F984" s="141"/>
      <c r="G984" s="141"/>
      <c r="H984" s="141"/>
      <c r="I984" s="141"/>
      <c r="J984" s="141"/>
      <c r="K984" s="141"/>
      <c r="L984" s="141"/>
      <c r="M984" s="143"/>
      <c r="N984" s="144"/>
      <c r="O984" s="141"/>
      <c r="P984" s="145"/>
      <c r="Q984" s="141"/>
      <c r="R984" s="143"/>
      <c r="S984" s="141"/>
      <c r="T984" s="141"/>
      <c r="U984" s="141"/>
    </row>
    <row r="985" ht="12.75" customHeight="1">
      <c r="A985" s="141"/>
      <c r="B985" s="141"/>
      <c r="C985" s="141"/>
      <c r="D985" s="141"/>
      <c r="E985" s="142"/>
      <c r="F985" s="141"/>
      <c r="G985" s="141"/>
      <c r="H985" s="141"/>
      <c r="I985" s="141"/>
      <c r="J985" s="141"/>
      <c r="K985" s="141"/>
      <c r="L985" s="141"/>
      <c r="M985" s="143"/>
      <c r="N985" s="144"/>
      <c r="O985" s="141"/>
      <c r="P985" s="145"/>
      <c r="Q985" s="141"/>
      <c r="R985" s="143"/>
      <c r="S985" s="141"/>
      <c r="T985" s="141"/>
      <c r="U985" s="141"/>
    </row>
    <row r="986" ht="12.75" customHeight="1">
      <c r="A986" s="141"/>
      <c r="B986" s="141"/>
      <c r="C986" s="141"/>
      <c r="D986" s="141"/>
      <c r="E986" s="142"/>
      <c r="F986" s="141"/>
      <c r="G986" s="141"/>
      <c r="H986" s="141"/>
      <c r="I986" s="141"/>
      <c r="J986" s="141"/>
      <c r="K986" s="141"/>
      <c r="L986" s="141"/>
      <c r="M986" s="143"/>
      <c r="N986" s="144"/>
      <c r="O986" s="141"/>
      <c r="P986" s="145"/>
      <c r="Q986" s="141"/>
      <c r="R986" s="143"/>
      <c r="S986" s="141"/>
      <c r="T986" s="141"/>
      <c r="U986" s="141"/>
    </row>
    <row r="987" ht="12.75" customHeight="1">
      <c r="A987" s="141"/>
      <c r="B987" s="141"/>
      <c r="C987" s="141"/>
      <c r="D987" s="141"/>
      <c r="E987" s="142"/>
      <c r="F987" s="141"/>
      <c r="G987" s="141"/>
      <c r="H987" s="141"/>
      <c r="I987" s="141"/>
      <c r="J987" s="141"/>
      <c r="K987" s="141"/>
      <c r="L987" s="141"/>
      <c r="M987" s="143"/>
      <c r="N987" s="144"/>
      <c r="O987" s="141"/>
      <c r="P987" s="145"/>
      <c r="Q987" s="141"/>
      <c r="R987" s="143"/>
      <c r="S987" s="141"/>
      <c r="T987" s="141"/>
      <c r="U987" s="141"/>
    </row>
    <row r="988" ht="12.75" customHeight="1">
      <c r="A988" s="141"/>
      <c r="B988" s="141"/>
      <c r="C988" s="141"/>
      <c r="D988" s="141"/>
      <c r="E988" s="142"/>
      <c r="F988" s="141"/>
      <c r="G988" s="141"/>
      <c r="H988" s="141"/>
      <c r="I988" s="141"/>
      <c r="J988" s="141"/>
      <c r="K988" s="141"/>
      <c r="L988" s="141"/>
      <c r="M988" s="143"/>
      <c r="N988" s="144"/>
      <c r="O988" s="141"/>
      <c r="P988" s="145"/>
      <c r="Q988" s="141"/>
      <c r="R988" s="143"/>
      <c r="S988" s="141"/>
      <c r="T988" s="141"/>
      <c r="U988" s="141"/>
    </row>
    <row r="989" ht="12.75" customHeight="1">
      <c r="A989" s="141"/>
      <c r="B989" s="141"/>
      <c r="C989" s="141"/>
      <c r="D989" s="141"/>
      <c r="E989" s="142"/>
      <c r="F989" s="141"/>
      <c r="G989" s="141"/>
      <c r="H989" s="141"/>
      <c r="I989" s="141"/>
      <c r="J989" s="141"/>
      <c r="K989" s="141"/>
      <c r="L989" s="141"/>
      <c r="M989" s="143"/>
      <c r="N989" s="144"/>
      <c r="O989" s="141"/>
      <c r="P989" s="145"/>
      <c r="Q989" s="141"/>
      <c r="R989" s="143"/>
      <c r="S989" s="141"/>
      <c r="T989" s="141"/>
      <c r="U989" s="141"/>
    </row>
    <row r="990" ht="12.75" customHeight="1">
      <c r="A990" s="141"/>
      <c r="B990" s="141"/>
      <c r="C990" s="141"/>
      <c r="D990" s="141"/>
      <c r="E990" s="142"/>
      <c r="F990" s="141"/>
      <c r="G990" s="141"/>
      <c r="H990" s="141"/>
      <c r="I990" s="141"/>
      <c r="J990" s="141"/>
      <c r="K990" s="141"/>
      <c r="L990" s="141"/>
      <c r="M990" s="143"/>
      <c r="N990" s="144"/>
      <c r="O990" s="141"/>
      <c r="P990" s="145"/>
      <c r="Q990" s="141"/>
      <c r="R990" s="143"/>
      <c r="S990" s="141"/>
      <c r="T990" s="141"/>
      <c r="U990" s="141"/>
    </row>
    <row r="991" ht="12.75" customHeight="1">
      <c r="A991" s="141"/>
      <c r="B991" s="141"/>
      <c r="C991" s="141"/>
      <c r="D991" s="141"/>
      <c r="E991" s="142"/>
      <c r="F991" s="141"/>
      <c r="G991" s="141"/>
      <c r="H991" s="141"/>
      <c r="I991" s="141"/>
      <c r="J991" s="141"/>
      <c r="K991" s="141"/>
      <c r="L991" s="141"/>
      <c r="M991" s="143"/>
      <c r="N991" s="144"/>
      <c r="O991" s="141"/>
      <c r="P991" s="145"/>
      <c r="Q991" s="141"/>
      <c r="R991" s="143"/>
      <c r="S991" s="141"/>
      <c r="T991" s="141"/>
      <c r="U991" s="141"/>
    </row>
    <row r="992" ht="12.75" customHeight="1">
      <c r="A992" s="141"/>
      <c r="B992" s="141"/>
      <c r="C992" s="141"/>
      <c r="D992" s="141"/>
      <c r="E992" s="142"/>
      <c r="F992" s="141"/>
      <c r="G992" s="141"/>
      <c r="H992" s="141"/>
      <c r="I992" s="141"/>
      <c r="J992" s="141"/>
      <c r="K992" s="141"/>
      <c r="L992" s="141"/>
      <c r="M992" s="143"/>
      <c r="N992" s="144"/>
      <c r="O992" s="141"/>
      <c r="P992" s="145"/>
      <c r="Q992" s="141"/>
      <c r="R992" s="143"/>
      <c r="S992" s="141"/>
      <c r="T992" s="141"/>
      <c r="U992" s="141"/>
    </row>
    <row r="993" ht="12.75" customHeight="1">
      <c r="A993" s="141"/>
      <c r="B993" s="141"/>
      <c r="C993" s="141"/>
      <c r="D993" s="141"/>
      <c r="E993" s="142"/>
      <c r="F993" s="141"/>
      <c r="G993" s="141"/>
      <c r="H993" s="141"/>
      <c r="I993" s="141"/>
      <c r="J993" s="141"/>
      <c r="K993" s="141"/>
      <c r="L993" s="141"/>
      <c r="M993" s="143"/>
      <c r="N993" s="144"/>
      <c r="O993" s="141"/>
      <c r="P993" s="145"/>
      <c r="Q993" s="141"/>
      <c r="R993" s="143"/>
      <c r="S993" s="141"/>
      <c r="T993" s="141"/>
      <c r="U993" s="141"/>
    </row>
    <row r="994" ht="12.75" customHeight="1">
      <c r="A994" s="141"/>
      <c r="B994" s="141"/>
      <c r="C994" s="141"/>
      <c r="D994" s="141"/>
      <c r="E994" s="142"/>
      <c r="F994" s="141"/>
      <c r="G994" s="141"/>
      <c r="H994" s="141"/>
      <c r="I994" s="141"/>
      <c r="J994" s="141"/>
      <c r="K994" s="141"/>
      <c r="L994" s="141"/>
      <c r="M994" s="143"/>
      <c r="N994" s="144"/>
      <c r="O994" s="141"/>
      <c r="P994" s="145"/>
      <c r="Q994" s="141"/>
      <c r="R994" s="143"/>
      <c r="S994" s="141"/>
      <c r="T994" s="141"/>
      <c r="U994" s="141"/>
    </row>
    <row r="995" ht="12.75" customHeight="1">
      <c r="A995" s="141"/>
      <c r="B995" s="141"/>
      <c r="C995" s="141"/>
      <c r="D995" s="141"/>
      <c r="E995" s="142"/>
      <c r="F995" s="141"/>
      <c r="G995" s="141"/>
      <c r="H995" s="141"/>
      <c r="I995" s="141"/>
      <c r="J995" s="141"/>
      <c r="K995" s="141"/>
      <c r="L995" s="141"/>
      <c r="M995" s="143"/>
      <c r="N995" s="144"/>
      <c r="O995" s="141"/>
      <c r="P995" s="145"/>
      <c r="Q995" s="141"/>
      <c r="R995" s="143"/>
      <c r="S995" s="141"/>
      <c r="T995" s="141"/>
      <c r="U995" s="141"/>
    </row>
  </sheetData>
  <autoFilter ref="$A$8:$U$44"/>
  <customSheetViews>
    <customSheetView guid="{313E50D4-9924-48C8-9269-9E286B502DE8}" filter="1" showAutoFilter="1">
      <autoFilter ref="$A$9:$U$24"/>
    </customSheetView>
    <customSheetView guid="{89023A0F-9263-4A4B-8EC8-C02B1E4A7FC1}" filter="1" showAutoFilter="1">
      <autoFilter ref="$A$9:$U$24"/>
    </customSheetView>
    <customSheetView guid="{FCFD10EC-2647-4E16-B05D-B2E7B5D1202E}" filter="1" showAutoFilter="1">
      <autoFilter ref="$A$9:$U$43"/>
    </customSheetView>
  </customSheetViews>
  <mergeCells count="3">
    <mergeCell ref="A1:R3"/>
    <mergeCell ref="A8:N8"/>
    <mergeCell ref="P8:U8"/>
  </mergeCells>
  <conditionalFormatting sqref="S1:T3 S9:T9 S7:T7">
    <cfRule type="cellIs" dxfId="0" priority="1" stopIfTrue="1" operator="equal">
      <formula>"1: Cumple Parcialmente"</formula>
    </cfRule>
  </conditionalFormatting>
  <conditionalFormatting sqref="U1:U3 U9 U7">
    <cfRule type="cellIs" dxfId="1" priority="2" stopIfTrue="1" operator="equal">
      <formula>"ABIERTA"</formula>
    </cfRule>
  </conditionalFormatting>
  <conditionalFormatting sqref="U1:U3 U9 U7">
    <cfRule type="cellIs" dxfId="2" priority="3" stopIfTrue="1" operator="equal">
      <formula>"CERRADA"</formula>
    </cfRule>
  </conditionalFormatting>
  <conditionalFormatting sqref="S1:T3 S9:T9 S7:T7">
    <cfRule type="cellIs" dxfId="2" priority="4" stopIfTrue="1" operator="equal">
      <formula>"2: Cumple "</formula>
    </cfRule>
  </conditionalFormatting>
  <conditionalFormatting sqref="S1:T3 S9:T9 S7:T7">
    <cfRule type="cellIs" dxfId="1" priority="5" stopIfTrue="1" operator="equal">
      <formula>"0: No cumple"</formula>
    </cfRule>
  </conditionalFormatting>
  <conditionalFormatting sqref="S4:T5">
    <cfRule type="cellIs" dxfId="0" priority="6" stopIfTrue="1" operator="equal">
      <formula>"1: Cumple Parcialmente"</formula>
    </cfRule>
  </conditionalFormatting>
  <conditionalFormatting sqref="U4:U5">
    <cfRule type="cellIs" dxfId="1" priority="7" stopIfTrue="1" operator="equal">
      <formula>"ABIERTA"</formula>
    </cfRule>
  </conditionalFormatting>
  <conditionalFormatting sqref="U4:U5">
    <cfRule type="cellIs" dxfId="2" priority="8" stopIfTrue="1" operator="equal">
      <formula>"CERRADA"</formula>
    </cfRule>
  </conditionalFormatting>
  <conditionalFormatting sqref="S4:T5">
    <cfRule type="cellIs" dxfId="2" priority="9" stopIfTrue="1" operator="equal">
      <formula>"2: Cumple "</formula>
    </cfRule>
  </conditionalFormatting>
  <conditionalFormatting sqref="S4:T5">
    <cfRule type="cellIs" dxfId="1" priority="10" stopIfTrue="1" operator="equal">
      <formula>"0: No cumple"</formula>
    </cfRule>
  </conditionalFormatting>
  <conditionalFormatting sqref="D5">
    <cfRule type="cellIs" dxfId="2" priority="11" operator="equal">
      <formula>$B$5</formula>
    </cfRule>
  </conditionalFormatting>
  <conditionalFormatting sqref="D5">
    <cfRule type="cellIs" dxfId="1" priority="12" operator="equal">
      <formula>0</formula>
    </cfRule>
  </conditionalFormatting>
  <conditionalFormatting sqref="F5">
    <cfRule type="cellIs" dxfId="2" priority="13" operator="equal">
      <formula>0</formula>
    </cfRule>
  </conditionalFormatting>
  <conditionalFormatting sqref="F5">
    <cfRule type="cellIs" dxfId="1" priority="14" operator="equal">
      <formula>$B$5</formula>
    </cfRule>
  </conditionalFormatting>
  <conditionalFormatting sqref="S6:T6">
    <cfRule type="cellIs" dxfId="0" priority="15" stopIfTrue="1" operator="equal">
      <formula>"1: Cumple Parcialmente"</formula>
    </cfRule>
  </conditionalFormatting>
  <conditionalFormatting sqref="U6">
    <cfRule type="cellIs" dxfId="1" priority="16" stopIfTrue="1" operator="equal">
      <formula>"ABIERTA"</formula>
    </cfRule>
  </conditionalFormatting>
  <conditionalFormatting sqref="U6">
    <cfRule type="cellIs" dxfId="2" priority="17" stopIfTrue="1" operator="equal">
      <formula>"CERRADA"</formula>
    </cfRule>
  </conditionalFormatting>
  <conditionalFormatting sqref="S6:T6">
    <cfRule type="cellIs" dxfId="2" priority="18" stopIfTrue="1" operator="equal">
      <formula>"2: Cumple "</formula>
    </cfRule>
  </conditionalFormatting>
  <conditionalFormatting sqref="S6:T6">
    <cfRule type="cellIs" dxfId="1" priority="19" stopIfTrue="1" operator="equal">
      <formula>"0: No cumple"</formula>
    </cfRule>
  </conditionalFormatting>
  <conditionalFormatting sqref="D6">
    <cfRule type="cellIs" dxfId="1" priority="20" operator="equal">
      <formula>0</formula>
    </cfRule>
  </conditionalFormatting>
  <conditionalFormatting sqref="F6">
    <cfRule type="cellIs" dxfId="2" priority="21" operator="equal">
      <formula>0</formula>
    </cfRule>
  </conditionalFormatting>
  <dataValidations>
    <dataValidation type="list" allowBlank="1" showErrorMessage="1" sqref="S10:S45">
      <formula1>'DICCIONARIO DE DATOS'!$E$2:$E$3</formula1>
    </dataValidation>
    <dataValidation type="list" allowBlank="1" showErrorMessage="1" sqref="E10:E45">
      <formula1>'DICCIONARIO DE DATOS'!$C$2:$C$3</formula1>
    </dataValidation>
    <dataValidation type="date" allowBlank="1" showErrorMessage="1" sqref="M12:N13 M17:N22 R17:R26 R29 R37 M25:N201 R40:R201">
      <formula1>41640.0</formula1>
      <formula2>55153.0</formula2>
    </dataValidation>
    <dataValidation type="list" allowBlank="1" showErrorMessage="1" sqref="K10:K45">
      <formula1>'DICCIONARIO DE DATOS'!$B$2:$B$18</formula1>
    </dataValidation>
    <dataValidation type="list" allowBlank="1" showErrorMessage="1" sqref="T10:T45">
      <formula1>'DICCIONARIO DE DATOS'!$F$2:$F$3</formula1>
    </dataValidation>
    <dataValidation type="list" allowBlank="1" showErrorMessage="1" sqref="U10:U45">
      <formula1>'DICCIONARIO DE DATOS'!$G$2:$G$5</formula1>
    </dataValidation>
    <dataValidation type="decimal" allowBlank="1" showErrorMessage="1" sqref="B17:B22 B25:B43 B45:B201">
      <formula1>2014.0</formula1>
      <formula2>2050.0</formula2>
    </dataValidation>
    <dataValidation type="list" allowBlank="1" showErrorMessage="1" sqref="I10:I45">
      <formula1>'DICCIONARIO DE DATOS'!$D$2:$D$4</formula1>
    </dataValidation>
    <dataValidation type="list" allowBlank="1" showErrorMessage="1" sqref="J10:J45">
      <formula1>'DICCIONARIO DE DATOS'!$A$2:$A$10</formula1>
    </dataValidation>
  </dataValidations>
  <hyperlinks>
    <hyperlink r:id="rId1" ref="O27"/>
    <hyperlink r:id="rId2" ref="Q31"/>
    <hyperlink r:id="rId3" ref="Q34"/>
    <hyperlink r:id="rId4" ref="Q36"/>
    <hyperlink r:id="rId5" ref="O41"/>
  </hyperlinks>
  <printOptions/>
  <pageMargins bottom="0.75" footer="0.0" header="0.0" left="0.7" right="0.7" top="0.75"/>
  <pageSetup orientation="portrait"/>
  <drawing r:id="rId6"/>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2" width="43.0"/>
    <col customWidth="1" min="3" max="3" width="53.57"/>
    <col customWidth="1" min="4" max="4" width="83.0"/>
    <col customWidth="1" min="5" max="6" width="43.0"/>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8.0" customHeight="1">
      <c r="A1" s="16" t="s">
        <v>90</v>
      </c>
      <c r="B1" s="17"/>
      <c r="C1" s="17"/>
      <c r="D1" s="17"/>
      <c r="E1" s="17"/>
      <c r="F1" s="17"/>
      <c r="G1" s="17"/>
      <c r="H1" s="17"/>
      <c r="I1" s="17"/>
      <c r="J1" s="17"/>
      <c r="K1" s="17"/>
      <c r="L1" s="17"/>
      <c r="M1" s="17"/>
      <c r="N1" s="17"/>
      <c r="O1" s="17"/>
      <c r="P1" s="17"/>
      <c r="Q1" s="17"/>
      <c r="R1" s="17"/>
      <c r="S1" s="18" t="s">
        <v>91</v>
      </c>
      <c r="T1" s="19"/>
      <c r="U1" s="20" t="s">
        <v>92</v>
      </c>
    </row>
    <row r="2" ht="12.75" customHeight="1">
      <c r="A2" s="21"/>
      <c r="S2" s="18" t="s">
        <v>93</v>
      </c>
      <c r="T2" s="19"/>
      <c r="U2" s="20">
        <v>9.0</v>
      </c>
    </row>
    <row r="3" ht="18.0" customHeight="1">
      <c r="A3" s="22"/>
      <c r="B3" s="23"/>
      <c r="C3" s="23"/>
      <c r="D3" s="23"/>
      <c r="E3" s="23"/>
      <c r="F3" s="23"/>
      <c r="G3" s="23"/>
      <c r="H3" s="23"/>
      <c r="I3" s="23"/>
      <c r="J3" s="23"/>
      <c r="K3" s="23"/>
      <c r="L3" s="23"/>
      <c r="M3" s="23"/>
      <c r="N3" s="23"/>
      <c r="O3" s="23"/>
      <c r="P3" s="23"/>
      <c r="Q3" s="23"/>
      <c r="R3" s="23"/>
      <c r="S3" s="24" t="s">
        <v>94</v>
      </c>
      <c r="T3" s="25"/>
      <c r="U3" s="26">
        <v>43028.0</v>
      </c>
    </row>
    <row r="4" ht="65.25" customHeight="1">
      <c r="A4" s="27" t="s">
        <v>1</v>
      </c>
      <c r="B4" s="28" t="s">
        <v>95</v>
      </c>
      <c r="C4" s="28" t="s">
        <v>96</v>
      </c>
      <c r="D4" s="29" t="s">
        <v>97</v>
      </c>
      <c r="E4" s="30" t="s">
        <v>98</v>
      </c>
      <c r="F4" s="81" t="s">
        <v>99</v>
      </c>
      <c r="G4" s="32"/>
      <c r="H4" s="32"/>
      <c r="I4" s="32"/>
      <c r="J4" s="32"/>
      <c r="K4" s="32"/>
      <c r="L4" s="32"/>
      <c r="M4" s="82"/>
      <c r="N4" s="82"/>
      <c r="O4" s="32"/>
      <c r="P4" s="32"/>
      <c r="Q4" s="32"/>
      <c r="R4" s="32"/>
      <c r="S4" s="24"/>
      <c r="T4" s="24"/>
      <c r="U4" s="33"/>
    </row>
    <row r="5" ht="53.25" customHeight="1">
      <c r="A5" s="83" t="s">
        <v>43</v>
      </c>
      <c r="B5" s="20">
        <f>COUNTIF(K10:K1048569,"GESTIÓN JURÍDICA")</f>
        <v>8</v>
      </c>
      <c r="C5" s="20">
        <f>COUNTIFS(K10:K1048569,"GESTIÓN JURÍDICA",U10:U1048569,"NO INICIADA")</f>
        <v>0</v>
      </c>
      <c r="D5" s="20">
        <f>COUNTIFS(K10:K1048569,"GESTIÓN JURÍDICA",U10:U1048569,"CERRADA")</f>
        <v>8</v>
      </c>
      <c r="E5" s="20">
        <f>COUNTIFS(K10:K1048569,"GESTIÓN JURÍDICA",U10:U1048569,"ABIERTA EN DESARROLLO")</f>
        <v>0</v>
      </c>
      <c r="F5" s="84">
        <f>COUNTIFS(K10:K1048569,"GESTIÓN JURÍDICA",U10:U1048569,"ABIERTA VENCIDA")</f>
        <v>0</v>
      </c>
      <c r="G5" s="32"/>
      <c r="H5" s="32"/>
      <c r="I5" s="32"/>
      <c r="J5" s="32"/>
      <c r="K5" s="32"/>
      <c r="L5" s="32"/>
      <c r="M5" s="82"/>
      <c r="N5" s="82"/>
      <c r="O5" s="32"/>
      <c r="P5" s="32"/>
      <c r="Q5" s="32"/>
      <c r="R5" s="32"/>
      <c r="S5" s="24"/>
      <c r="T5" s="24"/>
      <c r="U5" s="33"/>
    </row>
    <row r="6" ht="53.25" customHeight="1">
      <c r="A6" s="34" t="s">
        <v>39</v>
      </c>
      <c r="B6" s="35">
        <f>COUNTIF(K10:K1048569,"GESTIÓN CONTRACTUAL")</f>
        <v>27</v>
      </c>
      <c r="C6" s="35">
        <f>COUNTIFS(K10:K1048569,"GESTIÓN CONTRACTUAL",U10:U1048569,"NO INICIADA")</f>
        <v>0</v>
      </c>
      <c r="D6" s="35">
        <f>COUNTIFS(K10:K1048569,"GESTIÓN CONTRACTUAL",U10:U1048569,"CERRADA")</f>
        <v>17</v>
      </c>
      <c r="E6" s="35">
        <f>COUNTIFS(K10:K1048569,"GESTIÓN CONTRACTUAL",U10:U1048569,"ABIERTA EN DESARROLLO")</f>
        <v>6</v>
      </c>
      <c r="F6" s="36">
        <f>COUNTIFS(K10:K1048569,"GESTIÓN CONTRACTUAL",U10:U1048569,"ABIERTA VENCIDA")</f>
        <v>0</v>
      </c>
      <c r="G6" s="32"/>
      <c r="H6" s="32"/>
      <c r="I6" s="32"/>
      <c r="J6" s="32"/>
      <c r="K6" s="32"/>
      <c r="L6" s="32"/>
      <c r="M6" s="82"/>
      <c r="N6" s="82"/>
      <c r="O6" s="32"/>
      <c r="P6" s="32"/>
      <c r="Q6" s="32"/>
      <c r="R6" s="32"/>
      <c r="S6" s="24"/>
      <c r="T6" s="24"/>
      <c r="U6" s="33"/>
    </row>
    <row r="7" ht="18.0" customHeight="1">
      <c r="A7" s="32"/>
      <c r="B7" s="32"/>
      <c r="C7" s="32"/>
      <c r="D7" s="32"/>
      <c r="E7" s="32"/>
      <c r="F7" s="32"/>
      <c r="G7" s="32"/>
      <c r="H7" s="32"/>
      <c r="I7" s="32"/>
      <c r="J7" s="32"/>
      <c r="K7" s="32"/>
      <c r="L7" s="32"/>
      <c r="M7" s="82"/>
      <c r="N7" s="82"/>
      <c r="O7" s="32"/>
      <c r="P7" s="32"/>
      <c r="Q7" s="32"/>
      <c r="R7" s="32"/>
      <c r="S7" s="24"/>
      <c r="T7" s="24"/>
      <c r="U7" s="33"/>
    </row>
    <row r="8" ht="54.0" customHeight="1">
      <c r="A8" s="18" t="s">
        <v>0</v>
      </c>
      <c r="B8" s="10"/>
      <c r="C8" s="10"/>
      <c r="D8" s="10"/>
      <c r="E8" s="10"/>
      <c r="F8" s="10"/>
      <c r="G8" s="10"/>
      <c r="H8" s="10"/>
      <c r="I8" s="10"/>
      <c r="J8" s="10"/>
      <c r="K8" s="10"/>
      <c r="L8" s="10"/>
      <c r="M8" s="10"/>
      <c r="N8" s="11"/>
      <c r="O8" s="37" t="s">
        <v>100</v>
      </c>
      <c r="P8" s="38" t="s">
        <v>101</v>
      </c>
      <c r="Q8" s="10"/>
      <c r="R8" s="10"/>
      <c r="S8" s="10"/>
      <c r="T8" s="10"/>
      <c r="U8" s="11"/>
    </row>
    <row r="9" ht="71.25" customHeight="1">
      <c r="A9" s="20" t="s">
        <v>45</v>
      </c>
      <c r="B9" s="20" t="s">
        <v>53</v>
      </c>
      <c r="C9" s="20" t="s">
        <v>55</v>
      </c>
      <c r="D9" s="20" t="s">
        <v>57</v>
      </c>
      <c r="E9" s="20" t="s">
        <v>2</v>
      </c>
      <c r="F9" s="20" t="s">
        <v>60</v>
      </c>
      <c r="G9" s="20" t="s">
        <v>62</v>
      </c>
      <c r="H9" s="20" t="s">
        <v>64</v>
      </c>
      <c r="I9" s="20" t="s">
        <v>102</v>
      </c>
      <c r="J9" s="20" t="s">
        <v>67</v>
      </c>
      <c r="K9" s="20" t="s">
        <v>1</v>
      </c>
      <c r="L9" s="20" t="s">
        <v>103</v>
      </c>
      <c r="M9" s="85" t="s">
        <v>72</v>
      </c>
      <c r="N9" s="85" t="s">
        <v>74</v>
      </c>
      <c r="O9" s="88" t="s">
        <v>76</v>
      </c>
      <c r="P9" s="89" t="s">
        <v>78</v>
      </c>
      <c r="Q9" s="20" t="s">
        <v>80</v>
      </c>
      <c r="R9" s="39" t="s">
        <v>104</v>
      </c>
      <c r="S9" s="20" t="s">
        <v>105</v>
      </c>
      <c r="T9" s="20" t="s">
        <v>106</v>
      </c>
      <c r="U9" s="20" t="s">
        <v>126</v>
      </c>
    </row>
    <row r="10" ht="71.25" customHeight="1">
      <c r="A10" s="119" t="s">
        <v>385</v>
      </c>
      <c r="B10" s="119">
        <v>2016.0</v>
      </c>
      <c r="C10" s="91" t="s">
        <v>386</v>
      </c>
      <c r="D10" s="119" t="s">
        <v>387</v>
      </c>
      <c r="E10" s="92" t="s">
        <v>9</v>
      </c>
      <c r="F10" s="119" t="s">
        <v>388</v>
      </c>
      <c r="G10" s="119" t="s">
        <v>389</v>
      </c>
      <c r="H10" s="119" t="s">
        <v>390</v>
      </c>
      <c r="I10" s="92" t="s">
        <v>16</v>
      </c>
      <c r="J10" s="92" t="s">
        <v>19</v>
      </c>
      <c r="K10" s="92" t="s">
        <v>43</v>
      </c>
      <c r="L10" s="119" t="s">
        <v>391</v>
      </c>
      <c r="M10" s="146">
        <v>42552.0</v>
      </c>
      <c r="N10" s="146">
        <v>42794.0</v>
      </c>
      <c r="O10" s="97" t="s">
        <v>392</v>
      </c>
      <c r="P10" s="98">
        <v>1.0</v>
      </c>
      <c r="Q10" s="91" t="s">
        <v>393</v>
      </c>
      <c r="R10" s="96">
        <v>43326.0</v>
      </c>
      <c r="S10" s="92" t="s">
        <v>11</v>
      </c>
      <c r="T10" s="92" t="s">
        <v>17</v>
      </c>
      <c r="U10" s="92" t="s">
        <v>22</v>
      </c>
    </row>
    <row r="11" ht="71.25" customHeight="1">
      <c r="A11" s="20" t="s">
        <v>385</v>
      </c>
      <c r="B11" s="119">
        <v>2016.0</v>
      </c>
      <c r="C11" s="91" t="s">
        <v>386</v>
      </c>
      <c r="D11" s="119" t="s">
        <v>387</v>
      </c>
      <c r="E11" s="92" t="s">
        <v>9</v>
      </c>
      <c r="F11" s="119" t="s">
        <v>388</v>
      </c>
      <c r="G11" s="119" t="s">
        <v>389</v>
      </c>
      <c r="H11" s="119" t="s">
        <v>394</v>
      </c>
      <c r="I11" s="92" t="s">
        <v>16</v>
      </c>
      <c r="J11" s="92" t="s">
        <v>19</v>
      </c>
      <c r="K11" s="92" t="s">
        <v>43</v>
      </c>
      <c r="L11" s="119" t="s">
        <v>391</v>
      </c>
      <c r="M11" s="146">
        <v>42552.0</v>
      </c>
      <c r="N11" s="146">
        <v>42580.0</v>
      </c>
      <c r="O11" s="97" t="s">
        <v>395</v>
      </c>
      <c r="P11" s="98">
        <v>1.0</v>
      </c>
      <c r="Q11" s="91" t="s">
        <v>396</v>
      </c>
      <c r="R11" s="96">
        <v>43326.0</v>
      </c>
      <c r="S11" s="92" t="s">
        <v>17</v>
      </c>
      <c r="T11" s="92" t="s">
        <v>17</v>
      </c>
      <c r="U11" s="92" t="s">
        <v>22</v>
      </c>
    </row>
    <row r="12" ht="71.25" customHeight="1">
      <c r="A12" s="20" t="s">
        <v>397</v>
      </c>
      <c r="B12" s="119">
        <v>2017.0</v>
      </c>
      <c r="C12" s="119" t="s">
        <v>398</v>
      </c>
      <c r="D12" s="119" t="s">
        <v>399</v>
      </c>
      <c r="E12" s="92" t="s">
        <v>9</v>
      </c>
      <c r="F12" s="119" t="s">
        <v>400</v>
      </c>
      <c r="G12" s="119" t="s">
        <v>401</v>
      </c>
      <c r="H12" s="119" t="s">
        <v>402</v>
      </c>
      <c r="I12" s="92" t="s">
        <v>16</v>
      </c>
      <c r="J12" s="92" t="s">
        <v>19</v>
      </c>
      <c r="K12" s="92" t="s">
        <v>43</v>
      </c>
      <c r="L12" s="119" t="s">
        <v>403</v>
      </c>
      <c r="M12" s="146">
        <v>42949.0</v>
      </c>
      <c r="N12" s="146">
        <v>43313.0</v>
      </c>
      <c r="O12" s="97" t="s">
        <v>404</v>
      </c>
      <c r="P12" s="98">
        <v>1.0</v>
      </c>
      <c r="Q12" s="91" t="s">
        <v>405</v>
      </c>
      <c r="R12" s="96">
        <v>43326.0</v>
      </c>
      <c r="S12" s="92" t="s">
        <v>17</v>
      </c>
      <c r="T12" s="92" t="s">
        <v>17</v>
      </c>
      <c r="U12" s="92" t="s">
        <v>22</v>
      </c>
    </row>
    <row r="13" ht="71.25" customHeight="1">
      <c r="A13" s="114" t="s">
        <v>406</v>
      </c>
      <c r="B13" s="91">
        <v>2018.0</v>
      </c>
      <c r="C13" s="91" t="s">
        <v>407</v>
      </c>
      <c r="D13" s="91" t="s">
        <v>408</v>
      </c>
      <c r="E13" s="92" t="s">
        <v>9</v>
      </c>
      <c r="F13" s="94" t="s">
        <v>409</v>
      </c>
      <c r="G13" s="91" t="s">
        <v>410</v>
      </c>
      <c r="H13" s="91" t="s">
        <v>411</v>
      </c>
      <c r="I13" s="92" t="s">
        <v>16</v>
      </c>
      <c r="J13" s="92" t="s">
        <v>19</v>
      </c>
      <c r="K13" s="92" t="s">
        <v>39</v>
      </c>
      <c r="L13" s="91" t="s">
        <v>412</v>
      </c>
      <c r="M13" s="96">
        <v>43462.0</v>
      </c>
      <c r="N13" s="96">
        <v>43524.0</v>
      </c>
      <c r="O13" s="97" t="s">
        <v>413</v>
      </c>
      <c r="P13" s="98">
        <v>1.0</v>
      </c>
      <c r="Q13" s="91" t="s">
        <v>414</v>
      </c>
      <c r="R13" s="96">
        <v>43622.0</v>
      </c>
      <c r="S13" s="92" t="s">
        <v>17</v>
      </c>
      <c r="T13" s="92" t="s">
        <v>17</v>
      </c>
      <c r="U13" s="92" t="s">
        <v>22</v>
      </c>
    </row>
    <row r="14" ht="71.25" customHeight="1">
      <c r="A14" s="114" t="s">
        <v>415</v>
      </c>
      <c r="B14" s="91">
        <v>2018.0</v>
      </c>
      <c r="C14" s="91" t="s">
        <v>407</v>
      </c>
      <c r="D14" s="91" t="s">
        <v>416</v>
      </c>
      <c r="E14" s="92" t="s">
        <v>9</v>
      </c>
      <c r="F14" s="124" t="s">
        <v>417</v>
      </c>
      <c r="G14" s="91" t="s">
        <v>418</v>
      </c>
      <c r="H14" s="91" t="s">
        <v>419</v>
      </c>
      <c r="I14" s="92" t="s">
        <v>16</v>
      </c>
      <c r="J14" s="92" t="s">
        <v>19</v>
      </c>
      <c r="K14" s="92" t="s">
        <v>39</v>
      </c>
      <c r="L14" s="91" t="s">
        <v>412</v>
      </c>
      <c r="M14" s="96">
        <v>43462.0</v>
      </c>
      <c r="N14" s="96">
        <v>43677.0</v>
      </c>
      <c r="O14" s="97" t="s">
        <v>420</v>
      </c>
      <c r="P14" s="98">
        <v>1.0</v>
      </c>
      <c r="Q14" s="91" t="s">
        <v>421</v>
      </c>
      <c r="R14" s="96">
        <v>43622.0</v>
      </c>
      <c r="S14" s="92" t="s">
        <v>17</v>
      </c>
      <c r="T14" s="92" t="s">
        <v>11</v>
      </c>
      <c r="U14" s="92" t="s">
        <v>22</v>
      </c>
    </row>
    <row r="15" ht="71.25" customHeight="1">
      <c r="A15" s="114" t="s">
        <v>422</v>
      </c>
      <c r="B15" s="91">
        <v>2018.0</v>
      </c>
      <c r="C15" s="91" t="s">
        <v>407</v>
      </c>
      <c r="D15" s="91" t="s">
        <v>423</v>
      </c>
      <c r="E15" s="92" t="s">
        <v>9</v>
      </c>
      <c r="F15" s="124" t="s">
        <v>424</v>
      </c>
      <c r="G15" s="91" t="s">
        <v>425</v>
      </c>
      <c r="H15" s="91" t="s">
        <v>426</v>
      </c>
      <c r="I15" s="92" t="s">
        <v>16</v>
      </c>
      <c r="J15" s="92" t="s">
        <v>19</v>
      </c>
      <c r="K15" s="92" t="s">
        <v>39</v>
      </c>
      <c r="L15" s="91" t="s">
        <v>412</v>
      </c>
      <c r="M15" s="96">
        <v>43462.0</v>
      </c>
      <c r="N15" s="96">
        <v>43677.0</v>
      </c>
      <c r="O15" s="97" t="s">
        <v>427</v>
      </c>
      <c r="P15" s="98">
        <v>1.0</v>
      </c>
      <c r="Q15" s="114" t="s">
        <v>428</v>
      </c>
      <c r="R15" s="96">
        <v>43622.0</v>
      </c>
      <c r="S15" s="92" t="s">
        <v>17</v>
      </c>
      <c r="T15" s="92" t="s">
        <v>11</v>
      </c>
      <c r="U15" s="92" t="s">
        <v>22</v>
      </c>
    </row>
    <row r="16" ht="71.25" customHeight="1">
      <c r="A16" s="91" t="s">
        <v>429</v>
      </c>
      <c r="B16" s="91">
        <v>2019.0</v>
      </c>
      <c r="C16" s="91" t="s">
        <v>430</v>
      </c>
      <c r="D16" s="91" t="s">
        <v>431</v>
      </c>
      <c r="E16" s="92" t="s">
        <v>9</v>
      </c>
      <c r="F16" s="91" t="s">
        <v>432</v>
      </c>
      <c r="G16" s="91" t="s">
        <v>433</v>
      </c>
      <c r="H16" s="91" t="s">
        <v>434</v>
      </c>
      <c r="I16" s="92" t="s">
        <v>16</v>
      </c>
      <c r="J16" s="92" t="s">
        <v>34</v>
      </c>
      <c r="K16" s="92" t="s">
        <v>31</v>
      </c>
      <c r="L16" s="92" t="s">
        <v>435</v>
      </c>
      <c r="M16" s="100">
        <v>43797.0</v>
      </c>
      <c r="N16" s="100">
        <v>44165.0</v>
      </c>
      <c r="O16" s="97" t="s">
        <v>436</v>
      </c>
      <c r="P16" s="98">
        <v>1.0</v>
      </c>
      <c r="Q16" s="131" t="s">
        <v>437</v>
      </c>
      <c r="R16" s="96">
        <v>44299.0</v>
      </c>
      <c r="S16" s="92" t="s">
        <v>11</v>
      </c>
      <c r="T16" s="92" t="s">
        <v>17</v>
      </c>
      <c r="U16" s="92" t="s">
        <v>22</v>
      </c>
    </row>
    <row r="17" ht="71.25" customHeight="1">
      <c r="A17" s="91" t="s">
        <v>438</v>
      </c>
      <c r="B17" s="91">
        <v>2019.0</v>
      </c>
      <c r="C17" s="91" t="s">
        <v>430</v>
      </c>
      <c r="D17" s="91" t="s">
        <v>439</v>
      </c>
      <c r="E17" s="92" t="s">
        <v>15</v>
      </c>
      <c r="F17" s="91" t="s">
        <v>440</v>
      </c>
      <c r="G17" s="91" t="s">
        <v>441</v>
      </c>
      <c r="H17" s="91" t="s">
        <v>442</v>
      </c>
      <c r="I17" s="92" t="s">
        <v>21</v>
      </c>
      <c r="J17" s="92" t="s">
        <v>30</v>
      </c>
      <c r="K17" s="92" t="s">
        <v>31</v>
      </c>
      <c r="L17" s="91" t="s">
        <v>443</v>
      </c>
      <c r="M17" s="96">
        <v>43797.0</v>
      </c>
      <c r="N17" s="96">
        <v>44043.0</v>
      </c>
      <c r="O17" s="97" t="s">
        <v>444</v>
      </c>
      <c r="P17" s="98">
        <v>1.0</v>
      </c>
      <c r="Q17" s="124" t="s">
        <v>445</v>
      </c>
      <c r="R17" s="147">
        <v>44096.0</v>
      </c>
      <c r="S17" s="92"/>
      <c r="T17" s="92"/>
      <c r="U17" s="125" t="s">
        <v>22</v>
      </c>
    </row>
    <row r="18" ht="71.25" customHeight="1">
      <c r="A18" s="91" t="s">
        <v>446</v>
      </c>
      <c r="B18" s="91">
        <v>2019.0</v>
      </c>
      <c r="C18" s="91" t="s">
        <v>430</v>
      </c>
      <c r="D18" s="91" t="s">
        <v>447</v>
      </c>
      <c r="E18" s="92" t="s">
        <v>9</v>
      </c>
      <c r="F18" s="91" t="s">
        <v>448</v>
      </c>
      <c r="G18" s="91" t="s">
        <v>449</v>
      </c>
      <c r="H18" s="91" t="s">
        <v>450</v>
      </c>
      <c r="I18" s="92" t="s">
        <v>16</v>
      </c>
      <c r="J18" s="92" t="s">
        <v>30</v>
      </c>
      <c r="K18" s="92" t="s">
        <v>31</v>
      </c>
      <c r="L18" s="91" t="s">
        <v>451</v>
      </c>
      <c r="M18" s="96">
        <v>43803.0</v>
      </c>
      <c r="N18" s="96">
        <v>44043.0</v>
      </c>
      <c r="O18" s="97" t="s">
        <v>452</v>
      </c>
      <c r="P18" s="98">
        <v>1.0</v>
      </c>
      <c r="Q18" s="91" t="s">
        <v>453</v>
      </c>
      <c r="R18" s="96">
        <v>44104.0</v>
      </c>
      <c r="S18" s="92" t="s">
        <v>17</v>
      </c>
      <c r="T18" s="92" t="s">
        <v>17</v>
      </c>
      <c r="U18" s="125" t="s">
        <v>22</v>
      </c>
    </row>
    <row r="19" ht="71.25" customHeight="1">
      <c r="A19" s="91" t="s">
        <v>454</v>
      </c>
      <c r="B19" s="91">
        <v>2019.0</v>
      </c>
      <c r="C19" s="91" t="s">
        <v>430</v>
      </c>
      <c r="D19" s="91" t="s">
        <v>455</v>
      </c>
      <c r="E19" s="92" t="s">
        <v>9</v>
      </c>
      <c r="F19" s="91" t="s">
        <v>456</v>
      </c>
      <c r="G19" s="91" t="s">
        <v>457</v>
      </c>
      <c r="H19" s="91" t="s">
        <v>458</v>
      </c>
      <c r="I19" s="92" t="s">
        <v>16</v>
      </c>
      <c r="J19" s="92" t="s">
        <v>30</v>
      </c>
      <c r="K19" s="92" t="s">
        <v>31</v>
      </c>
      <c r="L19" s="91" t="s">
        <v>451</v>
      </c>
      <c r="M19" s="96">
        <v>43803.0</v>
      </c>
      <c r="N19" s="96">
        <v>44043.0</v>
      </c>
      <c r="O19" s="97" t="s">
        <v>459</v>
      </c>
      <c r="P19" s="98">
        <v>0.1</v>
      </c>
      <c r="Q19" s="114" t="s">
        <v>460</v>
      </c>
      <c r="R19" s="96">
        <v>44096.0</v>
      </c>
      <c r="S19" s="92"/>
      <c r="T19" s="92"/>
      <c r="U19" s="125" t="s">
        <v>22</v>
      </c>
    </row>
    <row r="20" ht="71.25" customHeight="1">
      <c r="A20" s="91" t="s">
        <v>461</v>
      </c>
      <c r="B20" s="91">
        <v>2019.0</v>
      </c>
      <c r="C20" s="91" t="s">
        <v>462</v>
      </c>
      <c r="D20" s="91" t="s">
        <v>463</v>
      </c>
      <c r="E20" s="92" t="s">
        <v>15</v>
      </c>
      <c r="F20" s="91" t="s">
        <v>464</v>
      </c>
      <c r="G20" s="91" t="s">
        <v>465</v>
      </c>
      <c r="H20" s="91" t="s">
        <v>466</v>
      </c>
      <c r="I20" s="92" t="s">
        <v>16</v>
      </c>
      <c r="J20" s="92" t="s">
        <v>19</v>
      </c>
      <c r="K20" s="92" t="s">
        <v>39</v>
      </c>
      <c r="L20" s="91" t="s">
        <v>467</v>
      </c>
      <c r="M20" s="96">
        <v>43859.0</v>
      </c>
      <c r="N20" s="96">
        <v>44196.0</v>
      </c>
      <c r="O20" s="139" t="s">
        <v>468</v>
      </c>
      <c r="P20" s="98">
        <v>1.0</v>
      </c>
      <c r="Q20" s="148" t="s">
        <v>469</v>
      </c>
      <c r="R20" s="96">
        <v>44494.0</v>
      </c>
      <c r="S20" s="92"/>
      <c r="T20" s="92"/>
      <c r="U20" s="92" t="s">
        <v>22</v>
      </c>
    </row>
    <row r="21" ht="71.25" customHeight="1">
      <c r="A21" s="91" t="s">
        <v>470</v>
      </c>
      <c r="B21" s="91">
        <v>2019.0</v>
      </c>
      <c r="C21" s="91" t="s">
        <v>462</v>
      </c>
      <c r="D21" s="91" t="s">
        <v>471</v>
      </c>
      <c r="E21" s="92" t="s">
        <v>15</v>
      </c>
      <c r="F21" s="91" t="s">
        <v>472</v>
      </c>
      <c r="G21" s="91" t="s">
        <v>473</v>
      </c>
      <c r="H21" s="91" t="s">
        <v>474</v>
      </c>
      <c r="I21" s="92" t="s">
        <v>16</v>
      </c>
      <c r="J21" s="92" t="s">
        <v>19</v>
      </c>
      <c r="K21" s="92" t="s">
        <v>39</v>
      </c>
      <c r="L21" s="91" t="s">
        <v>475</v>
      </c>
      <c r="M21" s="96">
        <v>43859.0</v>
      </c>
      <c r="N21" s="96">
        <v>44196.0</v>
      </c>
      <c r="O21" s="97" t="s">
        <v>476</v>
      </c>
      <c r="P21" s="98">
        <v>1.0</v>
      </c>
      <c r="Q21" s="114" t="s">
        <v>477</v>
      </c>
      <c r="R21" s="96">
        <v>44350.0</v>
      </c>
      <c r="S21" s="92"/>
      <c r="T21" s="92"/>
      <c r="U21" s="92" t="s">
        <v>22</v>
      </c>
    </row>
    <row r="22" ht="71.25" customHeight="1">
      <c r="A22" s="91" t="s">
        <v>478</v>
      </c>
      <c r="B22" s="91">
        <v>2019.0</v>
      </c>
      <c r="C22" s="91" t="s">
        <v>462</v>
      </c>
      <c r="D22" s="91" t="s">
        <v>479</v>
      </c>
      <c r="E22" s="92" t="s">
        <v>15</v>
      </c>
      <c r="F22" s="91" t="s">
        <v>480</v>
      </c>
      <c r="G22" s="91" t="s">
        <v>481</v>
      </c>
      <c r="H22" s="91" t="s">
        <v>482</v>
      </c>
      <c r="I22" s="92" t="s">
        <v>16</v>
      </c>
      <c r="J22" s="92" t="s">
        <v>19</v>
      </c>
      <c r="K22" s="92" t="s">
        <v>39</v>
      </c>
      <c r="L22" s="91" t="s">
        <v>475</v>
      </c>
      <c r="M22" s="96">
        <v>43876.0</v>
      </c>
      <c r="N22" s="96">
        <v>44196.0</v>
      </c>
      <c r="O22" s="97" t="s">
        <v>483</v>
      </c>
      <c r="P22" s="98">
        <v>1.0</v>
      </c>
      <c r="Q22" s="131" t="s">
        <v>484</v>
      </c>
      <c r="R22" s="96">
        <v>44257.0</v>
      </c>
      <c r="S22" s="92" t="s">
        <v>11</v>
      </c>
      <c r="T22" s="92" t="s">
        <v>17</v>
      </c>
      <c r="U22" s="92" t="s">
        <v>22</v>
      </c>
    </row>
    <row r="23" ht="71.25" customHeight="1">
      <c r="A23" s="91" t="s">
        <v>485</v>
      </c>
      <c r="B23" s="91">
        <v>2020.0</v>
      </c>
      <c r="C23" s="91" t="s">
        <v>486</v>
      </c>
      <c r="D23" s="91" t="s">
        <v>487</v>
      </c>
      <c r="E23" s="92" t="s">
        <v>9</v>
      </c>
      <c r="F23" s="91" t="s">
        <v>488</v>
      </c>
      <c r="G23" s="91" t="s">
        <v>489</v>
      </c>
      <c r="H23" s="91" t="s">
        <v>490</v>
      </c>
      <c r="I23" s="92" t="s">
        <v>16</v>
      </c>
      <c r="J23" s="92" t="s">
        <v>19</v>
      </c>
      <c r="K23" s="92" t="s">
        <v>39</v>
      </c>
      <c r="L23" s="91" t="s">
        <v>491</v>
      </c>
      <c r="M23" s="96">
        <v>43962.0</v>
      </c>
      <c r="N23" s="96">
        <v>44135.0</v>
      </c>
      <c r="O23" s="97" t="s">
        <v>492</v>
      </c>
      <c r="P23" s="98">
        <v>1.0</v>
      </c>
      <c r="Q23" s="124" t="s">
        <v>493</v>
      </c>
      <c r="R23" s="96">
        <v>44096.0</v>
      </c>
      <c r="S23" s="92"/>
      <c r="T23" s="92"/>
      <c r="U23" s="125" t="s">
        <v>22</v>
      </c>
    </row>
    <row r="24" ht="71.25" customHeight="1">
      <c r="A24" s="91" t="s">
        <v>494</v>
      </c>
      <c r="B24" s="91">
        <v>2020.0</v>
      </c>
      <c r="C24" s="91" t="s">
        <v>486</v>
      </c>
      <c r="D24" s="91" t="s">
        <v>495</v>
      </c>
      <c r="E24" s="92" t="s">
        <v>9</v>
      </c>
      <c r="F24" s="91" t="s">
        <v>496</v>
      </c>
      <c r="G24" s="91" t="s">
        <v>497</v>
      </c>
      <c r="H24" s="91" t="s">
        <v>498</v>
      </c>
      <c r="I24" s="92" t="s">
        <v>10</v>
      </c>
      <c r="J24" s="92" t="s">
        <v>19</v>
      </c>
      <c r="K24" s="92" t="s">
        <v>39</v>
      </c>
      <c r="L24" s="91" t="s">
        <v>475</v>
      </c>
      <c r="M24" s="96">
        <v>43962.0</v>
      </c>
      <c r="N24" s="96">
        <v>44057.0</v>
      </c>
      <c r="O24" s="97" t="s">
        <v>499</v>
      </c>
      <c r="P24" s="98">
        <v>0.0</v>
      </c>
      <c r="Q24" s="124" t="s">
        <v>500</v>
      </c>
      <c r="R24" s="96">
        <v>44096.0</v>
      </c>
      <c r="S24" s="92"/>
      <c r="T24" s="92"/>
      <c r="U24" s="125" t="s">
        <v>22</v>
      </c>
    </row>
    <row r="25" ht="71.25" customHeight="1">
      <c r="A25" s="91" t="s">
        <v>494</v>
      </c>
      <c r="B25" s="91">
        <v>2020.0</v>
      </c>
      <c r="C25" s="91" t="s">
        <v>486</v>
      </c>
      <c r="D25" s="91" t="s">
        <v>495</v>
      </c>
      <c r="E25" s="92" t="s">
        <v>9</v>
      </c>
      <c r="F25" s="91" t="s">
        <v>496</v>
      </c>
      <c r="G25" s="91" t="s">
        <v>497</v>
      </c>
      <c r="H25" s="91" t="s">
        <v>501</v>
      </c>
      <c r="I25" s="92" t="s">
        <v>16</v>
      </c>
      <c r="J25" s="92" t="s">
        <v>19</v>
      </c>
      <c r="K25" s="92" t="s">
        <v>39</v>
      </c>
      <c r="L25" s="91" t="s">
        <v>475</v>
      </c>
      <c r="M25" s="96">
        <v>43962.0</v>
      </c>
      <c r="N25" s="96">
        <v>44196.0</v>
      </c>
      <c r="O25" s="97" t="s">
        <v>502</v>
      </c>
      <c r="P25" s="98">
        <v>1.0</v>
      </c>
      <c r="Q25" s="149" t="s">
        <v>503</v>
      </c>
      <c r="R25" s="96">
        <v>44257.0</v>
      </c>
      <c r="S25" s="92" t="s">
        <v>11</v>
      </c>
      <c r="T25" s="92" t="s">
        <v>17</v>
      </c>
      <c r="U25" s="92" t="s">
        <v>22</v>
      </c>
    </row>
    <row r="26" ht="71.25" customHeight="1">
      <c r="A26" s="91" t="s">
        <v>504</v>
      </c>
      <c r="B26" s="91">
        <v>2020.0</v>
      </c>
      <c r="C26" s="91" t="s">
        <v>486</v>
      </c>
      <c r="D26" s="91" t="s">
        <v>505</v>
      </c>
      <c r="E26" s="92" t="s">
        <v>9</v>
      </c>
      <c r="F26" s="91" t="s">
        <v>506</v>
      </c>
      <c r="G26" s="91" t="s">
        <v>507</v>
      </c>
      <c r="H26" s="91" t="s">
        <v>508</v>
      </c>
      <c r="I26" s="92" t="s">
        <v>10</v>
      </c>
      <c r="J26" s="92" t="s">
        <v>19</v>
      </c>
      <c r="K26" s="92" t="s">
        <v>39</v>
      </c>
      <c r="L26" s="91" t="s">
        <v>475</v>
      </c>
      <c r="M26" s="96">
        <v>43962.0</v>
      </c>
      <c r="N26" s="96">
        <v>44057.0</v>
      </c>
      <c r="O26" s="97" t="s">
        <v>509</v>
      </c>
      <c r="P26" s="98">
        <v>0.0</v>
      </c>
      <c r="Q26" s="124" t="s">
        <v>510</v>
      </c>
      <c r="R26" s="96">
        <v>44096.0</v>
      </c>
      <c r="S26" s="92"/>
      <c r="T26" s="92"/>
      <c r="U26" s="125" t="s">
        <v>22</v>
      </c>
    </row>
    <row r="27" ht="71.25" customHeight="1">
      <c r="A27" s="91" t="s">
        <v>511</v>
      </c>
      <c r="B27" s="91">
        <v>2020.0</v>
      </c>
      <c r="C27" s="91" t="s">
        <v>512</v>
      </c>
      <c r="D27" s="91" t="s">
        <v>513</v>
      </c>
      <c r="E27" s="92" t="s">
        <v>9</v>
      </c>
      <c r="F27" s="91" t="s">
        <v>514</v>
      </c>
      <c r="G27" s="91" t="s">
        <v>515</v>
      </c>
      <c r="H27" s="91" t="s">
        <v>516</v>
      </c>
      <c r="I27" s="92" t="s">
        <v>16</v>
      </c>
      <c r="J27" s="92" t="s">
        <v>19</v>
      </c>
      <c r="K27" s="92" t="s">
        <v>43</v>
      </c>
      <c r="L27" s="91" t="s">
        <v>517</v>
      </c>
      <c r="M27" s="96">
        <v>44166.0</v>
      </c>
      <c r="N27" s="96">
        <v>44290.0</v>
      </c>
      <c r="O27" s="97" t="s">
        <v>518</v>
      </c>
      <c r="P27" s="91"/>
      <c r="Q27" s="91" t="s">
        <v>519</v>
      </c>
      <c r="R27" s="127">
        <v>44302.0</v>
      </c>
      <c r="S27" s="92"/>
      <c r="T27" s="92"/>
      <c r="U27" s="92" t="s">
        <v>22</v>
      </c>
    </row>
    <row r="28" ht="99.75" customHeight="1">
      <c r="A28" s="91" t="s">
        <v>520</v>
      </c>
      <c r="B28" s="91">
        <v>2020.0</v>
      </c>
      <c r="C28" s="91" t="s">
        <v>512</v>
      </c>
      <c r="D28" s="91" t="s">
        <v>521</v>
      </c>
      <c r="E28" s="92" t="s">
        <v>15</v>
      </c>
      <c r="F28" s="91" t="s">
        <v>522</v>
      </c>
      <c r="G28" s="91" t="s">
        <v>523</v>
      </c>
      <c r="H28" s="91" t="s">
        <v>524</v>
      </c>
      <c r="I28" s="92" t="s">
        <v>16</v>
      </c>
      <c r="J28" s="92" t="s">
        <v>19</v>
      </c>
      <c r="K28" s="92" t="s">
        <v>43</v>
      </c>
      <c r="L28" s="91" t="s">
        <v>517</v>
      </c>
      <c r="M28" s="96">
        <v>44166.0</v>
      </c>
      <c r="N28" s="96">
        <v>44290.0</v>
      </c>
      <c r="O28" s="97" t="s">
        <v>525</v>
      </c>
      <c r="P28" s="98">
        <v>1.0</v>
      </c>
      <c r="Q28" s="131" t="s">
        <v>526</v>
      </c>
      <c r="R28" s="127">
        <v>44350.0</v>
      </c>
      <c r="S28" s="92"/>
      <c r="T28" s="92"/>
      <c r="U28" s="92" t="s">
        <v>22</v>
      </c>
    </row>
    <row r="29" ht="71.25" customHeight="1">
      <c r="A29" s="91" t="s">
        <v>527</v>
      </c>
      <c r="B29" s="91">
        <v>2020.0</v>
      </c>
      <c r="C29" s="91" t="s">
        <v>512</v>
      </c>
      <c r="D29" s="91" t="s">
        <v>528</v>
      </c>
      <c r="E29" s="92" t="s">
        <v>15</v>
      </c>
      <c r="F29" s="91" t="s">
        <v>529</v>
      </c>
      <c r="G29" s="91" t="s">
        <v>530</v>
      </c>
      <c r="H29" s="91" t="s">
        <v>531</v>
      </c>
      <c r="I29" s="92" t="s">
        <v>16</v>
      </c>
      <c r="J29" s="92" t="s">
        <v>19</v>
      </c>
      <c r="K29" s="92" t="s">
        <v>43</v>
      </c>
      <c r="L29" s="91" t="s">
        <v>517</v>
      </c>
      <c r="M29" s="96">
        <v>44168.0</v>
      </c>
      <c r="N29" s="96">
        <v>44290.0</v>
      </c>
      <c r="O29" s="97" t="s">
        <v>532</v>
      </c>
      <c r="P29" s="6"/>
      <c r="Q29" s="91" t="s">
        <v>533</v>
      </c>
      <c r="R29" s="127">
        <v>44302.0</v>
      </c>
      <c r="S29" s="92"/>
      <c r="T29" s="92"/>
      <c r="U29" s="92" t="s">
        <v>22</v>
      </c>
    </row>
    <row r="30" ht="71.25" customHeight="1">
      <c r="A30" s="91" t="s">
        <v>534</v>
      </c>
      <c r="B30" s="91">
        <v>2020.0</v>
      </c>
      <c r="C30" s="91" t="s">
        <v>512</v>
      </c>
      <c r="D30" s="91" t="s">
        <v>535</v>
      </c>
      <c r="E30" s="92" t="s">
        <v>9</v>
      </c>
      <c r="F30" s="91" t="s">
        <v>536</v>
      </c>
      <c r="G30" s="91" t="s">
        <v>537</v>
      </c>
      <c r="H30" s="91" t="s">
        <v>538</v>
      </c>
      <c r="I30" s="92" t="s">
        <v>16</v>
      </c>
      <c r="J30" s="92" t="s">
        <v>19</v>
      </c>
      <c r="K30" s="92" t="s">
        <v>43</v>
      </c>
      <c r="L30" s="91" t="s">
        <v>517</v>
      </c>
      <c r="M30" s="96">
        <v>44166.0</v>
      </c>
      <c r="N30" s="96">
        <v>44290.0</v>
      </c>
      <c r="O30" s="97" t="s">
        <v>539</v>
      </c>
      <c r="P30" s="98">
        <v>1.0</v>
      </c>
      <c r="Q30" s="91" t="s">
        <v>540</v>
      </c>
      <c r="R30" s="127">
        <v>44302.0</v>
      </c>
      <c r="S30" s="92"/>
      <c r="T30" s="92"/>
      <c r="U30" s="92" t="s">
        <v>22</v>
      </c>
    </row>
    <row r="31" ht="71.25" customHeight="1">
      <c r="A31" s="124" t="s">
        <v>541</v>
      </c>
      <c r="B31" s="91">
        <v>2020.0</v>
      </c>
      <c r="C31" s="91" t="s">
        <v>512</v>
      </c>
      <c r="D31" s="91" t="s">
        <v>542</v>
      </c>
      <c r="E31" s="92" t="s">
        <v>15</v>
      </c>
      <c r="F31" s="91" t="s">
        <v>543</v>
      </c>
      <c r="G31" s="91" t="s">
        <v>523</v>
      </c>
      <c r="H31" s="91" t="s">
        <v>544</v>
      </c>
      <c r="I31" s="92" t="s">
        <v>16</v>
      </c>
      <c r="J31" s="92" t="s">
        <v>19</v>
      </c>
      <c r="K31" s="92" t="s">
        <v>43</v>
      </c>
      <c r="L31" s="91" t="s">
        <v>517</v>
      </c>
      <c r="M31" s="96">
        <v>44166.0</v>
      </c>
      <c r="N31" s="96">
        <v>44290.0</v>
      </c>
      <c r="O31" s="97" t="s">
        <v>545</v>
      </c>
      <c r="P31" s="98">
        <v>1.0</v>
      </c>
      <c r="Q31" s="91" t="s">
        <v>546</v>
      </c>
      <c r="R31" s="127">
        <v>44494.0</v>
      </c>
      <c r="S31" s="92"/>
      <c r="T31" s="92"/>
      <c r="U31" s="137" t="s">
        <v>22</v>
      </c>
    </row>
    <row r="32" ht="71.25" customHeight="1">
      <c r="A32" s="91" t="s">
        <v>547</v>
      </c>
      <c r="B32" s="91">
        <v>2020.0</v>
      </c>
      <c r="C32" s="91" t="s">
        <v>548</v>
      </c>
      <c r="D32" s="91" t="s">
        <v>549</v>
      </c>
      <c r="E32" s="92" t="s">
        <v>9</v>
      </c>
      <c r="F32" s="91" t="s">
        <v>550</v>
      </c>
      <c r="G32" s="91" t="s">
        <v>551</v>
      </c>
      <c r="H32" s="91" t="s">
        <v>552</v>
      </c>
      <c r="I32" s="92" t="s">
        <v>16</v>
      </c>
      <c r="J32" s="92" t="s">
        <v>19</v>
      </c>
      <c r="K32" s="92" t="s">
        <v>39</v>
      </c>
      <c r="L32" s="91" t="s">
        <v>553</v>
      </c>
      <c r="M32" s="96">
        <v>44193.0</v>
      </c>
      <c r="N32" s="96">
        <v>44316.0</v>
      </c>
      <c r="O32" s="97" t="s">
        <v>554</v>
      </c>
      <c r="P32" s="6"/>
      <c r="Q32" s="91" t="s">
        <v>555</v>
      </c>
      <c r="R32" s="127">
        <v>44370.0</v>
      </c>
      <c r="S32" s="92"/>
      <c r="T32" s="92"/>
      <c r="U32" s="137" t="s">
        <v>22</v>
      </c>
    </row>
    <row r="33" ht="71.25" customHeight="1">
      <c r="A33" s="91" t="s">
        <v>556</v>
      </c>
      <c r="B33" s="91">
        <v>2020.0</v>
      </c>
      <c r="C33" s="91" t="s">
        <v>548</v>
      </c>
      <c r="D33" s="91" t="s">
        <v>557</v>
      </c>
      <c r="E33" s="92" t="s">
        <v>9</v>
      </c>
      <c r="F33" s="91" t="s">
        <v>558</v>
      </c>
      <c r="G33" s="91" t="s">
        <v>559</v>
      </c>
      <c r="H33" s="91" t="s">
        <v>560</v>
      </c>
      <c r="I33" s="92" t="s">
        <v>16</v>
      </c>
      <c r="J33" s="92" t="s">
        <v>19</v>
      </c>
      <c r="K33" s="92" t="s">
        <v>39</v>
      </c>
      <c r="L33" s="91" t="s">
        <v>553</v>
      </c>
      <c r="M33" s="96">
        <v>44193.0</v>
      </c>
      <c r="N33" s="96">
        <v>44316.0</v>
      </c>
      <c r="O33" s="97" t="s">
        <v>554</v>
      </c>
      <c r="P33" s="6"/>
      <c r="Q33" s="91" t="s">
        <v>561</v>
      </c>
      <c r="R33" s="127">
        <v>44370.0</v>
      </c>
      <c r="S33" s="92"/>
      <c r="T33" s="92"/>
      <c r="U33" s="137" t="s">
        <v>22</v>
      </c>
    </row>
    <row r="34" ht="71.25" customHeight="1">
      <c r="A34" s="91" t="s">
        <v>562</v>
      </c>
      <c r="B34" s="91">
        <v>2020.0</v>
      </c>
      <c r="C34" s="91" t="s">
        <v>548</v>
      </c>
      <c r="D34" s="91" t="s">
        <v>563</v>
      </c>
      <c r="E34" s="92" t="s">
        <v>9</v>
      </c>
      <c r="F34" s="91" t="s">
        <v>564</v>
      </c>
      <c r="G34" s="91" t="s">
        <v>551</v>
      </c>
      <c r="H34" s="91" t="s">
        <v>552</v>
      </c>
      <c r="I34" s="92" t="s">
        <v>16</v>
      </c>
      <c r="J34" s="92" t="s">
        <v>19</v>
      </c>
      <c r="K34" s="92" t="s">
        <v>39</v>
      </c>
      <c r="L34" s="91" t="s">
        <v>553</v>
      </c>
      <c r="M34" s="96">
        <v>44194.0</v>
      </c>
      <c r="N34" s="96">
        <v>44316.0</v>
      </c>
      <c r="O34" s="97" t="s">
        <v>565</v>
      </c>
      <c r="P34" s="98">
        <v>1.0</v>
      </c>
      <c r="Q34" s="91" t="s">
        <v>566</v>
      </c>
      <c r="R34" s="127">
        <v>44370.0</v>
      </c>
      <c r="S34" s="92"/>
      <c r="T34" s="92"/>
      <c r="U34" s="137" t="s">
        <v>22</v>
      </c>
    </row>
    <row r="35" ht="71.25" customHeight="1">
      <c r="A35" s="91" t="s">
        <v>567</v>
      </c>
      <c r="B35" s="91">
        <v>2020.0</v>
      </c>
      <c r="C35" s="91" t="s">
        <v>548</v>
      </c>
      <c r="D35" s="91" t="s">
        <v>568</v>
      </c>
      <c r="E35" s="92" t="s">
        <v>9</v>
      </c>
      <c r="F35" s="91" t="s">
        <v>569</v>
      </c>
      <c r="G35" s="91" t="s">
        <v>530</v>
      </c>
      <c r="H35" s="91" t="s">
        <v>570</v>
      </c>
      <c r="I35" s="92" t="s">
        <v>16</v>
      </c>
      <c r="J35" s="92" t="s">
        <v>19</v>
      </c>
      <c r="K35" s="92" t="s">
        <v>39</v>
      </c>
      <c r="L35" s="91" t="s">
        <v>553</v>
      </c>
      <c r="M35" s="96">
        <v>44195.0</v>
      </c>
      <c r="N35" s="96">
        <v>44316.0</v>
      </c>
      <c r="O35" s="97" t="s">
        <v>532</v>
      </c>
      <c r="P35" s="98">
        <v>1.0</v>
      </c>
      <c r="Q35" s="91" t="s">
        <v>571</v>
      </c>
      <c r="R35" s="127">
        <v>44370.0</v>
      </c>
      <c r="S35" s="92"/>
      <c r="T35" s="92"/>
      <c r="U35" s="137" t="s">
        <v>22</v>
      </c>
    </row>
    <row r="36" ht="71.25" customHeight="1">
      <c r="A36" s="124" t="s">
        <v>572</v>
      </c>
      <c r="B36" s="91">
        <v>2020.0</v>
      </c>
      <c r="C36" s="91" t="s">
        <v>548</v>
      </c>
      <c r="D36" s="91" t="s">
        <v>573</v>
      </c>
      <c r="E36" s="92" t="s">
        <v>9</v>
      </c>
      <c r="F36" s="91" t="s">
        <v>574</v>
      </c>
      <c r="G36" s="91" t="s">
        <v>537</v>
      </c>
      <c r="H36" s="91" t="s">
        <v>538</v>
      </c>
      <c r="I36" s="92" t="s">
        <v>16</v>
      </c>
      <c r="J36" s="92" t="s">
        <v>19</v>
      </c>
      <c r="K36" s="92" t="s">
        <v>39</v>
      </c>
      <c r="L36" s="91" t="s">
        <v>553</v>
      </c>
      <c r="M36" s="96">
        <v>44196.0</v>
      </c>
      <c r="N36" s="96">
        <v>44316.0</v>
      </c>
      <c r="O36" s="97" t="s">
        <v>575</v>
      </c>
      <c r="P36" s="98">
        <v>1.0</v>
      </c>
      <c r="Q36" s="91" t="s">
        <v>576</v>
      </c>
      <c r="R36" s="127">
        <v>44370.0</v>
      </c>
      <c r="S36" s="92"/>
      <c r="T36" s="92"/>
      <c r="U36" s="137" t="s">
        <v>22</v>
      </c>
    </row>
    <row r="37" ht="71.25" customHeight="1">
      <c r="A37" s="124" t="s">
        <v>577</v>
      </c>
      <c r="B37" s="91">
        <v>2020.0</v>
      </c>
      <c r="C37" s="91" t="s">
        <v>548</v>
      </c>
      <c r="D37" s="91" t="s">
        <v>578</v>
      </c>
      <c r="E37" s="92" t="s">
        <v>9</v>
      </c>
      <c r="F37" s="91" t="s">
        <v>579</v>
      </c>
      <c r="G37" s="91" t="s">
        <v>537</v>
      </c>
      <c r="H37" s="91" t="s">
        <v>538</v>
      </c>
      <c r="I37" s="92" t="s">
        <v>16</v>
      </c>
      <c r="J37" s="92" t="s">
        <v>19</v>
      </c>
      <c r="K37" s="92" t="s">
        <v>39</v>
      </c>
      <c r="L37" s="91" t="s">
        <v>553</v>
      </c>
      <c r="M37" s="96">
        <v>44197.0</v>
      </c>
      <c r="N37" s="96">
        <v>44316.0</v>
      </c>
      <c r="O37" s="97" t="s">
        <v>580</v>
      </c>
      <c r="P37" s="98">
        <v>1.0</v>
      </c>
      <c r="Q37" s="91" t="s">
        <v>581</v>
      </c>
      <c r="R37" s="127">
        <v>44370.0</v>
      </c>
      <c r="S37" s="92"/>
      <c r="T37" s="92"/>
      <c r="U37" s="137" t="s">
        <v>22</v>
      </c>
    </row>
    <row r="38" ht="71.25" customHeight="1">
      <c r="A38" s="124" t="s">
        <v>582</v>
      </c>
      <c r="B38" s="91">
        <v>2021.0</v>
      </c>
      <c r="C38" s="91" t="s">
        <v>377</v>
      </c>
      <c r="D38" s="91" t="s">
        <v>583</v>
      </c>
      <c r="E38" s="92" t="s">
        <v>9</v>
      </c>
      <c r="F38" s="91" t="s">
        <v>584</v>
      </c>
      <c r="G38" s="91" t="s">
        <v>585</v>
      </c>
      <c r="H38" s="91" t="s">
        <v>586</v>
      </c>
      <c r="I38" s="92" t="s">
        <v>16</v>
      </c>
      <c r="J38" s="92" t="s">
        <v>19</v>
      </c>
      <c r="K38" s="92" t="s">
        <v>39</v>
      </c>
      <c r="L38" s="91" t="s">
        <v>587</v>
      </c>
      <c r="M38" s="96">
        <v>44564.0</v>
      </c>
      <c r="N38" s="96">
        <v>44712.0</v>
      </c>
      <c r="O38" s="128"/>
      <c r="P38" s="6"/>
      <c r="Q38" s="119"/>
      <c r="R38" s="95"/>
      <c r="S38" s="92"/>
      <c r="T38" s="92"/>
      <c r="U38" s="92"/>
    </row>
    <row r="39" ht="71.25" customHeight="1">
      <c r="A39" s="124" t="s">
        <v>588</v>
      </c>
      <c r="B39" s="91">
        <v>2021.0</v>
      </c>
      <c r="C39" s="91" t="s">
        <v>377</v>
      </c>
      <c r="D39" s="91" t="s">
        <v>589</v>
      </c>
      <c r="E39" s="92" t="s">
        <v>9</v>
      </c>
      <c r="F39" s="91" t="s">
        <v>590</v>
      </c>
      <c r="G39" s="91" t="s">
        <v>591</v>
      </c>
      <c r="H39" s="91" t="s">
        <v>592</v>
      </c>
      <c r="I39" s="92" t="s">
        <v>16</v>
      </c>
      <c r="J39" s="92" t="s">
        <v>19</v>
      </c>
      <c r="K39" s="92" t="s">
        <v>39</v>
      </c>
      <c r="L39" s="91" t="s">
        <v>587</v>
      </c>
      <c r="M39" s="96">
        <v>44564.0</v>
      </c>
      <c r="N39" s="96">
        <v>44712.0</v>
      </c>
      <c r="O39" s="128"/>
      <c r="P39" s="6"/>
      <c r="Q39" s="119"/>
      <c r="R39" s="95"/>
      <c r="S39" s="92"/>
      <c r="T39" s="92"/>
      <c r="U39" s="92"/>
    </row>
    <row r="40" ht="71.25" customHeight="1">
      <c r="A40" s="124" t="s">
        <v>593</v>
      </c>
      <c r="B40" s="91">
        <v>2021.0</v>
      </c>
      <c r="C40" s="91" t="s">
        <v>377</v>
      </c>
      <c r="D40" s="91" t="s">
        <v>594</v>
      </c>
      <c r="E40" s="92" t="s">
        <v>9</v>
      </c>
      <c r="F40" s="91" t="s">
        <v>595</v>
      </c>
      <c r="G40" s="91" t="s">
        <v>596</v>
      </c>
      <c r="H40" s="91" t="s">
        <v>597</v>
      </c>
      <c r="I40" s="92" t="s">
        <v>16</v>
      </c>
      <c r="J40" s="92" t="s">
        <v>19</v>
      </c>
      <c r="K40" s="92" t="s">
        <v>39</v>
      </c>
      <c r="L40" s="91" t="s">
        <v>587</v>
      </c>
      <c r="M40" s="96">
        <v>44564.0</v>
      </c>
      <c r="N40" s="96">
        <v>44651.0</v>
      </c>
      <c r="O40" s="128"/>
      <c r="P40" s="6"/>
      <c r="Q40" s="119"/>
      <c r="R40" s="95"/>
      <c r="S40" s="92"/>
      <c r="T40" s="92"/>
      <c r="U40" s="92"/>
    </row>
    <row r="41" ht="71.25" customHeight="1">
      <c r="A41" s="124" t="s">
        <v>598</v>
      </c>
      <c r="B41" s="124">
        <v>2021.0</v>
      </c>
      <c r="C41" s="124" t="s">
        <v>599</v>
      </c>
      <c r="D41" s="124" t="s">
        <v>600</v>
      </c>
      <c r="E41" s="125" t="s">
        <v>9</v>
      </c>
      <c r="F41" s="124" t="s">
        <v>601</v>
      </c>
      <c r="G41" s="91" t="s">
        <v>602</v>
      </c>
      <c r="H41" s="124" t="s">
        <v>603</v>
      </c>
      <c r="I41" s="125" t="s">
        <v>16</v>
      </c>
      <c r="J41" s="125" t="s">
        <v>19</v>
      </c>
      <c r="K41" s="125" t="s">
        <v>39</v>
      </c>
      <c r="L41" s="125" t="s">
        <v>604</v>
      </c>
      <c r="M41" s="140">
        <v>44501.0</v>
      </c>
      <c r="N41" s="140">
        <v>44711.0</v>
      </c>
      <c r="O41" s="128"/>
      <c r="P41" s="6"/>
      <c r="Q41" s="119"/>
      <c r="R41" s="95"/>
      <c r="S41" s="92"/>
      <c r="T41" s="92"/>
      <c r="U41" s="92" t="s">
        <v>12</v>
      </c>
    </row>
    <row r="42" ht="71.25" customHeight="1">
      <c r="A42" s="124" t="s">
        <v>605</v>
      </c>
      <c r="B42" s="124">
        <v>2021.0</v>
      </c>
      <c r="C42" s="124" t="s">
        <v>599</v>
      </c>
      <c r="D42" s="124" t="s">
        <v>606</v>
      </c>
      <c r="E42" s="125" t="s">
        <v>15</v>
      </c>
      <c r="F42" s="124" t="s">
        <v>607</v>
      </c>
      <c r="G42" s="91" t="s">
        <v>608</v>
      </c>
      <c r="H42" s="91" t="s">
        <v>609</v>
      </c>
      <c r="I42" s="125" t="s">
        <v>21</v>
      </c>
      <c r="J42" s="125" t="s">
        <v>19</v>
      </c>
      <c r="K42" s="125" t="s">
        <v>39</v>
      </c>
      <c r="L42" s="125" t="s">
        <v>610</v>
      </c>
      <c r="M42" s="150">
        <v>44501.0</v>
      </c>
      <c r="N42" s="151">
        <v>44650.0</v>
      </c>
      <c r="O42" s="128"/>
      <c r="P42" s="6"/>
      <c r="Q42" s="119"/>
      <c r="R42" s="95"/>
      <c r="S42" s="92"/>
      <c r="T42" s="92"/>
      <c r="U42" s="92" t="s">
        <v>12</v>
      </c>
    </row>
    <row r="43" ht="71.25" customHeight="1">
      <c r="A43" s="124" t="s">
        <v>611</v>
      </c>
      <c r="B43" s="124">
        <v>2021.0</v>
      </c>
      <c r="C43" s="124" t="s">
        <v>599</v>
      </c>
      <c r="D43" s="124" t="s">
        <v>606</v>
      </c>
      <c r="E43" s="125" t="s">
        <v>15</v>
      </c>
      <c r="F43" s="124" t="s">
        <v>607</v>
      </c>
      <c r="G43" s="91" t="s">
        <v>608</v>
      </c>
      <c r="H43" s="91" t="s">
        <v>612</v>
      </c>
      <c r="I43" s="125" t="s">
        <v>21</v>
      </c>
      <c r="J43" s="125" t="s">
        <v>19</v>
      </c>
      <c r="K43" s="125" t="s">
        <v>39</v>
      </c>
      <c r="L43" s="125" t="s">
        <v>610</v>
      </c>
      <c r="M43" s="150">
        <v>44501.0</v>
      </c>
      <c r="N43" s="151">
        <v>44650.0</v>
      </c>
      <c r="O43" s="128"/>
      <c r="P43" s="6"/>
      <c r="Q43" s="119"/>
      <c r="R43" s="95"/>
      <c r="S43" s="92"/>
      <c r="T43" s="92"/>
      <c r="U43" s="92" t="s">
        <v>12</v>
      </c>
    </row>
    <row r="44" ht="12.75" customHeight="1">
      <c r="A44" s="124" t="s">
        <v>613</v>
      </c>
      <c r="B44" s="124">
        <v>2021.0</v>
      </c>
      <c r="C44" s="124" t="s">
        <v>599</v>
      </c>
      <c r="D44" s="124" t="s">
        <v>606</v>
      </c>
      <c r="E44" s="125" t="s">
        <v>15</v>
      </c>
      <c r="F44" s="124" t="s">
        <v>607</v>
      </c>
      <c r="G44" s="91" t="s">
        <v>608</v>
      </c>
      <c r="H44" s="91" t="s">
        <v>614</v>
      </c>
      <c r="I44" s="125" t="s">
        <v>21</v>
      </c>
      <c r="J44" s="125" t="s">
        <v>19</v>
      </c>
      <c r="K44" s="125" t="s">
        <v>39</v>
      </c>
      <c r="L44" s="125" t="s">
        <v>610</v>
      </c>
      <c r="M44" s="150">
        <v>44501.0</v>
      </c>
      <c r="N44" s="151">
        <v>44560.0</v>
      </c>
      <c r="O44" s="97" t="s">
        <v>615</v>
      </c>
      <c r="P44" s="6"/>
      <c r="Q44" s="91" t="s">
        <v>616</v>
      </c>
      <c r="R44" s="127">
        <v>44559.0</v>
      </c>
      <c r="S44" s="92" t="s">
        <v>11</v>
      </c>
      <c r="T44" s="92" t="s">
        <v>11</v>
      </c>
      <c r="U44" s="92" t="s">
        <v>22</v>
      </c>
    </row>
    <row r="45" ht="12.75" customHeight="1">
      <c r="A45" s="124" t="s">
        <v>617</v>
      </c>
      <c r="B45" s="124">
        <v>2021.0</v>
      </c>
      <c r="C45" s="124" t="s">
        <v>599</v>
      </c>
      <c r="D45" s="124" t="s">
        <v>618</v>
      </c>
      <c r="E45" s="125" t="s">
        <v>9</v>
      </c>
      <c r="F45" s="124" t="s">
        <v>619</v>
      </c>
      <c r="G45" s="91" t="s">
        <v>620</v>
      </c>
      <c r="H45" s="91" t="s">
        <v>621</v>
      </c>
      <c r="I45" s="125" t="s">
        <v>16</v>
      </c>
      <c r="J45" s="125" t="s">
        <v>19</v>
      </c>
      <c r="K45" s="125" t="s">
        <v>39</v>
      </c>
      <c r="L45" s="125" t="s">
        <v>610</v>
      </c>
      <c r="M45" s="150">
        <v>44501.0</v>
      </c>
      <c r="N45" s="151">
        <v>44650.0</v>
      </c>
      <c r="O45" s="128"/>
      <c r="P45" s="6"/>
      <c r="Q45" s="119"/>
      <c r="R45" s="95"/>
      <c r="S45" s="119"/>
      <c r="T45" s="92"/>
      <c r="U45" s="92" t="s">
        <v>12</v>
      </c>
    </row>
    <row r="46" ht="12.75" customHeight="1">
      <c r="A46" s="124" t="s">
        <v>622</v>
      </c>
      <c r="B46" s="124">
        <v>2021.0</v>
      </c>
      <c r="C46" s="124" t="s">
        <v>599</v>
      </c>
      <c r="D46" s="124" t="s">
        <v>618</v>
      </c>
      <c r="E46" s="125" t="s">
        <v>9</v>
      </c>
      <c r="F46" s="124" t="s">
        <v>619</v>
      </c>
      <c r="G46" s="91" t="s">
        <v>620</v>
      </c>
      <c r="H46" s="91" t="s">
        <v>623</v>
      </c>
      <c r="I46" s="125" t="s">
        <v>16</v>
      </c>
      <c r="J46" s="125" t="s">
        <v>19</v>
      </c>
      <c r="K46" s="125" t="s">
        <v>39</v>
      </c>
      <c r="L46" s="125" t="s">
        <v>610</v>
      </c>
      <c r="M46" s="150">
        <v>44501.0</v>
      </c>
      <c r="N46" s="151">
        <v>44650.0</v>
      </c>
      <c r="O46" s="128"/>
      <c r="P46" s="6"/>
      <c r="Q46" s="119"/>
      <c r="R46" s="95"/>
      <c r="S46" s="119"/>
      <c r="T46" s="92"/>
      <c r="U46" s="92" t="s">
        <v>12</v>
      </c>
    </row>
    <row r="47" ht="12.75" customHeight="1">
      <c r="A47" s="124" t="s">
        <v>624</v>
      </c>
      <c r="B47" s="124">
        <v>2021.0</v>
      </c>
      <c r="C47" s="124" t="s">
        <v>599</v>
      </c>
      <c r="D47" s="124" t="s">
        <v>625</v>
      </c>
      <c r="E47" s="125" t="s">
        <v>9</v>
      </c>
      <c r="F47" s="124" t="s">
        <v>626</v>
      </c>
      <c r="G47" s="91" t="s">
        <v>627</v>
      </c>
      <c r="H47" s="91" t="s">
        <v>628</v>
      </c>
      <c r="I47" s="125" t="s">
        <v>16</v>
      </c>
      <c r="J47" s="125" t="s">
        <v>19</v>
      </c>
      <c r="K47" s="125" t="s">
        <v>39</v>
      </c>
      <c r="L47" s="125" t="s">
        <v>610</v>
      </c>
      <c r="M47" s="151">
        <v>44501.0</v>
      </c>
      <c r="N47" s="151">
        <v>44742.0</v>
      </c>
      <c r="O47" s="128"/>
      <c r="P47" s="6"/>
      <c r="Q47" s="119"/>
      <c r="R47" s="95"/>
      <c r="S47" s="119"/>
      <c r="T47" s="92"/>
      <c r="U47" s="92" t="s">
        <v>12</v>
      </c>
    </row>
    <row r="48" ht="147.75" customHeight="1">
      <c r="A48" s="8" t="s">
        <v>629</v>
      </c>
      <c r="B48" s="91">
        <v>2021.0</v>
      </c>
      <c r="C48" s="91" t="s">
        <v>377</v>
      </c>
      <c r="D48" s="91" t="s">
        <v>630</v>
      </c>
      <c r="E48" s="92" t="s">
        <v>9</v>
      </c>
      <c r="F48" s="91" t="s">
        <v>631</v>
      </c>
      <c r="G48" s="91" t="s">
        <v>632</v>
      </c>
      <c r="H48" s="91" t="s">
        <v>633</v>
      </c>
      <c r="I48" s="92" t="s">
        <v>16</v>
      </c>
      <c r="J48" s="92" t="s">
        <v>34</v>
      </c>
      <c r="K48" s="92" t="s">
        <v>39</v>
      </c>
      <c r="L48" s="91" t="s">
        <v>634</v>
      </c>
      <c r="M48" s="152">
        <v>44564.0</v>
      </c>
      <c r="N48" s="152">
        <v>44651.0</v>
      </c>
      <c r="O48" s="153"/>
      <c r="P48" s="154"/>
      <c r="Q48" s="155"/>
      <c r="R48" s="100"/>
      <c r="S48" s="125"/>
      <c r="T48" s="125"/>
      <c r="U48" s="137"/>
    </row>
    <row r="49" ht="12.75" customHeight="1">
      <c r="A49" s="141"/>
      <c r="B49" s="141"/>
      <c r="C49" s="141"/>
      <c r="D49" s="141"/>
      <c r="E49" s="142"/>
      <c r="F49" s="141"/>
      <c r="G49" s="141"/>
      <c r="H49" s="141"/>
      <c r="I49" s="141"/>
      <c r="J49" s="141"/>
      <c r="K49" s="141"/>
      <c r="L49" s="141"/>
      <c r="M49" s="144"/>
      <c r="N49" s="144"/>
      <c r="O49" s="141"/>
      <c r="P49" s="145"/>
      <c r="Q49" s="141"/>
      <c r="R49" s="143"/>
      <c r="S49" s="141"/>
      <c r="T49" s="141"/>
      <c r="U49" s="141"/>
    </row>
    <row r="50" ht="12.75" customHeight="1">
      <c r="A50" s="141"/>
      <c r="B50" s="141"/>
      <c r="C50" s="141"/>
      <c r="D50" s="141"/>
      <c r="E50" s="142"/>
      <c r="F50" s="141"/>
      <c r="G50" s="141"/>
      <c r="H50" s="141"/>
      <c r="I50" s="141"/>
      <c r="J50" s="141"/>
      <c r="K50" s="141"/>
      <c r="L50" s="141"/>
      <c r="M50" s="144"/>
      <c r="N50" s="144"/>
      <c r="O50" s="141"/>
      <c r="P50" s="145"/>
      <c r="Q50" s="141"/>
      <c r="R50" s="143"/>
      <c r="S50" s="141"/>
      <c r="T50" s="141"/>
      <c r="U50" s="141"/>
    </row>
    <row r="51" ht="12.75" customHeight="1">
      <c r="A51" s="141"/>
      <c r="B51" s="141"/>
      <c r="C51" s="141"/>
      <c r="D51" s="141"/>
      <c r="E51" s="142"/>
      <c r="F51" s="141"/>
      <c r="G51" s="141"/>
      <c r="H51" s="141"/>
      <c r="I51" s="141"/>
      <c r="J51" s="141"/>
      <c r="K51" s="141"/>
      <c r="L51" s="141"/>
      <c r="M51" s="144"/>
      <c r="N51" s="144"/>
      <c r="O51" s="141"/>
      <c r="P51" s="145"/>
      <c r="Q51" s="141"/>
      <c r="R51" s="143"/>
      <c r="S51" s="141"/>
      <c r="T51" s="141"/>
      <c r="U51" s="141"/>
    </row>
    <row r="52" ht="12.75" customHeight="1">
      <c r="A52" s="141"/>
      <c r="B52" s="141"/>
      <c r="C52" s="141"/>
      <c r="D52" s="141"/>
      <c r="E52" s="142"/>
      <c r="F52" s="141"/>
      <c r="G52" s="141"/>
      <c r="H52" s="141"/>
      <c r="I52" s="141"/>
      <c r="J52" s="141"/>
      <c r="K52" s="141"/>
      <c r="L52" s="141"/>
      <c r="M52" s="144"/>
      <c r="N52" s="144"/>
      <c r="O52" s="141"/>
      <c r="P52" s="145"/>
      <c r="Q52" s="141"/>
      <c r="R52" s="143"/>
      <c r="S52" s="141"/>
      <c r="T52" s="141"/>
      <c r="U52" s="141"/>
    </row>
    <row r="53" ht="12.75" customHeight="1">
      <c r="A53" s="141"/>
      <c r="B53" s="141"/>
      <c r="C53" s="141"/>
      <c r="D53" s="141"/>
      <c r="E53" s="142"/>
      <c r="F53" s="141"/>
      <c r="G53" s="141"/>
      <c r="H53" s="141"/>
      <c r="I53" s="141"/>
      <c r="J53" s="141"/>
      <c r="K53" s="141"/>
      <c r="L53" s="141"/>
      <c r="M53" s="144"/>
      <c r="N53" s="144"/>
      <c r="O53" s="141"/>
      <c r="P53" s="145"/>
      <c r="Q53" s="141"/>
      <c r="R53" s="143"/>
      <c r="S53" s="141"/>
      <c r="T53" s="141"/>
      <c r="U53" s="141"/>
    </row>
    <row r="54" ht="12.75" customHeight="1">
      <c r="A54" s="141"/>
      <c r="B54" s="141"/>
      <c r="C54" s="141"/>
      <c r="D54" s="141"/>
      <c r="E54" s="142"/>
      <c r="F54" s="141"/>
      <c r="G54" s="141"/>
      <c r="H54" s="141"/>
      <c r="I54" s="141"/>
      <c r="J54" s="141"/>
      <c r="K54" s="141"/>
      <c r="L54" s="141"/>
      <c r="M54" s="144"/>
      <c r="N54" s="144"/>
      <c r="O54" s="141"/>
      <c r="P54" s="145"/>
      <c r="Q54" s="141"/>
      <c r="R54" s="143"/>
      <c r="S54" s="141"/>
      <c r="T54" s="141"/>
      <c r="U54" s="141"/>
    </row>
    <row r="55" ht="12.75" customHeight="1">
      <c r="A55" s="141"/>
      <c r="B55" s="141"/>
      <c r="C55" s="141"/>
      <c r="D55" s="141"/>
      <c r="E55" s="142"/>
      <c r="F55" s="141"/>
      <c r="G55" s="141"/>
      <c r="H55" s="141"/>
      <c r="I55" s="141"/>
      <c r="J55" s="141"/>
      <c r="K55" s="141"/>
      <c r="L55" s="141"/>
      <c r="M55" s="144"/>
      <c r="N55" s="144"/>
      <c r="O55" s="141"/>
      <c r="P55" s="145"/>
      <c r="Q55" s="141"/>
      <c r="R55" s="143"/>
      <c r="S55" s="141"/>
      <c r="T55" s="141"/>
      <c r="U55" s="141"/>
    </row>
    <row r="56" ht="12.75" customHeight="1">
      <c r="A56" s="141"/>
      <c r="B56" s="141"/>
      <c r="C56" s="141"/>
      <c r="D56" s="141"/>
      <c r="E56" s="142"/>
      <c r="F56" s="141"/>
      <c r="G56" s="141"/>
      <c r="H56" s="141"/>
      <c r="I56" s="141"/>
      <c r="J56" s="141"/>
      <c r="K56" s="141"/>
      <c r="L56" s="141"/>
      <c r="M56" s="144"/>
      <c r="N56" s="144"/>
      <c r="O56" s="141"/>
      <c r="P56" s="145"/>
      <c r="Q56" s="141"/>
      <c r="R56" s="143"/>
      <c r="S56" s="141"/>
      <c r="T56" s="141"/>
      <c r="U56" s="141"/>
    </row>
    <row r="57" ht="12.75" customHeight="1">
      <c r="A57" s="141"/>
      <c r="B57" s="141"/>
      <c r="C57" s="141"/>
      <c r="D57" s="141"/>
      <c r="E57" s="142"/>
      <c r="F57" s="141"/>
      <c r="G57" s="141"/>
      <c r="H57" s="141"/>
      <c r="I57" s="141"/>
      <c r="J57" s="141"/>
      <c r="K57" s="141"/>
      <c r="L57" s="141"/>
      <c r="M57" s="144"/>
      <c r="N57" s="144"/>
      <c r="O57" s="141"/>
      <c r="P57" s="145"/>
      <c r="Q57" s="141"/>
      <c r="R57" s="143"/>
      <c r="S57" s="141"/>
      <c r="T57" s="141"/>
      <c r="U57" s="141"/>
    </row>
    <row r="58" ht="12.75" customHeight="1">
      <c r="A58" s="141"/>
      <c r="B58" s="141"/>
      <c r="C58" s="141"/>
      <c r="D58" s="141"/>
      <c r="E58" s="142"/>
      <c r="F58" s="141"/>
      <c r="G58" s="141"/>
      <c r="H58" s="141"/>
      <c r="I58" s="141"/>
      <c r="J58" s="141"/>
      <c r="K58" s="141"/>
      <c r="L58" s="141"/>
      <c r="M58" s="144"/>
      <c r="N58" s="144"/>
      <c r="O58" s="141"/>
      <c r="P58" s="145"/>
      <c r="Q58" s="141"/>
      <c r="R58" s="143"/>
      <c r="S58" s="141"/>
      <c r="T58" s="141"/>
      <c r="U58" s="141"/>
    </row>
    <row r="59" ht="12.75" customHeight="1">
      <c r="A59" s="141"/>
      <c r="B59" s="141"/>
      <c r="C59" s="141"/>
      <c r="D59" s="141"/>
      <c r="E59" s="142"/>
      <c r="F59" s="141"/>
      <c r="G59" s="141"/>
      <c r="H59" s="141"/>
      <c r="I59" s="141"/>
      <c r="J59" s="141"/>
      <c r="K59" s="141"/>
      <c r="L59" s="141"/>
      <c r="M59" s="144"/>
      <c r="N59" s="144"/>
      <c r="O59" s="141"/>
      <c r="P59" s="145"/>
      <c r="Q59" s="141"/>
      <c r="R59" s="143"/>
      <c r="S59" s="141"/>
      <c r="T59" s="141"/>
      <c r="U59" s="141"/>
    </row>
    <row r="60" ht="12.75" customHeight="1">
      <c r="A60" s="141"/>
      <c r="B60" s="141"/>
      <c r="C60" s="141"/>
      <c r="D60" s="141"/>
      <c r="E60" s="142"/>
      <c r="F60" s="141"/>
      <c r="G60" s="141"/>
      <c r="H60" s="141"/>
      <c r="I60" s="141"/>
      <c r="J60" s="141"/>
      <c r="K60" s="141"/>
      <c r="L60" s="141"/>
      <c r="M60" s="144"/>
      <c r="N60" s="144"/>
      <c r="O60" s="141"/>
      <c r="P60" s="145"/>
      <c r="Q60" s="141"/>
      <c r="R60" s="143"/>
      <c r="S60" s="141"/>
      <c r="T60" s="141"/>
      <c r="U60" s="141"/>
    </row>
    <row r="61" ht="12.75" customHeight="1">
      <c r="A61" s="141"/>
      <c r="B61" s="141"/>
      <c r="C61" s="141"/>
      <c r="D61" s="141"/>
      <c r="E61" s="142"/>
      <c r="F61" s="141"/>
      <c r="G61" s="141"/>
      <c r="H61" s="141"/>
      <c r="I61" s="141"/>
      <c r="J61" s="141"/>
      <c r="K61" s="141"/>
      <c r="L61" s="141"/>
      <c r="M61" s="144"/>
      <c r="N61" s="144"/>
      <c r="O61" s="141"/>
      <c r="P61" s="145"/>
      <c r="Q61" s="141"/>
      <c r="R61" s="143"/>
      <c r="S61" s="141"/>
      <c r="T61" s="141"/>
      <c r="U61" s="141"/>
    </row>
    <row r="62" ht="12.75" customHeight="1">
      <c r="A62" s="141"/>
      <c r="B62" s="141"/>
      <c r="C62" s="141"/>
      <c r="D62" s="141"/>
      <c r="E62" s="142"/>
      <c r="F62" s="141"/>
      <c r="G62" s="141"/>
      <c r="H62" s="141"/>
      <c r="I62" s="141"/>
      <c r="J62" s="141"/>
      <c r="K62" s="141"/>
      <c r="L62" s="141"/>
      <c r="M62" s="144"/>
      <c r="N62" s="144"/>
      <c r="O62" s="141"/>
      <c r="P62" s="145"/>
      <c r="Q62" s="141"/>
      <c r="R62" s="143"/>
      <c r="S62" s="141"/>
      <c r="T62" s="141"/>
      <c r="U62" s="141"/>
    </row>
    <row r="63" ht="12.75" customHeight="1">
      <c r="A63" s="141"/>
      <c r="B63" s="141"/>
      <c r="C63" s="141"/>
      <c r="D63" s="141"/>
      <c r="E63" s="142"/>
      <c r="F63" s="141"/>
      <c r="G63" s="141"/>
      <c r="H63" s="141"/>
      <c r="I63" s="141"/>
      <c r="J63" s="141"/>
      <c r="K63" s="141"/>
      <c r="L63" s="141"/>
      <c r="M63" s="144"/>
      <c r="N63" s="144"/>
      <c r="O63" s="141"/>
      <c r="P63" s="145"/>
      <c r="Q63" s="141"/>
      <c r="R63" s="143"/>
      <c r="S63" s="141"/>
      <c r="T63" s="141"/>
      <c r="U63" s="141"/>
    </row>
    <row r="64" ht="12.75" customHeight="1">
      <c r="A64" s="141"/>
      <c r="B64" s="141"/>
      <c r="C64" s="141"/>
      <c r="D64" s="141"/>
      <c r="E64" s="142"/>
      <c r="F64" s="141"/>
      <c r="G64" s="141"/>
      <c r="H64" s="141"/>
      <c r="I64" s="141"/>
      <c r="J64" s="141"/>
      <c r="K64" s="141"/>
      <c r="L64" s="141"/>
      <c r="M64" s="144"/>
      <c r="N64" s="144"/>
      <c r="O64" s="141"/>
      <c r="P64" s="145"/>
      <c r="Q64" s="141"/>
      <c r="R64" s="143"/>
      <c r="S64" s="141"/>
      <c r="T64" s="141"/>
      <c r="U64" s="141"/>
    </row>
    <row r="65" ht="12.75" customHeight="1">
      <c r="A65" s="141"/>
      <c r="B65" s="141"/>
      <c r="C65" s="141"/>
      <c r="D65" s="141"/>
      <c r="E65" s="142"/>
      <c r="F65" s="141"/>
      <c r="G65" s="141"/>
      <c r="H65" s="141"/>
      <c r="I65" s="141"/>
      <c r="J65" s="141"/>
      <c r="K65" s="141"/>
      <c r="L65" s="141"/>
      <c r="M65" s="144"/>
      <c r="N65" s="144"/>
      <c r="O65" s="141"/>
      <c r="P65" s="145"/>
      <c r="Q65" s="141"/>
      <c r="R65" s="143"/>
      <c r="S65" s="141"/>
      <c r="T65" s="141"/>
      <c r="U65" s="141"/>
    </row>
    <row r="66" ht="12.75" customHeight="1">
      <c r="A66" s="141"/>
      <c r="B66" s="141"/>
      <c r="C66" s="141"/>
      <c r="D66" s="141"/>
      <c r="E66" s="142"/>
      <c r="F66" s="141"/>
      <c r="G66" s="141"/>
      <c r="H66" s="141"/>
      <c r="I66" s="141"/>
      <c r="J66" s="141"/>
      <c r="K66" s="141"/>
      <c r="L66" s="141"/>
      <c r="M66" s="144"/>
      <c r="N66" s="144"/>
      <c r="O66" s="141"/>
      <c r="P66" s="145"/>
      <c r="Q66" s="141"/>
      <c r="R66" s="143"/>
      <c r="S66" s="141"/>
      <c r="T66" s="141"/>
      <c r="U66" s="141"/>
    </row>
    <row r="67" ht="12.75" customHeight="1">
      <c r="A67" s="141"/>
      <c r="B67" s="141"/>
      <c r="C67" s="141"/>
      <c r="D67" s="141"/>
      <c r="E67" s="142"/>
      <c r="F67" s="141"/>
      <c r="G67" s="141"/>
      <c r="H67" s="141"/>
      <c r="I67" s="141"/>
      <c r="J67" s="141"/>
      <c r="K67" s="141"/>
      <c r="L67" s="141"/>
      <c r="M67" s="144"/>
      <c r="N67" s="144"/>
      <c r="O67" s="141"/>
      <c r="P67" s="145"/>
      <c r="Q67" s="141"/>
      <c r="R67" s="143"/>
      <c r="S67" s="141"/>
      <c r="T67" s="141"/>
      <c r="U67" s="141"/>
    </row>
    <row r="68" ht="12.75" customHeight="1">
      <c r="A68" s="141"/>
      <c r="B68" s="141"/>
      <c r="C68" s="141"/>
      <c r="D68" s="141"/>
      <c r="E68" s="142"/>
      <c r="F68" s="141"/>
      <c r="G68" s="141"/>
      <c r="H68" s="141"/>
      <c r="I68" s="141"/>
      <c r="J68" s="141"/>
      <c r="K68" s="141"/>
      <c r="L68" s="141"/>
      <c r="M68" s="144"/>
      <c r="N68" s="144"/>
      <c r="O68" s="141"/>
      <c r="P68" s="145"/>
      <c r="Q68" s="141"/>
      <c r="R68" s="143"/>
      <c r="S68" s="141"/>
      <c r="T68" s="141"/>
      <c r="U68" s="141"/>
    </row>
    <row r="69" ht="12.75" customHeight="1">
      <c r="A69" s="141"/>
      <c r="B69" s="141"/>
      <c r="C69" s="141"/>
      <c r="D69" s="141"/>
      <c r="E69" s="142"/>
      <c r="F69" s="141"/>
      <c r="G69" s="141"/>
      <c r="H69" s="141"/>
      <c r="I69" s="141"/>
      <c r="J69" s="141"/>
      <c r="K69" s="141"/>
      <c r="L69" s="141"/>
      <c r="M69" s="144"/>
      <c r="N69" s="144"/>
      <c r="O69" s="141"/>
      <c r="P69" s="145"/>
      <c r="Q69" s="141"/>
      <c r="R69" s="143"/>
      <c r="S69" s="141"/>
      <c r="T69" s="141"/>
      <c r="U69" s="141"/>
    </row>
    <row r="70" ht="12.75" customHeight="1">
      <c r="A70" s="141"/>
      <c r="B70" s="141"/>
      <c r="C70" s="141"/>
      <c r="D70" s="141"/>
      <c r="E70" s="142"/>
      <c r="F70" s="141"/>
      <c r="G70" s="141"/>
      <c r="H70" s="141"/>
      <c r="I70" s="141"/>
      <c r="J70" s="141"/>
      <c r="K70" s="141"/>
      <c r="L70" s="141"/>
      <c r="M70" s="144"/>
      <c r="N70" s="144"/>
      <c r="O70" s="141"/>
      <c r="P70" s="145"/>
      <c r="Q70" s="141"/>
      <c r="R70" s="143"/>
      <c r="S70" s="141"/>
      <c r="T70" s="141"/>
      <c r="U70" s="141"/>
    </row>
    <row r="71" ht="12.75" customHeight="1">
      <c r="A71" s="141"/>
      <c r="B71" s="141"/>
      <c r="C71" s="141"/>
      <c r="D71" s="141"/>
      <c r="E71" s="142"/>
      <c r="F71" s="141"/>
      <c r="G71" s="141"/>
      <c r="H71" s="141"/>
      <c r="I71" s="141"/>
      <c r="J71" s="141"/>
      <c r="K71" s="141"/>
      <c r="L71" s="141"/>
      <c r="M71" s="144"/>
      <c r="N71" s="144"/>
      <c r="O71" s="141"/>
      <c r="P71" s="145"/>
      <c r="Q71" s="141"/>
      <c r="R71" s="143"/>
      <c r="S71" s="141"/>
      <c r="T71" s="141"/>
      <c r="U71" s="141"/>
    </row>
    <row r="72" ht="12.75" customHeight="1">
      <c r="A72" s="141"/>
      <c r="B72" s="141"/>
      <c r="C72" s="141"/>
      <c r="D72" s="141"/>
      <c r="E72" s="142"/>
      <c r="F72" s="141"/>
      <c r="G72" s="141"/>
      <c r="H72" s="141"/>
      <c r="I72" s="141"/>
      <c r="J72" s="141"/>
      <c r="K72" s="141"/>
      <c r="L72" s="141"/>
      <c r="M72" s="144"/>
      <c r="N72" s="144"/>
      <c r="O72" s="141"/>
      <c r="P72" s="145"/>
      <c r="Q72" s="141"/>
      <c r="R72" s="143"/>
      <c r="S72" s="141"/>
      <c r="T72" s="141"/>
      <c r="U72" s="141"/>
    </row>
    <row r="73" ht="12.75" customHeight="1">
      <c r="A73" s="141"/>
      <c r="B73" s="141"/>
      <c r="C73" s="141"/>
      <c r="D73" s="141"/>
      <c r="E73" s="142"/>
      <c r="F73" s="141"/>
      <c r="G73" s="141"/>
      <c r="H73" s="141"/>
      <c r="I73" s="141"/>
      <c r="J73" s="141"/>
      <c r="K73" s="141"/>
      <c r="L73" s="141"/>
      <c r="M73" s="144"/>
      <c r="N73" s="144"/>
      <c r="O73" s="141"/>
      <c r="P73" s="145"/>
      <c r="Q73" s="141"/>
      <c r="R73" s="143"/>
      <c r="S73" s="141"/>
      <c r="T73" s="141"/>
      <c r="U73" s="141"/>
    </row>
    <row r="74" ht="12.75" customHeight="1">
      <c r="A74" s="141"/>
      <c r="B74" s="141"/>
      <c r="C74" s="141"/>
      <c r="D74" s="141"/>
      <c r="E74" s="142"/>
      <c r="F74" s="141"/>
      <c r="G74" s="141"/>
      <c r="H74" s="141"/>
      <c r="I74" s="141"/>
      <c r="J74" s="141"/>
      <c r="K74" s="141"/>
      <c r="L74" s="141"/>
      <c r="M74" s="144"/>
      <c r="N74" s="144"/>
      <c r="O74" s="141"/>
      <c r="P74" s="145"/>
      <c r="Q74" s="141"/>
      <c r="R74" s="143"/>
      <c r="S74" s="141"/>
      <c r="T74" s="141"/>
      <c r="U74" s="141"/>
    </row>
    <row r="75" ht="12.75" customHeight="1">
      <c r="A75" s="141"/>
      <c r="B75" s="141"/>
      <c r="C75" s="141"/>
      <c r="D75" s="141"/>
      <c r="E75" s="142"/>
      <c r="F75" s="141"/>
      <c r="G75" s="141"/>
      <c r="H75" s="141"/>
      <c r="I75" s="141"/>
      <c r="J75" s="141"/>
      <c r="K75" s="141"/>
      <c r="L75" s="141"/>
      <c r="M75" s="144"/>
      <c r="N75" s="144"/>
      <c r="O75" s="141"/>
      <c r="P75" s="145"/>
      <c r="Q75" s="141"/>
      <c r="R75" s="143"/>
      <c r="S75" s="141"/>
      <c r="T75" s="141"/>
      <c r="U75" s="141"/>
    </row>
    <row r="76" ht="12.75" customHeight="1">
      <c r="A76" s="141"/>
      <c r="B76" s="141"/>
      <c r="C76" s="141"/>
      <c r="D76" s="141"/>
      <c r="E76" s="142"/>
      <c r="F76" s="141"/>
      <c r="G76" s="141"/>
      <c r="H76" s="141"/>
      <c r="I76" s="141"/>
      <c r="J76" s="141"/>
      <c r="K76" s="141"/>
      <c r="L76" s="141"/>
      <c r="M76" s="144"/>
      <c r="N76" s="144"/>
      <c r="O76" s="141"/>
      <c r="P76" s="145"/>
      <c r="Q76" s="141"/>
      <c r="R76" s="143"/>
      <c r="S76" s="141"/>
      <c r="T76" s="141"/>
      <c r="U76" s="141"/>
    </row>
    <row r="77" ht="12.75" customHeight="1">
      <c r="A77" s="141"/>
      <c r="B77" s="141"/>
      <c r="C77" s="141"/>
      <c r="D77" s="141"/>
      <c r="E77" s="142"/>
      <c r="F77" s="141"/>
      <c r="G77" s="141"/>
      <c r="H77" s="141"/>
      <c r="I77" s="141"/>
      <c r="J77" s="141"/>
      <c r="K77" s="141"/>
      <c r="L77" s="141"/>
      <c r="M77" s="144"/>
      <c r="N77" s="144"/>
      <c r="O77" s="141"/>
      <c r="P77" s="145"/>
      <c r="Q77" s="141"/>
      <c r="R77" s="143"/>
      <c r="S77" s="141"/>
      <c r="T77" s="141"/>
      <c r="U77" s="141"/>
    </row>
    <row r="78" ht="12.75" customHeight="1">
      <c r="A78" s="141"/>
      <c r="B78" s="141"/>
      <c r="C78" s="141"/>
      <c r="D78" s="141"/>
      <c r="E78" s="142"/>
      <c r="F78" s="141"/>
      <c r="G78" s="141"/>
      <c r="H78" s="141"/>
      <c r="I78" s="141"/>
      <c r="J78" s="141"/>
      <c r="K78" s="141"/>
      <c r="L78" s="141"/>
      <c r="M78" s="144"/>
      <c r="N78" s="144"/>
      <c r="O78" s="141"/>
      <c r="P78" s="145"/>
      <c r="Q78" s="141"/>
      <c r="R78" s="143"/>
      <c r="S78" s="141"/>
      <c r="T78" s="141"/>
      <c r="U78" s="141"/>
    </row>
    <row r="79" ht="12.75" customHeight="1">
      <c r="A79" s="141"/>
      <c r="B79" s="141"/>
      <c r="C79" s="141"/>
      <c r="D79" s="141"/>
      <c r="E79" s="142"/>
      <c r="F79" s="141"/>
      <c r="G79" s="141"/>
      <c r="H79" s="141"/>
      <c r="I79" s="141"/>
      <c r="J79" s="141"/>
      <c r="K79" s="141"/>
      <c r="L79" s="141"/>
      <c r="M79" s="144"/>
      <c r="N79" s="144"/>
      <c r="O79" s="141"/>
      <c r="P79" s="145"/>
      <c r="Q79" s="141"/>
      <c r="R79" s="143"/>
      <c r="S79" s="141"/>
      <c r="T79" s="141"/>
      <c r="U79" s="141"/>
    </row>
    <row r="80" ht="12.75" customHeight="1">
      <c r="A80" s="141"/>
      <c r="B80" s="141"/>
      <c r="C80" s="141"/>
      <c r="D80" s="141"/>
      <c r="E80" s="142"/>
      <c r="F80" s="141"/>
      <c r="G80" s="141"/>
      <c r="H80" s="141"/>
      <c r="I80" s="141"/>
      <c r="J80" s="141"/>
      <c r="K80" s="141"/>
      <c r="L80" s="141"/>
      <c r="M80" s="144"/>
      <c r="N80" s="144"/>
      <c r="O80" s="141"/>
      <c r="P80" s="145"/>
      <c r="Q80" s="141"/>
      <c r="R80" s="143"/>
      <c r="S80" s="141"/>
      <c r="T80" s="141"/>
      <c r="U80" s="141"/>
    </row>
    <row r="81" ht="12.75" customHeight="1">
      <c r="A81" s="141"/>
      <c r="B81" s="141"/>
      <c r="C81" s="141"/>
      <c r="D81" s="141"/>
      <c r="E81" s="142"/>
      <c r="F81" s="141"/>
      <c r="G81" s="141"/>
      <c r="H81" s="141"/>
      <c r="I81" s="141"/>
      <c r="J81" s="141"/>
      <c r="K81" s="141"/>
      <c r="L81" s="141"/>
      <c r="M81" s="144"/>
      <c r="N81" s="144"/>
      <c r="O81" s="141"/>
      <c r="P81" s="145"/>
      <c r="Q81" s="141"/>
      <c r="R81" s="143"/>
      <c r="S81" s="141"/>
      <c r="T81" s="141"/>
      <c r="U81" s="141"/>
    </row>
    <row r="82" ht="12.75" customHeight="1">
      <c r="A82" s="141"/>
      <c r="B82" s="141"/>
      <c r="C82" s="141"/>
      <c r="D82" s="141"/>
      <c r="E82" s="142"/>
      <c r="F82" s="141"/>
      <c r="G82" s="141"/>
      <c r="H82" s="141"/>
      <c r="I82" s="141"/>
      <c r="J82" s="141"/>
      <c r="K82" s="141"/>
      <c r="L82" s="141"/>
      <c r="M82" s="144"/>
      <c r="N82" s="144"/>
      <c r="O82" s="141"/>
      <c r="P82" s="145"/>
      <c r="Q82" s="141"/>
      <c r="R82" s="143"/>
      <c r="S82" s="141"/>
      <c r="T82" s="141"/>
      <c r="U82" s="141"/>
    </row>
    <row r="83" ht="12.75" customHeight="1">
      <c r="A83" s="141"/>
      <c r="B83" s="141"/>
      <c r="C83" s="141"/>
      <c r="D83" s="141"/>
      <c r="E83" s="142"/>
      <c r="F83" s="141"/>
      <c r="G83" s="141"/>
      <c r="H83" s="141"/>
      <c r="I83" s="141"/>
      <c r="J83" s="141"/>
      <c r="K83" s="141"/>
      <c r="L83" s="141"/>
      <c r="M83" s="144"/>
      <c r="N83" s="144"/>
      <c r="O83" s="141"/>
      <c r="P83" s="145"/>
      <c r="Q83" s="141"/>
      <c r="R83" s="143"/>
      <c r="S83" s="141"/>
      <c r="T83" s="141"/>
      <c r="U83" s="141"/>
    </row>
    <row r="84" ht="12.75" customHeight="1">
      <c r="A84" s="141"/>
      <c r="B84" s="141"/>
      <c r="C84" s="141"/>
      <c r="D84" s="141"/>
      <c r="E84" s="142"/>
      <c r="F84" s="141"/>
      <c r="G84" s="141"/>
      <c r="H84" s="141"/>
      <c r="I84" s="141"/>
      <c r="J84" s="141"/>
      <c r="K84" s="141"/>
      <c r="L84" s="141"/>
      <c r="M84" s="144"/>
      <c r="N84" s="144"/>
      <c r="O84" s="141"/>
      <c r="P84" s="145"/>
      <c r="Q84" s="141"/>
      <c r="R84" s="143"/>
      <c r="S84" s="141"/>
      <c r="T84" s="141"/>
      <c r="U84" s="141"/>
    </row>
    <row r="85" ht="12.75" customHeight="1">
      <c r="A85" s="141"/>
      <c r="B85" s="141"/>
      <c r="C85" s="141"/>
      <c r="D85" s="141"/>
      <c r="E85" s="142"/>
      <c r="F85" s="141"/>
      <c r="G85" s="141"/>
      <c r="H85" s="141"/>
      <c r="I85" s="141"/>
      <c r="J85" s="141"/>
      <c r="K85" s="141"/>
      <c r="L85" s="141"/>
      <c r="M85" s="144"/>
      <c r="N85" s="144"/>
      <c r="O85" s="141"/>
      <c r="P85" s="145"/>
      <c r="Q85" s="141"/>
      <c r="R85" s="143"/>
      <c r="S85" s="141"/>
      <c r="T85" s="141"/>
      <c r="U85" s="141"/>
    </row>
    <row r="86" ht="12.75" customHeight="1">
      <c r="A86" s="141"/>
      <c r="B86" s="141"/>
      <c r="C86" s="141"/>
      <c r="D86" s="141"/>
      <c r="E86" s="142"/>
      <c r="F86" s="141"/>
      <c r="G86" s="141"/>
      <c r="H86" s="141"/>
      <c r="I86" s="141"/>
      <c r="J86" s="141"/>
      <c r="K86" s="141"/>
      <c r="L86" s="141"/>
      <c r="M86" s="144"/>
      <c r="N86" s="144"/>
      <c r="O86" s="141"/>
      <c r="P86" s="145"/>
      <c r="Q86" s="141"/>
      <c r="R86" s="143"/>
      <c r="S86" s="141"/>
      <c r="T86" s="141"/>
      <c r="U86" s="141"/>
    </row>
    <row r="87" ht="12.75" customHeight="1">
      <c r="A87" s="141"/>
      <c r="B87" s="141"/>
      <c r="C87" s="141"/>
      <c r="D87" s="141"/>
      <c r="E87" s="142"/>
      <c r="F87" s="141"/>
      <c r="G87" s="141"/>
      <c r="H87" s="141"/>
      <c r="I87" s="141"/>
      <c r="J87" s="141"/>
      <c r="K87" s="141"/>
      <c r="L87" s="141"/>
      <c r="M87" s="144"/>
      <c r="N87" s="144"/>
      <c r="O87" s="141"/>
      <c r="P87" s="145"/>
      <c r="Q87" s="141"/>
      <c r="R87" s="143"/>
      <c r="S87" s="141"/>
      <c r="T87" s="141"/>
      <c r="U87" s="141"/>
    </row>
    <row r="88" ht="12.75" customHeight="1">
      <c r="A88" s="141"/>
      <c r="B88" s="141"/>
      <c r="C88" s="141"/>
      <c r="D88" s="141"/>
      <c r="E88" s="142"/>
      <c r="F88" s="141"/>
      <c r="G88" s="141"/>
      <c r="H88" s="141"/>
      <c r="I88" s="141"/>
      <c r="J88" s="141"/>
      <c r="K88" s="141"/>
      <c r="L88" s="141"/>
      <c r="M88" s="144"/>
      <c r="N88" s="144"/>
      <c r="O88" s="141"/>
      <c r="P88" s="145"/>
      <c r="Q88" s="141"/>
      <c r="R88" s="143"/>
      <c r="S88" s="141"/>
      <c r="T88" s="141"/>
      <c r="U88" s="141"/>
    </row>
    <row r="89" ht="12.75" customHeight="1">
      <c r="A89" s="141"/>
      <c r="B89" s="141"/>
      <c r="C89" s="141"/>
      <c r="D89" s="141"/>
      <c r="E89" s="142"/>
      <c r="F89" s="141"/>
      <c r="G89" s="141"/>
      <c r="H89" s="141"/>
      <c r="I89" s="141"/>
      <c r="J89" s="141"/>
      <c r="K89" s="141"/>
      <c r="L89" s="141"/>
      <c r="M89" s="144"/>
      <c r="N89" s="144"/>
      <c r="O89" s="141"/>
      <c r="P89" s="145"/>
      <c r="Q89" s="141"/>
      <c r="R89" s="143"/>
      <c r="S89" s="141"/>
      <c r="T89" s="141"/>
      <c r="U89" s="141"/>
    </row>
    <row r="90" ht="12.75" customHeight="1">
      <c r="A90" s="141"/>
      <c r="B90" s="141"/>
      <c r="C90" s="141"/>
      <c r="D90" s="141"/>
      <c r="E90" s="142"/>
      <c r="F90" s="141"/>
      <c r="G90" s="141"/>
      <c r="H90" s="141"/>
      <c r="I90" s="141"/>
      <c r="J90" s="141"/>
      <c r="K90" s="141"/>
      <c r="L90" s="141"/>
      <c r="M90" s="144"/>
      <c r="N90" s="144"/>
      <c r="O90" s="141"/>
      <c r="P90" s="145"/>
      <c r="Q90" s="141"/>
      <c r="R90" s="143"/>
      <c r="S90" s="141"/>
      <c r="T90" s="141"/>
      <c r="U90" s="141"/>
    </row>
    <row r="91" ht="12.75" customHeight="1">
      <c r="A91" s="141"/>
      <c r="B91" s="141"/>
      <c r="C91" s="141"/>
      <c r="D91" s="141"/>
      <c r="E91" s="142"/>
      <c r="F91" s="141"/>
      <c r="G91" s="141"/>
      <c r="H91" s="141"/>
      <c r="I91" s="141"/>
      <c r="J91" s="141"/>
      <c r="K91" s="141"/>
      <c r="L91" s="141"/>
      <c r="M91" s="144"/>
      <c r="N91" s="144"/>
      <c r="O91" s="141"/>
      <c r="P91" s="145"/>
      <c r="Q91" s="141"/>
      <c r="R91" s="143"/>
      <c r="S91" s="141"/>
      <c r="T91" s="141"/>
      <c r="U91" s="141"/>
    </row>
    <row r="92" ht="12.75" customHeight="1">
      <c r="A92" s="141"/>
      <c r="B92" s="141"/>
      <c r="C92" s="141"/>
      <c r="D92" s="141"/>
      <c r="E92" s="142"/>
      <c r="F92" s="141"/>
      <c r="G92" s="141"/>
      <c r="H92" s="141"/>
      <c r="I92" s="141"/>
      <c r="J92" s="141"/>
      <c r="K92" s="141"/>
      <c r="L92" s="141"/>
      <c r="M92" s="144"/>
      <c r="N92" s="144"/>
      <c r="O92" s="141"/>
      <c r="P92" s="145"/>
      <c r="Q92" s="141"/>
      <c r="R92" s="143"/>
      <c r="S92" s="141"/>
      <c r="T92" s="141"/>
      <c r="U92" s="141"/>
    </row>
    <row r="93" ht="12.75" customHeight="1">
      <c r="A93" s="141"/>
      <c r="B93" s="141"/>
      <c r="C93" s="141"/>
      <c r="D93" s="141"/>
      <c r="E93" s="142"/>
      <c r="F93" s="141"/>
      <c r="G93" s="141"/>
      <c r="H93" s="141"/>
      <c r="I93" s="141"/>
      <c r="J93" s="141"/>
      <c r="K93" s="141"/>
      <c r="L93" s="141"/>
      <c r="M93" s="144"/>
      <c r="N93" s="144"/>
      <c r="O93" s="141"/>
      <c r="P93" s="145"/>
      <c r="Q93" s="141"/>
      <c r="R93" s="143"/>
      <c r="S93" s="141"/>
      <c r="T93" s="141"/>
      <c r="U93" s="141"/>
    </row>
    <row r="94" ht="12.75" customHeight="1">
      <c r="A94" s="141"/>
      <c r="B94" s="141"/>
      <c r="C94" s="141"/>
      <c r="D94" s="141"/>
      <c r="E94" s="142"/>
      <c r="F94" s="141"/>
      <c r="G94" s="141"/>
      <c r="H94" s="141"/>
      <c r="I94" s="141"/>
      <c r="J94" s="141"/>
      <c r="K94" s="141"/>
      <c r="L94" s="141"/>
      <c r="M94" s="144"/>
      <c r="N94" s="144"/>
      <c r="O94" s="141"/>
      <c r="P94" s="145"/>
      <c r="Q94" s="141"/>
      <c r="R94" s="143"/>
      <c r="S94" s="141"/>
      <c r="T94" s="141"/>
      <c r="U94" s="141"/>
    </row>
    <row r="95" ht="12.75" customHeight="1">
      <c r="A95" s="141"/>
      <c r="B95" s="141"/>
      <c r="C95" s="141"/>
      <c r="D95" s="141"/>
      <c r="E95" s="142"/>
      <c r="F95" s="141"/>
      <c r="G95" s="141"/>
      <c r="H95" s="141"/>
      <c r="I95" s="141"/>
      <c r="J95" s="141"/>
      <c r="K95" s="141"/>
      <c r="L95" s="141"/>
      <c r="M95" s="144"/>
      <c r="N95" s="144"/>
      <c r="O95" s="141"/>
      <c r="P95" s="145"/>
      <c r="Q95" s="141"/>
      <c r="R95" s="143"/>
      <c r="S95" s="141"/>
      <c r="T95" s="141"/>
      <c r="U95" s="141"/>
    </row>
    <row r="96" ht="12.75" customHeight="1">
      <c r="A96" s="141"/>
      <c r="B96" s="141"/>
      <c r="C96" s="141"/>
      <c r="D96" s="141"/>
      <c r="E96" s="142"/>
      <c r="F96" s="141"/>
      <c r="G96" s="141"/>
      <c r="H96" s="141"/>
      <c r="I96" s="141"/>
      <c r="J96" s="141"/>
      <c r="K96" s="141"/>
      <c r="L96" s="141"/>
      <c r="M96" s="144"/>
      <c r="N96" s="144"/>
      <c r="O96" s="141"/>
      <c r="P96" s="145"/>
      <c r="Q96" s="141"/>
      <c r="R96" s="143"/>
      <c r="S96" s="141"/>
      <c r="T96" s="141"/>
      <c r="U96" s="141"/>
    </row>
    <row r="97" ht="12.75" customHeight="1">
      <c r="A97" s="141"/>
      <c r="B97" s="141"/>
      <c r="C97" s="141"/>
      <c r="D97" s="141"/>
      <c r="E97" s="142"/>
      <c r="F97" s="141"/>
      <c r="G97" s="141"/>
      <c r="H97" s="141"/>
      <c r="I97" s="141"/>
      <c r="J97" s="141"/>
      <c r="K97" s="141"/>
      <c r="L97" s="141"/>
      <c r="M97" s="144"/>
      <c r="N97" s="144"/>
      <c r="O97" s="141"/>
      <c r="P97" s="145"/>
      <c r="Q97" s="141"/>
      <c r="R97" s="143"/>
      <c r="S97" s="141"/>
      <c r="T97" s="141"/>
      <c r="U97" s="141"/>
    </row>
    <row r="98" ht="12.75" customHeight="1">
      <c r="A98" s="141"/>
      <c r="B98" s="141"/>
      <c r="C98" s="141"/>
      <c r="D98" s="141"/>
      <c r="E98" s="142"/>
      <c r="F98" s="141"/>
      <c r="G98" s="141"/>
      <c r="H98" s="141"/>
      <c r="I98" s="141"/>
      <c r="J98" s="141"/>
      <c r="K98" s="141"/>
      <c r="L98" s="141"/>
      <c r="M98" s="144"/>
      <c r="N98" s="144"/>
      <c r="O98" s="141"/>
      <c r="P98" s="145"/>
      <c r="Q98" s="141"/>
      <c r="R98" s="143"/>
      <c r="S98" s="141"/>
      <c r="T98" s="141"/>
      <c r="U98" s="141"/>
    </row>
    <row r="99" ht="12.75" customHeight="1">
      <c r="A99" s="141"/>
      <c r="B99" s="141"/>
      <c r="C99" s="141"/>
      <c r="D99" s="141"/>
      <c r="E99" s="142"/>
      <c r="F99" s="141"/>
      <c r="G99" s="141"/>
      <c r="H99" s="141"/>
      <c r="I99" s="141"/>
      <c r="J99" s="141"/>
      <c r="K99" s="141"/>
      <c r="L99" s="141"/>
      <c r="M99" s="144"/>
      <c r="N99" s="144"/>
      <c r="O99" s="141"/>
      <c r="P99" s="145"/>
      <c r="Q99" s="141"/>
      <c r="R99" s="143"/>
      <c r="S99" s="141"/>
      <c r="T99" s="141"/>
      <c r="U99" s="141"/>
    </row>
    <row r="100" ht="12.75" customHeight="1">
      <c r="A100" s="141"/>
      <c r="B100" s="141"/>
      <c r="C100" s="141"/>
      <c r="D100" s="141"/>
      <c r="E100" s="142"/>
      <c r="F100" s="141"/>
      <c r="G100" s="141"/>
      <c r="H100" s="141"/>
      <c r="I100" s="141"/>
      <c r="J100" s="141"/>
      <c r="K100" s="141"/>
      <c r="L100" s="141"/>
      <c r="M100" s="144"/>
      <c r="N100" s="144"/>
      <c r="O100" s="141"/>
      <c r="P100" s="145"/>
      <c r="Q100" s="141"/>
      <c r="R100" s="143"/>
      <c r="S100" s="141"/>
      <c r="T100" s="141"/>
      <c r="U100" s="141"/>
    </row>
    <row r="101" ht="12.75" customHeight="1">
      <c r="A101" s="141"/>
      <c r="B101" s="141"/>
      <c r="C101" s="141"/>
      <c r="D101" s="141"/>
      <c r="E101" s="142"/>
      <c r="F101" s="141"/>
      <c r="G101" s="141"/>
      <c r="H101" s="141"/>
      <c r="I101" s="141"/>
      <c r="J101" s="141"/>
      <c r="K101" s="141"/>
      <c r="L101" s="141"/>
      <c r="M101" s="144"/>
      <c r="N101" s="144"/>
      <c r="O101" s="141"/>
      <c r="P101" s="145"/>
      <c r="Q101" s="141"/>
      <c r="R101" s="143"/>
      <c r="S101" s="141"/>
      <c r="T101" s="141"/>
      <c r="U101" s="141"/>
    </row>
    <row r="102" ht="12.75" customHeight="1">
      <c r="A102" s="141"/>
      <c r="B102" s="141"/>
      <c r="C102" s="141"/>
      <c r="D102" s="141"/>
      <c r="E102" s="142"/>
      <c r="F102" s="141"/>
      <c r="G102" s="141"/>
      <c r="H102" s="141"/>
      <c r="I102" s="141"/>
      <c r="J102" s="141"/>
      <c r="K102" s="141"/>
      <c r="L102" s="141"/>
      <c r="M102" s="144"/>
      <c r="N102" s="144"/>
      <c r="O102" s="141"/>
      <c r="P102" s="145"/>
      <c r="Q102" s="141"/>
      <c r="R102" s="143"/>
      <c r="S102" s="141"/>
      <c r="T102" s="141"/>
      <c r="U102" s="141"/>
    </row>
    <row r="103" ht="12.75" customHeight="1">
      <c r="A103" s="141"/>
      <c r="B103" s="141"/>
      <c r="C103" s="141"/>
      <c r="D103" s="141"/>
      <c r="E103" s="142"/>
      <c r="F103" s="141"/>
      <c r="G103" s="141"/>
      <c r="H103" s="141"/>
      <c r="I103" s="141"/>
      <c r="J103" s="141"/>
      <c r="K103" s="141"/>
      <c r="L103" s="141"/>
      <c r="M103" s="144"/>
      <c r="N103" s="144"/>
      <c r="O103" s="141"/>
      <c r="P103" s="145"/>
      <c r="Q103" s="141"/>
      <c r="R103" s="143"/>
      <c r="S103" s="141"/>
      <c r="T103" s="141"/>
      <c r="U103" s="141"/>
    </row>
    <row r="104" ht="12.75" customHeight="1">
      <c r="A104" s="141"/>
      <c r="B104" s="141"/>
      <c r="C104" s="141"/>
      <c r="D104" s="141"/>
      <c r="E104" s="142"/>
      <c r="F104" s="141"/>
      <c r="G104" s="141"/>
      <c r="H104" s="141"/>
      <c r="I104" s="141"/>
      <c r="J104" s="141"/>
      <c r="K104" s="141"/>
      <c r="L104" s="141"/>
      <c r="M104" s="144"/>
      <c r="N104" s="144"/>
      <c r="O104" s="141"/>
      <c r="P104" s="145"/>
      <c r="Q104" s="141"/>
      <c r="R104" s="143"/>
      <c r="S104" s="141"/>
      <c r="T104" s="141"/>
      <c r="U104" s="141"/>
    </row>
    <row r="105" ht="12.75" customHeight="1">
      <c r="A105" s="141"/>
      <c r="B105" s="141"/>
      <c r="C105" s="141"/>
      <c r="D105" s="141"/>
      <c r="E105" s="142"/>
      <c r="F105" s="141"/>
      <c r="G105" s="141"/>
      <c r="H105" s="141"/>
      <c r="I105" s="141"/>
      <c r="J105" s="141"/>
      <c r="K105" s="141"/>
      <c r="L105" s="141"/>
      <c r="M105" s="144"/>
      <c r="N105" s="144"/>
      <c r="O105" s="141"/>
      <c r="P105" s="145"/>
      <c r="Q105" s="141"/>
      <c r="R105" s="143"/>
      <c r="S105" s="141"/>
      <c r="T105" s="141"/>
      <c r="U105" s="141"/>
    </row>
    <row r="106" ht="12.75" customHeight="1">
      <c r="A106" s="141"/>
      <c r="B106" s="141"/>
      <c r="C106" s="141"/>
      <c r="D106" s="141"/>
      <c r="E106" s="142"/>
      <c r="F106" s="141"/>
      <c r="G106" s="141"/>
      <c r="H106" s="141"/>
      <c r="I106" s="141"/>
      <c r="J106" s="141"/>
      <c r="K106" s="141"/>
      <c r="L106" s="141"/>
      <c r="M106" s="144"/>
      <c r="N106" s="144"/>
      <c r="O106" s="141"/>
      <c r="P106" s="145"/>
      <c r="Q106" s="141"/>
      <c r="R106" s="143"/>
      <c r="S106" s="141"/>
      <c r="T106" s="141"/>
      <c r="U106" s="141"/>
    </row>
    <row r="107" ht="12.75" customHeight="1">
      <c r="A107" s="141"/>
      <c r="B107" s="141"/>
      <c r="C107" s="141"/>
      <c r="D107" s="141"/>
      <c r="E107" s="142"/>
      <c r="F107" s="141"/>
      <c r="G107" s="141"/>
      <c r="H107" s="141"/>
      <c r="I107" s="141"/>
      <c r="J107" s="141"/>
      <c r="K107" s="141"/>
      <c r="L107" s="141"/>
      <c r="M107" s="144"/>
      <c r="N107" s="144"/>
      <c r="O107" s="141"/>
      <c r="P107" s="145"/>
      <c r="Q107" s="141"/>
      <c r="R107" s="143"/>
      <c r="S107" s="141"/>
      <c r="T107" s="141"/>
      <c r="U107" s="141"/>
    </row>
    <row r="108" ht="12.75" customHeight="1">
      <c r="A108" s="141"/>
      <c r="B108" s="141"/>
      <c r="C108" s="141"/>
      <c r="D108" s="141"/>
      <c r="E108" s="142"/>
      <c r="F108" s="141"/>
      <c r="G108" s="141"/>
      <c r="H108" s="141"/>
      <c r="I108" s="141"/>
      <c r="J108" s="141"/>
      <c r="K108" s="141"/>
      <c r="L108" s="141"/>
      <c r="M108" s="144"/>
      <c r="N108" s="144"/>
      <c r="O108" s="141"/>
      <c r="P108" s="145"/>
      <c r="Q108" s="141"/>
      <c r="R108" s="143"/>
      <c r="S108" s="141"/>
      <c r="T108" s="141"/>
      <c r="U108" s="141"/>
    </row>
    <row r="109" ht="12.75" customHeight="1">
      <c r="A109" s="141"/>
      <c r="B109" s="141"/>
      <c r="C109" s="141"/>
      <c r="D109" s="141"/>
      <c r="E109" s="142"/>
      <c r="F109" s="141"/>
      <c r="G109" s="141"/>
      <c r="H109" s="141"/>
      <c r="I109" s="141"/>
      <c r="J109" s="141"/>
      <c r="K109" s="141"/>
      <c r="L109" s="141"/>
      <c r="M109" s="144"/>
      <c r="N109" s="144"/>
      <c r="O109" s="141"/>
      <c r="P109" s="145"/>
      <c r="Q109" s="141"/>
      <c r="R109" s="143"/>
      <c r="S109" s="141"/>
      <c r="T109" s="141"/>
      <c r="U109" s="141"/>
    </row>
    <row r="110" ht="12.75" customHeight="1">
      <c r="A110" s="141"/>
      <c r="B110" s="141"/>
      <c r="C110" s="141"/>
      <c r="D110" s="141"/>
      <c r="E110" s="142"/>
      <c r="F110" s="141"/>
      <c r="G110" s="141"/>
      <c r="H110" s="141"/>
      <c r="I110" s="141"/>
      <c r="J110" s="141"/>
      <c r="K110" s="141"/>
      <c r="L110" s="141"/>
      <c r="M110" s="144"/>
      <c r="N110" s="144"/>
      <c r="O110" s="141"/>
      <c r="P110" s="145"/>
      <c r="Q110" s="141"/>
      <c r="R110" s="143"/>
      <c r="S110" s="141"/>
      <c r="T110" s="141"/>
      <c r="U110" s="141"/>
    </row>
    <row r="111" ht="12.75" customHeight="1">
      <c r="A111" s="141"/>
      <c r="B111" s="141"/>
      <c r="C111" s="141"/>
      <c r="D111" s="141"/>
      <c r="E111" s="142"/>
      <c r="F111" s="141"/>
      <c r="G111" s="141"/>
      <c r="H111" s="141"/>
      <c r="I111" s="141"/>
      <c r="J111" s="141"/>
      <c r="K111" s="141"/>
      <c r="L111" s="141"/>
      <c r="M111" s="144"/>
      <c r="N111" s="144"/>
      <c r="O111" s="141"/>
      <c r="P111" s="145"/>
      <c r="Q111" s="141"/>
      <c r="R111" s="143"/>
      <c r="S111" s="141"/>
      <c r="T111" s="141"/>
      <c r="U111" s="141"/>
    </row>
    <row r="112" ht="12.75" customHeight="1">
      <c r="A112" s="141"/>
      <c r="B112" s="141"/>
      <c r="C112" s="141"/>
      <c r="D112" s="141"/>
      <c r="E112" s="142"/>
      <c r="F112" s="141"/>
      <c r="G112" s="141"/>
      <c r="H112" s="141"/>
      <c r="I112" s="141"/>
      <c r="J112" s="141"/>
      <c r="K112" s="141"/>
      <c r="L112" s="141"/>
      <c r="M112" s="144"/>
      <c r="N112" s="144"/>
      <c r="O112" s="141"/>
      <c r="P112" s="145"/>
      <c r="Q112" s="141"/>
      <c r="R112" s="143"/>
      <c r="S112" s="141"/>
      <c r="T112" s="141"/>
      <c r="U112" s="141"/>
    </row>
    <row r="113" ht="12.75" customHeight="1">
      <c r="A113" s="141"/>
      <c r="B113" s="141"/>
      <c r="C113" s="141"/>
      <c r="D113" s="141"/>
      <c r="E113" s="142"/>
      <c r="F113" s="141"/>
      <c r="G113" s="141"/>
      <c r="H113" s="141"/>
      <c r="I113" s="141"/>
      <c r="J113" s="141"/>
      <c r="K113" s="141"/>
      <c r="L113" s="141"/>
      <c r="M113" s="144"/>
      <c r="N113" s="144"/>
      <c r="O113" s="141"/>
      <c r="P113" s="145"/>
      <c r="Q113" s="141"/>
      <c r="R113" s="143"/>
      <c r="S113" s="141"/>
      <c r="T113" s="141"/>
      <c r="U113" s="141"/>
    </row>
    <row r="114" ht="12.75" customHeight="1">
      <c r="A114" s="141"/>
      <c r="B114" s="141"/>
      <c r="C114" s="141"/>
      <c r="D114" s="141"/>
      <c r="E114" s="142"/>
      <c r="F114" s="141"/>
      <c r="G114" s="141"/>
      <c r="H114" s="141"/>
      <c r="I114" s="141"/>
      <c r="J114" s="141"/>
      <c r="K114" s="141"/>
      <c r="L114" s="141"/>
      <c r="M114" s="144"/>
      <c r="N114" s="144"/>
      <c r="O114" s="141"/>
      <c r="P114" s="145"/>
      <c r="Q114" s="141"/>
      <c r="R114" s="143"/>
      <c r="S114" s="141"/>
      <c r="T114" s="141"/>
      <c r="U114" s="141"/>
    </row>
    <row r="115" ht="12.75" customHeight="1">
      <c r="A115" s="141"/>
      <c r="B115" s="141"/>
      <c r="C115" s="141"/>
      <c r="D115" s="141"/>
      <c r="E115" s="142"/>
      <c r="F115" s="141"/>
      <c r="G115" s="141"/>
      <c r="H115" s="141"/>
      <c r="I115" s="141"/>
      <c r="J115" s="141"/>
      <c r="K115" s="141"/>
      <c r="L115" s="141"/>
      <c r="M115" s="144"/>
      <c r="N115" s="144"/>
      <c r="O115" s="141"/>
      <c r="P115" s="145"/>
      <c r="Q115" s="141"/>
      <c r="R115" s="143"/>
      <c r="S115" s="141"/>
      <c r="T115" s="141"/>
      <c r="U115" s="141"/>
    </row>
    <row r="116" ht="12.75" customHeight="1">
      <c r="A116" s="141"/>
      <c r="B116" s="141"/>
      <c r="C116" s="141"/>
      <c r="D116" s="141"/>
      <c r="E116" s="142"/>
      <c r="F116" s="141"/>
      <c r="G116" s="141"/>
      <c r="H116" s="141"/>
      <c r="I116" s="141"/>
      <c r="J116" s="141"/>
      <c r="K116" s="141"/>
      <c r="L116" s="141"/>
      <c r="M116" s="144"/>
      <c r="N116" s="144"/>
      <c r="O116" s="141"/>
      <c r="P116" s="145"/>
      <c r="Q116" s="141"/>
      <c r="R116" s="143"/>
      <c r="S116" s="141"/>
      <c r="T116" s="141"/>
      <c r="U116" s="141"/>
    </row>
    <row r="117" ht="12.75" customHeight="1">
      <c r="A117" s="141"/>
      <c r="B117" s="141"/>
      <c r="C117" s="141"/>
      <c r="D117" s="141"/>
      <c r="E117" s="142"/>
      <c r="F117" s="141"/>
      <c r="G117" s="141"/>
      <c r="H117" s="141"/>
      <c r="I117" s="141"/>
      <c r="J117" s="141"/>
      <c r="K117" s="141"/>
      <c r="L117" s="141"/>
      <c r="M117" s="144"/>
      <c r="N117" s="144"/>
      <c r="O117" s="141"/>
      <c r="P117" s="145"/>
      <c r="Q117" s="141"/>
      <c r="R117" s="143"/>
      <c r="S117" s="141"/>
      <c r="T117" s="141"/>
      <c r="U117" s="141"/>
    </row>
    <row r="118" ht="12.75" customHeight="1">
      <c r="A118" s="141"/>
      <c r="B118" s="141"/>
      <c r="C118" s="141"/>
      <c r="D118" s="141"/>
      <c r="E118" s="142"/>
      <c r="F118" s="141"/>
      <c r="G118" s="141"/>
      <c r="H118" s="141"/>
      <c r="I118" s="141"/>
      <c r="J118" s="141"/>
      <c r="K118" s="141"/>
      <c r="L118" s="141"/>
      <c r="M118" s="144"/>
      <c r="N118" s="144"/>
      <c r="O118" s="141"/>
      <c r="P118" s="145"/>
      <c r="Q118" s="141"/>
      <c r="R118" s="143"/>
      <c r="S118" s="141"/>
      <c r="T118" s="141"/>
      <c r="U118" s="141"/>
    </row>
    <row r="119" ht="12.75" customHeight="1">
      <c r="A119" s="141"/>
      <c r="B119" s="141"/>
      <c r="C119" s="141"/>
      <c r="D119" s="141"/>
      <c r="E119" s="142"/>
      <c r="F119" s="141"/>
      <c r="G119" s="141"/>
      <c r="H119" s="141"/>
      <c r="I119" s="141"/>
      <c r="J119" s="141"/>
      <c r="K119" s="141"/>
      <c r="L119" s="141"/>
      <c r="M119" s="144"/>
      <c r="N119" s="144"/>
      <c r="O119" s="141"/>
      <c r="P119" s="145"/>
      <c r="Q119" s="141"/>
      <c r="R119" s="143"/>
      <c r="S119" s="141"/>
      <c r="T119" s="141"/>
      <c r="U119" s="141"/>
    </row>
    <row r="120" ht="12.75" customHeight="1">
      <c r="A120" s="141"/>
      <c r="B120" s="141"/>
      <c r="C120" s="141"/>
      <c r="D120" s="141"/>
      <c r="E120" s="142"/>
      <c r="F120" s="141"/>
      <c r="G120" s="141"/>
      <c r="H120" s="141"/>
      <c r="I120" s="141"/>
      <c r="J120" s="141"/>
      <c r="K120" s="141"/>
      <c r="L120" s="141"/>
      <c r="M120" s="144"/>
      <c r="N120" s="144"/>
      <c r="O120" s="141"/>
      <c r="P120" s="145"/>
      <c r="Q120" s="141"/>
      <c r="R120" s="143"/>
      <c r="S120" s="141"/>
      <c r="T120" s="141"/>
      <c r="U120" s="141"/>
    </row>
    <row r="121" ht="12.75" customHeight="1">
      <c r="A121" s="141"/>
      <c r="B121" s="141"/>
      <c r="C121" s="141"/>
      <c r="D121" s="141"/>
      <c r="E121" s="142"/>
      <c r="F121" s="141"/>
      <c r="G121" s="141"/>
      <c r="H121" s="141"/>
      <c r="I121" s="141"/>
      <c r="J121" s="141"/>
      <c r="K121" s="141"/>
      <c r="L121" s="141"/>
      <c r="M121" s="144"/>
      <c r="N121" s="144"/>
      <c r="O121" s="141"/>
      <c r="P121" s="145"/>
      <c r="Q121" s="141"/>
      <c r="R121" s="143"/>
      <c r="S121" s="141"/>
      <c r="T121" s="141"/>
      <c r="U121" s="141"/>
    </row>
    <row r="122" ht="12.75" customHeight="1">
      <c r="A122" s="141"/>
      <c r="B122" s="141"/>
      <c r="C122" s="141"/>
      <c r="D122" s="141"/>
      <c r="E122" s="142"/>
      <c r="F122" s="141"/>
      <c r="G122" s="141"/>
      <c r="H122" s="141"/>
      <c r="I122" s="141"/>
      <c r="J122" s="141"/>
      <c r="K122" s="141"/>
      <c r="L122" s="141"/>
      <c r="M122" s="144"/>
      <c r="N122" s="144"/>
      <c r="O122" s="141"/>
      <c r="P122" s="145"/>
      <c r="Q122" s="141"/>
      <c r="R122" s="143"/>
      <c r="S122" s="141"/>
      <c r="T122" s="141"/>
      <c r="U122" s="141"/>
    </row>
    <row r="123" ht="12.75" customHeight="1">
      <c r="A123" s="141"/>
      <c r="B123" s="141"/>
      <c r="C123" s="141"/>
      <c r="D123" s="141"/>
      <c r="E123" s="142"/>
      <c r="F123" s="141"/>
      <c r="G123" s="141"/>
      <c r="H123" s="141"/>
      <c r="I123" s="141"/>
      <c r="J123" s="141"/>
      <c r="K123" s="141"/>
      <c r="L123" s="141"/>
      <c r="M123" s="144"/>
      <c r="N123" s="144"/>
      <c r="O123" s="141"/>
      <c r="P123" s="145"/>
      <c r="Q123" s="141"/>
      <c r="R123" s="143"/>
      <c r="S123" s="141"/>
      <c r="T123" s="141"/>
      <c r="U123" s="141"/>
    </row>
    <row r="124" ht="12.75" customHeight="1">
      <c r="A124" s="141"/>
      <c r="B124" s="141"/>
      <c r="C124" s="141"/>
      <c r="D124" s="141"/>
      <c r="E124" s="142"/>
      <c r="F124" s="141"/>
      <c r="G124" s="141"/>
      <c r="H124" s="141"/>
      <c r="I124" s="141"/>
      <c r="J124" s="141"/>
      <c r="K124" s="141"/>
      <c r="L124" s="141"/>
      <c r="M124" s="144"/>
      <c r="N124" s="144"/>
      <c r="O124" s="141"/>
      <c r="P124" s="145"/>
      <c r="Q124" s="141"/>
      <c r="R124" s="143"/>
      <c r="S124" s="141"/>
      <c r="T124" s="141"/>
      <c r="U124" s="141"/>
    </row>
    <row r="125" ht="12.75" customHeight="1">
      <c r="A125" s="141"/>
      <c r="B125" s="141"/>
      <c r="C125" s="141"/>
      <c r="D125" s="141"/>
      <c r="E125" s="142"/>
      <c r="F125" s="141"/>
      <c r="G125" s="141"/>
      <c r="H125" s="141"/>
      <c r="I125" s="141"/>
      <c r="J125" s="141"/>
      <c r="K125" s="141"/>
      <c r="L125" s="141"/>
      <c r="M125" s="144"/>
      <c r="N125" s="144"/>
      <c r="O125" s="141"/>
      <c r="P125" s="145"/>
      <c r="Q125" s="141"/>
      <c r="R125" s="143"/>
      <c r="S125" s="141"/>
      <c r="T125" s="141"/>
      <c r="U125" s="141"/>
    </row>
    <row r="126" ht="12.75" customHeight="1">
      <c r="A126" s="141"/>
      <c r="B126" s="141"/>
      <c r="C126" s="141"/>
      <c r="D126" s="141"/>
      <c r="E126" s="142"/>
      <c r="F126" s="141"/>
      <c r="G126" s="141"/>
      <c r="H126" s="141"/>
      <c r="I126" s="141"/>
      <c r="J126" s="141"/>
      <c r="K126" s="141"/>
      <c r="L126" s="141"/>
      <c r="M126" s="144"/>
      <c r="N126" s="144"/>
      <c r="O126" s="141"/>
      <c r="P126" s="145"/>
      <c r="Q126" s="141"/>
      <c r="R126" s="143"/>
      <c r="S126" s="141"/>
      <c r="T126" s="141"/>
      <c r="U126" s="141"/>
    </row>
    <row r="127" ht="12.75" customHeight="1">
      <c r="A127" s="141"/>
      <c r="B127" s="141"/>
      <c r="C127" s="141"/>
      <c r="D127" s="141"/>
      <c r="E127" s="142"/>
      <c r="F127" s="141"/>
      <c r="G127" s="141"/>
      <c r="H127" s="141"/>
      <c r="I127" s="141"/>
      <c r="J127" s="141"/>
      <c r="K127" s="141"/>
      <c r="L127" s="141"/>
      <c r="M127" s="144"/>
      <c r="N127" s="144"/>
      <c r="O127" s="141"/>
      <c r="P127" s="145"/>
      <c r="Q127" s="141"/>
      <c r="R127" s="143"/>
      <c r="S127" s="141"/>
      <c r="T127" s="141"/>
      <c r="U127" s="141"/>
    </row>
    <row r="128" ht="12.75" customHeight="1">
      <c r="A128" s="141"/>
      <c r="B128" s="141"/>
      <c r="C128" s="141"/>
      <c r="D128" s="141"/>
      <c r="E128" s="142"/>
      <c r="F128" s="141"/>
      <c r="G128" s="141"/>
      <c r="H128" s="141"/>
      <c r="I128" s="141"/>
      <c r="J128" s="141"/>
      <c r="K128" s="141"/>
      <c r="L128" s="141"/>
      <c r="M128" s="144"/>
      <c r="N128" s="144"/>
      <c r="O128" s="141"/>
      <c r="P128" s="145"/>
      <c r="Q128" s="141"/>
      <c r="R128" s="143"/>
      <c r="S128" s="141"/>
      <c r="T128" s="141"/>
      <c r="U128" s="141"/>
    </row>
    <row r="129" ht="12.75" customHeight="1">
      <c r="A129" s="141"/>
      <c r="B129" s="141"/>
      <c r="C129" s="141"/>
      <c r="D129" s="141"/>
      <c r="E129" s="142"/>
      <c r="F129" s="141"/>
      <c r="G129" s="141"/>
      <c r="H129" s="141"/>
      <c r="I129" s="141"/>
      <c r="J129" s="141"/>
      <c r="K129" s="141"/>
      <c r="L129" s="141"/>
      <c r="M129" s="144"/>
      <c r="N129" s="144"/>
      <c r="O129" s="141"/>
      <c r="P129" s="145"/>
      <c r="Q129" s="141"/>
      <c r="R129" s="143"/>
      <c r="S129" s="141"/>
      <c r="T129" s="141"/>
      <c r="U129" s="141"/>
    </row>
    <row r="130" ht="12.75" customHeight="1">
      <c r="A130" s="141"/>
      <c r="B130" s="141"/>
      <c r="C130" s="141"/>
      <c r="D130" s="141"/>
      <c r="E130" s="142"/>
      <c r="F130" s="141"/>
      <c r="G130" s="141"/>
      <c r="H130" s="141"/>
      <c r="I130" s="141"/>
      <c r="J130" s="141"/>
      <c r="K130" s="141"/>
      <c r="L130" s="141"/>
      <c r="M130" s="144"/>
      <c r="N130" s="144"/>
      <c r="O130" s="141"/>
      <c r="P130" s="145"/>
      <c r="Q130" s="141"/>
      <c r="R130" s="143"/>
      <c r="S130" s="141"/>
      <c r="T130" s="141"/>
      <c r="U130" s="141"/>
    </row>
    <row r="131" ht="12.75" customHeight="1">
      <c r="A131" s="141"/>
      <c r="B131" s="141"/>
      <c r="C131" s="141"/>
      <c r="D131" s="141"/>
      <c r="E131" s="142"/>
      <c r="F131" s="141"/>
      <c r="G131" s="141"/>
      <c r="H131" s="141"/>
      <c r="I131" s="141"/>
      <c r="J131" s="141"/>
      <c r="K131" s="141"/>
      <c r="L131" s="141"/>
      <c r="M131" s="144"/>
      <c r="N131" s="144"/>
      <c r="O131" s="141"/>
      <c r="P131" s="145"/>
      <c r="Q131" s="141"/>
      <c r="R131" s="143"/>
      <c r="S131" s="141"/>
      <c r="T131" s="141"/>
      <c r="U131" s="141"/>
    </row>
    <row r="132" ht="12.75" customHeight="1">
      <c r="A132" s="141"/>
      <c r="B132" s="141"/>
      <c r="C132" s="141"/>
      <c r="D132" s="141"/>
      <c r="E132" s="142"/>
      <c r="F132" s="141"/>
      <c r="G132" s="141"/>
      <c r="H132" s="141"/>
      <c r="I132" s="141"/>
      <c r="J132" s="141"/>
      <c r="K132" s="141"/>
      <c r="L132" s="141"/>
      <c r="M132" s="144"/>
      <c r="N132" s="144"/>
      <c r="O132" s="141"/>
      <c r="P132" s="145"/>
      <c r="Q132" s="141"/>
      <c r="R132" s="143"/>
      <c r="S132" s="141"/>
      <c r="T132" s="141"/>
      <c r="U132" s="141"/>
    </row>
    <row r="133" ht="12.75" customHeight="1">
      <c r="A133" s="141"/>
      <c r="B133" s="141"/>
      <c r="C133" s="141"/>
      <c r="D133" s="141"/>
      <c r="E133" s="142"/>
      <c r="F133" s="141"/>
      <c r="G133" s="141"/>
      <c r="H133" s="141"/>
      <c r="I133" s="141"/>
      <c r="J133" s="141"/>
      <c r="K133" s="141"/>
      <c r="L133" s="141"/>
      <c r="M133" s="144"/>
      <c r="N133" s="144"/>
      <c r="O133" s="141"/>
      <c r="P133" s="145"/>
      <c r="Q133" s="141"/>
      <c r="R133" s="143"/>
      <c r="S133" s="141"/>
      <c r="T133" s="141"/>
      <c r="U133" s="141"/>
    </row>
    <row r="134" ht="12.75" customHeight="1">
      <c r="A134" s="141"/>
      <c r="B134" s="141"/>
      <c r="C134" s="141"/>
      <c r="D134" s="141"/>
      <c r="E134" s="142"/>
      <c r="F134" s="141"/>
      <c r="G134" s="141"/>
      <c r="H134" s="141"/>
      <c r="I134" s="141"/>
      <c r="J134" s="141"/>
      <c r="K134" s="141"/>
      <c r="L134" s="141"/>
      <c r="M134" s="144"/>
      <c r="N134" s="144"/>
      <c r="O134" s="141"/>
      <c r="P134" s="145"/>
      <c r="Q134" s="141"/>
      <c r="R134" s="143"/>
      <c r="S134" s="141"/>
      <c r="T134" s="141"/>
      <c r="U134" s="141"/>
    </row>
    <row r="135" ht="12.75" customHeight="1">
      <c r="A135" s="141"/>
      <c r="B135" s="141"/>
      <c r="C135" s="141"/>
      <c r="D135" s="141"/>
      <c r="E135" s="142"/>
      <c r="F135" s="141"/>
      <c r="G135" s="141"/>
      <c r="H135" s="141"/>
      <c r="I135" s="141"/>
      <c r="J135" s="141"/>
      <c r="K135" s="141"/>
      <c r="L135" s="141"/>
      <c r="M135" s="144"/>
      <c r="N135" s="144"/>
      <c r="O135" s="141"/>
      <c r="P135" s="145"/>
      <c r="Q135" s="141"/>
      <c r="R135" s="143"/>
      <c r="S135" s="141"/>
      <c r="T135" s="141"/>
      <c r="U135" s="141"/>
    </row>
    <row r="136" ht="12.75" customHeight="1">
      <c r="A136" s="141"/>
      <c r="B136" s="141"/>
      <c r="C136" s="141"/>
      <c r="D136" s="141"/>
      <c r="E136" s="142"/>
      <c r="F136" s="141"/>
      <c r="G136" s="141"/>
      <c r="H136" s="141"/>
      <c r="I136" s="141"/>
      <c r="J136" s="141"/>
      <c r="K136" s="141"/>
      <c r="L136" s="141"/>
      <c r="M136" s="144"/>
      <c r="N136" s="144"/>
      <c r="O136" s="141"/>
      <c r="P136" s="145"/>
      <c r="Q136" s="141"/>
      <c r="R136" s="143"/>
      <c r="S136" s="141"/>
      <c r="T136" s="141"/>
      <c r="U136" s="141"/>
    </row>
    <row r="137" ht="12.75" customHeight="1">
      <c r="A137" s="141"/>
      <c r="B137" s="141"/>
      <c r="C137" s="141"/>
      <c r="D137" s="141"/>
      <c r="E137" s="142"/>
      <c r="F137" s="141"/>
      <c r="G137" s="141"/>
      <c r="H137" s="141"/>
      <c r="I137" s="141"/>
      <c r="J137" s="141"/>
      <c r="K137" s="141"/>
      <c r="L137" s="141"/>
      <c r="M137" s="144"/>
      <c r="N137" s="144"/>
      <c r="O137" s="141"/>
      <c r="P137" s="145"/>
      <c r="Q137" s="141"/>
      <c r="R137" s="143"/>
      <c r="S137" s="141"/>
      <c r="T137" s="141"/>
      <c r="U137" s="141"/>
    </row>
    <row r="138" ht="12.75" customHeight="1">
      <c r="A138" s="141"/>
      <c r="B138" s="141"/>
      <c r="C138" s="141"/>
      <c r="D138" s="141"/>
      <c r="E138" s="142"/>
      <c r="F138" s="141"/>
      <c r="G138" s="141"/>
      <c r="H138" s="141"/>
      <c r="I138" s="141"/>
      <c r="J138" s="141"/>
      <c r="K138" s="141"/>
      <c r="L138" s="141"/>
      <c r="M138" s="144"/>
      <c r="N138" s="144"/>
      <c r="O138" s="141"/>
      <c r="P138" s="145"/>
      <c r="Q138" s="141"/>
      <c r="R138" s="143"/>
      <c r="S138" s="141"/>
      <c r="T138" s="141"/>
      <c r="U138" s="141"/>
    </row>
    <row r="139" ht="12.75" customHeight="1">
      <c r="A139" s="141"/>
      <c r="B139" s="141"/>
      <c r="C139" s="141"/>
      <c r="D139" s="141"/>
      <c r="E139" s="142"/>
      <c r="F139" s="141"/>
      <c r="G139" s="141"/>
      <c r="H139" s="141"/>
      <c r="I139" s="141"/>
      <c r="J139" s="141"/>
      <c r="K139" s="141"/>
      <c r="L139" s="141"/>
      <c r="M139" s="144"/>
      <c r="N139" s="144"/>
      <c r="O139" s="141"/>
      <c r="P139" s="145"/>
      <c r="Q139" s="141"/>
      <c r="R139" s="143"/>
      <c r="S139" s="141"/>
      <c r="T139" s="141"/>
      <c r="U139" s="141"/>
    </row>
    <row r="140" ht="12.75" customHeight="1">
      <c r="A140" s="141"/>
      <c r="B140" s="141"/>
      <c r="C140" s="141"/>
      <c r="D140" s="141"/>
      <c r="E140" s="142"/>
      <c r="F140" s="141"/>
      <c r="G140" s="141"/>
      <c r="H140" s="141"/>
      <c r="I140" s="141"/>
      <c r="J140" s="141"/>
      <c r="K140" s="141"/>
      <c r="L140" s="141"/>
      <c r="M140" s="144"/>
      <c r="N140" s="144"/>
      <c r="O140" s="141"/>
      <c r="P140" s="145"/>
      <c r="Q140" s="141"/>
      <c r="R140" s="143"/>
      <c r="S140" s="141"/>
      <c r="T140" s="141"/>
      <c r="U140" s="141"/>
    </row>
    <row r="141" ht="12.75" customHeight="1">
      <c r="A141" s="141"/>
      <c r="B141" s="141"/>
      <c r="C141" s="141"/>
      <c r="D141" s="141"/>
      <c r="E141" s="142"/>
      <c r="F141" s="141"/>
      <c r="G141" s="141"/>
      <c r="H141" s="141"/>
      <c r="I141" s="141"/>
      <c r="J141" s="141"/>
      <c r="K141" s="141"/>
      <c r="L141" s="141"/>
      <c r="M141" s="144"/>
      <c r="N141" s="144"/>
      <c r="O141" s="141"/>
      <c r="P141" s="145"/>
      <c r="Q141" s="141"/>
      <c r="R141" s="143"/>
      <c r="S141" s="141"/>
      <c r="T141" s="141"/>
      <c r="U141" s="141"/>
    </row>
    <row r="142" ht="12.75" customHeight="1">
      <c r="A142" s="141"/>
      <c r="B142" s="141"/>
      <c r="C142" s="141"/>
      <c r="D142" s="141"/>
      <c r="E142" s="142"/>
      <c r="F142" s="141"/>
      <c r="G142" s="141"/>
      <c r="H142" s="141"/>
      <c r="I142" s="141"/>
      <c r="J142" s="141"/>
      <c r="K142" s="141"/>
      <c r="L142" s="141"/>
      <c r="M142" s="144"/>
      <c r="N142" s="144"/>
      <c r="O142" s="141"/>
      <c r="P142" s="145"/>
      <c r="Q142" s="141"/>
      <c r="R142" s="143"/>
      <c r="S142" s="141"/>
      <c r="T142" s="141"/>
      <c r="U142" s="141"/>
    </row>
    <row r="143" ht="12.75" customHeight="1">
      <c r="A143" s="141"/>
      <c r="B143" s="141"/>
      <c r="C143" s="141"/>
      <c r="D143" s="141"/>
      <c r="E143" s="142"/>
      <c r="F143" s="141"/>
      <c r="G143" s="141"/>
      <c r="H143" s="141"/>
      <c r="I143" s="141"/>
      <c r="J143" s="141"/>
      <c r="K143" s="141"/>
      <c r="L143" s="141"/>
      <c r="M143" s="144"/>
      <c r="N143" s="144"/>
      <c r="O143" s="141"/>
      <c r="P143" s="145"/>
      <c r="Q143" s="141"/>
      <c r="R143" s="143"/>
      <c r="S143" s="141"/>
      <c r="T143" s="141"/>
      <c r="U143" s="141"/>
    </row>
    <row r="144" ht="12.75" customHeight="1">
      <c r="A144" s="141"/>
      <c r="B144" s="141"/>
      <c r="C144" s="141"/>
      <c r="D144" s="141"/>
      <c r="E144" s="142"/>
      <c r="F144" s="141"/>
      <c r="G144" s="141"/>
      <c r="H144" s="141"/>
      <c r="I144" s="141"/>
      <c r="J144" s="141"/>
      <c r="K144" s="141"/>
      <c r="L144" s="141"/>
      <c r="M144" s="144"/>
      <c r="N144" s="144"/>
      <c r="O144" s="141"/>
      <c r="P144" s="145"/>
      <c r="Q144" s="141"/>
      <c r="R144" s="143"/>
      <c r="S144" s="141"/>
      <c r="T144" s="141"/>
      <c r="U144" s="141"/>
    </row>
    <row r="145" ht="12.75" customHeight="1">
      <c r="A145" s="141"/>
      <c r="B145" s="141"/>
      <c r="C145" s="141"/>
      <c r="D145" s="141"/>
      <c r="E145" s="142"/>
      <c r="F145" s="141"/>
      <c r="G145" s="141"/>
      <c r="H145" s="141"/>
      <c r="I145" s="141"/>
      <c r="J145" s="141"/>
      <c r="K145" s="141"/>
      <c r="L145" s="141"/>
      <c r="M145" s="144"/>
      <c r="N145" s="144"/>
      <c r="O145" s="141"/>
      <c r="P145" s="145"/>
      <c r="Q145" s="141"/>
      <c r="R145" s="143"/>
      <c r="S145" s="141"/>
      <c r="T145" s="141"/>
      <c r="U145" s="141"/>
    </row>
    <row r="146" ht="12.75" customHeight="1">
      <c r="A146" s="141"/>
      <c r="B146" s="141"/>
      <c r="C146" s="141"/>
      <c r="D146" s="141"/>
      <c r="E146" s="142"/>
      <c r="F146" s="141"/>
      <c r="G146" s="141"/>
      <c r="H146" s="141"/>
      <c r="I146" s="141"/>
      <c r="J146" s="141"/>
      <c r="K146" s="141"/>
      <c r="L146" s="141"/>
      <c r="M146" s="144"/>
      <c r="N146" s="144"/>
      <c r="O146" s="141"/>
      <c r="P146" s="145"/>
      <c r="Q146" s="141"/>
      <c r="R146" s="143"/>
      <c r="S146" s="141"/>
      <c r="T146" s="141"/>
      <c r="U146" s="141"/>
    </row>
    <row r="147" ht="12.75" customHeight="1">
      <c r="A147" s="141"/>
      <c r="B147" s="141"/>
      <c r="C147" s="141"/>
      <c r="D147" s="141"/>
      <c r="E147" s="142"/>
      <c r="F147" s="141"/>
      <c r="G147" s="141"/>
      <c r="H147" s="141"/>
      <c r="I147" s="141"/>
      <c r="J147" s="141"/>
      <c r="K147" s="141"/>
      <c r="L147" s="141"/>
      <c r="M147" s="144"/>
      <c r="N147" s="144"/>
      <c r="O147" s="141"/>
      <c r="P147" s="145"/>
      <c r="Q147" s="141"/>
      <c r="R147" s="143"/>
      <c r="S147" s="141"/>
      <c r="T147" s="141"/>
      <c r="U147" s="141"/>
    </row>
    <row r="148" ht="12.75" customHeight="1">
      <c r="A148" s="141"/>
      <c r="B148" s="141"/>
      <c r="C148" s="141"/>
      <c r="D148" s="141"/>
      <c r="E148" s="142"/>
      <c r="F148" s="141"/>
      <c r="G148" s="141"/>
      <c r="H148" s="141"/>
      <c r="I148" s="141"/>
      <c r="J148" s="141"/>
      <c r="K148" s="141"/>
      <c r="L148" s="141"/>
      <c r="M148" s="144"/>
      <c r="N148" s="144"/>
      <c r="O148" s="141"/>
      <c r="P148" s="145"/>
      <c r="Q148" s="141"/>
      <c r="R148" s="143"/>
      <c r="S148" s="141"/>
      <c r="T148" s="141"/>
      <c r="U148" s="141"/>
    </row>
    <row r="149" ht="12.75" customHeight="1">
      <c r="A149" s="141"/>
      <c r="B149" s="141"/>
      <c r="C149" s="141"/>
      <c r="D149" s="141"/>
      <c r="E149" s="142"/>
      <c r="F149" s="141"/>
      <c r="G149" s="141"/>
      <c r="H149" s="141"/>
      <c r="I149" s="141"/>
      <c r="J149" s="141"/>
      <c r="K149" s="141"/>
      <c r="L149" s="141"/>
      <c r="M149" s="144"/>
      <c r="N149" s="144"/>
      <c r="O149" s="141"/>
      <c r="P149" s="145"/>
      <c r="Q149" s="141"/>
      <c r="R149" s="143"/>
      <c r="S149" s="141"/>
      <c r="T149" s="141"/>
      <c r="U149" s="141"/>
    </row>
    <row r="150" ht="12.75" customHeight="1">
      <c r="A150" s="141"/>
      <c r="B150" s="141"/>
      <c r="C150" s="141"/>
      <c r="D150" s="141"/>
      <c r="E150" s="142"/>
      <c r="F150" s="141"/>
      <c r="G150" s="141"/>
      <c r="H150" s="141"/>
      <c r="I150" s="141"/>
      <c r="J150" s="141"/>
      <c r="K150" s="141"/>
      <c r="L150" s="141"/>
      <c r="M150" s="144"/>
      <c r="N150" s="144"/>
      <c r="O150" s="141"/>
      <c r="P150" s="145"/>
      <c r="Q150" s="141"/>
      <c r="R150" s="143"/>
      <c r="S150" s="141"/>
      <c r="T150" s="141"/>
      <c r="U150" s="141"/>
    </row>
    <row r="151" ht="12.75" customHeight="1">
      <c r="A151" s="141"/>
      <c r="B151" s="141"/>
      <c r="C151" s="141"/>
      <c r="D151" s="141"/>
      <c r="E151" s="142"/>
      <c r="F151" s="141"/>
      <c r="G151" s="141"/>
      <c r="H151" s="141"/>
      <c r="I151" s="141"/>
      <c r="J151" s="141"/>
      <c r="K151" s="141"/>
      <c r="L151" s="141"/>
      <c r="M151" s="144"/>
      <c r="N151" s="144"/>
      <c r="O151" s="141"/>
      <c r="P151" s="145"/>
      <c r="Q151" s="141"/>
      <c r="R151" s="143"/>
      <c r="S151" s="141"/>
      <c r="T151" s="141"/>
      <c r="U151" s="141"/>
    </row>
    <row r="152" ht="12.75" customHeight="1">
      <c r="A152" s="141"/>
      <c r="B152" s="141"/>
      <c r="C152" s="141"/>
      <c r="D152" s="141"/>
      <c r="E152" s="142"/>
      <c r="F152" s="141"/>
      <c r="G152" s="141"/>
      <c r="H152" s="141"/>
      <c r="I152" s="141"/>
      <c r="J152" s="141"/>
      <c r="K152" s="141"/>
      <c r="L152" s="141"/>
      <c r="M152" s="144"/>
      <c r="N152" s="144"/>
      <c r="O152" s="141"/>
      <c r="P152" s="145"/>
      <c r="Q152" s="141"/>
      <c r="R152" s="143"/>
      <c r="S152" s="141"/>
      <c r="T152" s="141"/>
      <c r="U152" s="141"/>
    </row>
    <row r="153" ht="12.75" customHeight="1">
      <c r="A153" s="141"/>
      <c r="B153" s="141"/>
      <c r="C153" s="141"/>
      <c r="D153" s="141"/>
      <c r="E153" s="142"/>
      <c r="F153" s="141"/>
      <c r="G153" s="141"/>
      <c r="H153" s="141"/>
      <c r="I153" s="141"/>
      <c r="J153" s="141"/>
      <c r="K153" s="141"/>
      <c r="L153" s="141"/>
      <c r="M153" s="144"/>
      <c r="N153" s="144"/>
      <c r="O153" s="141"/>
      <c r="P153" s="145"/>
      <c r="Q153" s="141"/>
      <c r="R153" s="143"/>
      <c r="S153" s="141"/>
      <c r="T153" s="141"/>
      <c r="U153" s="141"/>
    </row>
    <row r="154" ht="12.75" customHeight="1">
      <c r="A154" s="141"/>
      <c r="B154" s="141"/>
      <c r="C154" s="141"/>
      <c r="D154" s="141"/>
      <c r="E154" s="142"/>
      <c r="F154" s="141"/>
      <c r="G154" s="141"/>
      <c r="H154" s="141"/>
      <c r="I154" s="141"/>
      <c r="J154" s="141"/>
      <c r="K154" s="141"/>
      <c r="L154" s="141"/>
      <c r="M154" s="144"/>
      <c r="N154" s="144"/>
      <c r="O154" s="141"/>
      <c r="P154" s="145"/>
      <c r="Q154" s="141"/>
      <c r="R154" s="143"/>
      <c r="S154" s="141"/>
      <c r="T154" s="141"/>
      <c r="U154" s="141"/>
    </row>
    <row r="155" ht="12.75" customHeight="1">
      <c r="A155" s="141"/>
      <c r="B155" s="141"/>
      <c r="C155" s="141"/>
      <c r="D155" s="141"/>
      <c r="E155" s="142"/>
      <c r="F155" s="141"/>
      <c r="G155" s="141"/>
      <c r="H155" s="141"/>
      <c r="I155" s="141"/>
      <c r="J155" s="141"/>
      <c r="K155" s="141"/>
      <c r="L155" s="141"/>
      <c r="M155" s="144"/>
      <c r="N155" s="144"/>
      <c r="O155" s="141"/>
      <c r="P155" s="145"/>
      <c r="Q155" s="141"/>
      <c r="R155" s="143"/>
      <c r="S155" s="141"/>
      <c r="T155" s="141"/>
      <c r="U155" s="141"/>
    </row>
    <row r="156" ht="12.75" customHeight="1">
      <c r="A156" s="141"/>
      <c r="B156" s="141"/>
      <c r="C156" s="141"/>
      <c r="D156" s="141"/>
      <c r="E156" s="142"/>
      <c r="F156" s="141"/>
      <c r="G156" s="141"/>
      <c r="H156" s="141"/>
      <c r="I156" s="141"/>
      <c r="J156" s="141"/>
      <c r="K156" s="141"/>
      <c r="L156" s="141"/>
      <c r="M156" s="144"/>
      <c r="N156" s="144"/>
      <c r="O156" s="141"/>
      <c r="P156" s="145"/>
      <c r="Q156" s="141"/>
      <c r="R156" s="143"/>
      <c r="S156" s="141"/>
      <c r="T156" s="141"/>
      <c r="U156" s="141"/>
    </row>
    <row r="157" ht="12.75" customHeight="1">
      <c r="A157" s="141"/>
      <c r="B157" s="141"/>
      <c r="C157" s="141"/>
      <c r="D157" s="141"/>
      <c r="E157" s="142"/>
      <c r="F157" s="141"/>
      <c r="G157" s="141"/>
      <c r="H157" s="141"/>
      <c r="I157" s="141"/>
      <c r="J157" s="141"/>
      <c r="K157" s="141"/>
      <c r="L157" s="141"/>
      <c r="M157" s="144"/>
      <c r="N157" s="144"/>
      <c r="O157" s="141"/>
      <c r="P157" s="145"/>
      <c r="Q157" s="141"/>
      <c r="R157" s="143"/>
      <c r="S157" s="141"/>
      <c r="T157" s="141"/>
      <c r="U157" s="141"/>
    </row>
    <row r="158" ht="12.75" customHeight="1">
      <c r="A158" s="141"/>
      <c r="B158" s="141"/>
      <c r="C158" s="141"/>
      <c r="D158" s="141"/>
      <c r="E158" s="142"/>
      <c r="F158" s="141"/>
      <c r="G158" s="141"/>
      <c r="H158" s="141"/>
      <c r="I158" s="141"/>
      <c r="J158" s="141"/>
      <c r="K158" s="141"/>
      <c r="L158" s="141"/>
      <c r="M158" s="144"/>
      <c r="N158" s="144"/>
      <c r="O158" s="141"/>
      <c r="P158" s="145"/>
      <c r="Q158" s="141"/>
      <c r="R158" s="143"/>
      <c r="S158" s="141"/>
      <c r="T158" s="141"/>
      <c r="U158" s="141"/>
    </row>
    <row r="159" ht="12.75" customHeight="1">
      <c r="A159" s="141"/>
      <c r="B159" s="141"/>
      <c r="C159" s="141"/>
      <c r="D159" s="141"/>
      <c r="E159" s="142"/>
      <c r="F159" s="141"/>
      <c r="G159" s="141"/>
      <c r="H159" s="141"/>
      <c r="I159" s="141"/>
      <c r="J159" s="141"/>
      <c r="K159" s="141"/>
      <c r="L159" s="141"/>
      <c r="M159" s="144"/>
      <c r="N159" s="144"/>
      <c r="O159" s="141"/>
      <c r="P159" s="145"/>
      <c r="Q159" s="141"/>
      <c r="R159" s="143"/>
      <c r="S159" s="141"/>
      <c r="T159" s="141"/>
      <c r="U159" s="141"/>
    </row>
    <row r="160" ht="12.75" customHeight="1">
      <c r="A160" s="141"/>
      <c r="B160" s="141"/>
      <c r="C160" s="141"/>
      <c r="D160" s="141"/>
      <c r="E160" s="142"/>
      <c r="F160" s="141"/>
      <c r="G160" s="141"/>
      <c r="H160" s="141"/>
      <c r="I160" s="141"/>
      <c r="J160" s="141"/>
      <c r="K160" s="141"/>
      <c r="L160" s="141"/>
      <c r="M160" s="144"/>
      <c r="N160" s="144"/>
      <c r="O160" s="141"/>
      <c r="P160" s="145"/>
      <c r="Q160" s="141"/>
      <c r="R160" s="143"/>
      <c r="S160" s="141"/>
      <c r="T160" s="141"/>
      <c r="U160" s="141"/>
    </row>
    <row r="161" ht="12.75" customHeight="1">
      <c r="A161" s="141"/>
      <c r="B161" s="141"/>
      <c r="C161" s="141"/>
      <c r="D161" s="141"/>
      <c r="E161" s="142"/>
      <c r="F161" s="141"/>
      <c r="G161" s="141"/>
      <c r="H161" s="141"/>
      <c r="I161" s="141"/>
      <c r="J161" s="141"/>
      <c r="K161" s="141"/>
      <c r="L161" s="141"/>
      <c r="M161" s="144"/>
      <c r="N161" s="144"/>
      <c r="O161" s="141"/>
      <c r="P161" s="145"/>
      <c r="Q161" s="141"/>
      <c r="R161" s="143"/>
      <c r="S161" s="141"/>
      <c r="T161" s="141"/>
      <c r="U161" s="141"/>
    </row>
    <row r="162" ht="12.75" customHeight="1">
      <c r="A162" s="141"/>
      <c r="B162" s="141"/>
      <c r="C162" s="141"/>
      <c r="D162" s="141"/>
      <c r="E162" s="142"/>
      <c r="F162" s="141"/>
      <c r="G162" s="141"/>
      <c r="H162" s="141"/>
      <c r="I162" s="141"/>
      <c r="J162" s="141"/>
      <c r="K162" s="141"/>
      <c r="L162" s="141"/>
      <c r="M162" s="144"/>
      <c r="N162" s="144"/>
      <c r="O162" s="141"/>
      <c r="P162" s="145"/>
      <c r="Q162" s="141"/>
      <c r="R162" s="143"/>
      <c r="S162" s="141"/>
      <c r="T162" s="141"/>
      <c r="U162" s="141"/>
    </row>
    <row r="163" ht="12.75" customHeight="1">
      <c r="A163" s="141"/>
      <c r="B163" s="141"/>
      <c r="C163" s="141"/>
      <c r="D163" s="141"/>
      <c r="E163" s="142"/>
      <c r="F163" s="141"/>
      <c r="G163" s="141"/>
      <c r="H163" s="141"/>
      <c r="I163" s="141"/>
      <c r="J163" s="141"/>
      <c r="K163" s="141"/>
      <c r="L163" s="141"/>
      <c r="M163" s="144"/>
      <c r="N163" s="144"/>
      <c r="O163" s="141"/>
      <c r="P163" s="145"/>
      <c r="Q163" s="141"/>
      <c r="R163" s="143"/>
      <c r="S163" s="141"/>
      <c r="T163" s="141"/>
      <c r="U163" s="141"/>
    </row>
    <row r="164" ht="12.75" customHeight="1">
      <c r="A164" s="141"/>
      <c r="B164" s="141"/>
      <c r="C164" s="141"/>
      <c r="D164" s="141"/>
      <c r="E164" s="142"/>
      <c r="F164" s="141"/>
      <c r="G164" s="141"/>
      <c r="H164" s="141"/>
      <c r="I164" s="141"/>
      <c r="J164" s="141"/>
      <c r="K164" s="141"/>
      <c r="L164" s="141"/>
      <c r="M164" s="144"/>
      <c r="N164" s="144"/>
      <c r="O164" s="141"/>
      <c r="P164" s="145"/>
      <c r="Q164" s="141"/>
      <c r="R164" s="143"/>
      <c r="S164" s="141"/>
      <c r="T164" s="141"/>
      <c r="U164" s="141"/>
    </row>
    <row r="165" ht="12.75" customHeight="1">
      <c r="A165" s="141"/>
      <c r="B165" s="141"/>
      <c r="C165" s="141"/>
      <c r="D165" s="141"/>
      <c r="E165" s="142"/>
      <c r="F165" s="141"/>
      <c r="G165" s="141"/>
      <c r="H165" s="141"/>
      <c r="I165" s="141"/>
      <c r="J165" s="141"/>
      <c r="K165" s="141"/>
      <c r="L165" s="141"/>
      <c r="M165" s="144"/>
      <c r="N165" s="144"/>
      <c r="O165" s="141"/>
      <c r="P165" s="145"/>
      <c r="Q165" s="141"/>
      <c r="R165" s="143"/>
      <c r="S165" s="141"/>
      <c r="T165" s="141"/>
      <c r="U165" s="141"/>
    </row>
    <row r="166" ht="12.75" customHeight="1">
      <c r="A166" s="141"/>
      <c r="B166" s="141"/>
      <c r="C166" s="141"/>
      <c r="D166" s="141"/>
      <c r="E166" s="142"/>
      <c r="F166" s="141"/>
      <c r="G166" s="141"/>
      <c r="H166" s="141"/>
      <c r="I166" s="141"/>
      <c r="J166" s="141"/>
      <c r="K166" s="141"/>
      <c r="L166" s="141"/>
      <c r="M166" s="144"/>
      <c r="N166" s="144"/>
      <c r="O166" s="141"/>
      <c r="P166" s="145"/>
      <c r="Q166" s="141"/>
      <c r="R166" s="143"/>
      <c r="S166" s="141"/>
      <c r="T166" s="141"/>
      <c r="U166" s="141"/>
    </row>
    <row r="167" ht="12.75" customHeight="1">
      <c r="A167" s="141"/>
      <c r="B167" s="141"/>
      <c r="C167" s="141"/>
      <c r="D167" s="141"/>
      <c r="E167" s="142"/>
      <c r="F167" s="141"/>
      <c r="G167" s="141"/>
      <c r="H167" s="141"/>
      <c r="I167" s="141"/>
      <c r="J167" s="141"/>
      <c r="K167" s="141"/>
      <c r="L167" s="141"/>
      <c r="M167" s="144"/>
      <c r="N167" s="144"/>
      <c r="O167" s="141"/>
      <c r="P167" s="145"/>
      <c r="Q167" s="141"/>
      <c r="R167" s="143"/>
      <c r="S167" s="141"/>
      <c r="T167" s="141"/>
      <c r="U167" s="141"/>
    </row>
    <row r="168" ht="12.75" customHeight="1">
      <c r="A168" s="141"/>
      <c r="B168" s="141"/>
      <c r="C168" s="141"/>
      <c r="D168" s="141"/>
      <c r="E168" s="142"/>
      <c r="F168" s="141"/>
      <c r="G168" s="141"/>
      <c r="H168" s="141"/>
      <c r="I168" s="141"/>
      <c r="J168" s="141"/>
      <c r="K168" s="141"/>
      <c r="L168" s="141"/>
      <c r="M168" s="144"/>
      <c r="N168" s="144"/>
      <c r="O168" s="141"/>
      <c r="P168" s="145"/>
      <c r="Q168" s="141"/>
      <c r="R168" s="143"/>
      <c r="S168" s="141"/>
      <c r="T168" s="141"/>
      <c r="U168" s="141"/>
    </row>
    <row r="169" ht="12.75" customHeight="1">
      <c r="A169" s="141"/>
      <c r="B169" s="141"/>
      <c r="C169" s="141"/>
      <c r="D169" s="141"/>
      <c r="E169" s="142"/>
      <c r="F169" s="141"/>
      <c r="G169" s="141"/>
      <c r="H169" s="141"/>
      <c r="I169" s="141"/>
      <c r="J169" s="141"/>
      <c r="K169" s="141"/>
      <c r="L169" s="141"/>
      <c r="M169" s="144"/>
      <c r="N169" s="144"/>
      <c r="O169" s="141"/>
      <c r="P169" s="145"/>
      <c r="Q169" s="141"/>
      <c r="R169" s="143"/>
      <c r="S169" s="141"/>
      <c r="T169" s="141"/>
      <c r="U169" s="141"/>
    </row>
    <row r="170" ht="12.75" customHeight="1">
      <c r="A170" s="141"/>
      <c r="B170" s="141"/>
      <c r="C170" s="141"/>
      <c r="D170" s="141"/>
      <c r="E170" s="142"/>
      <c r="F170" s="141"/>
      <c r="G170" s="141"/>
      <c r="H170" s="141"/>
      <c r="I170" s="141"/>
      <c r="J170" s="141"/>
      <c r="K170" s="141"/>
      <c r="L170" s="141"/>
      <c r="M170" s="144"/>
      <c r="N170" s="144"/>
      <c r="O170" s="141"/>
      <c r="P170" s="145"/>
      <c r="Q170" s="141"/>
      <c r="R170" s="143"/>
      <c r="S170" s="141"/>
      <c r="T170" s="141"/>
      <c r="U170" s="141"/>
    </row>
    <row r="171" ht="12.75" customHeight="1">
      <c r="A171" s="141"/>
      <c r="B171" s="141"/>
      <c r="C171" s="141"/>
      <c r="D171" s="141"/>
      <c r="E171" s="142"/>
      <c r="F171" s="141"/>
      <c r="G171" s="141"/>
      <c r="H171" s="141"/>
      <c r="I171" s="141"/>
      <c r="J171" s="141"/>
      <c r="K171" s="141"/>
      <c r="L171" s="141"/>
      <c r="M171" s="144"/>
      <c r="N171" s="144"/>
      <c r="O171" s="141"/>
      <c r="P171" s="145"/>
      <c r="Q171" s="141"/>
      <c r="R171" s="143"/>
      <c r="S171" s="141"/>
      <c r="T171" s="141"/>
      <c r="U171" s="141"/>
    </row>
    <row r="172" ht="12.75" customHeight="1">
      <c r="A172" s="141"/>
      <c r="B172" s="141"/>
      <c r="C172" s="141"/>
      <c r="D172" s="141"/>
      <c r="E172" s="142"/>
      <c r="F172" s="141"/>
      <c r="G172" s="141"/>
      <c r="H172" s="141"/>
      <c r="I172" s="141"/>
      <c r="J172" s="141"/>
      <c r="K172" s="141"/>
      <c r="L172" s="141"/>
      <c r="M172" s="144"/>
      <c r="N172" s="144"/>
      <c r="O172" s="141"/>
      <c r="P172" s="145"/>
      <c r="Q172" s="141"/>
      <c r="R172" s="143"/>
      <c r="S172" s="141"/>
      <c r="T172" s="141"/>
      <c r="U172" s="141"/>
    </row>
    <row r="173" ht="12.75" customHeight="1">
      <c r="A173" s="141"/>
      <c r="B173" s="141"/>
      <c r="C173" s="141"/>
      <c r="D173" s="141"/>
      <c r="E173" s="142"/>
      <c r="F173" s="141"/>
      <c r="G173" s="141"/>
      <c r="H173" s="141"/>
      <c r="I173" s="141"/>
      <c r="J173" s="141"/>
      <c r="K173" s="141"/>
      <c r="L173" s="141"/>
      <c r="M173" s="144"/>
      <c r="N173" s="144"/>
      <c r="O173" s="141"/>
      <c r="P173" s="145"/>
      <c r="Q173" s="141"/>
      <c r="R173" s="143"/>
      <c r="S173" s="141"/>
      <c r="T173" s="141"/>
      <c r="U173" s="141"/>
    </row>
    <row r="174" ht="12.75" customHeight="1">
      <c r="A174" s="141"/>
      <c r="B174" s="141"/>
      <c r="C174" s="141"/>
      <c r="D174" s="141"/>
      <c r="E174" s="142"/>
      <c r="F174" s="141"/>
      <c r="G174" s="141"/>
      <c r="H174" s="141"/>
      <c r="I174" s="141"/>
      <c r="J174" s="141"/>
      <c r="K174" s="141"/>
      <c r="L174" s="141"/>
      <c r="M174" s="144"/>
      <c r="N174" s="144"/>
      <c r="O174" s="141"/>
      <c r="P174" s="145"/>
      <c r="Q174" s="141"/>
      <c r="R174" s="143"/>
      <c r="S174" s="141"/>
      <c r="T174" s="141"/>
      <c r="U174" s="141"/>
    </row>
    <row r="175" ht="12.75" customHeight="1">
      <c r="A175" s="141"/>
      <c r="B175" s="141"/>
      <c r="C175" s="141"/>
      <c r="D175" s="141"/>
      <c r="E175" s="142"/>
      <c r="F175" s="141"/>
      <c r="G175" s="141"/>
      <c r="H175" s="141"/>
      <c r="I175" s="141"/>
      <c r="J175" s="141"/>
      <c r="K175" s="141"/>
      <c r="L175" s="141"/>
      <c r="M175" s="144"/>
      <c r="N175" s="144"/>
      <c r="O175" s="141"/>
      <c r="P175" s="145"/>
      <c r="Q175" s="141"/>
      <c r="R175" s="143"/>
      <c r="S175" s="141"/>
      <c r="T175" s="141"/>
      <c r="U175" s="141"/>
    </row>
    <row r="176" ht="12.75" customHeight="1">
      <c r="A176" s="141"/>
      <c r="B176" s="141"/>
      <c r="C176" s="141"/>
      <c r="D176" s="141"/>
      <c r="E176" s="142"/>
      <c r="F176" s="141"/>
      <c r="G176" s="141"/>
      <c r="H176" s="141"/>
      <c r="I176" s="141"/>
      <c r="J176" s="141"/>
      <c r="K176" s="141"/>
      <c r="L176" s="141"/>
      <c r="M176" s="144"/>
      <c r="N176" s="144"/>
      <c r="O176" s="141"/>
      <c r="P176" s="145"/>
      <c r="Q176" s="141"/>
      <c r="R176" s="143"/>
      <c r="S176" s="141"/>
      <c r="T176" s="141"/>
      <c r="U176" s="141"/>
    </row>
    <row r="177" ht="12.75" customHeight="1">
      <c r="A177" s="141"/>
      <c r="B177" s="141"/>
      <c r="C177" s="141"/>
      <c r="D177" s="141"/>
      <c r="E177" s="142"/>
      <c r="F177" s="141"/>
      <c r="G177" s="141"/>
      <c r="H177" s="141"/>
      <c r="I177" s="141"/>
      <c r="J177" s="141"/>
      <c r="K177" s="141"/>
      <c r="L177" s="141"/>
      <c r="M177" s="144"/>
      <c r="N177" s="144"/>
      <c r="O177" s="141"/>
      <c r="P177" s="145"/>
      <c r="Q177" s="141"/>
      <c r="R177" s="143"/>
      <c r="S177" s="141"/>
      <c r="T177" s="141"/>
      <c r="U177" s="141"/>
    </row>
    <row r="178" ht="12.75" customHeight="1">
      <c r="A178" s="141"/>
      <c r="B178" s="141"/>
      <c r="C178" s="141"/>
      <c r="D178" s="141"/>
      <c r="E178" s="142"/>
      <c r="F178" s="141"/>
      <c r="G178" s="141"/>
      <c r="H178" s="141"/>
      <c r="I178" s="141"/>
      <c r="J178" s="141"/>
      <c r="K178" s="141"/>
      <c r="L178" s="141"/>
      <c r="M178" s="144"/>
      <c r="N178" s="144"/>
      <c r="O178" s="141"/>
      <c r="P178" s="145"/>
      <c r="Q178" s="141"/>
      <c r="R178" s="143"/>
      <c r="S178" s="141"/>
      <c r="T178" s="141"/>
      <c r="U178" s="141"/>
    </row>
    <row r="179" ht="12.75" customHeight="1">
      <c r="A179" s="141"/>
      <c r="B179" s="141"/>
      <c r="C179" s="141"/>
      <c r="D179" s="141"/>
      <c r="E179" s="142"/>
      <c r="F179" s="141"/>
      <c r="G179" s="141"/>
      <c r="H179" s="141"/>
      <c r="I179" s="141"/>
      <c r="J179" s="141"/>
      <c r="K179" s="141"/>
      <c r="L179" s="141"/>
      <c r="M179" s="144"/>
      <c r="N179" s="144"/>
      <c r="O179" s="141"/>
      <c r="P179" s="145"/>
      <c r="Q179" s="141"/>
      <c r="R179" s="143"/>
      <c r="S179" s="141"/>
      <c r="T179" s="141"/>
      <c r="U179" s="141"/>
    </row>
    <row r="180" ht="12.75" customHeight="1">
      <c r="A180" s="141"/>
      <c r="B180" s="141"/>
      <c r="C180" s="141"/>
      <c r="D180" s="141"/>
      <c r="E180" s="142"/>
      <c r="F180" s="141"/>
      <c r="G180" s="141"/>
      <c r="H180" s="141"/>
      <c r="I180" s="141"/>
      <c r="J180" s="141"/>
      <c r="K180" s="141"/>
      <c r="L180" s="141"/>
      <c r="M180" s="144"/>
      <c r="N180" s="144"/>
      <c r="O180" s="141"/>
      <c r="P180" s="145"/>
      <c r="Q180" s="141"/>
      <c r="R180" s="143"/>
      <c r="S180" s="141"/>
      <c r="T180" s="141"/>
      <c r="U180" s="141"/>
    </row>
    <row r="181" ht="12.75" customHeight="1">
      <c r="A181" s="141"/>
      <c r="B181" s="141"/>
      <c r="C181" s="141"/>
      <c r="D181" s="141"/>
      <c r="E181" s="142"/>
      <c r="F181" s="141"/>
      <c r="G181" s="141"/>
      <c r="H181" s="141"/>
      <c r="I181" s="141"/>
      <c r="J181" s="141"/>
      <c r="K181" s="141"/>
      <c r="L181" s="141"/>
      <c r="M181" s="144"/>
      <c r="N181" s="144"/>
      <c r="O181" s="141"/>
      <c r="P181" s="145"/>
      <c r="Q181" s="141"/>
      <c r="R181" s="143"/>
      <c r="S181" s="141"/>
      <c r="T181" s="141"/>
      <c r="U181" s="141"/>
    </row>
    <row r="182" ht="12.75" customHeight="1">
      <c r="A182" s="141"/>
      <c r="B182" s="141"/>
      <c r="C182" s="141"/>
      <c r="D182" s="141"/>
      <c r="E182" s="142"/>
      <c r="F182" s="141"/>
      <c r="G182" s="141"/>
      <c r="H182" s="141"/>
      <c r="I182" s="141"/>
      <c r="J182" s="141"/>
      <c r="K182" s="141"/>
      <c r="L182" s="141"/>
      <c r="M182" s="144"/>
      <c r="N182" s="144"/>
      <c r="O182" s="141"/>
      <c r="P182" s="145"/>
      <c r="Q182" s="141"/>
      <c r="R182" s="143"/>
      <c r="S182" s="141"/>
      <c r="T182" s="141"/>
      <c r="U182" s="141"/>
    </row>
    <row r="183" ht="12.75" customHeight="1">
      <c r="A183" s="141"/>
      <c r="B183" s="141"/>
      <c r="C183" s="141"/>
      <c r="D183" s="141"/>
      <c r="E183" s="142"/>
      <c r="F183" s="141"/>
      <c r="G183" s="141"/>
      <c r="H183" s="141"/>
      <c r="I183" s="141"/>
      <c r="J183" s="141"/>
      <c r="K183" s="141"/>
      <c r="L183" s="141"/>
      <c r="M183" s="144"/>
      <c r="N183" s="144"/>
      <c r="O183" s="141"/>
      <c r="P183" s="145"/>
      <c r="Q183" s="141"/>
      <c r="R183" s="143"/>
      <c r="S183" s="141"/>
      <c r="T183" s="141"/>
      <c r="U183" s="141"/>
    </row>
    <row r="184" ht="12.75" customHeight="1">
      <c r="A184" s="141"/>
      <c r="B184" s="141"/>
      <c r="C184" s="141"/>
      <c r="D184" s="141"/>
      <c r="E184" s="142"/>
      <c r="F184" s="141"/>
      <c r="G184" s="141"/>
      <c r="H184" s="141"/>
      <c r="I184" s="141"/>
      <c r="J184" s="141"/>
      <c r="K184" s="141"/>
      <c r="L184" s="141"/>
      <c r="M184" s="144"/>
      <c r="N184" s="144"/>
      <c r="O184" s="141"/>
      <c r="P184" s="145"/>
      <c r="Q184" s="141"/>
      <c r="R184" s="143"/>
      <c r="S184" s="141"/>
      <c r="T184" s="141"/>
      <c r="U184" s="141"/>
    </row>
    <row r="185" ht="12.75" customHeight="1">
      <c r="A185" s="141"/>
      <c r="B185" s="141"/>
      <c r="C185" s="141"/>
      <c r="D185" s="141"/>
      <c r="E185" s="142"/>
      <c r="F185" s="141"/>
      <c r="G185" s="141"/>
      <c r="H185" s="141"/>
      <c r="I185" s="141"/>
      <c r="J185" s="141"/>
      <c r="K185" s="141"/>
      <c r="L185" s="141"/>
      <c r="M185" s="144"/>
      <c r="N185" s="144"/>
      <c r="O185" s="141"/>
      <c r="P185" s="145"/>
      <c r="Q185" s="141"/>
      <c r="R185" s="143"/>
      <c r="S185" s="141"/>
      <c r="T185" s="141"/>
      <c r="U185" s="141"/>
    </row>
    <row r="186" ht="12.75" customHeight="1">
      <c r="A186" s="141"/>
      <c r="B186" s="141"/>
      <c r="C186" s="141"/>
      <c r="D186" s="141"/>
      <c r="E186" s="142"/>
      <c r="F186" s="141"/>
      <c r="G186" s="141"/>
      <c r="H186" s="141"/>
      <c r="I186" s="141"/>
      <c r="J186" s="141"/>
      <c r="K186" s="141"/>
      <c r="L186" s="141"/>
      <c r="M186" s="144"/>
      <c r="N186" s="144"/>
      <c r="O186" s="141"/>
      <c r="P186" s="145"/>
      <c r="Q186" s="141"/>
      <c r="R186" s="143"/>
      <c r="S186" s="141"/>
      <c r="T186" s="141"/>
      <c r="U186" s="141"/>
    </row>
    <row r="187" ht="12.75" customHeight="1">
      <c r="A187" s="141"/>
      <c r="B187" s="141"/>
      <c r="C187" s="141"/>
      <c r="D187" s="141"/>
      <c r="E187" s="142"/>
      <c r="F187" s="141"/>
      <c r="G187" s="141"/>
      <c r="H187" s="141"/>
      <c r="I187" s="141"/>
      <c r="J187" s="141"/>
      <c r="K187" s="141"/>
      <c r="L187" s="141"/>
      <c r="M187" s="144"/>
      <c r="N187" s="144"/>
      <c r="O187" s="141"/>
      <c r="P187" s="145"/>
      <c r="Q187" s="141"/>
      <c r="R187" s="143"/>
      <c r="S187" s="141"/>
      <c r="T187" s="141"/>
      <c r="U187" s="141"/>
    </row>
    <row r="188" ht="12.75" customHeight="1">
      <c r="A188" s="141"/>
      <c r="B188" s="141"/>
      <c r="C188" s="141"/>
      <c r="D188" s="141"/>
      <c r="E188" s="142"/>
      <c r="F188" s="141"/>
      <c r="G188" s="141"/>
      <c r="H188" s="141"/>
      <c r="I188" s="141"/>
      <c r="J188" s="141"/>
      <c r="K188" s="141"/>
      <c r="L188" s="141"/>
      <c r="M188" s="144"/>
      <c r="N188" s="144"/>
      <c r="O188" s="141"/>
      <c r="P188" s="145"/>
      <c r="Q188" s="141"/>
      <c r="R188" s="143"/>
      <c r="S188" s="141"/>
      <c r="T188" s="141"/>
      <c r="U188" s="141"/>
    </row>
    <row r="189" ht="12.75" customHeight="1">
      <c r="A189" s="141"/>
      <c r="B189" s="141"/>
      <c r="C189" s="141"/>
      <c r="D189" s="141"/>
      <c r="E189" s="142"/>
      <c r="F189" s="141"/>
      <c r="G189" s="141"/>
      <c r="H189" s="141"/>
      <c r="I189" s="141"/>
      <c r="J189" s="141"/>
      <c r="K189" s="141"/>
      <c r="L189" s="141"/>
      <c r="M189" s="144"/>
      <c r="N189" s="144"/>
      <c r="O189" s="141"/>
      <c r="P189" s="145"/>
      <c r="Q189" s="141"/>
      <c r="R189" s="143"/>
      <c r="S189" s="141"/>
      <c r="T189" s="141"/>
      <c r="U189" s="141"/>
    </row>
    <row r="190" ht="12.75" customHeight="1">
      <c r="A190" s="141"/>
      <c r="B190" s="141"/>
      <c r="C190" s="141"/>
      <c r="D190" s="141"/>
      <c r="E190" s="142"/>
      <c r="F190" s="141"/>
      <c r="G190" s="141"/>
      <c r="H190" s="141"/>
      <c r="I190" s="141"/>
      <c r="J190" s="141"/>
      <c r="K190" s="141"/>
      <c r="L190" s="141"/>
      <c r="M190" s="144"/>
      <c r="N190" s="144"/>
      <c r="O190" s="141"/>
      <c r="P190" s="145"/>
      <c r="Q190" s="141"/>
      <c r="R190" s="143"/>
      <c r="S190" s="141"/>
      <c r="T190" s="141"/>
      <c r="U190" s="141"/>
    </row>
    <row r="191" ht="12.75" customHeight="1">
      <c r="A191" s="141"/>
      <c r="B191" s="141"/>
      <c r="C191" s="141"/>
      <c r="D191" s="141"/>
      <c r="E191" s="142"/>
      <c r="F191" s="141"/>
      <c r="G191" s="141"/>
      <c r="H191" s="141"/>
      <c r="I191" s="141"/>
      <c r="J191" s="141"/>
      <c r="K191" s="141"/>
      <c r="L191" s="141"/>
      <c r="M191" s="144"/>
      <c r="N191" s="144"/>
      <c r="O191" s="141"/>
      <c r="P191" s="145"/>
      <c r="Q191" s="141"/>
      <c r="R191" s="143"/>
      <c r="S191" s="141"/>
      <c r="T191" s="141"/>
      <c r="U191" s="141"/>
    </row>
    <row r="192" ht="12.75" customHeight="1">
      <c r="A192" s="141"/>
      <c r="B192" s="141"/>
      <c r="C192" s="141"/>
      <c r="D192" s="141"/>
      <c r="E192" s="142"/>
      <c r="F192" s="141"/>
      <c r="G192" s="141"/>
      <c r="H192" s="141"/>
      <c r="I192" s="141"/>
      <c r="J192" s="141"/>
      <c r="K192" s="141"/>
      <c r="L192" s="141"/>
      <c r="M192" s="144"/>
      <c r="N192" s="144"/>
      <c r="O192" s="141"/>
      <c r="P192" s="145"/>
      <c r="Q192" s="141"/>
      <c r="R192" s="143"/>
      <c r="S192" s="141"/>
      <c r="T192" s="141"/>
      <c r="U192" s="141"/>
    </row>
    <row r="193" ht="12.75" customHeight="1">
      <c r="A193" s="141"/>
      <c r="B193" s="141"/>
      <c r="C193" s="141"/>
      <c r="D193" s="141"/>
      <c r="E193" s="142"/>
      <c r="F193" s="141"/>
      <c r="G193" s="141"/>
      <c r="H193" s="141"/>
      <c r="I193" s="141"/>
      <c r="J193" s="141"/>
      <c r="K193" s="141"/>
      <c r="L193" s="141"/>
      <c r="M193" s="144"/>
      <c r="N193" s="144"/>
      <c r="O193" s="141"/>
      <c r="P193" s="145"/>
      <c r="Q193" s="141"/>
      <c r="R193" s="143"/>
      <c r="S193" s="141"/>
      <c r="T193" s="141"/>
      <c r="U193" s="141"/>
    </row>
    <row r="194" ht="12.75" customHeight="1">
      <c r="A194" s="141"/>
      <c r="B194" s="141"/>
      <c r="C194" s="141"/>
      <c r="D194" s="141"/>
      <c r="E194" s="142"/>
      <c r="F194" s="141"/>
      <c r="G194" s="141"/>
      <c r="H194" s="141"/>
      <c r="I194" s="141"/>
      <c r="J194" s="141"/>
      <c r="K194" s="141"/>
      <c r="L194" s="141"/>
      <c r="M194" s="144"/>
      <c r="N194" s="144"/>
      <c r="O194" s="141"/>
      <c r="P194" s="145"/>
      <c r="Q194" s="141"/>
      <c r="R194" s="143"/>
      <c r="S194" s="141"/>
      <c r="T194" s="141"/>
      <c r="U194" s="141"/>
    </row>
    <row r="195" ht="12.75" customHeight="1">
      <c r="A195" s="141"/>
      <c r="B195" s="141"/>
      <c r="C195" s="141"/>
      <c r="D195" s="141"/>
      <c r="E195" s="142"/>
      <c r="F195" s="141"/>
      <c r="G195" s="141"/>
      <c r="H195" s="141"/>
      <c r="I195" s="141"/>
      <c r="J195" s="141"/>
      <c r="K195" s="141"/>
      <c r="L195" s="141"/>
      <c r="M195" s="144"/>
      <c r="N195" s="144"/>
      <c r="O195" s="141"/>
      <c r="P195" s="145"/>
      <c r="Q195" s="141"/>
      <c r="R195" s="143"/>
      <c r="S195" s="141"/>
      <c r="T195" s="141"/>
      <c r="U195" s="141"/>
    </row>
    <row r="196" ht="12.75" customHeight="1">
      <c r="A196" s="141"/>
      <c r="B196" s="141"/>
      <c r="C196" s="141"/>
      <c r="D196" s="141"/>
      <c r="E196" s="142"/>
      <c r="F196" s="141"/>
      <c r="G196" s="141"/>
      <c r="H196" s="141"/>
      <c r="I196" s="141"/>
      <c r="J196" s="141"/>
      <c r="K196" s="141"/>
      <c r="L196" s="141"/>
      <c r="M196" s="144"/>
      <c r="N196" s="144"/>
      <c r="O196" s="141"/>
      <c r="P196" s="145"/>
      <c r="Q196" s="141"/>
      <c r="R196" s="143"/>
      <c r="S196" s="141"/>
      <c r="T196" s="141"/>
      <c r="U196" s="141"/>
    </row>
    <row r="197" ht="12.75" customHeight="1">
      <c r="A197" s="141"/>
      <c r="B197" s="141"/>
      <c r="C197" s="141"/>
      <c r="D197" s="141"/>
      <c r="E197" s="142"/>
      <c r="F197" s="141"/>
      <c r="G197" s="141"/>
      <c r="H197" s="141"/>
      <c r="I197" s="141"/>
      <c r="J197" s="141"/>
      <c r="K197" s="141"/>
      <c r="L197" s="141"/>
      <c r="M197" s="144"/>
      <c r="N197" s="144"/>
      <c r="O197" s="141"/>
      <c r="P197" s="145"/>
      <c r="Q197" s="141"/>
      <c r="R197" s="143"/>
      <c r="S197" s="141"/>
      <c r="T197" s="141"/>
      <c r="U197" s="141"/>
    </row>
    <row r="198" ht="12.75" customHeight="1">
      <c r="A198" s="141"/>
      <c r="B198" s="141"/>
      <c r="C198" s="141"/>
      <c r="D198" s="141"/>
      <c r="E198" s="142"/>
      <c r="F198" s="141"/>
      <c r="G198" s="141"/>
      <c r="H198" s="141"/>
      <c r="I198" s="141"/>
      <c r="J198" s="141"/>
      <c r="K198" s="141"/>
      <c r="L198" s="141"/>
      <c r="M198" s="144"/>
      <c r="N198" s="144"/>
      <c r="O198" s="141"/>
      <c r="P198" s="145"/>
      <c r="Q198" s="141"/>
      <c r="R198" s="143"/>
      <c r="S198" s="141"/>
      <c r="T198" s="141"/>
      <c r="U198" s="141"/>
    </row>
    <row r="199" ht="12.75" customHeight="1">
      <c r="A199" s="141"/>
      <c r="B199" s="141"/>
      <c r="C199" s="141"/>
      <c r="D199" s="141"/>
      <c r="E199" s="142"/>
      <c r="F199" s="141"/>
      <c r="G199" s="141"/>
      <c r="H199" s="141"/>
      <c r="I199" s="141"/>
      <c r="J199" s="141"/>
      <c r="K199" s="141"/>
      <c r="L199" s="141"/>
      <c r="M199" s="144"/>
      <c r="N199" s="144"/>
      <c r="O199" s="141"/>
      <c r="P199" s="145"/>
      <c r="Q199" s="141"/>
      <c r="R199" s="143"/>
      <c r="S199" s="141"/>
      <c r="T199" s="141"/>
      <c r="U199" s="141"/>
    </row>
    <row r="200" ht="12.75" customHeight="1">
      <c r="A200" s="141"/>
      <c r="B200" s="141"/>
      <c r="C200" s="141"/>
      <c r="D200" s="141"/>
      <c r="E200" s="142"/>
      <c r="F200" s="141"/>
      <c r="G200" s="141"/>
      <c r="H200" s="141"/>
      <c r="I200" s="141"/>
      <c r="J200" s="141"/>
      <c r="K200" s="141"/>
      <c r="L200" s="141"/>
      <c r="M200" s="144"/>
      <c r="N200" s="144"/>
      <c r="O200" s="141"/>
      <c r="P200" s="145"/>
      <c r="Q200" s="141"/>
      <c r="R200" s="143"/>
      <c r="S200" s="141"/>
      <c r="T200" s="141"/>
      <c r="U200" s="141"/>
    </row>
    <row r="201" ht="12.75" customHeight="1">
      <c r="A201" s="141"/>
      <c r="B201" s="141"/>
      <c r="C201" s="141"/>
      <c r="D201" s="141"/>
      <c r="E201" s="142"/>
      <c r="F201" s="141"/>
      <c r="G201" s="141"/>
      <c r="H201" s="141"/>
      <c r="I201" s="141"/>
      <c r="J201" s="141"/>
      <c r="K201" s="141"/>
      <c r="L201" s="141"/>
      <c r="M201" s="144"/>
      <c r="N201" s="144"/>
      <c r="O201" s="141"/>
      <c r="P201" s="145"/>
      <c r="Q201" s="141"/>
      <c r="R201" s="143"/>
      <c r="S201" s="141"/>
      <c r="T201" s="141"/>
      <c r="U201" s="141"/>
    </row>
    <row r="202" ht="12.75" customHeight="1">
      <c r="A202" s="141"/>
      <c r="B202" s="141"/>
      <c r="C202" s="141"/>
      <c r="D202" s="141"/>
      <c r="E202" s="142"/>
      <c r="F202" s="141"/>
      <c r="G202" s="141"/>
      <c r="H202" s="141"/>
      <c r="I202" s="141"/>
      <c r="J202" s="141"/>
      <c r="K202" s="141"/>
      <c r="L202" s="141"/>
      <c r="M202" s="144"/>
      <c r="N202" s="144"/>
      <c r="O202" s="141"/>
      <c r="P202" s="145"/>
      <c r="Q202" s="141"/>
      <c r="R202" s="143"/>
      <c r="S202" s="141"/>
      <c r="T202" s="141"/>
      <c r="U202" s="141"/>
    </row>
    <row r="203" ht="12.75" customHeight="1">
      <c r="A203" s="141"/>
      <c r="B203" s="141"/>
      <c r="C203" s="141"/>
      <c r="D203" s="141"/>
      <c r="E203" s="142"/>
      <c r="F203" s="141"/>
      <c r="G203" s="141"/>
      <c r="H203" s="141"/>
      <c r="I203" s="141"/>
      <c r="J203" s="141"/>
      <c r="K203" s="141"/>
      <c r="L203" s="141"/>
      <c r="M203" s="144"/>
      <c r="N203" s="144"/>
      <c r="O203" s="141"/>
      <c r="P203" s="145"/>
      <c r="Q203" s="141"/>
      <c r="R203" s="143"/>
      <c r="S203" s="141"/>
      <c r="T203" s="141"/>
      <c r="U203" s="141"/>
    </row>
    <row r="204" ht="12.75" customHeight="1">
      <c r="A204" s="141"/>
      <c r="B204" s="141"/>
      <c r="C204" s="141"/>
      <c r="D204" s="141"/>
      <c r="E204" s="142"/>
      <c r="F204" s="141"/>
      <c r="G204" s="141"/>
      <c r="H204" s="141"/>
      <c r="I204" s="141"/>
      <c r="J204" s="141"/>
      <c r="K204" s="141"/>
      <c r="L204" s="141"/>
      <c r="M204" s="144"/>
      <c r="N204" s="144"/>
      <c r="O204" s="141"/>
      <c r="P204" s="145"/>
      <c r="Q204" s="141"/>
      <c r="R204" s="143"/>
      <c r="S204" s="141"/>
      <c r="T204" s="141"/>
      <c r="U204" s="141"/>
    </row>
    <row r="205" ht="12.75" customHeight="1">
      <c r="A205" s="141"/>
      <c r="B205" s="141"/>
      <c r="C205" s="141"/>
      <c r="D205" s="141"/>
      <c r="E205" s="142"/>
      <c r="F205" s="141"/>
      <c r="G205" s="141"/>
      <c r="H205" s="141"/>
      <c r="I205" s="141"/>
      <c r="J205" s="141"/>
      <c r="K205" s="141"/>
      <c r="L205" s="141"/>
      <c r="M205" s="144"/>
      <c r="N205" s="144"/>
      <c r="O205" s="141"/>
      <c r="P205" s="145"/>
      <c r="Q205" s="141"/>
      <c r="R205" s="143"/>
      <c r="S205" s="141"/>
      <c r="T205" s="141"/>
      <c r="U205" s="141"/>
    </row>
    <row r="206" ht="12.75" customHeight="1">
      <c r="A206" s="141"/>
      <c r="B206" s="141"/>
      <c r="C206" s="141"/>
      <c r="D206" s="141"/>
      <c r="E206" s="142"/>
      <c r="F206" s="141"/>
      <c r="G206" s="141"/>
      <c r="H206" s="141"/>
      <c r="I206" s="141"/>
      <c r="J206" s="141"/>
      <c r="K206" s="141"/>
      <c r="L206" s="141"/>
      <c r="M206" s="144"/>
      <c r="N206" s="144"/>
      <c r="O206" s="141"/>
      <c r="P206" s="145"/>
      <c r="Q206" s="141"/>
      <c r="R206" s="143"/>
      <c r="S206" s="141"/>
      <c r="T206" s="141"/>
      <c r="U206" s="141"/>
    </row>
    <row r="207" ht="12.75" customHeight="1">
      <c r="A207" s="141"/>
      <c r="B207" s="141"/>
      <c r="C207" s="141"/>
      <c r="D207" s="141"/>
      <c r="E207" s="142"/>
      <c r="F207" s="141"/>
      <c r="G207" s="141"/>
      <c r="H207" s="141"/>
      <c r="I207" s="141"/>
      <c r="J207" s="141"/>
      <c r="K207" s="141"/>
      <c r="L207" s="141"/>
      <c r="M207" s="144"/>
      <c r="N207" s="144"/>
      <c r="O207" s="141"/>
      <c r="P207" s="145"/>
      <c r="Q207" s="141"/>
      <c r="R207" s="143"/>
      <c r="S207" s="141"/>
      <c r="T207" s="141"/>
      <c r="U207" s="141"/>
    </row>
    <row r="208" ht="12.75" customHeight="1">
      <c r="A208" s="141"/>
      <c r="B208" s="141"/>
      <c r="C208" s="141"/>
      <c r="D208" s="141"/>
      <c r="E208" s="142"/>
      <c r="F208" s="141"/>
      <c r="G208" s="141"/>
      <c r="H208" s="141"/>
      <c r="I208" s="141"/>
      <c r="J208" s="141"/>
      <c r="K208" s="141"/>
      <c r="L208" s="141"/>
      <c r="M208" s="144"/>
      <c r="N208" s="144"/>
      <c r="O208" s="141"/>
      <c r="P208" s="145"/>
      <c r="Q208" s="141"/>
      <c r="R208" s="143"/>
      <c r="S208" s="141"/>
      <c r="T208" s="141"/>
      <c r="U208" s="141"/>
    </row>
    <row r="209" ht="12.75" customHeight="1">
      <c r="A209" s="141"/>
      <c r="B209" s="141"/>
      <c r="C209" s="141"/>
      <c r="D209" s="141"/>
      <c r="E209" s="142"/>
      <c r="F209" s="141"/>
      <c r="G209" s="141"/>
      <c r="H209" s="141"/>
      <c r="I209" s="141"/>
      <c r="J209" s="141"/>
      <c r="K209" s="141"/>
      <c r="L209" s="141"/>
      <c r="M209" s="144"/>
      <c r="N209" s="144"/>
      <c r="O209" s="141"/>
      <c r="P209" s="145"/>
      <c r="Q209" s="141"/>
      <c r="R209" s="143"/>
      <c r="S209" s="141"/>
      <c r="T209" s="141"/>
      <c r="U209" s="141"/>
    </row>
    <row r="210" ht="12.75" customHeight="1">
      <c r="A210" s="141"/>
      <c r="B210" s="141"/>
      <c r="C210" s="141"/>
      <c r="D210" s="141"/>
      <c r="E210" s="142"/>
      <c r="F210" s="141"/>
      <c r="G210" s="141"/>
      <c r="H210" s="141"/>
      <c r="I210" s="141"/>
      <c r="J210" s="141"/>
      <c r="K210" s="141"/>
      <c r="L210" s="141"/>
      <c r="M210" s="144"/>
      <c r="N210" s="144"/>
      <c r="O210" s="141"/>
      <c r="P210" s="145"/>
      <c r="Q210" s="141"/>
      <c r="R210" s="143"/>
      <c r="S210" s="141"/>
      <c r="T210" s="141"/>
      <c r="U210" s="141"/>
    </row>
    <row r="211" ht="12.75" customHeight="1">
      <c r="A211" s="141"/>
      <c r="B211" s="141"/>
      <c r="C211" s="141"/>
      <c r="D211" s="141"/>
      <c r="E211" s="142"/>
      <c r="F211" s="141"/>
      <c r="G211" s="141"/>
      <c r="H211" s="141"/>
      <c r="I211" s="141"/>
      <c r="J211" s="141"/>
      <c r="K211" s="141"/>
      <c r="L211" s="141"/>
      <c r="M211" s="144"/>
      <c r="N211" s="144"/>
      <c r="O211" s="141"/>
      <c r="P211" s="145"/>
      <c r="Q211" s="141"/>
      <c r="R211" s="143"/>
      <c r="S211" s="141"/>
      <c r="T211" s="141"/>
      <c r="U211" s="141"/>
    </row>
    <row r="212" ht="12.75" customHeight="1">
      <c r="A212" s="141"/>
      <c r="B212" s="141"/>
      <c r="C212" s="141"/>
      <c r="D212" s="141"/>
      <c r="E212" s="142"/>
      <c r="F212" s="141"/>
      <c r="G212" s="141"/>
      <c r="H212" s="141"/>
      <c r="I212" s="141"/>
      <c r="J212" s="141"/>
      <c r="K212" s="141"/>
      <c r="L212" s="141"/>
      <c r="M212" s="144"/>
      <c r="N212" s="144"/>
      <c r="O212" s="141"/>
      <c r="P212" s="145"/>
      <c r="Q212" s="141"/>
      <c r="R212" s="143"/>
      <c r="S212" s="141"/>
      <c r="T212" s="141"/>
      <c r="U212" s="141"/>
    </row>
    <row r="213" ht="12.75" customHeight="1">
      <c r="A213" s="141"/>
      <c r="B213" s="141"/>
      <c r="C213" s="141"/>
      <c r="D213" s="141"/>
      <c r="E213" s="142"/>
      <c r="F213" s="141"/>
      <c r="G213" s="141"/>
      <c r="H213" s="141"/>
      <c r="I213" s="141"/>
      <c r="J213" s="141"/>
      <c r="K213" s="141"/>
      <c r="L213" s="141"/>
      <c r="M213" s="144"/>
      <c r="N213" s="144"/>
      <c r="O213" s="141"/>
      <c r="P213" s="145"/>
      <c r="Q213" s="141"/>
      <c r="R213" s="143"/>
      <c r="S213" s="141"/>
      <c r="T213" s="141"/>
      <c r="U213" s="141"/>
    </row>
    <row r="214" ht="12.75" customHeight="1">
      <c r="A214" s="141"/>
      <c r="B214" s="141"/>
      <c r="C214" s="141"/>
      <c r="D214" s="141"/>
      <c r="E214" s="142"/>
      <c r="F214" s="141"/>
      <c r="G214" s="141"/>
      <c r="H214" s="141"/>
      <c r="I214" s="141"/>
      <c r="J214" s="141"/>
      <c r="K214" s="141"/>
      <c r="L214" s="141"/>
      <c r="M214" s="144"/>
      <c r="N214" s="144"/>
      <c r="O214" s="141"/>
      <c r="P214" s="145"/>
      <c r="Q214" s="141"/>
      <c r="R214" s="143"/>
      <c r="S214" s="141"/>
      <c r="T214" s="141"/>
      <c r="U214" s="141"/>
    </row>
    <row r="215" ht="12.75" customHeight="1">
      <c r="A215" s="141"/>
      <c r="B215" s="141"/>
      <c r="C215" s="141"/>
      <c r="D215" s="141"/>
      <c r="E215" s="142"/>
      <c r="F215" s="141"/>
      <c r="G215" s="141"/>
      <c r="H215" s="141"/>
      <c r="I215" s="141"/>
      <c r="J215" s="141"/>
      <c r="K215" s="141"/>
      <c r="L215" s="141"/>
      <c r="M215" s="144"/>
      <c r="N215" s="144"/>
      <c r="O215" s="141"/>
      <c r="P215" s="145"/>
      <c r="Q215" s="141"/>
      <c r="R215" s="143"/>
      <c r="S215" s="141"/>
      <c r="T215" s="141"/>
      <c r="U215" s="141"/>
    </row>
    <row r="216" ht="12.75" customHeight="1">
      <c r="A216" s="141"/>
      <c r="B216" s="141"/>
      <c r="C216" s="141"/>
      <c r="D216" s="141"/>
      <c r="E216" s="142"/>
      <c r="F216" s="141"/>
      <c r="G216" s="141"/>
      <c r="H216" s="141"/>
      <c r="I216" s="141"/>
      <c r="J216" s="141"/>
      <c r="K216" s="141"/>
      <c r="L216" s="141"/>
      <c r="M216" s="144"/>
      <c r="N216" s="144"/>
      <c r="O216" s="141"/>
      <c r="P216" s="145"/>
      <c r="Q216" s="141"/>
      <c r="R216" s="143"/>
      <c r="S216" s="141"/>
      <c r="T216" s="141"/>
      <c r="U216" s="141"/>
    </row>
    <row r="217" ht="12.75" customHeight="1">
      <c r="A217" s="141"/>
      <c r="B217" s="141"/>
      <c r="C217" s="141"/>
      <c r="D217" s="141"/>
      <c r="E217" s="142"/>
      <c r="F217" s="141"/>
      <c r="G217" s="141"/>
      <c r="H217" s="141"/>
      <c r="I217" s="141"/>
      <c r="J217" s="141"/>
      <c r="K217" s="141"/>
      <c r="L217" s="141"/>
      <c r="M217" s="144"/>
      <c r="N217" s="144"/>
      <c r="O217" s="141"/>
      <c r="P217" s="145"/>
      <c r="Q217" s="141"/>
      <c r="R217" s="143"/>
      <c r="S217" s="141"/>
      <c r="T217" s="141"/>
      <c r="U217" s="141"/>
    </row>
    <row r="218" ht="12.75" customHeight="1">
      <c r="A218" s="141"/>
      <c r="B218" s="141"/>
      <c r="C218" s="141"/>
      <c r="D218" s="141"/>
      <c r="E218" s="142"/>
      <c r="F218" s="141"/>
      <c r="G218" s="141"/>
      <c r="H218" s="141"/>
      <c r="I218" s="141"/>
      <c r="J218" s="141"/>
      <c r="K218" s="141"/>
      <c r="L218" s="141"/>
      <c r="M218" s="144"/>
      <c r="N218" s="144"/>
      <c r="O218" s="141"/>
      <c r="P218" s="145"/>
      <c r="Q218" s="141"/>
      <c r="R218" s="143"/>
      <c r="S218" s="141"/>
      <c r="T218" s="141"/>
      <c r="U218" s="141"/>
    </row>
    <row r="219" ht="12.75" customHeight="1">
      <c r="A219" s="141"/>
      <c r="B219" s="141"/>
      <c r="C219" s="141"/>
      <c r="D219" s="141"/>
      <c r="E219" s="142"/>
      <c r="F219" s="141"/>
      <c r="G219" s="141"/>
      <c r="H219" s="141"/>
      <c r="I219" s="141"/>
      <c r="J219" s="141"/>
      <c r="K219" s="141"/>
      <c r="L219" s="141"/>
      <c r="M219" s="144"/>
      <c r="N219" s="144"/>
      <c r="O219" s="141"/>
      <c r="P219" s="145"/>
      <c r="Q219" s="141"/>
      <c r="R219" s="143"/>
      <c r="S219" s="141"/>
      <c r="T219" s="141"/>
      <c r="U219" s="141"/>
    </row>
    <row r="220" ht="12.75" customHeight="1">
      <c r="A220" s="141"/>
      <c r="B220" s="141"/>
      <c r="C220" s="141"/>
      <c r="D220" s="141"/>
      <c r="E220" s="142"/>
      <c r="F220" s="141"/>
      <c r="G220" s="141"/>
      <c r="H220" s="141"/>
      <c r="I220" s="141"/>
      <c r="J220" s="141"/>
      <c r="K220" s="141"/>
      <c r="L220" s="141"/>
      <c r="M220" s="144"/>
      <c r="N220" s="144"/>
      <c r="O220" s="141"/>
      <c r="P220" s="145"/>
      <c r="Q220" s="141"/>
      <c r="R220" s="143"/>
      <c r="S220" s="141"/>
      <c r="T220" s="141"/>
      <c r="U220" s="141"/>
    </row>
    <row r="221" ht="12.75" customHeight="1">
      <c r="A221" s="141"/>
      <c r="B221" s="141"/>
      <c r="C221" s="141"/>
      <c r="D221" s="141"/>
      <c r="E221" s="142"/>
      <c r="F221" s="141"/>
      <c r="G221" s="141"/>
      <c r="H221" s="141"/>
      <c r="I221" s="141"/>
      <c r="J221" s="141"/>
      <c r="K221" s="141"/>
      <c r="L221" s="141"/>
      <c r="M221" s="144"/>
      <c r="N221" s="144"/>
      <c r="O221" s="141"/>
      <c r="P221" s="145"/>
      <c r="Q221" s="141"/>
      <c r="R221" s="143"/>
      <c r="S221" s="141"/>
      <c r="T221" s="141"/>
      <c r="U221" s="141"/>
    </row>
    <row r="222" ht="12.75" customHeight="1">
      <c r="A222" s="141"/>
      <c r="B222" s="141"/>
      <c r="C222" s="141"/>
      <c r="D222" s="141"/>
      <c r="E222" s="142"/>
      <c r="F222" s="141"/>
      <c r="G222" s="141"/>
      <c r="H222" s="141"/>
      <c r="I222" s="141"/>
      <c r="J222" s="141"/>
      <c r="K222" s="141"/>
      <c r="L222" s="141"/>
      <c r="M222" s="144"/>
      <c r="N222" s="144"/>
      <c r="O222" s="141"/>
      <c r="P222" s="145"/>
      <c r="Q222" s="141"/>
      <c r="R222" s="143"/>
      <c r="S222" s="141"/>
      <c r="T222" s="141"/>
      <c r="U222" s="141"/>
    </row>
    <row r="223" ht="12.75" customHeight="1">
      <c r="A223" s="141"/>
      <c r="B223" s="141"/>
      <c r="C223" s="141"/>
      <c r="D223" s="141"/>
      <c r="E223" s="142"/>
      <c r="F223" s="141"/>
      <c r="G223" s="141"/>
      <c r="H223" s="141"/>
      <c r="I223" s="141"/>
      <c r="J223" s="141"/>
      <c r="K223" s="141"/>
      <c r="L223" s="141"/>
      <c r="M223" s="144"/>
      <c r="N223" s="144"/>
      <c r="O223" s="141"/>
      <c r="P223" s="145"/>
      <c r="Q223" s="141"/>
      <c r="R223" s="143"/>
      <c r="S223" s="141"/>
      <c r="T223" s="141"/>
      <c r="U223" s="141"/>
    </row>
    <row r="224" ht="12.75" customHeight="1">
      <c r="A224" s="141"/>
      <c r="B224" s="141"/>
      <c r="C224" s="141"/>
      <c r="D224" s="141"/>
      <c r="E224" s="142"/>
      <c r="F224" s="141"/>
      <c r="G224" s="141"/>
      <c r="H224" s="141"/>
      <c r="I224" s="141"/>
      <c r="J224" s="141"/>
      <c r="K224" s="141"/>
      <c r="L224" s="141"/>
      <c r="M224" s="144"/>
      <c r="N224" s="144"/>
      <c r="O224" s="141"/>
      <c r="P224" s="145"/>
      <c r="Q224" s="141"/>
      <c r="R224" s="143"/>
      <c r="S224" s="141"/>
      <c r="T224" s="141"/>
      <c r="U224" s="141"/>
    </row>
    <row r="225" ht="12.75" customHeight="1">
      <c r="A225" s="141"/>
      <c r="B225" s="141"/>
      <c r="C225" s="141"/>
      <c r="D225" s="141"/>
      <c r="E225" s="142"/>
      <c r="F225" s="141"/>
      <c r="G225" s="141"/>
      <c r="H225" s="141"/>
      <c r="I225" s="141"/>
      <c r="J225" s="141"/>
      <c r="K225" s="141"/>
      <c r="L225" s="141"/>
      <c r="M225" s="144"/>
      <c r="N225" s="144"/>
      <c r="O225" s="141"/>
      <c r="P225" s="145"/>
      <c r="Q225" s="141"/>
      <c r="R225" s="143"/>
      <c r="S225" s="141"/>
      <c r="T225" s="141"/>
      <c r="U225" s="141"/>
    </row>
    <row r="226" ht="12.75" customHeight="1">
      <c r="A226" s="141"/>
      <c r="B226" s="141"/>
      <c r="C226" s="141"/>
      <c r="D226" s="141"/>
      <c r="E226" s="142"/>
      <c r="F226" s="141"/>
      <c r="G226" s="141"/>
      <c r="H226" s="141"/>
      <c r="I226" s="141"/>
      <c r="J226" s="141"/>
      <c r="K226" s="141"/>
      <c r="L226" s="141"/>
      <c r="M226" s="144"/>
      <c r="N226" s="144"/>
      <c r="O226" s="141"/>
      <c r="P226" s="145"/>
      <c r="Q226" s="141"/>
      <c r="R226" s="143"/>
      <c r="S226" s="141"/>
      <c r="T226" s="141"/>
      <c r="U226" s="141"/>
    </row>
    <row r="227" ht="12.75" customHeight="1">
      <c r="A227" s="141"/>
      <c r="B227" s="141"/>
      <c r="C227" s="141"/>
      <c r="D227" s="141"/>
      <c r="E227" s="142"/>
      <c r="F227" s="141"/>
      <c r="G227" s="141"/>
      <c r="H227" s="141"/>
      <c r="I227" s="141"/>
      <c r="J227" s="141"/>
      <c r="K227" s="141"/>
      <c r="L227" s="141"/>
      <c r="M227" s="144"/>
      <c r="N227" s="144"/>
      <c r="O227" s="141"/>
      <c r="P227" s="145"/>
      <c r="Q227" s="141"/>
      <c r="R227" s="143"/>
      <c r="S227" s="141"/>
      <c r="T227" s="141"/>
      <c r="U227" s="141"/>
    </row>
    <row r="228" ht="12.75" customHeight="1">
      <c r="A228" s="141"/>
      <c r="B228" s="141"/>
      <c r="C228" s="141"/>
      <c r="D228" s="141"/>
      <c r="E228" s="142"/>
      <c r="F228" s="141"/>
      <c r="G228" s="141"/>
      <c r="H228" s="141"/>
      <c r="I228" s="141"/>
      <c r="J228" s="141"/>
      <c r="K228" s="141"/>
      <c r="L228" s="141"/>
      <c r="M228" s="144"/>
      <c r="N228" s="144"/>
      <c r="O228" s="141"/>
      <c r="P228" s="145"/>
      <c r="Q228" s="141"/>
      <c r="R228" s="143"/>
      <c r="S228" s="141"/>
      <c r="T228" s="141"/>
      <c r="U228" s="141"/>
    </row>
    <row r="229" ht="12.75" customHeight="1">
      <c r="A229" s="141"/>
      <c r="B229" s="141"/>
      <c r="C229" s="141"/>
      <c r="D229" s="141"/>
      <c r="E229" s="142"/>
      <c r="F229" s="141"/>
      <c r="G229" s="141"/>
      <c r="H229" s="141"/>
      <c r="I229" s="141"/>
      <c r="J229" s="141"/>
      <c r="K229" s="141"/>
      <c r="L229" s="141"/>
      <c r="M229" s="144"/>
      <c r="N229" s="144"/>
      <c r="O229" s="141"/>
      <c r="P229" s="145"/>
      <c r="Q229" s="141"/>
      <c r="R229" s="143"/>
      <c r="S229" s="141"/>
      <c r="T229" s="141"/>
      <c r="U229" s="141"/>
    </row>
    <row r="230" ht="12.75" customHeight="1">
      <c r="A230" s="141"/>
      <c r="B230" s="141"/>
      <c r="C230" s="141"/>
      <c r="D230" s="141"/>
      <c r="E230" s="142"/>
      <c r="F230" s="141"/>
      <c r="G230" s="141"/>
      <c r="H230" s="141"/>
      <c r="I230" s="141"/>
      <c r="J230" s="141"/>
      <c r="K230" s="141"/>
      <c r="L230" s="141"/>
      <c r="M230" s="144"/>
      <c r="N230" s="144"/>
      <c r="O230" s="141"/>
      <c r="P230" s="145"/>
      <c r="Q230" s="141"/>
      <c r="R230" s="143"/>
      <c r="S230" s="141"/>
      <c r="T230" s="141"/>
      <c r="U230" s="141"/>
    </row>
    <row r="231" ht="12.75" customHeight="1">
      <c r="A231" s="141"/>
      <c r="B231" s="141"/>
      <c r="C231" s="141"/>
      <c r="D231" s="141"/>
      <c r="E231" s="142"/>
      <c r="F231" s="141"/>
      <c r="G231" s="141"/>
      <c r="H231" s="141"/>
      <c r="I231" s="141"/>
      <c r="J231" s="141"/>
      <c r="K231" s="141"/>
      <c r="L231" s="141"/>
      <c r="M231" s="144"/>
      <c r="N231" s="144"/>
      <c r="O231" s="141"/>
      <c r="P231" s="145"/>
      <c r="Q231" s="141"/>
      <c r="R231" s="143"/>
      <c r="S231" s="141"/>
      <c r="T231" s="141"/>
      <c r="U231" s="141"/>
    </row>
    <row r="232" ht="12.75" customHeight="1">
      <c r="A232" s="141"/>
      <c r="B232" s="141"/>
      <c r="C232" s="141"/>
      <c r="D232" s="141"/>
      <c r="E232" s="142"/>
      <c r="F232" s="141"/>
      <c r="G232" s="141"/>
      <c r="H232" s="141"/>
      <c r="I232" s="141"/>
      <c r="J232" s="141"/>
      <c r="K232" s="141"/>
      <c r="L232" s="141"/>
      <c r="M232" s="144"/>
      <c r="N232" s="144"/>
      <c r="O232" s="141"/>
      <c r="P232" s="145"/>
      <c r="Q232" s="141"/>
      <c r="R232" s="143"/>
      <c r="S232" s="141"/>
      <c r="T232" s="141"/>
      <c r="U232" s="141"/>
    </row>
    <row r="233" ht="12.75" customHeight="1">
      <c r="A233" s="141"/>
      <c r="B233" s="141"/>
      <c r="C233" s="141"/>
      <c r="D233" s="141"/>
      <c r="E233" s="142"/>
      <c r="F233" s="141"/>
      <c r="G233" s="141"/>
      <c r="H233" s="141"/>
      <c r="I233" s="141"/>
      <c r="J233" s="141"/>
      <c r="K233" s="141"/>
      <c r="L233" s="141"/>
      <c r="M233" s="144"/>
      <c r="N233" s="144"/>
      <c r="O233" s="141"/>
      <c r="P233" s="145"/>
      <c r="Q233" s="141"/>
      <c r="R233" s="143"/>
      <c r="S233" s="141"/>
      <c r="T233" s="141"/>
      <c r="U233" s="141"/>
    </row>
    <row r="234" ht="12.75" customHeight="1">
      <c r="A234" s="141"/>
      <c r="B234" s="141"/>
      <c r="C234" s="141"/>
      <c r="D234" s="141"/>
      <c r="E234" s="142"/>
      <c r="F234" s="141"/>
      <c r="G234" s="141"/>
      <c r="H234" s="141"/>
      <c r="I234" s="141"/>
      <c r="J234" s="141"/>
      <c r="K234" s="141"/>
      <c r="L234" s="141"/>
      <c r="M234" s="144"/>
      <c r="N234" s="144"/>
      <c r="O234" s="141"/>
      <c r="P234" s="145"/>
      <c r="Q234" s="141"/>
      <c r="R234" s="143"/>
      <c r="S234" s="141"/>
      <c r="T234" s="141"/>
      <c r="U234" s="141"/>
    </row>
    <row r="235" ht="12.75" customHeight="1">
      <c r="A235" s="141"/>
      <c r="B235" s="141"/>
      <c r="C235" s="141"/>
      <c r="D235" s="141"/>
      <c r="E235" s="142"/>
      <c r="F235" s="141"/>
      <c r="G235" s="141"/>
      <c r="H235" s="141"/>
      <c r="I235" s="141"/>
      <c r="J235" s="141"/>
      <c r="K235" s="141"/>
      <c r="L235" s="141"/>
      <c r="M235" s="144"/>
      <c r="N235" s="144"/>
      <c r="O235" s="141"/>
      <c r="P235" s="145"/>
      <c r="Q235" s="141"/>
      <c r="R235" s="143"/>
      <c r="S235" s="141"/>
      <c r="T235" s="141"/>
      <c r="U235" s="141"/>
    </row>
    <row r="236" ht="12.75" customHeight="1">
      <c r="A236" s="141"/>
      <c r="B236" s="141"/>
      <c r="C236" s="141"/>
      <c r="D236" s="141"/>
      <c r="E236" s="142"/>
      <c r="F236" s="141"/>
      <c r="G236" s="141"/>
      <c r="H236" s="141"/>
      <c r="I236" s="141"/>
      <c r="J236" s="141"/>
      <c r="K236" s="141"/>
      <c r="L236" s="141"/>
      <c r="M236" s="144"/>
      <c r="N236" s="144"/>
      <c r="O236" s="141"/>
      <c r="P236" s="145"/>
      <c r="Q236" s="141"/>
      <c r="R236" s="143"/>
      <c r="S236" s="141"/>
      <c r="T236" s="141"/>
      <c r="U236" s="141"/>
    </row>
    <row r="237" ht="12.75" customHeight="1">
      <c r="A237" s="141"/>
      <c r="B237" s="141"/>
      <c r="C237" s="141"/>
      <c r="D237" s="141"/>
      <c r="E237" s="142"/>
      <c r="F237" s="141"/>
      <c r="G237" s="141"/>
      <c r="H237" s="141"/>
      <c r="I237" s="141"/>
      <c r="J237" s="141"/>
      <c r="K237" s="141"/>
      <c r="L237" s="141"/>
      <c r="M237" s="144"/>
      <c r="N237" s="144"/>
      <c r="O237" s="141"/>
      <c r="P237" s="145"/>
      <c r="Q237" s="141"/>
      <c r="R237" s="143"/>
      <c r="S237" s="141"/>
      <c r="T237" s="141"/>
      <c r="U237" s="141"/>
    </row>
    <row r="238" ht="12.75" customHeight="1">
      <c r="A238" s="141"/>
      <c r="B238" s="141"/>
      <c r="C238" s="141"/>
      <c r="D238" s="141"/>
      <c r="E238" s="142"/>
      <c r="F238" s="141"/>
      <c r="G238" s="141"/>
      <c r="H238" s="141"/>
      <c r="I238" s="141"/>
      <c r="J238" s="141"/>
      <c r="K238" s="141"/>
      <c r="L238" s="141"/>
      <c r="M238" s="144"/>
      <c r="N238" s="144"/>
      <c r="O238" s="141"/>
      <c r="P238" s="145"/>
      <c r="Q238" s="141"/>
      <c r="R238" s="143"/>
      <c r="S238" s="141"/>
      <c r="T238" s="141"/>
      <c r="U238" s="141"/>
    </row>
    <row r="239" ht="12.75" customHeight="1">
      <c r="A239" s="141"/>
      <c r="B239" s="141"/>
      <c r="C239" s="141"/>
      <c r="D239" s="141"/>
      <c r="E239" s="142"/>
      <c r="F239" s="141"/>
      <c r="G239" s="141"/>
      <c r="H239" s="141"/>
      <c r="I239" s="141"/>
      <c r="J239" s="141"/>
      <c r="K239" s="141"/>
      <c r="L239" s="141"/>
      <c r="M239" s="144"/>
      <c r="N239" s="144"/>
      <c r="O239" s="141"/>
      <c r="P239" s="145"/>
      <c r="Q239" s="141"/>
      <c r="R239" s="143"/>
      <c r="S239" s="141"/>
      <c r="T239" s="141"/>
      <c r="U239" s="141"/>
    </row>
    <row r="240" ht="12.75" customHeight="1">
      <c r="A240" s="141"/>
      <c r="B240" s="141"/>
      <c r="C240" s="141"/>
      <c r="D240" s="141"/>
      <c r="E240" s="142"/>
      <c r="F240" s="141"/>
      <c r="G240" s="141"/>
      <c r="H240" s="141"/>
      <c r="I240" s="141"/>
      <c r="J240" s="141"/>
      <c r="K240" s="141"/>
      <c r="L240" s="141"/>
      <c r="M240" s="144"/>
      <c r="N240" s="144"/>
      <c r="O240" s="141"/>
      <c r="P240" s="145"/>
      <c r="Q240" s="141"/>
      <c r="R240" s="143"/>
      <c r="S240" s="141"/>
      <c r="T240" s="141"/>
      <c r="U240" s="141"/>
    </row>
    <row r="241" ht="12.75" customHeight="1">
      <c r="A241" s="141"/>
      <c r="B241" s="141"/>
      <c r="C241" s="141"/>
      <c r="D241" s="141"/>
      <c r="E241" s="142"/>
      <c r="F241" s="141"/>
      <c r="G241" s="141"/>
      <c r="H241" s="141"/>
      <c r="I241" s="141"/>
      <c r="J241" s="141"/>
      <c r="K241" s="141"/>
      <c r="L241" s="141"/>
      <c r="M241" s="144"/>
      <c r="N241" s="144"/>
      <c r="O241" s="141"/>
      <c r="P241" s="145"/>
      <c r="Q241" s="141"/>
      <c r="R241" s="143"/>
      <c r="S241" s="141"/>
      <c r="T241" s="141"/>
      <c r="U241" s="141"/>
    </row>
    <row r="242" ht="12.75" customHeight="1">
      <c r="A242" s="141"/>
      <c r="B242" s="141"/>
      <c r="C242" s="141"/>
      <c r="D242" s="141"/>
      <c r="E242" s="142"/>
      <c r="F242" s="141"/>
      <c r="G242" s="141"/>
      <c r="H242" s="141"/>
      <c r="I242" s="141"/>
      <c r="J242" s="141"/>
      <c r="K242" s="141"/>
      <c r="L242" s="141"/>
      <c r="M242" s="144"/>
      <c r="N242" s="144"/>
      <c r="O242" s="141"/>
      <c r="P242" s="145"/>
      <c r="Q242" s="141"/>
      <c r="R242" s="143"/>
      <c r="S242" s="141"/>
      <c r="T242" s="141"/>
      <c r="U242" s="141"/>
    </row>
    <row r="243" ht="12.75" customHeight="1">
      <c r="A243" s="141"/>
      <c r="B243" s="141"/>
      <c r="C243" s="141"/>
      <c r="D243" s="141"/>
      <c r="E243" s="142"/>
      <c r="F243" s="141"/>
      <c r="G243" s="141"/>
      <c r="H243" s="141"/>
      <c r="I243" s="141"/>
      <c r="J243" s="141"/>
      <c r="K243" s="141"/>
      <c r="L243" s="141"/>
      <c r="M243" s="144"/>
      <c r="N243" s="144"/>
      <c r="O243" s="141"/>
      <c r="P243" s="145"/>
      <c r="Q243" s="141"/>
      <c r="R243" s="143"/>
      <c r="S243" s="141"/>
      <c r="T243" s="141"/>
      <c r="U243" s="141"/>
    </row>
    <row r="244" ht="12.75" customHeight="1">
      <c r="A244" s="141"/>
      <c r="B244" s="141"/>
      <c r="C244" s="141"/>
      <c r="D244" s="141"/>
      <c r="E244" s="142"/>
      <c r="F244" s="141"/>
      <c r="G244" s="141"/>
      <c r="H244" s="141"/>
      <c r="I244" s="141"/>
      <c r="J244" s="141"/>
      <c r="K244" s="141"/>
      <c r="L244" s="141"/>
      <c r="M244" s="144"/>
      <c r="N244" s="144"/>
      <c r="O244" s="141"/>
      <c r="P244" s="145"/>
      <c r="Q244" s="141"/>
      <c r="R244" s="143"/>
      <c r="S244" s="141"/>
      <c r="T244" s="141"/>
      <c r="U244" s="141"/>
    </row>
    <row r="245" ht="12.75" customHeight="1">
      <c r="A245" s="141"/>
      <c r="B245" s="141"/>
      <c r="C245" s="141"/>
      <c r="D245" s="141"/>
      <c r="E245" s="142"/>
      <c r="F245" s="141"/>
      <c r="G245" s="141"/>
      <c r="H245" s="141"/>
      <c r="I245" s="141"/>
      <c r="J245" s="141"/>
      <c r="K245" s="141"/>
      <c r="L245" s="141"/>
      <c r="M245" s="144"/>
      <c r="N245" s="144"/>
      <c r="O245" s="141"/>
      <c r="P245" s="145"/>
      <c r="Q245" s="141"/>
      <c r="R245" s="143"/>
      <c r="S245" s="141"/>
      <c r="T245" s="141"/>
      <c r="U245" s="141"/>
    </row>
    <row r="246" ht="12.75" customHeight="1">
      <c r="A246" s="141"/>
      <c r="B246" s="141"/>
      <c r="C246" s="141"/>
      <c r="D246" s="141"/>
      <c r="E246" s="142"/>
      <c r="F246" s="141"/>
      <c r="G246" s="141"/>
      <c r="H246" s="141"/>
      <c r="I246" s="141"/>
      <c r="J246" s="141"/>
      <c r="K246" s="141"/>
      <c r="L246" s="141"/>
      <c r="M246" s="144"/>
      <c r="N246" s="144"/>
      <c r="O246" s="141"/>
      <c r="P246" s="145"/>
      <c r="Q246" s="141"/>
      <c r="R246" s="143"/>
      <c r="S246" s="141"/>
      <c r="T246" s="141"/>
      <c r="U246" s="141"/>
    </row>
    <row r="247" ht="12.75" customHeight="1">
      <c r="A247" s="141"/>
      <c r="B247" s="141"/>
      <c r="C247" s="141"/>
      <c r="D247" s="141"/>
      <c r="E247" s="142"/>
      <c r="F247" s="141"/>
      <c r="G247" s="141"/>
      <c r="H247" s="141"/>
      <c r="I247" s="141"/>
      <c r="J247" s="141"/>
      <c r="K247" s="141"/>
      <c r="L247" s="141"/>
      <c r="M247" s="144"/>
      <c r="N247" s="144"/>
      <c r="O247" s="141"/>
      <c r="P247" s="145"/>
      <c r="Q247" s="141"/>
      <c r="R247" s="143"/>
      <c r="S247" s="141"/>
      <c r="T247" s="141"/>
      <c r="U247" s="141"/>
    </row>
    <row r="248" ht="12.75" customHeight="1">
      <c r="A248" s="141"/>
      <c r="B248" s="141"/>
      <c r="C248" s="141"/>
      <c r="D248" s="141"/>
      <c r="E248" s="142"/>
      <c r="F248" s="141"/>
      <c r="G248" s="141"/>
      <c r="H248" s="141"/>
      <c r="I248" s="141"/>
      <c r="J248" s="141"/>
      <c r="K248" s="141"/>
      <c r="L248" s="141"/>
      <c r="M248" s="144"/>
      <c r="N248" s="144"/>
      <c r="O248" s="141"/>
      <c r="P248" s="145"/>
      <c r="Q248" s="141"/>
      <c r="R248" s="143"/>
      <c r="S248" s="141"/>
      <c r="T248" s="141"/>
      <c r="U248" s="141"/>
    </row>
    <row r="249" ht="12.75" customHeight="1">
      <c r="A249" s="141"/>
      <c r="B249" s="141"/>
      <c r="C249" s="141"/>
      <c r="D249" s="141"/>
      <c r="E249" s="142"/>
      <c r="F249" s="141"/>
      <c r="G249" s="141"/>
      <c r="H249" s="141"/>
      <c r="I249" s="141"/>
      <c r="J249" s="141"/>
      <c r="K249" s="141"/>
      <c r="L249" s="141"/>
      <c r="M249" s="144"/>
      <c r="N249" s="144"/>
      <c r="O249" s="141"/>
      <c r="P249" s="145"/>
      <c r="Q249" s="141"/>
      <c r="R249" s="143"/>
      <c r="S249" s="141"/>
      <c r="T249" s="141"/>
      <c r="U249" s="141"/>
    </row>
    <row r="250" ht="12.75" customHeight="1">
      <c r="A250" s="141"/>
      <c r="B250" s="141"/>
      <c r="C250" s="141"/>
      <c r="D250" s="141"/>
      <c r="E250" s="142"/>
      <c r="F250" s="141"/>
      <c r="G250" s="141"/>
      <c r="H250" s="141"/>
      <c r="I250" s="141"/>
      <c r="J250" s="141"/>
      <c r="K250" s="141"/>
      <c r="L250" s="141"/>
      <c r="M250" s="144"/>
      <c r="N250" s="144"/>
      <c r="O250" s="141"/>
      <c r="P250" s="145"/>
      <c r="Q250" s="141"/>
      <c r="R250" s="143"/>
      <c r="S250" s="141"/>
      <c r="T250" s="141"/>
      <c r="U250" s="141"/>
    </row>
    <row r="251" ht="12.75" customHeight="1">
      <c r="A251" s="141"/>
      <c r="B251" s="141"/>
      <c r="C251" s="141"/>
      <c r="D251" s="141"/>
      <c r="E251" s="142"/>
      <c r="F251" s="141"/>
      <c r="G251" s="141"/>
      <c r="H251" s="141"/>
      <c r="I251" s="141"/>
      <c r="J251" s="141"/>
      <c r="K251" s="141"/>
      <c r="L251" s="141"/>
      <c r="M251" s="144"/>
      <c r="N251" s="144"/>
      <c r="O251" s="141"/>
      <c r="P251" s="145"/>
      <c r="Q251" s="141"/>
      <c r="R251" s="143"/>
      <c r="S251" s="141"/>
      <c r="T251" s="141"/>
      <c r="U251" s="141"/>
    </row>
    <row r="252" ht="12.75" customHeight="1">
      <c r="A252" s="141"/>
      <c r="B252" s="141"/>
      <c r="C252" s="141"/>
      <c r="D252" s="141"/>
      <c r="E252" s="142"/>
      <c r="F252" s="141"/>
      <c r="G252" s="141"/>
      <c r="H252" s="141"/>
      <c r="I252" s="141"/>
      <c r="J252" s="141"/>
      <c r="K252" s="141"/>
      <c r="L252" s="141"/>
      <c r="M252" s="144"/>
      <c r="N252" s="144"/>
      <c r="O252" s="141"/>
      <c r="P252" s="145"/>
      <c r="Q252" s="141"/>
      <c r="R252" s="143"/>
      <c r="S252" s="141"/>
      <c r="T252" s="141"/>
      <c r="U252" s="141"/>
    </row>
    <row r="253" ht="12.75" customHeight="1">
      <c r="A253" s="141"/>
      <c r="B253" s="141"/>
      <c r="C253" s="141"/>
      <c r="D253" s="141"/>
      <c r="E253" s="142"/>
      <c r="F253" s="141"/>
      <c r="G253" s="141"/>
      <c r="H253" s="141"/>
      <c r="I253" s="141"/>
      <c r="J253" s="141"/>
      <c r="K253" s="141"/>
      <c r="L253" s="141"/>
      <c r="M253" s="144"/>
      <c r="N253" s="144"/>
      <c r="O253" s="141"/>
      <c r="P253" s="145"/>
      <c r="Q253" s="141"/>
      <c r="R253" s="143"/>
      <c r="S253" s="141"/>
      <c r="T253" s="141"/>
      <c r="U253" s="141"/>
    </row>
    <row r="254" ht="12.75" customHeight="1">
      <c r="A254" s="141"/>
      <c r="B254" s="141"/>
      <c r="C254" s="141"/>
      <c r="D254" s="141"/>
      <c r="E254" s="142"/>
      <c r="F254" s="141"/>
      <c r="G254" s="141"/>
      <c r="H254" s="141"/>
      <c r="I254" s="141"/>
      <c r="J254" s="141"/>
      <c r="K254" s="141"/>
      <c r="L254" s="141"/>
      <c r="M254" s="144"/>
      <c r="N254" s="144"/>
      <c r="O254" s="141"/>
      <c r="P254" s="145"/>
      <c r="Q254" s="141"/>
      <c r="R254" s="143"/>
      <c r="S254" s="141"/>
      <c r="T254" s="141"/>
      <c r="U254" s="141"/>
    </row>
    <row r="255" ht="12.75" customHeight="1">
      <c r="A255" s="141"/>
      <c r="B255" s="141"/>
      <c r="C255" s="141"/>
      <c r="D255" s="141"/>
      <c r="E255" s="142"/>
      <c r="F255" s="141"/>
      <c r="G255" s="141"/>
      <c r="H255" s="141"/>
      <c r="I255" s="141"/>
      <c r="J255" s="141"/>
      <c r="K255" s="141"/>
      <c r="L255" s="141"/>
      <c r="M255" s="144"/>
      <c r="N255" s="144"/>
      <c r="O255" s="141"/>
      <c r="P255" s="145"/>
      <c r="Q255" s="141"/>
      <c r="R255" s="143"/>
      <c r="S255" s="141"/>
      <c r="T255" s="141"/>
      <c r="U255" s="141"/>
    </row>
    <row r="256" ht="12.75" customHeight="1">
      <c r="A256" s="141"/>
      <c r="B256" s="141"/>
      <c r="C256" s="141"/>
      <c r="D256" s="141"/>
      <c r="E256" s="142"/>
      <c r="F256" s="141"/>
      <c r="G256" s="141"/>
      <c r="H256" s="141"/>
      <c r="I256" s="141"/>
      <c r="J256" s="141"/>
      <c r="K256" s="141"/>
      <c r="L256" s="141"/>
      <c r="M256" s="144"/>
      <c r="N256" s="144"/>
      <c r="O256" s="141"/>
      <c r="P256" s="145"/>
      <c r="Q256" s="141"/>
      <c r="R256" s="143"/>
      <c r="S256" s="141"/>
      <c r="T256" s="141"/>
      <c r="U256" s="141"/>
    </row>
    <row r="257" ht="12.75" customHeight="1">
      <c r="A257" s="141"/>
      <c r="B257" s="141"/>
      <c r="C257" s="141"/>
      <c r="D257" s="141"/>
      <c r="E257" s="142"/>
      <c r="F257" s="141"/>
      <c r="G257" s="141"/>
      <c r="H257" s="141"/>
      <c r="I257" s="141"/>
      <c r="J257" s="141"/>
      <c r="K257" s="141"/>
      <c r="L257" s="141"/>
      <c r="M257" s="144"/>
      <c r="N257" s="144"/>
      <c r="O257" s="141"/>
      <c r="P257" s="145"/>
      <c r="Q257" s="141"/>
      <c r="R257" s="143"/>
      <c r="S257" s="141"/>
      <c r="T257" s="141"/>
      <c r="U257" s="141"/>
    </row>
    <row r="258" ht="12.75" customHeight="1">
      <c r="A258" s="141"/>
      <c r="B258" s="141"/>
      <c r="C258" s="141"/>
      <c r="D258" s="141"/>
      <c r="E258" s="142"/>
      <c r="F258" s="141"/>
      <c r="G258" s="141"/>
      <c r="H258" s="141"/>
      <c r="I258" s="141"/>
      <c r="J258" s="141"/>
      <c r="K258" s="141"/>
      <c r="L258" s="141"/>
      <c r="M258" s="144"/>
      <c r="N258" s="144"/>
      <c r="O258" s="141"/>
      <c r="P258" s="145"/>
      <c r="Q258" s="141"/>
      <c r="R258" s="143"/>
      <c r="S258" s="141"/>
      <c r="T258" s="141"/>
      <c r="U258" s="141"/>
    </row>
    <row r="259" ht="12.75" customHeight="1">
      <c r="A259" s="141"/>
      <c r="B259" s="141"/>
      <c r="C259" s="141"/>
      <c r="D259" s="141"/>
      <c r="E259" s="142"/>
      <c r="F259" s="141"/>
      <c r="G259" s="141"/>
      <c r="H259" s="141"/>
      <c r="I259" s="141"/>
      <c r="J259" s="141"/>
      <c r="K259" s="141"/>
      <c r="L259" s="141"/>
      <c r="M259" s="144"/>
      <c r="N259" s="144"/>
      <c r="O259" s="141"/>
      <c r="P259" s="145"/>
      <c r="Q259" s="141"/>
      <c r="R259" s="143"/>
      <c r="S259" s="141"/>
      <c r="T259" s="141"/>
      <c r="U259" s="141"/>
    </row>
    <row r="260" ht="12.75" customHeight="1">
      <c r="A260" s="141"/>
      <c r="B260" s="141"/>
      <c r="C260" s="141"/>
      <c r="D260" s="141"/>
      <c r="E260" s="142"/>
      <c r="F260" s="141"/>
      <c r="G260" s="141"/>
      <c r="H260" s="141"/>
      <c r="I260" s="141"/>
      <c r="J260" s="141"/>
      <c r="K260" s="141"/>
      <c r="L260" s="141"/>
      <c r="M260" s="144"/>
      <c r="N260" s="144"/>
      <c r="O260" s="141"/>
      <c r="P260" s="145"/>
      <c r="Q260" s="141"/>
      <c r="R260" s="143"/>
      <c r="S260" s="141"/>
      <c r="T260" s="141"/>
      <c r="U260" s="141"/>
    </row>
    <row r="261" ht="12.75" customHeight="1">
      <c r="A261" s="141"/>
      <c r="B261" s="141"/>
      <c r="C261" s="141"/>
      <c r="D261" s="141"/>
      <c r="E261" s="142"/>
      <c r="F261" s="141"/>
      <c r="G261" s="141"/>
      <c r="H261" s="141"/>
      <c r="I261" s="141"/>
      <c r="J261" s="141"/>
      <c r="K261" s="141"/>
      <c r="L261" s="141"/>
      <c r="M261" s="144"/>
      <c r="N261" s="144"/>
      <c r="O261" s="141"/>
      <c r="P261" s="145"/>
      <c r="Q261" s="141"/>
      <c r="R261" s="143"/>
      <c r="S261" s="141"/>
      <c r="T261" s="141"/>
      <c r="U261" s="141"/>
    </row>
    <row r="262" ht="12.75" customHeight="1">
      <c r="A262" s="141"/>
      <c r="B262" s="141"/>
      <c r="C262" s="141"/>
      <c r="D262" s="141"/>
      <c r="E262" s="142"/>
      <c r="F262" s="141"/>
      <c r="G262" s="141"/>
      <c r="H262" s="141"/>
      <c r="I262" s="141"/>
      <c r="J262" s="141"/>
      <c r="K262" s="141"/>
      <c r="L262" s="141"/>
      <c r="M262" s="144"/>
      <c r="N262" s="144"/>
      <c r="O262" s="141"/>
      <c r="P262" s="145"/>
      <c r="Q262" s="141"/>
      <c r="R262" s="143"/>
      <c r="S262" s="141"/>
      <c r="T262" s="141"/>
      <c r="U262" s="141"/>
    </row>
    <row r="263" ht="12.75" customHeight="1">
      <c r="A263" s="141"/>
      <c r="B263" s="141"/>
      <c r="C263" s="141"/>
      <c r="D263" s="141"/>
      <c r="E263" s="142"/>
      <c r="F263" s="141"/>
      <c r="G263" s="141"/>
      <c r="H263" s="141"/>
      <c r="I263" s="141"/>
      <c r="J263" s="141"/>
      <c r="K263" s="141"/>
      <c r="L263" s="141"/>
      <c r="M263" s="144"/>
      <c r="N263" s="144"/>
      <c r="O263" s="141"/>
      <c r="P263" s="145"/>
      <c r="Q263" s="141"/>
      <c r="R263" s="143"/>
      <c r="S263" s="141"/>
      <c r="T263" s="141"/>
      <c r="U263" s="141"/>
    </row>
    <row r="264" ht="12.75" customHeight="1">
      <c r="A264" s="141"/>
      <c r="B264" s="141"/>
      <c r="C264" s="141"/>
      <c r="D264" s="141"/>
      <c r="E264" s="142"/>
      <c r="F264" s="141"/>
      <c r="G264" s="141"/>
      <c r="H264" s="141"/>
      <c r="I264" s="141"/>
      <c r="J264" s="141"/>
      <c r="K264" s="141"/>
      <c r="L264" s="141"/>
      <c r="M264" s="144"/>
      <c r="N264" s="144"/>
      <c r="O264" s="141"/>
      <c r="P264" s="145"/>
      <c r="Q264" s="141"/>
      <c r="R264" s="143"/>
      <c r="S264" s="141"/>
      <c r="T264" s="141"/>
      <c r="U264" s="141"/>
    </row>
    <row r="265" ht="12.75" customHeight="1">
      <c r="A265" s="141"/>
      <c r="B265" s="141"/>
      <c r="C265" s="141"/>
      <c r="D265" s="141"/>
      <c r="E265" s="142"/>
      <c r="F265" s="141"/>
      <c r="G265" s="141"/>
      <c r="H265" s="141"/>
      <c r="I265" s="141"/>
      <c r="J265" s="141"/>
      <c r="K265" s="141"/>
      <c r="L265" s="141"/>
      <c r="M265" s="144"/>
      <c r="N265" s="144"/>
      <c r="O265" s="141"/>
      <c r="P265" s="145"/>
      <c r="Q265" s="141"/>
      <c r="R265" s="143"/>
      <c r="S265" s="141"/>
      <c r="T265" s="141"/>
      <c r="U265" s="141"/>
    </row>
    <row r="266" ht="12.75" customHeight="1">
      <c r="A266" s="141"/>
      <c r="B266" s="141"/>
      <c r="C266" s="141"/>
      <c r="D266" s="141"/>
      <c r="E266" s="142"/>
      <c r="F266" s="141"/>
      <c r="G266" s="141"/>
      <c r="H266" s="141"/>
      <c r="I266" s="141"/>
      <c r="J266" s="141"/>
      <c r="K266" s="141"/>
      <c r="L266" s="141"/>
      <c r="M266" s="144"/>
      <c r="N266" s="144"/>
      <c r="O266" s="141"/>
      <c r="P266" s="145"/>
      <c r="Q266" s="141"/>
      <c r="R266" s="143"/>
      <c r="S266" s="141"/>
      <c r="T266" s="141"/>
      <c r="U266" s="141"/>
    </row>
    <row r="267" ht="12.75" customHeight="1">
      <c r="A267" s="141"/>
      <c r="B267" s="141"/>
      <c r="C267" s="141"/>
      <c r="D267" s="141"/>
      <c r="E267" s="142"/>
      <c r="F267" s="141"/>
      <c r="G267" s="141"/>
      <c r="H267" s="141"/>
      <c r="I267" s="141"/>
      <c r="J267" s="141"/>
      <c r="K267" s="141"/>
      <c r="L267" s="141"/>
      <c r="M267" s="144"/>
      <c r="N267" s="144"/>
      <c r="O267" s="141"/>
      <c r="P267" s="145"/>
      <c r="Q267" s="141"/>
      <c r="R267" s="143"/>
      <c r="S267" s="141"/>
      <c r="T267" s="141"/>
      <c r="U267" s="141"/>
    </row>
    <row r="268" ht="12.75" customHeight="1">
      <c r="A268" s="141"/>
      <c r="B268" s="141"/>
      <c r="C268" s="141"/>
      <c r="D268" s="141"/>
      <c r="E268" s="142"/>
      <c r="F268" s="141"/>
      <c r="G268" s="141"/>
      <c r="H268" s="141"/>
      <c r="I268" s="141"/>
      <c r="J268" s="141"/>
      <c r="K268" s="141"/>
      <c r="L268" s="141"/>
      <c r="M268" s="144"/>
      <c r="N268" s="144"/>
      <c r="O268" s="141"/>
      <c r="P268" s="145"/>
      <c r="Q268" s="141"/>
      <c r="R268" s="143"/>
      <c r="S268" s="141"/>
      <c r="T268" s="141"/>
      <c r="U268" s="141"/>
    </row>
    <row r="269" ht="12.75" customHeight="1">
      <c r="A269" s="141"/>
      <c r="B269" s="141"/>
      <c r="C269" s="141"/>
      <c r="D269" s="141"/>
      <c r="E269" s="142"/>
      <c r="F269" s="141"/>
      <c r="G269" s="141"/>
      <c r="H269" s="141"/>
      <c r="I269" s="141"/>
      <c r="J269" s="141"/>
      <c r="K269" s="141"/>
      <c r="L269" s="141"/>
      <c r="M269" s="144"/>
      <c r="N269" s="144"/>
      <c r="O269" s="141"/>
      <c r="P269" s="145"/>
      <c r="Q269" s="141"/>
      <c r="R269" s="143"/>
      <c r="S269" s="141"/>
      <c r="T269" s="141"/>
      <c r="U269" s="141"/>
    </row>
    <row r="270" ht="12.75" customHeight="1">
      <c r="A270" s="141"/>
      <c r="B270" s="141"/>
      <c r="C270" s="141"/>
      <c r="D270" s="141"/>
      <c r="E270" s="142"/>
      <c r="F270" s="141"/>
      <c r="G270" s="141"/>
      <c r="H270" s="141"/>
      <c r="I270" s="141"/>
      <c r="J270" s="141"/>
      <c r="K270" s="141"/>
      <c r="L270" s="141"/>
      <c r="M270" s="144"/>
      <c r="N270" s="144"/>
      <c r="O270" s="141"/>
      <c r="P270" s="145"/>
      <c r="Q270" s="141"/>
      <c r="R270" s="143"/>
      <c r="S270" s="141"/>
      <c r="T270" s="141"/>
      <c r="U270" s="141"/>
    </row>
    <row r="271" ht="12.75" customHeight="1">
      <c r="A271" s="141"/>
      <c r="B271" s="141"/>
      <c r="C271" s="141"/>
      <c r="D271" s="141"/>
      <c r="E271" s="142"/>
      <c r="F271" s="141"/>
      <c r="G271" s="141"/>
      <c r="H271" s="141"/>
      <c r="I271" s="141"/>
      <c r="J271" s="141"/>
      <c r="K271" s="141"/>
      <c r="L271" s="141"/>
      <c r="M271" s="144"/>
      <c r="N271" s="144"/>
      <c r="O271" s="141"/>
      <c r="P271" s="145"/>
      <c r="Q271" s="141"/>
      <c r="R271" s="143"/>
      <c r="S271" s="141"/>
      <c r="T271" s="141"/>
      <c r="U271" s="141"/>
    </row>
    <row r="272" ht="12.75" customHeight="1">
      <c r="A272" s="141"/>
      <c r="B272" s="141"/>
      <c r="C272" s="141"/>
      <c r="D272" s="141"/>
      <c r="E272" s="142"/>
      <c r="F272" s="141"/>
      <c r="G272" s="141"/>
      <c r="H272" s="141"/>
      <c r="I272" s="141"/>
      <c r="J272" s="141"/>
      <c r="K272" s="141"/>
      <c r="L272" s="141"/>
      <c r="M272" s="144"/>
      <c r="N272" s="144"/>
      <c r="O272" s="141"/>
      <c r="P272" s="145"/>
      <c r="Q272" s="141"/>
      <c r="R272" s="143"/>
      <c r="S272" s="141"/>
      <c r="T272" s="141"/>
      <c r="U272" s="141"/>
    </row>
    <row r="273" ht="12.75" customHeight="1">
      <c r="A273" s="141"/>
      <c r="B273" s="141"/>
      <c r="C273" s="141"/>
      <c r="D273" s="141"/>
      <c r="E273" s="142"/>
      <c r="F273" s="141"/>
      <c r="G273" s="141"/>
      <c r="H273" s="141"/>
      <c r="I273" s="141"/>
      <c r="J273" s="141"/>
      <c r="K273" s="141"/>
      <c r="L273" s="141"/>
      <c r="M273" s="144"/>
      <c r="N273" s="144"/>
      <c r="O273" s="141"/>
      <c r="P273" s="145"/>
      <c r="Q273" s="141"/>
      <c r="R273" s="143"/>
      <c r="S273" s="141"/>
      <c r="T273" s="141"/>
      <c r="U273" s="141"/>
    </row>
    <row r="274" ht="12.75" customHeight="1">
      <c r="A274" s="141"/>
      <c r="B274" s="141"/>
      <c r="C274" s="141"/>
      <c r="D274" s="141"/>
      <c r="E274" s="142"/>
      <c r="F274" s="141"/>
      <c r="G274" s="141"/>
      <c r="H274" s="141"/>
      <c r="I274" s="141"/>
      <c r="J274" s="141"/>
      <c r="K274" s="141"/>
      <c r="L274" s="141"/>
      <c r="M274" s="144"/>
      <c r="N274" s="144"/>
      <c r="O274" s="141"/>
      <c r="P274" s="145"/>
      <c r="Q274" s="141"/>
      <c r="R274" s="143"/>
      <c r="S274" s="141"/>
      <c r="T274" s="141"/>
      <c r="U274" s="141"/>
    </row>
    <row r="275" ht="12.75" customHeight="1">
      <c r="A275" s="141"/>
      <c r="B275" s="141"/>
      <c r="C275" s="141"/>
      <c r="D275" s="141"/>
      <c r="E275" s="142"/>
      <c r="F275" s="141"/>
      <c r="G275" s="141"/>
      <c r="H275" s="141"/>
      <c r="I275" s="141"/>
      <c r="J275" s="141"/>
      <c r="K275" s="141"/>
      <c r="L275" s="141"/>
      <c r="M275" s="144"/>
      <c r="N275" s="144"/>
      <c r="O275" s="141"/>
      <c r="P275" s="145"/>
      <c r="Q275" s="141"/>
      <c r="R275" s="143"/>
      <c r="S275" s="141"/>
      <c r="T275" s="141"/>
      <c r="U275" s="141"/>
    </row>
    <row r="276" ht="12.75" customHeight="1">
      <c r="A276" s="141"/>
      <c r="B276" s="141"/>
      <c r="C276" s="141"/>
      <c r="D276" s="141"/>
      <c r="E276" s="142"/>
      <c r="F276" s="141"/>
      <c r="G276" s="141"/>
      <c r="H276" s="141"/>
      <c r="I276" s="141"/>
      <c r="J276" s="141"/>
      <c r="K276" s="141"/>
      <c r="L276" s="141"/>
      <c r="M276" s="144"/>
      <c r="N276" s="144"/>
      <c r="O276" s="141"/>
      <c r="P276" s="145"/>
      <c r="Q276" s="141"/>
      <c r="R276" s="143"/>
      <c r="S276" s="141"/>
      <c r="T276" s="141"/>
      <c r="U276" s="141"/>
    </row>
    <row r="277" ht="12.75" customHeight="1">
      <c r="A277" s="141"/>
      <c r="B277" s="141"/>
      <c r="C277" s="141"/>
      <c r="D277" s="141"/>
      <c r="E277" s="142"/>
      <c r="F277" s="141"/>
      <c r="G277" s="141"/>
      <c r="H277" s="141"/>
      <c r="I277" s="141"/>
      <c r="J277" s="141"/>
      <c r="K277" s="141"/>
      <c r="L277" s="141"/>
      <c r="M277" s="144"/>
      <c r="N277" s="144"/>
      <c r="O277" s="141"/>
      <c r="P277" s="145"/>
      <c r="Q277" s="141"/>
      <c r="R277" s="143"/>
      <c r="S277" s="141"/>
      <c r="T277" s="141"/>
      <c r="U277" s="141"/>
    </row>
    <row r="278" ht="12.75" customHeight="1">
      <c r="A278" s="141"/>
      <c r="B278" s="141"/>
      <c r="C278" s="141"/>
      <c r="D278" s="141"/>
      <c r="E278" s="142"/>
      <c r="F278" s="141"/>
      <c r="G278" s="141"/>
      <c r="H278" s="141"/>
      <c r="I278" s="141"/>
      <c r="J278" s="141"/>
      <c r="K278" s="141"/>
      <c r="L278" s="141"/>
      <c r="M278" s="144"/>
      <c r="N278" s="144"/>
      <c r="O278" s="141"/>
      <c r="P278" s="145"/>
      <c r="Q278" s="141"/>
      <c r="R278" s="143"/>
      <c r="S278" s="141"/>
      <c r="T278" s="141"/>
      <c r="U278" s="141"/>
    </row>
    <row r="279" ht="12.75" customHeight="1">
      <c r="A279" s="141"/>
      <c r="B279" s="141"/>
      <c r="C279" s="141"/>
      <c r="D279" s="141"/>
      <c r="E279" s="142"/>
      <c r="F279" s="141"/>
      <c r="G279" s="141"/>
      <c r="H279" s="141"/>
      <c r="I279" s="141"/>
      <c r="J279" s="141"/>
      <c r="K279" s="141"/>
      <c r="L279" s="141"/>
      <c r="M279" s="144"/>
      <c r="N279" s="144"/>
      <c r="O279" s="141"/>
      <c r="P279" s="145"/>
      <c r="Q279" s="141"/>
      <c r="R279" s="143"/>
      <c r="S279" s="141"/>
      <c r="T279" s="141"/>
      <c r="U279" s="141"/>
    </row>
    <row r="280" ht="12.75" customHeight="1">
      <c r="A280" s="141"/>
      <c r="B280" s="141"/>
      <c r="C280" s="141"/>
      <c r="D280" s="141"/>
      <c r="E280" s="142"/>
      <c r="F280" s="141"/>
      <c r="G280" s="141"/>
      <c r="H280" s="141"/>
      <c r="I280" s="141"/>
      <c r="J280" s="141"/>
      <c r="K280" s="141"/>
      <c r="L280" s="141"/>
      <c r="M280" s="144"/>
      <c r="N280" s="144"/>
      <c r="O280" s="141"/>
      <c r="P280" s="145"/>
      <c r="Q280" s="141"/>
      <c r="R280" s="143"/>
      <c r="S280" s="141"/>
      <c r="T280" s="141"/>
      <c r="U280" s="141"/>
    </row>
    <row r="281" ht="12.75" customHeight="1">
      <c r="A281" s="141"/>
      <c r="B281" s="141"/>
      <c r="C281" s="141"/>
      <c r="D281" s="141"/>
      <c r="E281" s="142"/>
      <c r="F281" s="141"/>
      <c r="G281" s="141"/>
      <c r="H281" s="141"/>
      <c r="I281" s="141"/>
      <c r="J281" s="141"/>
      <c r="K281" s="141"/>
      <c r="L281" s="141"/>
      <c r="M281" s="144"/>
      <c r="N281" s="144"/>
      <c r="O281" s="141"/>
      <c r="P281" s="145"/>
      <c r="Q281" s="141"/>
      <c r="R281" s="143"/>
      <c r="S281" s="141"/>
      <c r="T281" s="141"/>
      <c r="U281" s="141"/>
    </row>
    <row r="282" ht="12.75" customHeight="1">
      <c r="A282" s="141"/>
      <c r="B282" s="141"/>
      <c r="C282" s="141"/>
      <c r="D282" s="141"/>
      <c r="E282" s="142"/>
      <c r="F282" s="141"/>
      <c r="G282" s="141"/>
      <c r="H282" s="141"/>
      <c r="I282" s="141"/>
      <c r="J282" s="141"/>
      <c r="K282" s="141"/>
      <c r="L282" s="141"/>
      <c r="M282" s="144"/>
      <c r="N282" s="144"/>
      <c r="O282" s="141"/>
      <c r="P282" s="145"/>
      <c r="Q282" s="141"/>
      <c r="R282" s="143"/>
      <c r="S282" s="141"/>
      <c r="T282" s="141"/>
      <c r="U282" s="141"/>
    </row>
    <row r="283" ht="12.75" customHeight="1">
      <c r="A283" s="141"/>
      <c r="B283" s="141"/>
      <c r="C283" s="141"/>
      <c r="D283" s="141"/>
      <c r="E283" s="142"/>
      <c r="F283" s="141"/>
      <c r="G283" s="141"/>
      <c r="H283" s="141"/>
      <c r="I283" s="141"/>
      <c r="J283" s="141"/>
      <c r="K283" s="141"/>
      <c r="L283" s="141"/>
      <c r="M283" s="144"/>
      <c r="N283" s="144"/>
      <c r="O283" s="141"/>
      <c r="P283" s="145"/>
      <c r="Q283" s="141"/>
      <c r="R283" s="143"/>
      <c r="S283" s="141"/>
      <c r="T283" s="141"/>
      <c r="U283" s="141"/>
    </row>
    <row r="284" ht="12.75" customHeight="1">
      <c r="A284" s="141"/>
      <c r="B284" s="141"/>
      <c r="C284" s="141"/>
      <c r="D284" s="141"/>
      <c r="E284" s="142"/>
      <c r="F284" s="141"/>
      <c r="G284" s="141"/>
      <c r="H284" s="141"/>
      <c r="I284" s="141"/>
      <c r="J284" s="141"/>
      <c r="K284" s="141"/>
      <c r="L284" s="141"/>
      <c r="M284" s="144"/>
      <c r="N284" s="144"/>
      <c r="O284" s="141"/>
      <c r="P284" s="145"/>
      <c r="Q284" s="141"/>
      <c r="R284" s="143"/>
      <c r="S284" s="141"/>
      <c r="T284" s="141"/>
      <c r="U284" s="141"/>
    </row>
    <row r="285" ht="12.75" customHeight="1">
      <c r="A285" s="141"/>
      <c r="B285" s="141"/>
      <c r="C285" s="141"/>
      <c r="D285" s="141"/>
      <c r="E285" s="142"/>
      <c r="F285" s="141"/>
      <c r="G285" s="141"/>
      <c r="H285" s="141"/>
      <c r="I285" s="141"/>
      <c r="J285" s="141"/>
      <c r="K285" s="141"/>
      <c r="L285" s="141"/>
      <c r="M285" s="144"/>
      <c r="N285" s="144"/>
      <c r="O285" s="141"/>
      <c r="P285" s="145"/>
      <c r="Q285" s="141"/>
      <c r="R285" s="143"/>
      <c r="S285" s="141"/>
      <c r="T285" s="141"/>
      <c r="U285" s="141"/>
    </row>
    <row r="286" ht="12.75" customHeight="1">
      <c r="A286" s="141"/>
      <c r="B286" s="141"/>
      <c r="C286" s="141"/>
      <c r="D286" s="141"/>
      <c r="E286" s="142"/>
      <c r="F286" s="141"/>
      <c r="G286" s="141"/>
      <c r="H286" s="141"/>
      <c r="I286" s="141"/>
      <c r="J286" s="141"/>
      <c r="K286" s="141"/>
      <c r="L286" s="141"/>
      <c r="M286" s="144"/>
      <c r="N286" s="144"/>
      <c r="O286" s="141"/>
      <c r="P286" s="145"/>
      <c r="Q286" s="141"/>
      <c r="R286" s="143"/>
      <c r="S286" s="141"/>
      <c r="T286" s="141"/>
      <c r="U286" s="141"/>
    </row>
    <row r="287" ht="12.75" customHeight="1">
      <c r="A287" s="141"/>
      <c r="B287" s="141"/>
      <c r="C287" s="141"/>
      <c r="D287" s="141"/>
      <c r="E287" s="142"/>
      <c r="F287" s="141"/>
      <c r="G287" s="141"/>
      <c r="H287" s="141"/>
      <c r="I287" s="141"/>
      <c r="J287" s="141"/>
      <c r="K287" s="141"/>
      <c r="L287" s="141"/>
      <c r="M287" s="144"/>
      <c r="N287" s="144"/>
      <c r="O287" s="141"/>
      <c r="P287" s="145"/>
      <c r="Q287" s="141"/>
      <c r="R287" s="143"/>
      <c r="S287" s="141"/>
      <c r="T287" s="141"/>
      <c r="U287" s="141"/>
    </row>
    <row r="288" ht="12.75" customHeight="1">
      <c r="A288" s="141"/>
      <c r="B288" s="141"/>
      <c r="C288" s="141"/>
      <c r="D288" s="141"/>
      <c r="E288" s="142"/>
      <c r="F288" s="141"/>
      <c r="G288" s="141"/>
      <c r="H288" s="141"/>
      <c r="I288" s="141"/>
      <c r="J288" s="141"/>
      <c r="K288" s="141"/>
      <c r="L288" s="141"/>
      <c r="M288" s="144"/>
      <c r="N288" s="144"/>
      <c r="O288" s="141"/>
      <c r="P288" s="145"/>
      <c r="Q288" s="141"/>
      <c r="R288" s="143"/>
      <c r="S288" s="141"/>
      <c r="T288" s="141"/>
      <c r="U288" s="141"/>
    </row>
    <row r="289" ht="12.75" customHeight="1">
      <c r="A289" s="141"/>
      <c r="B289" s="141"/>
      <c r="C289" s="141"/>
      <c r="D289" s="141"/>
      <c r="E289" s="142"/>
      <c r="F289" s="141"/>
      <c r="G289" s="141"/>
      <c r="H289" s="141"/>
      <c r="I289" s="141"/>
      <c r="J289" s="141"/>
      <c r="K289" s="141"/>
      <c r="L289" s="141"/>
      <c r="M289" s="144"/>
      <c r="N289" s="144"/>
      <c r="O289" s="141"/>
      <c r="P289" s="145"/>
      <c r="Q289" s="141"/>
      <c r="R289" s="143"/>
      <c r="S289" s="141"/>
      <c r="T289" s="141"/>
      <c r="U289" s="141"/>
    </row>
    <row r="290" ht="12.75" customHeight="1">
      <c r="A290" s="141"/>
      <c r="B290" s="141"/>
      <c r="C290" s="141"/>
      <c r="D290" s="141"/>
      <c r="E290" s="142"/>
      <c r="F290" s="141"/>
      <c r="G290" s="141"/>
      <c r="H290" s="141"/>
      <c r="I290" s="141"/>
      <c r="J290" s="141"/>
      <c r="K290" s="141"/>
      <c r="L290" s="141"/>
      <c r="M290" s="144"/>
      <c r="N290" s="144"/>
      <c r="O290" s="141"/>
      <c r="P290" s="145"/>
      <c r="Q290" s="141"/>
      <c r="R290" s="143"/>
      <c r="S290" s="141"/>
      <c r="T290" s="141"/>
      <c r="U290" s="141"/>
    </row>
    <row r="291" ht="12.75" customHeight="1">
      <c r="A291" s="141"/>
      <c r="B291" s="141"/>
      <c r="C291" s="141"/>
      <c r="D291" s="141"/>
      <c r="E291" s="142"/>
      <c r="F291" s="141"/>
      <c r="G291" s="141"/>
      <c r="H291" s="141"/>
      <c r="I291" s="141"/>
      <c r="J291" s="141"/>
      <c r="K291" s="141"/>
      <c r="L291" s="141"/>
      <c r="M291" s="144"/>
      <c r="N291" s="144"/>
      <c r="O291" s="141"/>
      <c r="P291" s="145"/>
      <c r="Q291" s="141"/>
      <c r="R291" s="143"/>
      <c r="S291" s="141"/>
      <c r="T291" s="141"/>
      <c r="U291" s="141"/>
    </row>
    <row r="292" ht="12.75" customHeight="1">
      <c r="A292" s="141"/>
      <c r="B292" s="141"/>
      <c r="C292" s="141"/>
      <c r="D292" s="141"/>
      <c r="E292" s="142"/>
      <c r="F292" s="141"/>
      <c r="G292" s="141"/>
      <c r="H292" s="141"/>
      <c r="I292" s="141"/>
      <c r="J292" s="141"/>
      <c r="K292" s="141"/>
      <c r="L292" s="141"/>
      <c r="M292" s="144"/>
      <c r="N292" s="144"/>
      <c r="O292" s="141"/>
      <c r="P292" s="145"/>
      <c r="Q292" s="141"/>
      <c r="R292" s="143"/>
      <c r="S292" s="141"/>
      <c r="T292" s="141"/>
      <c r="U292" s="141"/>
    </row>
    <row r="293" ht="12.75" customHeight="1">
      <c r="A293" s="141"/>
      <c r="B293" s="141"/>
      <c r="C293" s="141"/>
      <c r="D293" s="141"/>
      <c r="E293" s="142"/>
      <c r="F293" s="141"/>
      <c r="G293" s="141"/>
      <c r="H293" s="141"/>
      <c r="I293" s="141"/>
      <c r="J293" s="141"/>
      <c r="K293" s="141"/>
      <c r="L293" s="141"/>
      <c r="M293" s="144"/>
      <c r="N293" s="144"/>
      <c r="O293" s="141"/>
      <c r="P293" s="145"/>
      <c r="Q293" s="141"/>
      <c r="R293" s="143"/>
      <c r="S293" s="141"/>
      <c r="T293" s="141"/>
      <c r="U293" s="141"/>
    </row>
    <row r="294" ht="12.75" customHeight="1">
      <c r="A294" s="141"/>
      <c r="B294" s="141"/>
      <c r="C294" s="141"/>
      <c r="D294" s="141"/>
      <c r="E294" s="142"/>
      <c r="F294" s="141"/>
      <c r="G294" s="141"/>
      <c r="H294" s="141"/>
      <c r="I294" s="141"/>
      <c r="J294" s="141"/>
      <c r="K294" s="141"/>
      <c r="L294" s="141"/>
      <c r="M294" s="144"/>
      <c r="N294" s="144"/>
      <c r="O294" s="141"/>
      <c r="P294" s="145"/>
      <c r="Q294" s="141"/>
      <c r="R294" s="143"/>
      <c r="S294" s="141"/>
      <c r="T294" s="141"/>
      <c r="U294" s="141"/>
    </row>
    <row r="295" ht="12.75" customHeight="1">
      <c r="A295" s="141"/>
      <c r="B295" s="141"/>
      <c r="C295" s="141"/>
      <c r="D295" s="141"/>
      <c r="E295" s="142"/>
      <c r="F295" s="141"/>
      <c r="G295" s="141"/>
      <c r="H295" s="141"/>
      <c r="I295" s="141"/>
      <c r="J295" s="141"/>
      <c r="K295" s="141"/>
      <c r="L295" s="141"/>
      <c r="M295" s="144"/>
      <c r="N295" s="144"/>
      <c r="O295" s="141"/>
      <c r="P295" s="145"/>
      <c r="Q295" s="141"/>
      <c r="R295" s="143"/>
      <c r="S295" s="141"/>
      <c r="T295" s="141"/>
      <c r="U295" s="141"/>
    </row>
    <row r="296" ht="12.75" customHeight="1">
      <c r="A296" s="141"/>
      <c r="B296" s="141"/>
      <c r="C296" s="141"/>
      <c r="D296" s="141"/>
      <c r="E296" s="142"/>
      <c r="F296" s="141"/>
      <c r="G296" s="141"/>
      <c r="H296" s="141"/>
      <c r="I296" s="141"/>
      <c r="J296" s="141"/>
      <c r="K296" s="141"/>
      <c r="L296" s="141"/>
      <c r="M296" s="144"/>
      <c r="N296" s="144"/>
      <c r="O296" s="141"/>
      <c r="P296" s="145"/>
      <c r="Q296" s="141"/>
      <c r="R296" s="143"/>
      <c r="S296" s="141"/>
      <c r="T296" s="141"/>
      <c r="U296" s="141"/>
    </row>
    <row r="297" ht="12.75" customHeight="1">
      <c r="A297" s="141"/>
      <c r="B297" s="141"/>
      <c r="C297" s="141"/>
      <c r="D297" s="141"/>
      <c r="E297" s="142"/>
      <c r="F297" s="141"/>
      <c r="G297" s="141"/>
      <c r="H297" s="141"/>
      <c r="I297" s="141"/>
      <c r="J297" s="141"/>
      <c r="K297" s="141"/>
      <c r="L297" s="141"/>
      <c r="M297" s="144"/>
      <c r="N297" s="144"/>
      <c r="O297" s="141"/>
      <c r="P297" s="145"/>
      <c r="Q297" s="141"/>
      <c r="R297" s="143"/>
      <c r="S297" s="141"/>
      <c r="T297" s="141"/>
      <c r="U297" s="141"/>
    </row>
    <row r="298" ht="12.75" customHeight="1">
      <c r="A298" s="141"/>
      <c r="B298" s="141"/>
      <c r="C298" s="141"/>
      <c r="D298" s="141"/>
      <c r="E298" s="142"/>
      <c r="F298" s="141"/>
      <c r="G298" s="141"/>
      <c r="H298" s="141"/>
      <c r="I298" s="141"/>
      <c r="J298" s="141"/>
      <c r="K298" s="141"/>
      <c r="L298" s="141"/>
      <c r="M298" s="144"/>
      <c r="N298" s="144"/>
      <c r="O298" s="141"/>
      <c r="P298" s="145"/>
      <c r="Q298" s="141"/>
      <c r="R298" s="143"/>
      <c r="S298" s="141"/>
      <c r="T298" s="141"/>
      <c r="U298" s="141"/>
    </row>
    <row r="299" ht="12.75" customHeight="1">
      <c r="A299" s="141"/>
      <c r="B299" s="141"/>
      <c r="C299" s="141"/>
      <c r="D299" s="141"/>
      <c r="E299" s="142"/>
      <c r="F299" s="141"/>
      <c r="G299" s="141"/>
      <c r="H299" s="141"/>
      <c r="I299" s="141"/>
      <c r="J299" s="141"/>
      <c r="K299" s="141"/>
      <c r="L299" s="141"/>
      <c r="M299" s="144"/>
      <c r="N299" s="144"/>
      <c r="O299" s="141"/>
      <c r="P299" s="145"/>
      <c r="Q299" s="141"/>
      <c r="R299" s="143"/>
      <c r="S299" s="141"/>
      <c r="T299" s="141"/>
      <c r="U299" s="141"/>
    </row>
    <row r="300" ht="12.75" customHeight="1">
      <c r="A300" s="141"/>
      <c r="B300" s="141"/>
      <c r="C300" s="141"/>
      <c r="D300" s="141"/>
      <c r="E300" s="142"/>
      <c r="F300" s="141"/>
      <c r="G300" s="141"/>
      <c r="H300" s="141"/>
      <c r="I300" s="141"/>
      <c r="J300" s="141"/>
      <c r="K300" s="141"/>
      <c r="L300" s="141"/>
      <c r="M300" s="144"/>
      <c r="N300" s="144"/>
      <c r="O300" s="141"/>
      <c r="P300" s="145"/>
      <c r="Q300" s="141"/>
      <c r="R300" s="143"/>
      <c r="S300" s="141"/>
      <c r="T300" s="141"/>
      <c r="U300" s="141"/>
    </row>
    <row r="301" ht="12.75" customHeight="1">
      <c r="A301" s="141"/>
      <c r="B301" s="141"/>
      <c r="C301" s="141"/>
      <c r="D301" s="141"/>
      <c r="E301" s="142"/>
      <c r="F301" s="141"/>
      <c r="G301" s="141"/>
      <c r="H301" s="141"/>
      <c r="I301" s="141"/>
      <c r="J301" s="141"/>
      <c r="K301" s="141"/>
      <c r="L301" s="141"/>
      <c r="M301" s="144"/>
      <c r="N301" s="144"/>
      <c r="O301" s="141"/>
      <c r="P301" s="145"/>
      <c r="Q301" s="141"/>
      <c r="R301" s="143"/>
      <c r="S301" s="141"/>
      <c r="T301" s="141"/>
      <c r="U301" s="141"/>
    </row>
    <row r="302" ht="12.75" customHeight="1">
      <c r="A302" s="141"/>
      <c r="B302" s="141"/>
      <c r="C302" s="141"/>
      <c r="D302" s="141"/>
      <c r="E302" s="142"/>
      <c r="F302" s="141"/>
      <c r="G302" s="141"/>
      <c r="H302" s="141"/>
      <c r="I302" s="141"/>
      <c r="J302" s="141"/>
      <c r="K302" s="141"/>
      <c r="L302" s="141"/>
      <c r="M302" s="144"/>
      <c r="N302" s="144"/>
      <c r="O302" s="141"/>
      <c r="P302" s="145"/>
      <c r="Q302" s="141"/>
      <c r="R302" s="143"/>
      <c r="S302" s="141"/>
      <c r="T302" s="141"/>
      <c r="U302" s="141"/>
    </row>
    <row r="303" ht="12.75" customHeight="1">
      <c r="A303" s="141"/>
      <c r="B303" s="141"/>
      <c r="C303" s="141"/>
      <c r="D303" s="141"/>
      <c r="E303" s="142"/>
      <c r="F303" s="141"/>
      <c r="G303" s="141"/>
      <c r="H303" s="141"/>
      <c r="I303" s="141"/>
      <c r="J303" s="141"/>
      <c r="K303" s="141"/>
      <c r="L303" s="141"/>
      <c r="M303" s="144"/>
      <c r="N303" s="144"/>
      <c r="O303" s="141"/>
      <c r="P303" s="145"/>
      <c r="Q303" s="141"/>
      <c r="R303" s="143"/>
      <c r="S303" s="141"/>
      <c r="T303" s="141"/>
      <c r="U303" s="141"/>
    </row>
    <row r="304" ht="12.75" customHeight="1">
      <c r="A304" s="141"/>
      <c r="B304" s="141"/>
      <c r="C304" s="141"/>
      <c r="D304" s="141"/>
      <c r="E304" s="142"/>
      <c r="F304" s="141"/>
      <c r="G304" s="141"/>
      <c r="H304" s="141"/>
      <c r="I304" s="141"/>
      <c r="J304" s="141"/>
      <c r="K304" s="141"/>
      <c r="L304" s="141"/>
      <c r="M304" s="144"/>
      <c r="N304" s="144"/>
      <c r="O304" s="141"/>
      <c r="P304" s="145"/>
      <c r="Q304" s="141"/>
      <c r="R304" s="143"/>
      <c r="S304" s="141"/>
      <c r="T304" s="141"/>
      <c r="U304" s="141"/>
    </row>
    <row r="305" ht="12.75" customHeight="1">
      <c r="A305" s="141"/>
      <c r="B305" s="141"/>
      <c r="C305" s="141"/>
      <c r="D305" s="141"/>
      <c r="E305" s="142"/>
      <c r="F305" s="141"/>
      <c r="G305" s="141"/>
      <c r="H305" s="141"/>
      <c r="I305" s="141"/>
      <c r="J305" s="141"/>
      <c r="K305" s="141"/>
      <c r="L305" s="141"/>
      <c r="M305" s="144"/>
      <c r="N305" s="144"/>
      <c r="O305" s="141"/>
      <c r="P305" s="145"/>
      <c r="Q305" s="141"/>
      <c r="R305" s="143"/>
      <c r="S305" s="141"/>
      <c r="T305" s="141"/>
      <c r="U305" s="141"/>
    </row>
    <row r="306" ht="12.75" customHeight="1">
      <c r="A306" s="141"/>
      <c r="B306" s="141"/>
      <c r="C306" s="141"/>
      <c r="D306" s="141"/>
      <c r="E306" s="142"/>
      <c r="F306" s="141"/>
      <c r="G306" s="141"/>
      <c r="H306" s="141"/>
      <c r="I306" s="141"/>
      <c r="J306" s="141"/>
      <c r="K306" s="141"/>
      <c r="L306" s="141"/>
      <c r="M306" s="144"/>
      <c r="N306" s="144"/>
      <c r="O306" s="141"/>
      <c r="P306" s="145"/>
      <c r="Q306" s="141"/>
      <c r="R306" s="143"/>
      <c r="S306" s="141"/>
      <c r="T306" s="141"/>
      <c r="U306" s="141"/>
    </row>
    <row r="307" ht="12.75" customHeight="1">
      <c r="A307" s="141"/>
      <c r="B307" s="141"/>
      <c r="C307" s="141"/>
      <c r="D307" s="141"/>
      <c r="E307" s="142"/>
      <c r="F307" s="141"/>
      <c r="G307" s="141"/>
      <c r="H307" s="141"/>
      <c r="I307" s="141"/>
      <c r="J307" s="141"/>
      <c r="K307" s="141"/>
      <c r="L307" s="141"/>
      <c r="M307" s="144"/>
      <c r="N307" s="144"/>
      <c r="O307" s="141"/>
      <c r="P307" s="145"/>
      <c r="Q307" s="141"/>
      <c r="R307" s="143"/>
      <c r="S307" s="141"/>
      <c r="T307" s="141"/>
      <c r="U307" s="141"/>
    </row>
    <row r="308" ht="12.75" customHeight="1">
      <c r="A308" s="141"/>
      <c r="B308" s="141"/>
      <c r="C308" s="141"/>
      <c r="D308" s="141"/>
      <c r="E308" s="142"/>
      <c r="F308" s="141"/>
      <c r="G308" s="141"/>
      <c r="H308" s="141"/>
      <c r="I308" s="141"/>
      <c r="J308" s="141"/>
      <c r="K308" s="141"/>
      <c r="L308" s="141"/>
      <c r="M308" s="144"/>
      <c r="N308" s="144"/>
      <c r="O308" s="141"/>
      <c r="P308" s="145"/>
      <c r="Q308" s="141"/>
      <c r="R308" s="143"/>
      <c r="S308" s="141"/>
      <c r="T308" s="141"/>
      <c r="U308" s="141"/>
    </row>
    <row r="309" ht="12.75" customHeight="1">
      <c r="A309" s="141"/>
      <c r="B309" s="141"/>
      <c r="C309" s="141"/>
      <c r="D309" s="141"/>
      <c r="E309" s="142"/>
      <c r="F309" s="141"/>
      <c r="G309" s="141"/>
      <c r="H309" s="141"/>
      <c r="I309" s="141"/>
      <c r="J309" s="141"/>
      <c r="K309" s="141"/>
      <c r="L309" s="141"/>
      <c r="M309" s="144"/>
      <c r="N309" s="144"/>
      <c r="O309" s="141"/>
      <c r="P309" s="145"/>
      <c r="Q309" s="141"/>
      <c r="R309" s="143"/>
      <c r="S309" s="141"/>
      <c r="T309" s="141"/>
      <c r="U309" s="141"/>
    </row>
    <row r="310" ht="12.75" customHeight="1">
      <c r="A310" s="141"/>
      <c r="B310" s="141"/>
      <c r="C310" s="141"/>
      <c r="D310" s="141"/>
      <c r="E310" s="142"/>
      <c r="F310" s="141"/>
      <c r="G310" s="141"/>
      <c r="H310" s="141"/>
      <c r="I310" s="141"/>
      <c r="J310" s="141"/>
      <c r="K310" s="141"/>
      <c r="L310" s="141"/>
      <c r="M310" s="144"/>
      <c r="N310" s="144"/>
      <c r="O310" s="141"/>
      <c r="P310" s="145"/>
      <c r="Q310" s="141"/>
      <c r="R310" s="143"/>
      <c r="S310" s="141"/>
      <c r="T310" s="141"/>
      <c r="U310" s="141"/>
    </row>
    <row r="311" ht="12.75" customHeight="1">
      <c r="A311" s="141"/>
      <c r="B311" s="141"/>
      <c r="C311" s="141"/>
      <c r="D311" s="141"/>
      <c r="E311" s="142"/>
      <c r="F311" s="141"/>
      <c r="G311" s="141"/>
      <c r="H311" s="141"/>
      <c r="I311" s="141"/>
      <c r="J311" s="141"/>
      <c r="K311" s="141"/>
      <c r="L311" s="141"/>
      <c r="M311" s="144"/>
      <c r="N311" s="144"/>
      <c r="O311" s="141"/>
      <c r="P311" s="145"/>
      <c r="Q311" s="141"/>
      <c r="R311" s="143"/>
      <c r="S311" s="141"/>
      <c r="T311" s="141"/>
      <c r="U311" s="141"/>
    </row>
    <row r="312" ht="12.75" customHeight="1">
      <c r="A312" s="141"/>
      <c r="B312" s="141"/>
      <c r="C312" s="141"/>
      <c r="D312" s="141"/>
      <c r="E312" s="142"/>
      <c r="F312" s="141"/>
      <c r="G312" s="141"/>
      <c r="H312" s="141"/>
      <c r="I312" s="141"/>
      <c r="J312" s="141"/>
      <c r="K312" s="141"/>
      <c r="L312" s="141"/>
      <c r="M312" s="144"/>
      <c r="N312" s="144"/>
      <c r="O312" s="141"/>
      <c r="P312" s="145"/>
      <c r="Q312" s="141"/>
      <c r="R312" s="143"/>
      <c r="S312" s="141"/>
      <c r="T312" s="141"/>
      <c r="U312" s="141"/>
    </row>
    <row r="313" ht="12.75" customHeight="1">
      <c r="A313" s="141"/>
      <c r="B313" s="141"/>
      <c r="C313" s="141"/>
      <c r="D313" s="141"/>
      <c r="E313" s="142"/>
      <c r="F313" s="141"/>
      <c r="G313" s="141"/>
      <c r="H313" s="141"/>
      <c r="I313" s="141"/>
      <c r="J313" s="141"/>
      <c r="K313" s="141"/>
      <c r="L313" s="141"/>
      <c r="M313" s="144"/>
      <c r="N313" s="144"/>
      <c r="O313" s="141"/>
      <c r="P313" s="145"/>
      <c r="Q313" s="141"/>
      <c r="R313" s="143"/>
      <c r="S313" s="141"/>
      <c r="T313" s="141"/>
      <c r="U313" s="141"/>
    </row>
    <row r="314" ht="12.75" customHeight="1">
      <c r="A314" s="141"/>
      <c r="B314" s="141"/>
      <c r="C314" s="141"/>
      <c r="D314" s="141"/>
      <c r="E314" s="142"/>
      <c r="F314" s="141"/>
      <c r="G314" s="141"/>
      <c r="H314" s="141"/>
      <c r="I314" s="141"/>
      <c r="J314" s="141"/>
      <c r="K314" s="141"/>
      <c r="L314" s="141"/>
      <c r="M314" s="144"/>
      <c r="N314" s="144"/>
      <c r="O314" s="141"/>
      <c r="P314" s="145"/>
      <c r="Q314" s="141"/>
      <c r="R314" s="143"/>
      <c r="S314" s="141"/>
      <c r="T314" s="141"/>
      <c r="U314" s="141"/>
    </row>
    <row r="315" ht="12.75" customHeight="1">
      <c r="A315" s="141"/>
      <c r="B315" s="141"/>
      <c r="C315" s="141"/>
      <c r="D315" s="141"/>
      <c r="E315" s="142"/>
      <c r="F315" s="141"/>
      <c r="G315" s="141"/>
      <c r="H315" s="141"/>
      <c r="I315" s="141"/>
      <c r="J315" s="141"/>
      <c r="K315" s="141"/>
      <c r="L315" s="141"/>
      <c r="M315" s="144"/>
      <c r="N315" s="144"/>
      <c r="O315" s="141"/>
      <c r="P315" s="145"/>
      <c r="Q315" s="141"/>
      <c r="R315" s="143"/>
      <c r="S315" s="141"/>
      <c r="T315" s="141"/>
      <c r="U315" s="141"/>
    </row>
    <row r="316" ht="12.75" customHeight="1">
      <c r="A316" s="141"/>
      <c r="B316" s="141"/>
      <c r="C316" s="141"/>
      <c r="D316" s="141"/>
      <c r="E316" s="142"/>
      <c r="F316" s="141"/>
      <c r="G316" s="141"/>
      <c r="H316" s="141"/>
      <c r="I316" s="141"/>
      <c r="J316" s="141"/>
      <c r="K316" s="141"/>
      <c r="L316" s="141"/>
      <c r="M316" s="144"/>
      <c r="N316" s="144"/>
      <c r="O316" s="141"/>
      <c r="P316" s="145"/>
      <c r="Q316" s="141"/>
      <c r="R316" s="143"/>
      <c r="S316" s="141"/>
      <c r="T316" s="141"/>
      <c r="U316" s="141"/>
    </row>
    <row r="317" ht="12.75" customHeight="1">
      <c r="A317" s="141"/>
      <c r="B317" s="141"/>
      <c r="C317" s="141"/>
      <c r="D317" s="141"/>
      <c r="E317" s="142"/>
      <c r="F317" s="141"/>
      <c r="G317" s="141"/>
      <c r="H317" s="141"/>
      <c r="I317" s="141"/>
      <c r="J317" s="141"/>
      <c r="K317" s="141"/>
      <c r="L317" s="141"/>
      <c r="M317" s="144"/>
      <c r="N317" s="144"/>
      <c r="O317" s="141"/>
      <c r="P317" s="145"/>
      <c r="Q317" s="141"/>
      <c r="R317" s="143"/>
      <c r="S317" s="141"/>
      <c r="T317" s="141"/>
      <c r="U317" s="141"/>
    </row>
    <row r="318" ht="12.75" customHeight="1">
      <c r="A318" s="141"/>
      <c r="B318" s="141"/>
      <c r="C318" s="141"/>
      <c r="D318" s="141"/>
      <c r="E318" s="142"/>
      <c r="F318" s="141"/>
      <c r="G318" s="141"/>
      <c r="H318" s="141"/>
      <c r="I318" s="141"/>
      <c r="J318" s="141"/>
      <c r="K318" s="141"/>
      <c r="L318" s="141"/>
      <c r="M318" s="144"/>
      <c r="N318" s="144"/>
      <c r="O318" s="141"/>
      <c r="P318" s="145"/>
      <c r="Q318" s="141"/>
      <c r="R318" s="143"/>
      <c r="S318" s="141"/>
      <c r="T318" s="141"/>
      <c r="U318" s="141"/>
    </row>
    <row r="319" ht="12.75" customHeight="1">
      <c r="A319" s="141"/>
      <c r="B319" s="141"/>
      <c r="C319" s="141"/>
      <c r="D319" s="141"/>
      <c r="E319" s="142"/>
      <c r="F319" s="141"/>
      <c r="G319" s="141"/>
      <c r="H319" s="141"/>
      <c r="I319" s="141"/>
      <c r="J319" s="141"/>
      <c r="K319" s="141"/>
      <c r="L319" s="141"/>
      <c r="M319" s="144"/>
      <c r="N319" s="144"/>
      <c r="O319" s="141"/>
      <c r="P319" s="145"/>
      <c r="Q319" s="141"/>
      <c r="R319" s="143"/>
      <c r="S319" s="141"/>
      <c r="T319" s="141"/>
      <c r="U319" s="141"/>
    </row>
    <row r="320" ht="12.75" customHeight="1">
      <c r="A320" s="141"/>
      <c r="B320" s="141"/>
      <c r="C320" s="141"/>
      <c r="D320" s="141"/>
      <c r="E320" s="142"/>
      <c r="F320" s="141"/>
      <c r="G320" s="141"/>
      <c r="H320" s="141"/>
      <c r="I320" s="141"/>
      <c r="J320" s="141"/>
      <c r="K320" s="141"/>
      <c r="L320" s="141"/>
      <c r="M320" s="144"/>
      <c r="N320" s="144"/>
      <c r="O320" s="141"/>
      <c r="P320" s="145"/>
      <c r="Q320" s="141"/>
      <c r="R320" s="143"/>
      <c r="S320" s="141"/>
      <c r="T320" s="141"/>
      <c r="U320" s="141"/>
    </row>
    <row r="321" ht="12.75" customHeight="1">
      <c r="A321" s="141"/>
      <c r="B321" s="141"/>
      <c r="C321" s="141"/>
      <c r="D321" s="141"/>
      <c r="E321" s="142"/>
      <c r="F321" s="141"/>
      <c r="G321" s="141"/>
      <c r="H321" s="141"/>
      <c r="I321" s="141"/>
      <c r="J321" s="141"/>
      <c r="K321" s="141"/>
      <c r="L321" s="141"/>
      <c r="M321" s="144"/>
      <c r="N321" s="144"/>
      <c r="O321" s="141"/>
      <c r="P321" s="145"/>
      <c r="Q321" s="141"/>
      <c r="R321" s="143"/>
      <c r="S321" s="141"/>
      <c r="T321" s="141"/>
      <c r="U321" s="141"/>
    </row>
    <row r="322" ht="12.75" customHeight="1">
      <c r="A322" s="141"/>
      <c r="B322" s="141"/>
      <c r="C322" s="141"/>
      <c r="D322" s="141"/>
      <c r="E322" s="142"/>
      <c r="F322" s="141"/>
      <c r="G322" s="141"/>
      <c r="H322" s="141"/>
      <c r="I322" s="141"/>
      <c r="J322" s="141"/>
      <c r="K322" s="141"/>
      <c r="L322" s="141"/>
      <c r="M322" s="144"/>
      <c r="N322" s="144"/>
      <c r="O322" s="141"/>
      <c r="P322" s="145"/>
      <c r="Q322" s="141"/>
      <c r="R322" s="143"/>
      <c r="S322" s="141"/>
      <c r="T322" s="141"/>
      <c r="U322" s="141"/>
    </row>
    <row r="323" ht="12.75" customHeight="1">
      <c r="A323" s="141"/>
      <c r="B323" s="141"/>
      <c r="C323" s="141"/>
      <c r="D323" s="141"/>
      <c r="E323" s="142"/>
      <c r="F323" s="141"/>
      <c r="G323" s="141"/>
      <c r="H323" s="141"/>
      <c r="I323" s="141"/>
      <c r="J323" s="141"/>
      <c r="K323" s="141"/>
      <c r="L323" s="141"/>
      <c r="M323" s="144"/>
      <c r="N323" s="144"/>
      <c r="O323" s="141"/>
      <c r="P323" s="145"/>
      <c r="Q323" s="141"/>
      <c r="R323" s="143"/>
      <c r="S323" s="141"/>
      <c r="T323" s="141"/>
      <c r="U323" s="141"/>
    </row>
    <row r="324" ht="12.75" customHeight="1">
      <c r="A324" s="141"/>
      <c r="B324" s="141"/>
      <c r="C324" s="141"/>
      <c r="D324" s="141"/>
      <c r="E324" s="142"/>
      <c r="F324" s="141"/>
      <c r="G324" s="141"/>
      <c r="H324" s="141"/>
      <c r="I324" s="141"/>
      <c r="J324" s="141"/>
      <c r="K324" s="141"/>
      <c r="L324" s="141"/>
      <c r="M324" s="144"/>
      <c r="N324" s="144"/>
      <c r="O324" s="141"/>
      <c r="P324" s="145"/>
      <c r="Q324" s="141"/>
      <c r="R324" s="143"/>
      <c r="S324" s="141"/>
      <c r="T324" s="141"/>
      <c r="U324" s="141"/>
    </row>
    <row r="325" ht="12.75" customHeight="1">
      <c r="A325" s="141"/>
      <c r="B325" s="141"/>
      <c r="C325" s="141"/>
      <c r="D325" s="141"/>
      <c r="E325" s="142"/>
      <c r="F325" s="141"/>
      <c r="G325" s="141"/>
      <c r="H325" s="141"/>
      <c r="I325" s="141"/>
      <c r="J325" s="141"/>
      <c r="K325" s="141"/>
      <c r="L325" s="141"/>
      <c r="M325" s="144"/>
      <c r="N325" s="144"/>
      <c r="O325" s="141"/>
      <c r="P325" s="145"/>
      <c r="Q325" s="141"/>
      <c r="R325" s="143"/>
      <c r="S325" s="141"/>
      <c r="T325" s="141"/>
      <c r="U325" s="141"/>
    </row>
    <row r="326" ht="12.75" customHeight="1">
      <c r="A326" s="141"/>
      <c r="B326" s="141"/>
      <c r="C326" s="141"/>
      <c r="D326" s="141"/>
      <c r="E326" s="142"/>
      <c r="F326" s="141"/>
      <c r="G326" s="141"/>
      <c r="H326" s="141"/>
      <c r="I326" s="141"/>
      <c r="J326" s="141"/>
      <c r="K326" s="141"/>
      <c r="L326" s="141"/>
      <c r="M326" s="144"/>
      <c r="N326" s="144"/>
      <c r="O326" s="141"/>
      <c r="P326" s="145"/>
      <c r="Q326" s="141"/>
      <c r="R326" s="143"/>
      <c r="S326" s="141"/>
      <c r="T326" s="141"/>
      <c r="U326" s="141"/>
    </row>
    <row r="327" ht="12.75" customHeight="1">
      <c r="A327" s="141"/>
      <c r="B327" s="141"/>
      <c r="C327" s="141"/>
      <c r="D327" s="141"/>
      <c r="E327" s="142"/>
      <c r="F327" s="141"/>
      <c r="G327" s="141"/>
      <c r="H327" s="141"/>
      <c r="I327" s="141"/>
      <c r="J327" s="141"/>
      <c r="K327" s="141"/>
      <c r="L327" s="141"/>
      <c r="M327" s="144"/>
      <c r="N327" s="144"/>
      <c r="O327" s="141"/>
      <c r="P327" s="145"/>
      <c r="Q327" s="141"/>
      <c r="R327" s="143"/>
      <c r="S327" s="141"/>
      <c r="T327" s="141"/>
      <c r="U327" s="141"/>
    </row>
    <row r="328" ht="12.75" customHeight="1">
      <c r="A328" s="141"/>
      <c r="B328" s="141"/>
      <c r="C328" s="141"/>
      <c r="D328" s="141"/>
      <c r="E328" s="142"/>
      <c r="F328" s="141"/>
      <c r="G328" s="141"/>
      <c r="H328" s="141"/>
      <c r="I328" s="141"/>
      <c r="J328" s="141"/>
      <c r="K328" s="141"/>
      <c r="L328" s="141"/>
      <c r="M328" s="144"/>
      <c r="N328" s="144"/>
      <c r="O328" s="141"/>
      <c r="P328" s="145"/>
      <c r="Q328" s="141"/>
      <c r="R328" s="143"/>
      <c r="S328" s="141"/>
      <c r="T328" s="141"/>
      <c r="U328" s="141"/>
    </row>
    <row r="329" ht="12.75" customHeight="1">
      <c r="A329" s="141"/>
      <c r="B329" s="141"/>
      <c r="C329" s="141"/>
      <c r="D329" s="141"/>
      <c r="E329" s="142"/>
      <c r="F329" s="141"/>
      <c r="G329" s="141"/>
      <c r="H329" s="141"/>
      <c r="I329" s="141"/>
      <c r="J329" s="141"/>
      <c r="K329" s="141"/>
      <c r="L329" s="141"/>
      <c r="M329" s="144"/>
      <c r="N329" s="144"/>
      <c r="O329" s="141"/>
      <c r="P329" s="145"/>
      <c r="Q329" s="141"/>
      <c r="R329" s="143"/>
      <c r="S329" s="141"/>
      <c r="T329" s="141"/>
      <c r="U329" s="141"/>
    </row>
    <row r="330" ht="12.75" customHeight="1">
      <c r="A330" s="141"/>
      <c r="B330" s="141"/>
      <c r="C330" s="141"/>
      <c r="D330" s="141"/>
      <c r="E330" s="142"/>
      <c r="F330" s="141"/>
      <c r="G330" s="141"/>
      <c r="H330" s="141"/>
      <c r="I330" s="141"/>
      <c r="J330" s="141"/>
      <c r="K330" s="141"/>
      <c r="L330" s="141"/>
      <c r="M330" s="144"/>
      <c r="N330" s="144"/>
      <c r="O330" s="141"/>
      <c r="P330" s="145"/>
      <c r="Q330" s="141"/>
      <c r="R330" s="143"/>
      <c r="S330" s="141"/>
      <c r="T330" s="141"/>
      <c r="U330" s="141"/>
    </row>
    <row r="331" ht="12.75" customHeight="1">
      <c r="A331" s="141"/>
      <c r="B331" s="141"/>
      <c r="C331" s="141"/>
      <c r="D331" s="141"/>
      <c r="E331" s="142"/>
      <c r="F331" s="141"/>
      <c r="G331" s="141"/>
      <c r="H331" s="141"/>
      <c r="I331" s="141"/>
      <c r="J331" s="141"/>
      <c r="K331" s="141"/>
      <c r="L331" s="141"/>
      <c r="M331" s="144"/>
      <c r="N331" s="144"/>
      <c r="O331" s="141"/>
      <c r="P331" s="145"/>
      <c r="Q331" s="141"/>
      <c r="R331" s="143"/>
      <c r="S331" s="141"/>
      <c r="T331" s="141"/>
      <c r="U331" s="141"/>
    </row>
    <row r="332" ht="12.75" customHeight="1">
      <c r="A332" s="141"/>
      <c r="B332" s="141"/>
      <c r="C332" s="141"/>
      <c r="D332" s="141"/>
      <c r="E332" s="142"/>
      <c r="F332" s="141"/>
      <c r="G332" s="141"/>
      <c r="H332" s="141"/>
      <c r="I332" s="141"/>
      <c r="J332" s="141"/>
      <c r="K332" s="141"/>
      <c r="L332" s="141"/>
      <c r="M332" s="144"/>
      <c r="N332" s="144"/>
      <c r="O332" s="141"/>
      <c r="P332" s="145"/>
      <c r="Q332" s="141"/>
      <c r="R332" s="143"/>
      <c r="S332" s="141"/>
      <c r="T332" s="141"/>
      <c r="U332" s="141"/>
    </row>
    <row r="333" ht="12.75" customHeight="1">
      <c r="A333" s="141"/>
      <c r="B333" s="141"/>
      <c r="C333" s="141"/>
      <c r="D333" s="141"/>
      <c r="E333" s="142"/>
      <c r="F333" s="141"/>
      <c r="G333" s="141"/>
      <c r="H333" s="141"/>
      <c r="I333" s="141"/>
      <c r="J333" s="141"/>
      <c r="K333" s="141"/>
      <c r="L333" s="141"/>
      <c r="M333" s="144"/>
      <c r="N333" s="144"/>
      <c r="O333" s="141"/>
      <c r="P333" s="145"/>
      <c r="Q333" s="141"/>
      <c r="R333" s="143"/>
      <c r="S333" s="141"/>
      <c r="T333" s="141"/>
      <c r="U333" s="141"/>
    </row>
    <row r="334" ht="12.75" customHeight="1">
      <c r="A334" s="141"/>
      <c r="B334" s="141"/>
      <c r="C334" s="141"/>
      <c r="D334" s="141"/>
      <c r="E334" s="142"/>
      <c r="F334" s="141"/>
      <c r="G334" s="141"/>
      <c r="H334" s="141"/>
      <c r="I334" s="141"/>
      <c r="J334" s="141"/>
      <c r="K334" s="141"/>
      <c r="L334" s="141"/>
      <c r="M334" s="144"/>
      <c r="N334" s="144"/>
      <c r="O334" s="141"/>
      <c r="P334" s="145"/>
      <c r="Q334" s="141"/>
      <c r="R334" s="143"/>
      <c r="S334" s="141"/>
      <c r="T334" s="141"/>
      <c r="U334" s="141"/>
    </row>
    <row r="335" ht="12.75" customHeight="1">
      <c r="A335" s="141"/>
      <c r="B335" s="141"/>
      <c r="C335" s="141"/>
      <c r="D335" s="141"/>
      <c r="E335" s="142"/>
      <c r="F335" s="141"/>
      <c r="G335" s="141"/>
      <c r="H335" s="141"/>
      <c r="I335" s="141"/>
      <c r="J335" s="141"/>
      <c r="K335" s="141"/>
      <c r="L335" s="141"/>
      <c r="M335" s="144"/>
      <c r="N335" s="144"/>
      <c r="O335" s="141"/>
      <c r="P335" s="145"/>
      <c r="Q335" s="141"/>
      <c r="R335" s="143"/>
      <c r="S335" s="141"/>
      <c r="T335" s="141"/>
      <c r="U335" s="141"/>
    </row>
    <row r="336" ht="12.75" customHeight="1">
      <c r="A336" s="141"/>
      <c r="B336" s="141"/>
      <c r="C336" s="141"/>
      <c r="D336" s="141"/>
      <c r="E336" s="142"/>
      <c r="F336" s="141"/>
      <c r="G336" s="141"/>
      <c r="H336" s="141"/>
      <c r="I336" s="141"/>
      <c r="J336" s="141"/>
      <c r="K336" s="141"/>
      <c r="L336" s="141"/>
      <c r="M336" s="144"/>
      <c r="N336" s="144"/>
      <c r="O336" s="141"/>
      <c r="P336" s="145"/>
      <c r="Q336" s="141"/>
      <c r="R336" s="143"/>
      <c r="S336" s="141"/>
      <c r="T336" s="141"/>
      <c r="U336" s="141"/>
    </row>
    <row r="337" ht="12.75" customHeight="1">
      <c r="A337" s="141"/>
      <c r="B337" s="141"/>
      <c r="C337" s="141"/>
      <c r="D337" s="141"/>
      <c r="E337" s="142"/>
      <c r="F337" s="141"/>
      <c r="G337" s="141"/>
      <c r="H337" s="141"/>
      <c r="I337" s="141"/>
      <c r="J337" s="141"/>
      <c r="K337" s="141"/>
      <c r="L337" s="141"/>
      <c r="M337" s="144"/>
      <c r="N337" s="144"/>
      <c r="O337" s="141"/>
      <c r="P337" s="145"/>
      <c r="Q337" s="141"/>
      <c r="R337" s="143"/>
      <c r="S337" s="141"/>
      <c r="T337" s="141"/>
      <c r="U337" s="141"/>
    </row>
    <row r="338" ht="12.75" customHeight="1">
      <c r="A338" s="141"/>
      <c r="B338" s="141"/>
      <c r="C338" s="141"/>
      <c r="D338" s="141"/>
      <c r="E338" s="142"/>
      <c r="F338" s="141"/>
      <c r="G338" s="141"/>
      <c r="H338" s="141"/>
      <c r="I338" s="141"/>
      <c r="J338" s="141"/>
      <c r="K338" s="141"/>
      <c r="L338" s="141"/>
      <c r="M338" s="144"/>
      <c r="N338" s="144"/>
      <c r="O338" s="141"/>
      <c r="P338" s="145"/>
      <c r="Q338" s="141"/>
      <c r="R338" s="143"/>
      <c r="S338" s="141"/>
      <c r="T338" s="141"/>
      <c r="U338" s="141"/>
    </row>
    <row r="339" ht="12.75" customHeight="1">
      <c r="A339" s="141"/>
      <c r="B339" s="141"/>
      <c r="C339" s="141"/>
      <c r="D339" s="141"/>
      <c r="E339" s="142"/>
      <c r="F339" s="141"/>
      <c r="G339" s="141"/>
      <c r="H339" s="141"/>
      <c r="I339" s="141"/>
      <c r="J339" s="141"/>
      <c r="K339" s="141"/>
      <c r="L339" s="141"/>
      <c r="M339" s="144"/>
      <c r="N339" s="144"/>
      <c r="O339" s="141"/>
      <c r="P339" s="145"/>
      <c r="Q339" s="141"/>
      <c r="R339" s="143"/>
      <c r="S339" s="141"/>
      <c r="T339" s="141"/>
      <c r="U339" s="141"/>
    </row>
    <row r="340" ht="12.75" customHeight="1">
      <c r="A340" s="141"/>
      <c r="B340" s="141"/>
      <c r="C340" s="141"/>
      <c r="D340" s="141"/>
      <c r="E340" s="142"/>
      <c r="F340" s="141"/>
      <c r="G340" s="141"/>
      <c r="H340" s="141"/>
      <c r="I340" s="141"/>
      <c r="J340" s="141"/>
      <c r="K340" s="141"/>
      <c r="L340" s="141"/>
      <c r="M340" s="144"/>
      <c r="N340" s="144"/>
      <c r="O340" s="141"/>
      <c r="P340" s="145"/>
      <c r="Q340" s="141"/>
      <c r="R340" s="143"/>
      <c r="S340" s="141"/>
      <c r="T340" s="141"/>
      <c r="U340" s="141"/>
    </row>
    <row r="341" ht="12.75" customHeight="1">
      <c r="A341" s="141"/>
      <c r="B341" s="141"/>
      <c r="C341" s="141"/>
      <c r="D341" s="141"/>
      <c r="E341" s="142"/>
      <c r="F341" s="141"/>
      <c r="G341" s="141"/>
      <c r="H341" s="141"/>
      <c r="I341" s="141"/>
      <c r="J341" s="141"/>
      <c r="K341" s="141"/>
      <c r="L341" s="141"/>
      <c r="M341" s="144"/>
      <c r="N341" s="144"/>
      <c r="O341" s="141"/>
      <c r="P341" s="145"/>
      <c r="Q341" s="141"/>
      <c r="R341" s="143"/>
      <c r="S341" s="141"/>
      <c r="T341" s="141"/>
      <c r="U341" s="141"/>
    </row>
    <row r="342" ht="12.75" customHeight="1">
      <c r="A342" s="141"/>
      <c r="B342" s="141"/>
      <c r="C342" s="141"/>
      <c r="D342" s="141"/>
      <c r="E342" s="142"/>
      <c r="F342" s="141"/>
      <c r="G342" s="141"/>
      <c r="H342" s="141"/>
      <c r="I342" s="141"/>
      <c r="J342" s="141"/>
      <c r="K342" s="141"/>
      <c r="L342" s="141"/>
      <c r="M342" s="144"/>
      <c r="N342" s="144"/>
      <c r="O342" s="141"/>
      <c r="P342" s="145"/>
      <c r="Q342" s="141"/>
      <c r="R342" s="143"/>
      <c r="S342" s="141"/>
      <c r="T342" s="141"/>
      <c r="U342" s="141"/>
    </row>
    <row r="343" ht="12.75" customHeight="1">
      <c r="A343" s="141"/>
      <c r="B343" s="141"/>
      <c r="C343" s="141"/>
      <c r="D343" s="141"/>
      <c r="E343" s="142"/>
      <c r="F343" s="141"/>
      <c r="G343" s="141"/>
      <c r="H343" s="141"/>
      <c r="I343" s="141"/>
      <c r="J343" s="141"/>
      <c r="K343" s="141"/>
      <c r="L343" s="141"/>
      <c r="M343" s="144"/>
      <c r="N343" s="144"/>
      <c r="O343" s="141"/>
      <c r="P343" s="145"/>
      <c r="Q343" s="141"/>
      <c r="R343" s="143"/>
      <c r="S343" s="141"/>
      <c r="T343" s="141"/>
      <c r="U343" s="141"/>
    </row>
    <row r="344" ht="12.75" customHeight="1">
      <c r="A344" s="141"/>
      <c r="B344" s="141"/>
      <c r="C344" s="141"/>
      <c r="D344" s="141"/>
      <c r="E344" s="142"/>
      <c r="F344" s="141"/>
      <c r="G344" s="141"/>
      <c r="H344" s="141"/>
      <c r="I344" s="141"/>
      <c r="J344" s="141"/>
      <c r="K344" s="141"/>
      <c r="L344" s="141"/>
      <c r="M344" s="144"/>
      <c r="N344" s="144"/>
      <c r="O344" s="141"/>
      <c r="P344" s="145"/>
      <c r="Q344" s="141"/>
      <c r="R344" s="143"/>
      <c r="S344" s="141"/>
      <c r="T344" s="141"/>
      <c r="U344" s="141"/>
    </row>
    <row r="345" ht="12.75" customHeight="1">
      <c r="A345" s="141"/>
      <c r="B345" s="141"/>
      <c r="C345" s="141"/>
      <c r="D345" s="141"/>
      <c r="E345" s="142"/>
      <c r="F345" s="141"/>
      <c r="G345" s="141"/>
      <c r="H345" s="141"/>
      <c r="I345" s="141"/>
      <c r="J345" s="141"/>
      <c r="K345" s="141"/>
      <c r="L345" s="141"/>
      <c r="M345" s="144"/>
      <c r="N345" s="144"/>
      <c r="O345" s="141"/>
      <c r="P345" s="145"/>
      <c r="Q345" s="141"/>
      <c r="R345" s="143"/>
      <c r="S345" s="141"/>
      <c r="T345" s="141"/>
      <c r="U345" s="141"/>
    </row>
    <row r="346" ht="12.75" customHeight="1">
      <c r="A346" s="141"/>
      <c r="B346" s="141"/>
      <c r="C346" s="141"/>
      <c r="D346" s="141"/>
      <c r="E346" s="142"/>
      <c r="F346" s="141"/>
      <c r="G346" s="141"/>
      <c r="H346" s="141"/>
      <c r="I346" s="141"/>
      <c r="J346" s="141"/>
      <c r="K346" s="141"/>
      <c r="L346" s="141"/>
      <c r="M346" s="144"/>
      <c r="N346" s="144"/>
      <c r="O346" s="141"/>
      <c r="P346" s="145"/>
      <c r="Q346" s="141"/>
      <c r="R346" s="143"/>
      <c r="S346" s="141"/>
      <c r="T346" s="141"/>
      <c r="U346" s="141"/>
    </row>
    <row r="347" ht="12.75" customHeight="1">
      <c r="A347" s="141"/>
      <c r="B347" s="141"/>
      <c r="C347" s="141"/>
      <c r="D347" s="141"/>
      <c r="E347" s="142"/>
      <c r="F347" s="141"/>
      <c r="G347" s="141"/>
      <c r="H347" s="141"/>
      <c r="I347" s="141"/>
      <c r="J347" s="141"/>
      <c r="K347" s="141"/>
      <c r="L347" s="141"/>
      <c r="M347" s="144"/>
      <c r="N347" s="144"/>
      <c r="O347" s="141"/>
      <c r="P347" s="145"/>
      <c r="Q347" s="141"/>
      <c r="R347" s="143"/>
      <c r="S347" s="141"/>
      <c r="T347" s="141"/>
      <c r="U347" s="141"/>
    </row>
    <row r="348" ht="12.75" customHeight="1">
      <c r="A348" s="141"/>
      <c r="B348" s="141"/>
      <c r="C348" s="141"/>
      <c r="D348" s="141"/>
      <c r="E348" s="142"/>
      <c r="F348" s="141"/>
      <c r="G348" s="141"/>
      <c r="H348" s="141"/>
      <c r="I348" s="141"/>
      <c r="J348" s="141"/>
      <c r="K348" s="141"/>
      <c r="L348" s="141"/>
      <c r="M348" s="144"/>
      <c r="N348" s="144"/>
      <c r="O348" s="141"/>
      <c r="P348" s="145"/>
      <c r="Q348" s="141"/>
      <c r="R348" s="143"/>
      <c r="S348" s="141"/>
      <c r="T348" s="141"/>
      <c r="U348" s="141"/>
    </row>
    <row r="349" ht="12.75" customHeight="1">
      <c r="A349" s="141"/>
      <c r="B349" s="141"/>
      <c r="C349" s="141"/>
      <c r="D349" s="141"/>
      <c r="E349" s="142"/>
      <c r="F349" s="141"/>
      <c r="G349" s="141"/>
      <c r="H349" s="141"/>
      <c r="I349" s="141"/>
      <c r="J349" s="141"/>
      <c r="K349" s="141"/>
      <c r="L349" s="141"/>
      <c r="M349" s="144"/>
      <c r="N349" s="144"/>
      <c r="O349" s="141"/>
      <c r="P349" s="145"/>
      <c r="Q349" s="141"/>
      <c r="R349" s="143"/>
      <c r="S349" s="141"/>
      <c r="T349" s="141"/>
      <c r="U349" s="141"/>
    </row>
    <row r="350" ht="12.75" customHeight="1">
      <c r="A350" s="141"/>
      <c r="B350" s="141"/>
      <c r="C350" s="141"/>
      <c r="D350" s="141"/>
      <c r="E350" s="142"/>
      <c r="F350" s="141"/>
      <c r="G350" s="141"/>
      <c r="H350" s="141"/>
      <c r="I350" s="141"/>
      <c r="J350" s="141"/>
      <c r="K350" s="141"/>
      <c r="L350" s="141"/>
      <c r="M350" s="144"/>
      <c r="N350" s="144"/>
      <c r="O350" s="141"/>
      <c r="P350" s="145"/>
      <c r="Q350" s="141"/>
      <c r="R350" s="143"/>
      <c r="S350" s="141"/>
      <c r="T350" s="141"/>
      <c r="U350" s="141"/>
    </row>
    <row r="351" ht="12.75" customHeight="1">
      <c r="A351" s="141"/>
      <c r="B351" s="141"/>
      <c r="C351" s="141"/>
      <c r="D351" s="141"/>
      <c r="E351" s="142"/>
      <c r="F351" s="141"/>
      <c r="G351" s="141"/>
      <c r="H351" s="141"/>
      <c r="I351" s="141"/>
      <c r="J351" s="141"/>
      <c r="K351" s="141"/>
      <c r="L351" s="141"/>
      <c r="M351" s="144"/>
      <c r="N351" s="144"/>
      <c r="O351" s="141"/>
      <c r="P351" s="145"/>
      <c r="Q351" s="141"/>
      <c r="R351" s="143"/>
      <c r="S351" s="141"/>
      <c r="T351" s="141"/>
      <c r="U351" s="141"/>
    </row>
    <row r="352" ht="12.75" customHeight="1">
      <c r="A352" s="141"/>
      <c r="B352" s="141"/>
      <c r="C352" s="141"/>
      <c r="D352" s="141"/>
      <c r="E352" s="142"/>
      <c r="F352" s="141"/>
      <c r="G352" s="141"/>
      <c r="H352" s="141"/>
      <c r="I352" s="141"/>
      <c r="J352" s="141"/>
      <c r="K352" s="141"/>
      <c r="L352" s="141"/>
      <c r="M352" s="144"/>
      <c r="N352" s="144"/>
      <c r="O352" s="141"/>
      <c r="P352" s="145"/>
      <c r="Q352" s="141"/>
      <c r="R352" s="143"/>
      <c r="S352" s="141"/>
      <c r="T352" s="141"/>
      <c r="U352" s="141"/>
    </row>
    <row r="353" ht="12.75" customHeight="1">
      <c r="A353" s="141"/>
      <c r="B353" s="141"/>
      <c r="C353" s="141"/>
      <c r="D353" s="141"/>
      <c r="E353" s="142"/>
      <c r="F353" s="141"/>
      <c r="G353" s="141"/>
      <c r="H353" s="141"/>
      <c r="I353" s="141"/>
      <c r="J353" s="141"/>
      <c r="K353" s="141"/>
      <c r="L353" s="141"/>
      <c r="M353" s="144"/>
      <c r="N353" s="144"/>
      <c r="O353" s="141"/>
      <c r="P353" s="145"/>
      <c r="Q353" s="141"/>
      <c r="R353" s="143"/>
      <c r="S353" s="141"/>
      <c r="T353" s="141"/>
      <c r="U353" s="141"/>
    </row>
    <row r="354" ht="12.75" customHeight="1">
      <c r="A354" s="141"/>
      <c r="B354" s="141"/>
      <c r="C354" s="141"/>
      <c r="D354" s="141"/>
      <c r="E354" s="142"/>
      <c r="F354" s="141"/>
      <c r="G354" s="141"/>
      <c r="H354" s="141"/>
      <c r="I354" s="141"/>
      <c r="J354" s="141"/>
      <c r="K354" s="141"/>
      <c r="L354" s="141"/>
      <c r="M354" s="144"/>
      <c r="N354" s="144"/>
      <c r="O354" s="141"/>
      <c r="P354" s="145"/>
      <c r="Q354" s="141"/>
      <c r="R354" s="143"/>
      <c r="S354" s="141"/>
      <c r="T354" s="141"/>
      <c r="U354" s="141"/>
    </row>
    <row r="355" ht="12.75" customHeight="1">
      <c r="A355" s="141"/>
      <c r="B355" s="141"/>
      <c r="C355" s="141"/>
      <c r="D355" s="141"/>
      <c r="E355" s="142"/>
      <c r="F355" s="141"/>
      <c r="G355" s="141"/>
      <c r="H355" s="141"/>
      <c r="I355" s="141"/>
      <c r="J355" s="141"/>
      <c r="K355" s="141"/>
      <c r="L355" s="141"/>
      <c r="M355" s="144"/>
      <c r="N355" s="144"/>
      <c r="O355" s="141"/>
      <c r="P355" s="145"/>
      <c r="Q355" s="141"/>
      <c r="R355" s="143"/>
      <c r="S355" s="141"/>
      <c r="T355" s="141"/>
      <c r="U355" s="141"/>
    </row>
    <row r="356" ht="12.75" customHeight="1">
      <c r="A356" s="141"/>
      <c r="B356" s="141"/>
      <c r="C356" s="141"/>
      <c r="D356" s="141"/>
      <c r="E356" s="142"/>
      <c r="F356" s="141"/>
      <c r="G356" s="141"/>
      <c r="H356" s="141"/>
      <c r="I356" s="141"/>
      <c r="J356" s="141"/>
      <c r="K356" s="141"/>
      <c r="L356" s="141"/>
      <c r="M356" s="144"/>
      <c r="N356" s="144"/>
      <c r="O356" s="141"/>
      <c r="P356" s="145"/>
      <c r="Q356" s="141"/>
      <c r="R356" s="143"/>
      <c r="S356" s="141"/>
      <c r="T356" s="141"/>
      <c r="U356" s="141"/>
    </row>
    <row r="357" ht="12.75" customHeight="1">
      <c r="A357" s="141"/>
      <c r="B357" s="141"/>
      <c r="C357" s="141"/>
      <c r="D357" s="141"/>
      <c r="E357" s="142"/>
      <c r="F357" s="141"/>
      <c r="G357" s="141"/>
      <c r="H357" s="141"/>
      <c r="I357" s="141"/>
      <c r="J357" s="141"/>
      <c r="K357" s="141"/>
      <c r="L357" s="141"/>
      <c r="M357" s="144"/>
      <c r="N357" s="144"/>
      <c r="O357" s="141"/>
      <c r="P357" s="145"/>
      <c r="Q357" s="141"/>
      <c r="R357" s="143"/>
      <c r="S357" s="141"/>
      <c r="T357" s="141"/>
      <c r="U357" s="141"/>
    </row>
    <row r="358" ht="12.75" customHeight="1">
      <c r="A358" s="141"/>
      <c r="B358" s="141"/>
      <c r="C358" s="141"/>
      <c r="D358" s="141"/>
      <c r="E358" s="142"/>
      <c r="F358" s="141"/>
      <c r="G358" s="141"/>
      <c r="H358" s="141"/>
      <c r="I358" s="141"/>
      <c r="J358" s="141"/>
      <c r="K358" s="141"/>
      <c r="L358" s="141"/>
      <c r="M358" s="144"/>
      <c r="N358" s="144"/>
      <c r="O358" s="141"/>
      <c r="P358" s="145"/>
      <c r="Q358" s="141"/>
      <c r="R358" s="143"/>
      <c r="S358" s="141"/>
      <c r="T358" s="141"/>
      <c r="U358" s="141"/>
    </row>
    <row r="359" ht="12.75" customHeight="1">
      <c r="A359" s="141"/>
      <c r="B359" s="141"/>
      <c r="C359" s="141"/>
      <c r="D359" s="141"/>
      <c r="E359" s="142"/>
      <c r="F359" s="141"/>
      <c r="G359" s="141"/>
      <c r="H359" s="141"/>
      <c r="I359" s="141"/>
      <c r="J359" s="141"/>
      <c r="K359" s="141"/>
      <c r="L359" s="141"/>
      <c r="M359" s="144"/>
      <c r="N359" s="144"/>
      <c r="O359" s="141"/>
      <c r="P359" s="145"/>
      <c r="Q359" s="141"/>
      <c r="R359" s="143"/>
      <c r="S359" s="141"/>
      <c r="T359" s="141"/>
      <c r="U359" s="141"/>
    </row>
    <row r="360" ht="12.75" customHeight="1">
      <c r="A360" s="141"/>
      <c r="B360" s="141"/>
      <c r="C360" s="141"/>
      <c r="D360" s="141"/>
      <c r="E360" s="142"/>
      <c r="F360" s="141"/>
      <c r="G360" s="141"/>
      <c r="H360" s="141"/>
      <c r="I360" s="141"/>
      <c r="J360" s="141"/>
      <c r="K360" s="141"/>
      <c r="L360" s="141"/>
      <c r="M360" s="144"/>
      <c r="N360" s="144"/>
      <c r="O360" s="141"/>
      <c r="P360" s="145"/>
      <c r="Q360" s="141"/>
      <c r="R360" s="143"/>
      <c r="S360" s="141"/>
      <c r="T360" s="141"/>
      <c r="U360" s="141"/>
    </row>
    <row r="361" ht="12.75" customHeight="1">
      <c r="A361" s="141"/>
      <c r="B361" s="141"/>
      <c r="C361" s="141"/>
      <c r="D361" s="141"/>
      <c r="E361" s="142"/>
      <c r="F361" s="141"/>
      <c r="G361" s="141"/>
      <c r="H361" s="141"/>
      <c r="I361" s="141"/>
      <c r="J361" s="141"/>
      <c r="K361" s="141"/>
      <c r="L361" s="141"/>
      <c r="M361" s="144"/>
      <c r="N361" s="144"/>
      <c r="O361" s="141"/>
      <c r="P361" s="145"/>
      <c r="Q361" s="141"/>
      <c r="R361" s="143"/>
      <c r="S361" s="141"/>
      <c r="T361" s="141"/>
      <c r="U361" s="141"/>
    </row>
    <row r="362" ht="12.75" customHeight="1">
      <c r="A362" s="141"/>
      <c r="B362" s="141"/>
      <c r="C362" s="141"/>
      <c r="D362" s="141"/>
      <c r="E362" s="142"/>
      <c r="F362" s="141"/>
      <c r="G362" s="141"/>
      <c r="H362" s="141"/>
      <c r="I362" s="141"/>
      <c r="J362" s="141"/>
      <c r="K362" s="141"/>
      <c r="L362" s="141"/>
      <c r="M362" s="144"/>
      <c r="N362" s="144"/>
      <c r="O362" s="141"/>
      <c r="P362" s="145"/>
      <c r="Q362" s="141"/>
      <c r="R362" s="143"/>
      <c r="S362" s="141"/>
      <c r="T362" s="141"/>
      <c r="U362" s="141"/>
    </row>
    <row r="363" ht="12.75" customHeight="1">
      <c r="A363" s="141"/>
      <c r="B363" s="141"/>
      <c r="C363" s="141"/>
      <c r="D363" s="141"/>
      <c r="E363" s="142"/>
      <c r="F363" s="141"/>
      <c r="G363" s="141"/>
      <c r="H363" s="141"/>
      <c r="I363" s="141"/>
      <c r="J363" s="141"/>
      <c r="K363" s="141"/>
      <c r="L363" s="141"/>
      <c r="M363" s="144"/>
      <c r="N363" s="144"/>
      <c r="O363" s="141"/>
      <c r="P363" s="145"/>
      <c r="Q363" s="141"/>
      <c r="R363" s="143"/>
      <c r="S363" s="141"/>
      <c r="T363" s="141"/>
      <c r="U363" s="141"/>
    </row>
    <row r="364" ht="12.75" customHeight="1">
      <c r="A364" s="141"/>
      <c r="B364" s="141"/>
      <c r="C364" s="141"/>
      <c r="D364" s="141"/>
      <c r="E364" s="142"/>
      <c r="F364" s="141"/>
      <c r="G364" s="141"/>
      <c r="H364" s="141"/>
      <c r="I364" s="141"/>
      <c r="J364" s="141"/>
      <c r="K364" s="141"/>
      <c r="L364" s="141"/>
      <c r="M364" s="144"/>
      <c r="N364" s="144"/>
      <c r="O364" s="141"/>
      <c r="P364" s="145"/>
      <c r="Q364" s="141"/>
      <c r="R364" s="143"/>
      <c r="S364" s="141"/>
      <c r="T364" s="141"/>
      <c r="U364" s="141"/>
    </row>
    <row r="365" ht="12.75" customHeight="1">
      <c r="A365" s="141"/>
      <c r="B365" s="141"/>
      <c r="C365" s="141"/>
      <c r="D365" s="141"/>
      <c r="E365" s="142"/>
      <c r="F365" s="141"/>
      <c r="G365" s="141"/>
      <c r="H365" s="141"/>
      <c r="I365" s="141"/>
      <c r="J365" s="141"/>
      <c r="K365" s="141"/>
      <c r="L365" s="141"/>
      <c r="M365" s="144"/>
      <c r="N365" s="144"/>
      <c r="O365" s="141"/>
      <c r="P365" s="145"/>
      <c r="Q365" s="141"/>
      <c r="R365" s="143"/>
      <c r="S365" s="141"/>
      <c r="T365" s="141"/>
      <c r="U365" s="141"/>
    </row>
    <row r="366" ht="12.75" customHeight="1">
      <c r="A366" s="141"/>
      <c r="B366" s="141"/>
      <c r="C366" s="141"/>
      <c r="D366" s="141"/>
      <c r="E366" s="142"/>
      <c r="F366" s="141"/>
      <c r="G366" s="141"/>
      <c r="H366" s="141"/>
      <c r="I366" s="141"/>
      <c r="J366" s="141"/>
      <c r="K366" s="141"/>
      <c r="L366" s="141"/>
      <c r="M366" s="144"/>
      <c r="N366" s="144"/>
      <c r="O366" s="141"/>
      <c r="P366" s="145"/>
      <c r="Q366" s="141"/>
      <c r="R366" s="143"/>
      <c r="S366" s="141"/>
      <c r="T366" s="141"/>
      <c r="U366" s="141"/>
    </row>
    <row r="367" ht="12.75" customHeight="1">
      <c r="A367" s="141"/>
      <c r="B367" s="141"/>
      <c r="C367" s="141"/>
      <c r="D367" s="141"/>
      <c r="E367" s="142"/>
      <c r="F367" s="141"/>
      <c r="G367" s="141"/>
      <c r="H367" s="141"/>
      <c r="I367" s="141"/>
      <c r="J367" s="141"/>
      <c r="K367" s="141"/>
      <c r="L367" s="141"/>
      <c r="M367" s="144"/>
      <c r="N367" s="144"/>
      <c r="O367" s="141"/>
      <c r="P367" s="145"/>
      <c r="Q367" s="141"/>
      <c r="R367" s="143"/>
      <c r="S367" s="141"/>
      <c r="T367" s="141"/>
      <c r="U367" s="141"/>
    </row>
    <row r="368" ht="12.75" customHeight="1">
      <c r="A368" s="141"/>
      <c r="B368" s="141"/>
      <c r="C368" s="141"/>
      <c r="D368" s="141"/>
      <c r="E368" s="142"/>
      <c r="F368" s="141"/>
      <c r="G368" s="141"/>
      <c r="H368" s="141"/>
      <c r="I368" s="141"/>
      <c r="J368" s="141"/>
      <c r="K368" s="141"/>
      <c r="L368" s="141"/>
      <c r="M368" s="144"/>
      <c r="N368" s="144"/>
      <c r="O368" s="141"/>
      <c r="P368" s="145"/>
      <c r="Q368" s="141"/>
      <c r="R368" s="143"/>
      <c r="S368" s="141"/>
      <c r="T368" s="141"/>
      <c r="U368" s="141"/>
    </row>
    <row r="369" ht="12.75" customHeight="1">
      <c r="A369" s="141"/>
      <c r="B369" s="141"/>
      <c r="C369" s="141"/>
      <c r="D369" s="141"/>
      <c r="E369" s="142"/>
      <c r="F369" s="141"/>
      <c r="G369" s="141"/>
      <c r="H369" s="141"/>
      <c r="I369" s="141"/>
      <c r="J369" s="141"/>
      <c r="K369" s="141"/>
      <c r="L369" s="141"/>
      <c r="M369" s="144"/>
      <c r="N369" s="144"/>
      <c r="O369" s="141"/>
      <c r="P369" s="145"/>
      <c r="Q369" s="141"/>
      <c r="R369" s="143"/>
      <c r="S369" s="141"/>
      <c r="T369" s="141"/>
      <c r="U369" s="141"/>
    </row>
    <row r="370" ht="12.75" customHeight="1">
      <c r="A370" s="141"/>
      <c r="B370" s="141"/>
      <c r="C370" s="141"/>
      <c r="D370" s="141"/>
      <c r="E370" s="142"/>
      <c r="F370" s="141"/>
      <c r="G370" s="141"/>
      <c r="H370" s="141"/>
      <c r="I370" s="141"/>
      <c r="J370" s="141"/>
      <c r="K370" s="141"/>
      <c r="L370" s="141"/>
      <c r="M370" s="144"/>
      <c r="N370" s="144"/>
      <c r="O370" s="141"/>
      <c r="P370" s="145"/>
      <c r="Q370" s="141"/>
      <c r="R370" s="143"/>
      <c r="S370" s="141"/>
      <c r="T370" s="141"/>
      <c r="U370" s="141"/>
    </row>
    <row r="371" ht="12.75" customHeight="1">
      <c r="A371" s="141"/>
      <c r="B371" s="141"/>
      <c r="C371" s="141"/>
      <c r="D371" s="141"/>
      <c r="E371" s="142"/>
      <c r="F371" s="141"/>
      <c r="G371" s="141"/>
      <c r="H371" s="141"/>
      <c r="I371" s="141"/>
      <c r="J371" s="141"/>
      <c r="K371" s="141"/>
      <c r="L371" s="141"/>
      <c r="M371" s="144"/>
      <c r="N371" s="144"/>
      <c r="O371" s="141"/>
      <c r="P371" s="145"/>
      <c r="Q371" s="141"/>
      <c r="R371" s="143"/>
      <c r="S371" s="141"/>
      <c r="T371" s="141"/>
      <c r="U371" s="141"/>
    </row>
    <row r="372" ht="12.75" customHeight="1">
      <c r="A372" s="141"/>
      <c r="B372" s="141"/>
      <c r="C372" s="141"/>
      <c r="D372" s="141"/>
      <c r="E372" s="142"/>
      <c r="F372" s="141"/>
      <c r="G372" s="141"/>
      <c r="H372" s="141"/>
      <c r="I372" s="141"/>
      <c r="J372" s="141"/>
      <c r="K372" s="141"/>
      <c r="L372" s="141"/>
      <c r="M372" s="144"/>
      <c r="N372" s="144"/>
      <c r="O372" s="141"/>
      <c r="P372" s="145"/>
      <c r="Q372" s="141"/>
      <c r="R372" s="143"/>
      <c r="S372" s="141"/>
      <c r="T372" s="141"/>
      <c r="U372" s="141"/>
    </row>
    <row r="373" ht="12.75" customHeight="1">
      <c r="A373" s="141"/>
      <c r="B373" s="141"/>
      <c r="C373" s="141"/>
      <c r="D373" s="141"/>
      <c r="E373" s="142"/>
      <c r="F373" s="141"/>
      <c r="G373" s="141"/>
      <c r="H373" s="141"/>
      <c r="I373" s="141"/>
      <c r="J373" s="141"/>
      <c r="K373" s="141"/>
      <c r="L373" s="141"/>
      <c r="M373" s="144"/>
      <c r="N373" s="144"/>
      <c r="O373" s="141"/>
      <c r="P373" s="145"/>
      <c r="Q373" s="141"/>
      <c r="R373" s="143"/>
      <c r="S373" s="141"/>
      <c r="T373" s="141"/>
      <c r="U373" s="141"/>
    </row>
    <row r="374" ht="12.75" customHeight="1">
      <c r="A374" s="141"/>
      <c r="B374" s="141"/>
      <c r="C374" s="141"/>
      <c r="D374" s="141"/>
      <c r="E374" s="142"/>
      <c r="F374" s="141"/>
      <c r="G374" s="141"/>
      <c r="H374" s="141"/>
      <c r="I374" s="141"/>
      <c r="J374" s="141"/>
      <c r="K374" s="141"/>
      <c r="L374" s="141"/>
      <c r="M374" s="144"/>
      <c r="N374" s="144"/>
      <c r="O374" s="141"/>
      <c r="P374" s="145"/>
      <c r="Q374" s="141"/>
      <c r="R374" s="143"/>
      <c r="S374" s="141"/>
      <c r="T374" s="141"/>
      <c r="U374" s="141"/>
    </row>
    <row r="375" ht="12.75" customHeight="1">
      <c r="A375" s="141"/>
      <c r="B375" s="141"/>
      <c r="C375" s="141"/>
      <c r="D375" s="141"/>
      <c r="E375" s="142"/>
      <c r="F375" s="141"/>
      <c r="G375" s="141"/>
      <c r="H375" s="141"/>
      <c r="I375" s="141"/>
      <c r="J375" s="141"/>
      <c r="K375" s="141"/>
      <c r="L375" s="141"/>
      <c r="M375" s="144"/>
      <c r="N375" s="144"/>
      <c r="O375" s="141"/>
      <c r="P375" s="145"/>
      <c r="Q375" s="141"/>
      <c r="R375" s="143"/>
      <c r="S375" s="141"/>
      <c r="T375" s="141"/>
      <c r="U375" s="141"/>
    </row>
    <row r="376" ht="12.75" customHeight="1">
      <c r="A376" s="141"/>
      <c r="B376" s="141"/>
      <c r="C376" s="141"/>
      <c r="D376" s="141"/>
      <c r="E376" s="142"/>
      <c r="F376" s="141"/>
      <c r="G376" s="141"/>
      <c r="H376" s="141"/>
      <c r="I376" s="141"/>
      <c r="J376" s="141"/>
      <c r="K376" s="141"/>
      <c r="L376" s="141"/>
      <c r="M376" s="144"/>
      <c r="N376" s="144"/>
      <c r="O376" s="141"/>
      <c r="P376" s="145"/>
      <c r="Q376" s="141"/>
      <c r="R376" s="143"/>
      <c r="S376" s="141"/>
      <c r="T376" s="141"/>
      <c r="U376" s="141"/>
    </row>
    <row r="377" ht="12.75" customHeight="1">
      <c r="A377" s="141"/>
      <c r="B377" s="141"/>
      <c r="C377" s="141"/>
      <c r="D377" s="141"/>
      <c r="E377" s="142"/>
      <c r="F377" s="141"/>
      <c r="G377" s="141"/>
      <c r="H377" s="141"/>
      <c r="I377" s="141"/>
      <c r="J377" s="141"/>
      <c r="K377" s="141"/>
      <c r="L377" s="141"/>
      <c r="M377" s="144"/>
      <c r="N377" s="144"/>
      <c r="O377" s="141"/>
      <c r="P377" s="145"/>
      <c r="Q377" s="141"/>
      <c r="R377" s="143"/>
      <c r="S377" s="141"/>
      <c r="T377" s="141"/>
      <c r="U377" s="141"/>
    </row>
    <row r="378" ht="12.75" customHeight="1">
      <c r="A378" s="141"/>
      <c r="B378" s="141"/>
      <c r="C378" s="141"/>
      <c r="D378" s="141"/>
      <c r="E378" s="142"/>
      <c r="F378" s="141"/>
      <c r="G378" s="141"/>
      <c r="H378" s="141"/>
      <c r="I378" s="141"/>
      <c r="J378" s="141"/>
      <c r="K378" s="141"/>
      <c r="L378" s="141"/>
      <c r="M378" s="144"/>
      <c r="N378" s="144"/>
      <c r="O378" s="141"/>
      <c r="P378" s="145"/>
      <c r="Q378" s="141"/>
      <c r="R378" s="143"/>
      <c r="S378" s="141"/>
      <c r="T378" s="141"/>
      <c r="U378" s="141"/>
    </row>
    <row r="379" ht="12.75" customHeight="1">
      <c r="A379" s="141"/>
      <c r="B379" s="141"/>
      <c r="C379" s="141"/>
      <c r="D379" s="141"/>
      <c r="E379" s="142"/>
      <c r="F379" s="141"/>
      <c r="G379" s="141"/>
      <c r="H379" s="141"/>
      <c r="I379" s="141"/>
      <c r="J379" s="141"/>
      <c r="K379" s="141"/>
      <c r="L379" s="141"/>
      <c r="M379" s="144"/>
      <c r="N379" s="144"/>
      <c r="O379" s="141"/>
      <c r="P379" s="145"/>
      <c r="Q379" s="141"/>
      <c r="R379" s="143"/>
      <c r="S379" s="141"/>
      <c r="T379" s="141"/>
      <c r="U379" s="141"/>
    </row>
    <row r="380" ht="12.75" customHeight="1">
      <c r="A380" s="141"/>
      <c r="B380" s="141"/>
      <c r="C380" s="141"/>
      <c r="D380" s="141"/>
      <c r="E380" s="142"/>
      <c r="F380" s="141"/>
      <c r="G380" s="141"/>
      <c r="H380" s="141"/>
      <c r="I380" s="141"/>
      <c r="J380" s="141"/>
      <c r="K380" s="141"/>
      <c r="L380" s="141"/>
      <c r="M380" s="144"/>
      <c r="N380" s="144"/>
      <c r="O380" s="141"/>
      <c r="P380" s="145"/>
      <c r="Q380" s="141"/>
      <c r="R380" s="143"/>
      <c r="S380" s="141"/>
      <c r="T380" s="141"/>
      <c r="U380" s="141"/>
    </row>
    <row r="381" ht="12.75" customHeight="1">
      <c r="A381" s="141"/>
      <c r="B381" s="141"/>
      <c r="C381" s="141"/>
      <c r="D381" s="141"/>
      <c r="E381" s="142"/>
      <c r="F381" s="141"/>
      <c r="G381" s="141"/>
      <c r="H381" s="141"/>
      <c r="I381" s="141"/>
      <c r="J381" s="141"/>
      <c r="K381" s="141"/>
      <c r="L381" s="141"/>
      <c r="M381" s="144"/>
      <c r="N381" s="144"/>
      <c r="O381" s="141"/>
      <c r="P381" s="145"/>
      <c r="Q381" s="141"/>
      <c r="R381" s="143"/>
      <c r="S381" s="141"/>
      <c r="T381" s="141"/>
      <c r="U381" s="141"/>
    </row>
    <row r="382" ht="12.75" customHeight="1">
      <c r="A382" s="141"/>
      <c r="B382" s="141"/>
      <c r="C382" s="141"/>
      <c r="D382" s="141"/>
      <c r="E382" s="142"/>
      <c r="F382" s="141"/>
      <c r="G382" s="141"/>
      <c r="H382" s="141"/>
      <c r="I382" s="141"/>
      <c r="J382" s="141"/>
      <c r="K382" s="141"/>
      <c r="L382" s="141"/>
      <c r="M382" s="144"/>
      <c r="N382" s="144"/>
      <c r="O382" s="141"/>
      <c r="P382" s="145"/>
      <c r="Q382" s="141"/>
      <c r="R382" s="143"/>
      <c r="S382" s="141"/>
      <c r="T382" s="141"/>
      <c r="U382" s="141"/>
    </row>
    <row r="383" ht="12.75" customHeight="1">
      <c r="A383" s="141"/>
      <c r="B383" s="141"/>
      <c r="C383" s="141"/>
      <c r="D383" s="141"/>
      <c r="E383" s="142"/>
      <c r="F383" s="141"/>
      <c r="G383" s="141"/>
      <c r="H383" s="141"/>
      <c r="I383" s="141"/>
      <c r="J383" s="141"/>
      <c r="K383" s="141"/>
      <c r="L383" s="141"/>
      <c r="M383" s="144"/>
      <c r="N383" s="144"/>
      <c r="O383" s="141"/>
      <c r="P383" s="145"/>
      <c r="Q383" s="141"/>
      <c r="R383" s="143"/>
      <c r="S383" s="141"/>
      <c r="T383" s="141"/>
      <c r="U383" s="141"/>
    </row>
    <row r="384" ht="12.75" customHeight="1">
      <c r="A384" s="141"/>
      <c r="B384" s="141"/>
      <c r="C384" s="141"/>
      <c r="D384" s="141"/>
      <c r="E384" s="142"/>
      <c r="F384" s="141"/>
      <c r="G384" s="141"/>
      <c r="H384" s="141"/>
      <c r="I384" s="141"/>
      <c r="J384" s="141"/>
      <c r="K384" s="141"/>
      <c r="L384" s="141"/>
      <c r="M384" s="144"/>
      <c r="N384" s="144"/>
      <c r="O384" s="141"/>
      <c r="P384" s="145"/>
      <c r="Q384" s="141"/>
      <c r="R384" s="143"/>
      <c r="S384" s="141"/>
      <c r="T384" s="141"/>
      <c r="U384" s="141"/>
    </row>
    <row r="385" ht="12.75" customHeight="1">
      <c r="A385" s="141"/>
      <c r="B385" s="141"/>
      <c r="C385" s="141"/>
      <c r="D385" s="141"/>
      <c r="E385" s="142"/>
      <c r="F385" s="141"/>
      <c r="G385" s="141"/>
      <c r="H385" s="141"/>
      <c r="I385" s="141"/>
      <c r="J385" s="141"/>
      <c r="K385" s="141"/>
      <c r="L385" s="141"/>
      <c r="M385" s="144"/>
      <c r="N385" s="144"/>
      <c r="O385" s="141"/>
      <c r="P385" s="145"/>
      <c r="Q385" s="141"/>
      <c r="R385" s="143"/>
      <c r="S385" s="141"/>
      <c r="T385" s="141"/>
      <c r="U385" s="141"/>
    </row>
    <row r="386" ht="12.75" customHeight="1">
      <c r="A386" s="141"/>
      <c r="B386" s="141"/>
      <c r="C386" s="141"/>
      <c r="D386" s="141"/>
      <c r="E386" s="142"/>
      <c r="F386" s="141"/>
      <c r="G386" s="141"/>
      <c r="H386" s="141"/>
      <c r="I386" s="141"/>
      <c r="J386" s="141"/>
      <c r="K386" s="141"/>
      <c r="L386" s="141"/>
      <c r="M386" s="144"/>
      <c r="N386" s="144"/>
      <c r="O386" s="141"/>
      <c r="P386" s="145"/>
      <c r="Q386" s="141"/>
      <c r="R386" s="143"/>
      <c r="S386" s="141"/>
      <c r="T386" s="141"/>
      <c r="U386" s="141"/>
    </row>
    <row r="387" ht="12.75" customHeight="1">
      <c r="A387" s="141"/>
      <c r="B387" s="141"/>
      <c r="C387" s="141"/>
      <c r="D387" s="141"/>
      <c r="E387" s="142"/>
      <c r="F387" s="141"/>
      <c r="G387" s="141"/>
      <c r="H387" s="141"/>
      <c r="I387" s="141"/>
      <c r="J387" s="141"/>
      <c r="K387" s="141"/>
      <c r="L387" s="141"/>
      <c r="M387" s="144"/>
      <c r="N387" s="144"/>
      <c r="O387" s="141"/>
      <c r="P387" s="145"/>
      <c r="Q387" s="141"/>
      <c r="R387" s="143"/>
      <c r="S387" s="141"/>
      <c r="T387" s="141"/>
      <c r="U387" s="141"/>
    </row>
    <row r="388" ht="12.75" customHeight="1">
      <c r="A388" s="141"/>
      <c r="B388" s="141"/>
      <c r="C388" s="141"/>
      <c r="D388" s="141"/>
      <c r="E388" s="142"/>
      <c r="F388" s="141"/>
      <c r="G388" s="141"/>
      <c r="H388" s="141"/>
      <c r="I388" s="141"/>
      <c r="J388" s="141"/>
      <c r="K388" s="141"/>
      <c r="L388" s="141"/>
      <c r="M388" s="144"/>
      <c r="N388" s="144"/>
      <c r="O388" s="141"/>
      <c r="P388" s="145"/>
      <c r="Q388" s="141"/>
      <c r="R388" s="143"/>
      <c r="S388" s="141"/>
      <c r="T388" s="141"/>
      <c r="U388" s="141"/>
    </row>
    <row r="389" ht="12.75" customHeight="1">
      <c r="A389" s="141"/>
      <c r="B389" s="141"/>
      <c r="C389" s="141"/>
      <c r="D389" s="141"/>
      <c r="E389" s="142"/>
      <c r="F389" s="141"/>
      <c r="G389" s="141"/>
      <c r="H389" s="141"/>
      <c r="I389" s="141"/>
      <c r="J389" s="141"/>
      <c r="K389" s="141"/>
      <c r="L389" s="141"/>
      <c r="M389" s="144"/>
      <c r="N389" s="144"/>
      <c r="O389" s="141"/>
      <c r="P389" s="145"/>
      <c r="Q389" s="141"/>
      <c r="R389" s="143"/>
      <c r="S389" s="141"/>
      <c r="T389" s="141"/>
      <c r="U389" s="141"/>
    </row>
    <row r="390" ht="12.75" customHeight="1">
      <c r="A390" s="141"/>
      <c r="B390" s="141"/>
      <c r="C390" s="141"/>
      <c r="D390" s="141"/>
      <c r="E390" s="142"/>
      <c r="F390" s="141"/>
      <c r="G390" s="141"/>
      <c r="H390" s="141"/>
      <c r="I390" s="141"/>
      <c r="J390" s="141"/>
      <c r="K390" s="141"/>
      <c r="L390" s="141"/>
      <c r="M390" s="144"/>
      <c r="N390" s="144"/>
      <c r="O390" s="141"/>
      <c r="P390" s="145"/>
      <c r="Q390" s="141"/>
      <c r="R390" s="143"/>
      <c r="S390" s="141"/>
      <c r="T390" s="141"/>
      <c r="U390" s="141"/>
    </row>
    <row r="391" ht="12.75" customHeight="1">
      <c r="A391" s="141"/>
      <c r="B391" s="141"/>
      <c r="C391" s="141"/>
      <c r="D391" s="141"/>
      <c r="E391" s="142"/>
      <c r="F391" s="141"/>
      <c r="G391" s="141"/>
      <c r="H391" s="141"/>
      <c r="I391" s="141"/>
      <c r="J391" s="141"/>
      <c r="K391" s="141"/>
      <c r="L391" s="141"/>
      <c r="M391" s="144"/>
      <c r="N391" s="144"/>
      <c r="O391" s="141"/>
      <c r="P391" s="145"/>
      <c r="Q391" s="141"/>
      <c r="R391" s="143"/>
      <c r="S391" s="141"/>
      <c r="T391" s="141"/>
      <c r="U391" s="141"/>
    </row>
    <row r="392" ht="12.75" customHeight="1">
      <c r="A392" s="141"/>
      <c r="B392" s="141"/>
      <c r="C392" s="141"/>
      <c r="D392" s="141"/>
      <c r="E392" s="142"/>
      <c r="F392" s="141"/>
      <c r="G392" s="141"/>
      <c r="H392" s="141"/>
      <c r="I392" s="141"/>
      <c r="J392" s="141"/>
      <c r="K392" s="141"/>
      <c r="L392" s="141"/>
      <c r="M392" s="144"/>
      <c r="N392" s="144"/>
      <c r="O392" s="141"/>
      <c r="P392" s="145"/>
      <c r="Q392" s="141"/>
      <c r="R392" s="143"/>
      <c r="S392" s="141"/>
      <c r="T392" s="141"/>
      <c r="U392" s="141"/>
    </row>
    <row r="393" ht="12.75" customHeight="1">
      <c r="A393" s="141"/>
      <c r="B393" s="141"/>
      <c r="C393" s="141"/>
      <c r="D393" s="141"/>
      <c r="E393" s="142"/>
      <c r="F393" s="141"/>
      <c r="G393" s="141"/>
      <c r="H393" s="141"/>
      <c r="I393" s="141"/>
      <c r="J393" s="141"/>
      <c r="K393" s="141"/>
      <c r="L393" s="141"/>
      <c r="M393" s="144"/>
      <c r="N393" s="144"/>
      <c r="O393" s="141"/>
      <c r="P393" s="145"/>
      <c r="Q393" s="141"/>
      <c r="R393" s="143"/>
      <c r="S393" s="141"/>
      <c r="T393" s="141"/>
      <c r="U393" s="141"/>
    </row>
    <row r="394" ht="12.75" customHeight="1">
      <c r="A394" s="141"/>
      <c r="B394" s="141"/>
      <c r="C394" s="141"/>
      <c r="D394" s="141"/>
      <c r="E394" s="142"/>
      <c r="F394" s="141"/>
      <c r="G394" s="141"/>
      <c r="H394" s="141"/>
      <c r="I394" s="141"/>
      <c r="J394" s="141"/>
      <c r="K394" s="141"/>
      <c r="L394" s="141"/>
      <c r="M394" s="144"/>
      <c r="N394" s="144"/>
      <c r="O394" s="141"/>
      <c r="P394" s="145"/>
      <c r="Q394" s="141"/>
      <c r="R394" s="143"/>
      <c r="S394" s="141"/>
      <c r="T394" s="141"/>
      <c r="U394" s="141"/>
    </row>
    <row r="395" ht="12.75" customHeight="1">
      <c r="A395" s="141"/>
      <c r="B395" s="141"/>
      <c r="C395" s="141"/>
      <c r="D395" s="141"/>
      <c r="E395" s="142"/>
      <c r="F395" s="141"/>
      <c r="G395" s="141"/>
      <c r="H395" s="141"/>
      <c r="I395" s="141"/>
      <c r="J395" s="141"/>
      <c r="K395" s="141"/>
      <c r="L395" s="141"/>
      <c r="M395" s="144"/>
      <c r="N395" s="144"/>
      <c r="O395" s="141"/>
      <c r="P395" s="145"/>
      <c r="Q395" s="141"/>
      <c r="R395" s="143"/>
      <c r="S395" s="141"/>
      <c r="T395" s="141"/>
      <c r="U395" s="141"/>
    </row>
    <row r="396" ht="12.75" customHeight="1">
      <c r="A396" s="141"/>
      <c r="B396" s="141"/>
      <c r="C396" s="141"/>
      <c r="D396" s="141"/>
      <c r="E396" s="142"/>
      <c r="F396" s="141"/>
      <c r="G396" s="141"/>
      <c r="H396" s="141"/>
      <c r="I396" s="141"/>
      <c r="J396" s="141"/>
      <c r="K396" s="141"/>
      <c r="L396" s="141"/>
      <c r="M396" s="144"/>
      <c r="N396" s="144"/>
      <c r="O396" s="141"/>
      <c r="P396" s="145"/>
      <c r="Q396" s="141"/>
      <c r="R396" s="143"/>
      <c r="S396" s="141"/>
      <c r="T396" s="141"/>
      <c r="U396" s="141"/>
    </row>
    <row r="397" ht="12.75" customHeight="1">
      <c r="A397" s="141"/>
      <c r="B397" s="141"/>
      <c r="C397" s="141"/>
      <c r="D397" s="141"/>
      <c r="E397" s="142"/>
      <c r="F397" s="141"/>
      <c r="G397" s="141"/>
      <c r="H397" s="141"/>
      <c r="I397" s="141"/>
      <c r="J397" s="141"/>
      <c r="K397" s="141"/>
      <c r="L397" s="141"/>
      <c r="M397" s="144"/>
      <c r="N397" s="144"/>
      <c r="O397" s="141"/>
      <c r="P397" s="145"/>
      <c r="Q397" s="141"/>
      <c r="R397" s="143"/>
      <c r="S397" s="141"/>
      <c r="T397" s="141"/>
      <c r="U397" s="141"/>
    </row>
    <row r="398" ht="12.75" customHeight="1">
      <c r="A398" s="141"/>
      <c r="B398" s="141"/>
      <c r="C398" s="141"/>
      <c r="D398" s="141"/>
      <c r="E398" s="142"/>
      <c r="F398" s="141"/>
      <c r="G398" s="141"/>
      <c r="H398" s="141"/>
      <c r="I398" s="141"/>
      <c r="J398" s="141"/>
      <c r="K398" s="141"/>
      <c r="L398" s="141"/>
      <c r="M398" s="144"/>
      <c r="N398" s="144"/>
      <c r="O398" s="141"/>
      <c r="P398" s="145"/>
      <c r="Q398" s="141"/>
      <c r="R398" s="143"/>
      <c r="S398" s="141"/>
      <c r="T398" s="141"/>
      <c r="U398" s="141"/>
    </row>
    <row r="399" ht="12.75" customHeight="1">
      <c r="A399" s="141"/>
      <c r="B399" s="141"/>
      <c r="C399" s="141"/>
      <c r="D399" s="141"/>
      <c r="E399" s="142"/>
      <c r="F399" s="141"/>
      <c r="G399" s="141"/>
      <c r="H399" s="141"/>
      <c r="I399" s="141"/>
      <c r="J399" s="141"/>
      <c r="K399" s="141"/>
      <c r="L399" s="141"/>
      <c r="M399" s="144"/>
      <c r="N399" s="144"/>
      <c r="O399" s="141"/>
      <c r="P399" s="145"/>
      <c r="Q399" s="141"/>
      <c r="R399" s="143"/>
      <c r="S399" s="141"/>
      <c r="T399" s="141"/>
      <c r="U399" s="141"/>
    </row>
    <row r="400" ht="12.75" customHeight="1">
      <c r="A400" s="141"/>
      <c r="B400" s="141"/>
      <c r="C400" s="141"/>
      <c r="D400" s="141"/>
      <c r="E400" s="142"/>
      <c r="F400" s="141"/>
      <c r="G400" s="141"/>
      <c r="H400" s="141"/>
      <c r="I400" s="141"/>
      <c r="J400" s="141"/>
      <c r="K400" s="141"/>
      <c r="L400" s="141"/>
      <c r="M400" s="144"/>
      <c r="N400" s="144"/>
      <c r="O400" s="141"/>
      <c r="P400" s="145"/>
      <c r="Q400" s="141"/>
      <c r="R400" s="143"/>
      <c r="S400" s="141"/>
      <c r="T400" s="141"/>
      <c r="U400" s="141"/>
    </row>
    <row r="401" ht="12.75" customHeight="1">
      <c r="A401" s="141"/>
      <c r="B401" s="141"/>
      <c r="C401" s="141"/>
      <c r="D401" s="141"/>
      <c r="E401" s="142"/>
      <c r="F401" s="141"/>
      <c r="G401" s="141"/>
      <c r="H401" s="141"/>
      <c r="I401" s="141"/>
      <c r="J401" s="141"/>
      <c r="K401" s="141"/>
      <c r="L401" s="141"/>
      <c r="M401" s="144"/>
      <c r="N401" s="144"/>
      <c r="O401" s="141"/>
      <c r="P401" s="145"/>
      <c r="Q401" s="141"/>
      <c r="R401" s="143"/>
      <c r="S401" s="141"/>
      <c r="T401" s="141"/>
      <c r="U401" s="141"/>
    </row>
    <row r="402" ht="12.75" customHeight="1">
      <c r="A402" s="141"/>
      <c r="B402" s="141"/>
      <c r="C402" s="141"/>
      <c r="D402" s="141"/>
      <c r="E402" s="142"/>
      <c r="F402" s="141"/>
      <c r="G402" s="141"/>
      <c r="H402" s="141"/>
      <c r="I402" s="141"/>
      <c r="J402" s="141"/>
      <c r="K402" s="141"/>
      <c r="L402" s="141"/>
      <c r="M402" s="144"/>
      <c r="N402" s="144"/>
      <c r="O402" s="141"/>
      <c r="P402" s="145"/>
      <c r="Q402" s="141"/>
      <c r="R402" s="143"/>
      <c r="S402" s="141"/>
      <c r="T402" s="141"/>
      <c r="U402" s="141"/>
    </row>
    <row r="403" ht="12.75" customHeight="1">
      <c r="A403" s="141"/>
      <c r="B403" s="141"/>
      <c r="C403" s="141"/>
      <c r="D403" s="141"/>
      <c r="E403" s="142"/>
      <c r="F403" s="141"/>
      <c r="G403" s="141"/>
      <c r="H403" s="141"/>
      <c r="I403" s="141"/>
      <c r="J403" s="141"/>
      <c r="K403" s="141"/>
      <c r="L403" s="141"/>
      <c r="M403" s="144"/>
      <c r="N403" s="144"/>
      <c r="O403" s="141"/>
      <c r="P403" s="145"/>
      <c r="Q403" s="141"/>
      <c r="R403" s="143"/>
      <c r="S403" s="141"/>
      <c r="T403" s="141"/>
      <c r="U403" s="141"/>
    </row>
    <row r="404" ht="12.75" customHeight="1">
      <c r="A404" s="141"/>
      <c r="B404" s="141"/>
      <c r="C404" s="141"/>
      <c r="D404" s="141"/>
      <c r="E404" s="142"/>
      <c r="F404" s="141"/>
      <c r="G404" s="141"/>
      <c r="H404" s="141"/>
      <c r="I404" s="141"/>
      <c r="J404" s="141"/>
      <c r="K404" s="141"/>
      <c r="L404" s="141"/>
      <c r="M404" s="144"/>
      <c r="N404" s="144"/>
      <c r="O404" s="141"/>
      <c r="P404" s="145"/>
      <c r="Q404" s="141"/>
      <c r="R404" s="143"/>
      <c r="S404" s="141"/>
      <c r="T404" s="141"/>
      <c r="U404" s="141"/>
    </row>
    <row r="405" ht="12.75" customHeight="1">
      <c r="A405" s="141"/>
      <c r="B405" s="141"/>
      <c r="C405" s="141"/>
      <c r="D405" s="141"/>
      <c r="E405" s="142"/>
      <c r="F405" s="141"/>
      <c r="G405" s="141"/>
      <c r="H405" s="141"/>
      <c r="I405" s="141"/>
      <c r="J405" s="141"/>
      <c r="K405" s="141"/>
      <c r="L405" s="141"/>
      <c r="M405" s="144"/>
      <c r="N405" s="144"/>
      <c r="O405" s="141"/>
      <c r="P405" s="145"/>
      <c r="Q405" s="141"/>
      <c r="R405" s="143"/>
      <c r="S405" s="141"/>
      <c r="T405" s="141"/>
      <c r="U405" s="141"/>
    </row>
    <row r="406" ht="12.75" customHeight="1">
      <c r="A406" s="141"/>
      <c r="B406" s="141"/>
      <c r="C406" s="141"/>
      <c r="D406" s="141"/>
      <c r="E406" s="142"/>
      <c r="F406" s="141"/>
      <c r="G406" s="141"/>
      <c r="H406" s="141"/>
      <c r="I406" s="141"/>
      <c r="J406" s="141"/>
      <c r="K406" s="141"/>
      <c r="L406" s="141"/>
      <c r="M406" s="144"/>
      <c r="N406" s="144"/>
      <c r="O406" s="141"/>
      <c r="P406" s="145"/>
      <c r="Q406" s="141"/>
      <c r="R406" s="143"/>
      <c r="S406" s="141"/>
      <c r="T406" s="141"/>
      <c r="U406" s="141"/>
    </row>
    <row r="407" ht="12.75" customHeight="1">
      <c r="A407" s="141"/>
      <c r="B407" s="141"/>
      <c r="C407" s="141"/>
      <c r="D407" s="141"/>
      <c r="E407" s="142"/>
      <c r="F407" s="141"/>
      <c r="G407" s="141"/>
      <c r="H407" s="141"/>
      <c r="I407" s="141"/>
      <c r="J407" s="141"/>
      <c r="K407" s="141"/>
      <c r="L407" s="141"/>
      <c r="M407" s="144"/>
      <c r="N407" s="144"/>
      <c r="O407" s="141"/>
      <c r="P407" s="145"/>
      <c r="Q407" s="141"/>
      <c r="R407" s="143"/>
      <c r="S407" s="141"/>
      <c r="T407" s="141"/>
      <c r="U407" s="141"/>
    </row>
    <row r="408" ht="12.75" customHeight="1">
      <c r="A408" s="141"/>
      <c r="B408" s="141"/>
      <c r="C408" s="141"/>
      <c r="D408" s="141"/>
      <c r="E408" s="142"/>
      <c r="F408" s="141"/>
      <c r="G408" s="141"/>
      <c r="H408" s="141"/>
      <c r="I408" s="141"/>
      <c r="J408" s="141"/>
      <c r="K408" s="141"/>
      <c r="L408" s="141"/>
      <c r="M408" s="144"/>
      <c r="N408" s="144"/>
      <c r="O408" s="141"/>
      <c r="P408" s="145"/>
      <c r="Q408" s="141"/>
      <c r="R408" s="143"/>
      <c r="S408" s="141"/>
      <c r="T408" s="141"/>
      <c r="U408" s="141"/>
    </row>
    <row r="409" ht="12.75" customHeight="1">
      <c r="A409" s="141"/>
      <c r="B409" s="141"/>
      <c r="C409" s="141"/>
      <c r="D409" s="141"/>
      <c r="E409" s="142"/>
      <c r="F409" s="141"/>
      <c r="G409" s="141"/>
      <c r="H409" s="141"/>
      <c r="I409" s="141"/>
      <c r="J409" s="141"/>
      <c r="K409" s="141"/>
      <c r="L409" s="141"/>
      <c r="M409" s="144"/>
      <c r="N409" s="144"/>
      <c r="O409" s="141"/>
      <c r="P409" s="145"/>
      <c r="Q409" s="141"/>
      <c r="R409" s="143"/>
      <c r="S409" s="141"/>
      <c r="T409" s="141"/>
      <c r="U409" s="141"/>
    </row>
    <row r="410" ht="12.75" customHeight="1">
      <c r="A410" s="141"/>
      <c r="B410" s="141"/>
      <c r="C410" s="141"/>
      <c r="D410" s="141"/>
      <c r="E410" s="142"/>
      <c r="F410" s="141"/>
      <c r="G410" s="141"/>
      <c r="H410" s="141"/>
      <c r="I410" s="141"/>
      <c r="J410" s="141"/>
      <c r="K410" s="141"/>
      <c r="L410" s="141"/>
      <c r="M410" s="144"/>
      <c r="N410" s="144"/>
      <c r="O410" s="141"/>
      <c r="P410" s="145"/>
      <c r="Q410" s="141"/>
      <c r="R410" s="143"/>
      <c r="S410" s="141"/>
      <c r="T410" s="141"/>
      <c r="U410" s="141"/>
    </row>
    <row r="411" ht="12.75" customHeight="1">
      <c r="A411" s="141"/>
      <c r="B411" s="141"/>
      <c r="C411" s="141"/>
      <c r="D411" s="141"/>
      <c r="E411" s="142"/>
      <c r="F411" s="141"/>
      <c r="G411" s="141"/>
      <c r="H411" s="141"/>
      <c r="I411" s="141"/>
      <c r="J411" s="141"/>
      <c r="K411" s="141"/>
      <c r="L411" s="141"/>
      <c r="M411" s="144"/>
      <c r="N411" s="144"/>
      <c r="O411" s="141"/>
      <c r="P411" s="145"/>
      <c r="Q411" s="141"/>
      <c r="R411" s="143"/>
      <c r="S411" s="141"/>
      <c r="T411" s="141"/>
      <c r="U411" s="141"/>
    </row>
    <row r="412" ht="12.75" customHeight="1">
      <c r="A412" s="141"/>
      <c r="B412" s="141"/>
      <c r="C412" s="141"/>
      <c r="D412" s="141"/>
      <c r="E412" s="142"/>
      <c r="F412" s="141"/>
      <c r="G412" s="141"/>
      <c r="H412" s="141"/>
      <c r="I412" s="141"/>
      <c r="J412" s="141"/>
      <c r="K412" s="141"/>
      <c r="L412" s="141"/>
      <c r="M412" s="144"/>
      <c r="N412" s="144"/>
      <c r="O412" s="141"/>
      <c r="P412" s="145"/>
      <c r="Q412" s="141"/>
      <c r="R412" s="143"/>
      <c r="S412" s="141"/>
      <c r="T412" s="141"/>
      <c r="U412" s="141"/>
    </row>
    <row r="413" ht="12.75" customHeight="1">
      <c r="A413" s="141"/>
      <c r="B413" s="141"/>
      <c r="C413" s="141"/>
      <c r="D413" s="141"/>
      <c r="E413" s="142"/>
      <c r="F413" s="141"/>
      <c r="G413" s="141"/>
      <c r="H413" s="141"/>
      <c r="I413" s="141"/>
      <c r="J413" s="141"/>
      <c r="K413" s="141"/>
      <c r="L413" s="141"/>
      <c r="M413" s="144"/>
      <c r="N413" s="144"/>
      <c r="O413" s="141"/>
      <c r="P413" s="145"/>
      <c r="Q413" s="141"/>
      <c r="R413" s="143"/>
      <c r="S413" s="141"/>
      <c r="T413" s="141"/>
      <c r="U413" s="141"/>
    </row>
    <row r="414" ht="12.75" customHeight="1">
      <c r="A414" s="141"/>
      <c r="B414" s="141"/>
      <c r="C414" s="141"/>
      <c r="D414" s="141"/>
      <c r="E414" s="142"/>
      <c r="F414" s="141"/>
      <c r="G414" s="141"/>
      <c r="H414" s="141"/>
      <c r="I414" s="141"/>
      <c r="J414" s="141"/>
      <c r="K414" s="141"/>
      <c r="L414" s="141"/>
      <c r="M414" s="144"/>
      <c r="N414" s="144"/>
      <c r="O414" s="141"/>
      <c r="P414" s="145"/>
      <c r="Q414" s="141"/>
      <c r="R414" s="143"/>
      <c r="S414" s="141"/>
      <c r="T414" s="141"/>
      <c r="U414" s="141"/>
    </row>
    <row r="415" ht="12.75" customHeight="1">
      <c r="A415" s="141"/>
      <c r="B415" s="141"/>
      <c r="C415" s="141"/>
      <c r="D415" s="141"/>
      <c r="E415" s="142"/>
      <c r="F415" s="141"/>
      <c r="G415" s="141"/>
      <c r="H415" s="141"/>
      <c r="I415" s="141"/>
      <c r="J415" s="141"/>
      <c r="K415" s="141"/>
      <c r="L415" s="141"/>
      <c r="M415" s="144"/>
      <c r="N415" s="144"/>
      <c r="O415" s="141"/>
      <c r="P415" s="145"/>
      <c r="Q415" s="141"/>
      <c r="R415" s="143"/>
      <c r="S415" s="141"/>
      <c r="T415" s="141"/>
      <c r="U415" s="141"/>
    </row>
    <row r="416" ht="12.75" customHeight="1">
      <c r="A416" s="141"/>
      <c r="B416" s="141"/>
      <c r="C416" s="141"/>
      <c r="D416" s="141"/>
      <c r="E416" s="142"/>
      <c r="F416" s="141"/>
      <c r="G416" s="141"/>
      <c r="H416" s="141"/>
      <c r="I416" s="141"/>
      <c r="J416" s="141"/>
      <c r="K416" s="141"/>
      <c r="L416" s="141"/>
      <c r="M416" s="144"/>
      <c r="N416" s="144"/>
      <c r="O416" s="141"/>
      <c r="P416" s="145"/>
      <c r="Q416" s="141"/>
      <c r="R416" s="143"/>
      <c r="S416" s="141"/>
      <c r="T416" s="141"/>
      <c r="U416" s="141"/>
    </row>
    <row r="417" ht="12.75" customHeight="1">
      <c r="A417" s="141"/>
      <c r="B417" s="141"/>
      <c r="C417" s="141"/>
      <c r="D417" s="141"/>
      <c r="E417" s="142"/>
      <c r="F417" s="141"/>
      <c r="G417" s="141"/>
      <c r="H417" s="141"/>
      <c r="I417" s="141"/>
      <c r="J417" s="141"/>
      <c r="K417" s="141"/>
      <c r="L417" s="141"/>
      <c r="M417" s="144"/>
      <c r="N417" s="144"/>
      <c r="O417" s="141"/>
      <c r="P417" s="145"/>
      <c r="Q417" s="141"/>
      <c r="R417" s="143"/>
      <c r="S417" s="141"/>
      <c r="T417" s="141"/>
      <c r="U417" s="141"/>
    </row>
    <row r="418" ht="12.75" customHeight="1">
      <c r="A418" s="141"/>
      <c r="B418" s="141"/>
      <c r="C418" s="141"/>
      <c r="D418" s="141"/>
      <c r="E418" s="142"/>
      <c r="F418" s="141"/>
      <c r="G418" s="141"/>
      <c r="H418" s="141"/>
      <c r="I418" s="141"/>
      <c r="J418" s="141"/>
      <c r="K418" s="141"/>
      <c r="L418" s="141"/>
      <c r="M418" s="144"/>
      <c r="N418" s="144"/>
      <c r="O418" s="141"/>
      <c r="P418" s="145"/>
      <c r="Q418" s="141"/>
      <c r="R418" s="143"/>
      <c r="S418" s="141"/>
      <c r="T418" s="141"/>
      <c r="U418" s="141"/>
    </row>
    <row r="419" ht="12.75" customHeight="1">
      <c r="A419" s="141"/>
      <c r="B419" s="141"/>
      <c r="C419" s="141"/>
      <c r="D419" s="141"/>
      <c r="E419" s="142"/>
      <c r="F419" s="141"/>
      <c r="G419" s="141"/>
      <c r="H419" s="141"/>
      <c r="I419" s="141"/>
      <c r="J419" s="141"/>
      <c r="K419" s="141"/>
      <c r="L419" s="141"/>
      <c r="M419" s="144"/>
      <c r="N419" s="144"/>
      <c r="O419" s="141"/>
      <c r="P419" s="145"/>
      <c r="Q419" s="141"/>
      <c r="R419" s="143"/>
      <c r="S419" s="141"/>
      <c r="T419" s="141"/>
      <c r="U419" s="141"/>
    </row>
    <row r="420" ht="12.75" customHeight="1">
      <c r="A420" s="141"/>
      <c r="B420" s="141"/>
      <c r="C420" s="141"/>
      <c r="D420" s="141"/>
      <c r="E420" s="142"/>
      <c r="F420" s="141"/>
      <c r="G420" s="141"/>
      <c r="H420" s="141"/>
      <c r="I420" s="141"/>
      <c r="J420" s="141"/>
      <c r="K420" s="141"/>
      <c r="L420" s="141"/>
      <c r="M420" s="144"/>
      <c r="N420" s="144"/>
      <c r="O420" s="141"/>
      <c r="P420" s="145"/>
      <c r="Q420" s="141"/>
      <c r="R420" s="143"/>
      <c r="S420" s="141"/>
      <c r="T420" s="141"/>
      <c r="U420" s="141"/>
    </row>
    <row r="421" ht="12.75" customHeight="1">
      <c r="A421" s="141"/>
      <c r="B421" s="141"/>
      <c r="C421" s="141"/>
      <c r="D421" s="141"/>
      <c r="E421" s="142"/>
      <c r="F421" s="141"/>
      <c r="G421" s="141"/>
      <c r="H421" s="141"/>
      <c r="I421" s="141"/>
      <c r="J421" s="141"/>
      <c r="K421" s="141"/>
      <c r="L421" s="141"/>
      <c r="M421" s="144"/>
      <c r="N421" s="144"/>
      <c r="O421" s="141"/>
      <c r="P421" s="145"/>
      <c r="Q421" s="141"/>
      <c r="R421" s="143"/>
      <c r="S421" s="141"/>
      <c r="T421" s="141"/>
      <c r="U421" s="141"/>
    </row>
    <row r="422" ht="12.75" customHeight="1">
      <c r="A422" s="141"/>
      <c r="B422" s="141"/>
      <c r="C422" s="141"/>
      <c r="D422" s="141"/>
      <c r="E422" s="142"/>
      <c r="F422" s="141"/>
      <c r="G422" s="141"/>
      <c r="H422" s="141"/>
      <c r="I422" s="141"/>
      <c r="J422" s="141"/>
      <c r="K422" s="141"/>
      <c r="L422" s="141"/>
      <c r="M422" s="144"/>
      <c r="N422" s="144"/>
      <c r="O422" s="141"/>
      <c r="P422" s="145"/>
      <c r="Q422" s="141"/>
      <c r="R422" s="143"/>
      <c r="S422" s="141"/>
      <c r="T422" s="141"/>
      <c r="U422" s="141"/>
    </row>
    <row r="423" ht="12.75" customHeight="1">
      <c r="A423" s="141"/>
      <c r="B423" s="141"/>
      <c r="C423" s="141"/>
      <c r="D423" s="141"/>
      <c r="E423" s="142"/>
      <c r="F423" s="141"/>
      <c r="G423" s="141"/>
      <c r="H423" s="141"/>
      <c r="I423" s="141"/>
      <c r="J423" s="141"/>
      <c r="K423" s="141"/>
      <c r="L423" s="141"/>
      <c r="M423" s="144"/>
      <c r="N423" s="144"/>
      <c r="O423" s="141"/>
      <c r="P423" s="145"/>
      <c r="Q423" s="141"/>
      <c r="R423" s="143"/>
      <c r="S423" s="141"/>
      <c r="T423" s="141"/>
      <c r="U423" s="141"/>
    </row>
    <row r="424" ht="12.75" customHeight="1">
      <c r="A424" s="141"/>
      <c r="B424" s="141"/>
      <c r="C424" s="141"/>
      <c r="D424" s="141"/>
      <c r="E424" s="142"/>
      <c r="F424" s="141"/>
      <c r="G424" s="141"/>
      <c r="H424" s="141"/>
      <c r="I424" s="141"/>
      <c r="J424" s="141"/>
      <c r="K424" s="141"/>
      <c r="L424" s="141"/>
      <c r="M424" s="144"/>
      <c r="N424" s="144"/>
      <c r="O424" s="141"/>
      <c r="P424" s="145"/>
      <c r="Q424" s="141"/>
      <c r="R424" s="143"/>
      <c r="S424" s="141"/>
      <c r="T424" s="141"/>
      <c r="U424" s="141"/>
    </row>
    <row r="425" ht="12.75" customHeight="1">
      <c r="A425" s="141"/>
      <c r="B425" s="141"/>
      <c r="C425" s="141"/>
      <c r="D425" s="141"/>
      <c r="E425" s="142"/>
      <c r="F425" s="141"/>
      <c r="G425" s="141"/>
      <c r="H425" s="141"/>
      <c r="I425" s="141"/>
      <c r="J425" s="141"/>
      <c r="K425" s="141"/>
      <c r="L425" s="141"/>
      <c r="M425" s="144"/>
      <c r="N425" s="144"/>
      <c r="O425" s="141"/>
      <c r="P425" s="145"/>
      <c r="Q425" s="141"/>
      <c r="R425" s="143"/>
      <c r="S425" s="141"/>
      <c r="T425" s="141"/>
      <c r="U425" s="141"/>
    </row>
    <row r="426" ht="12.75" customHeight="1">
      <c r="A426" s="141"/>
      <c r="B426" s="141"/>
      <c r="C426" s="141"/>
      <c r="D426" s="141"/>
      <c r="E426" s="142"/>
      <c r="F426" s="141"/>
      <c r="G426" s="141"/>
      <c r="H426" s="141"/>
      <c r="I426" s="141"/>
      <c r="J426" s="141"/>
      <c r="K426" s="141"/>
      <c r="L426" s="141"/>
      <c r="M426" s="144"/>
      <c r="N426" s="144"/>
      <c r="O426" s="141"/>
      <c r="P426" s="145"/>
      <c r="Q426" s="141"/>
      <c r="R426" s="143"/>
      <c r="S426" s="141"/>
      <c r="T426" s="141"/>
      <c r="U426" s="141"/>
    </row>
    <row r="427" ht="12.75" customHeight="1">
      <c r="A427" s="141"/>
      <c r="B427" s="141"/>
      <c r="C427" s="141"/>
      <c r="D427" s="141"/>
      <c r="E427" s="142"/>
      <c r="F427" s="141"/>
      <c r="G427" s="141"/>
      <c r="H427" s="141"/>
      <c r="I427" s="141"/>
      <c r="J427" s="141"/>
      <c r="K427" s="141"/>
      <c r="L427" s="141"/>
      <c r="M427" s="144"/>
      <c r="N427" s="144"/>
      <c r="O427" s="141"/>
      <c r="P427" s="145"/>
      <c r="Q427" s="141"/>
      <c r="R427" s="143"/>
      <c r="S427" s="141"/>
      <c r="T427" s="141"/>
      <c r="U427" s="141"/>
    </row>
    <row r="428" ht="12.75" customHeight="1">
      <c r="A428" s="141"/>
      <c r="B428" s="141"/>
      <c r="C428" s="141"/>
      <c r="D428" s="141"/>
      <c r="E428" s="142"/>
      <c r="F428" s="141"/>
      <c r="G428" s="141"/>
      <c r="H428" s="141"/>
      <c r="I428" s="141"/>
      <c r="J428" s="141"/>
      <c r="K428" s="141"/>
      <c r="L428" s="141"/>
      <c r="M428" s="144"/>
      <c r="N428" s="144"/>
      <c r="O428" s="141"/>
      <c r="P428" s="145"/>
      <c r="Q428" s="141"/>
      <c r="R428" s="143"/>
      <c r="S428" s="141"/>
      <c r="T428" s="141"/>
      <c r="U428" s="141"/>
    </row>
    <row r="429" ht="12.75" customHeight="1">
      <c r="A429" s="141"/>
      <c r="B429" s="141"/>
      <c r="C429" s="141"/>
      <c r="D429" s="141"/>
      <c r="E429" s="142"/>
      <c r="F429" s="141"/>
      <c r="G429" s="141"/>
      <c r="H429" s="141"/>
      <c r="I429" s="141"/>
      <c r="J429" s="141"/>
      <c r="K429" s="141"/>
      <c r="L429" s="141"/>
      <c r="M429" s="144"/>
      <c r="N429" s="144"/>
      <c r="O429" s="141"/>
      <c r="P429" s="145"/>
      <c r="Q429" s="141"/>
      <c r="R429" s="143"/>
      <c r="S429" s="141"/>
      <c r="T429" s="141"/>
      <c r="U429" s="141"/>
    </row>
    <row r="430" ht="12.75" customHeight="1">
      <c r="A430" s="141"/>
      <c r="B430" s="141"/>
      <c r="C430" s="141"/>
      <c r="D430" s="141"/>
      <c r="E430" s="142"/>
      <c r="F430" s="141"/>
      <c r="G430" s="141"/>
      <c r="H430" s="141"/>
      <c r="I430" s="141"/>
      <c r="J430" s="141"/>
      <c r="K430" s="141"/>
      <c r="L430" s="141"/>
      <c r="M430" s="144"/>
      <c r="N430" s="144"/>
      <c r="O430" s="141"/>
      <c r="P430" s="145"/>
      <c r="Q430" s="141"/>
      <c r="R430" s="143"/>
      <c r="S430" s="141"/>
      <c r="T430" s="141"/>
      <c r="U430" s="141"/>
    </row>
    <row r="431" ht="12.75" customHeight="1">
      <c r="A431" s="141"/>
      <c r="B431" s="141"/>
      <c r="C431" s="141"/>
      <c r="D431" s="141"/>
      <c r="E431" s="142"/>
      <c r="F431" s="141"/>
      <c r="G431" s="141"/>
      <c r="H431" s="141"/>
      <c r="I431" s="141"/>
      <c r="J431" s="141"/>
      <c r="K431" s="141"/>
      <c r="L431" s="141"/>
      <c r="M431" s="144"/>
      <c r="N431" s="144"/>
      <c r="O431" s="141"/>
      <c r="P431" s="145"/>
      <c r="Q431" s="141"/>
      <c r="R431" s="143"/>
      <c r="S431" s="141"/>
      <c r="T431" s="141"/>
      <c r="U431" s="141"/>
    </row>
    <row r="432" ht="12.75" customHeight="1">
      <c r="A432" s="141"/>
      <c r="B432" s="141"/>
      <c r="C432" s="141"/>
      <c r="D432" s="141"/>
      <c r="E432" s="142"/>
      <c r="F432" s="141"/>
      <c r="G432" s="141"/>
      <c r="H432" s="141"/>
      <c r="I432" s="141"/>
      <c r="J432" s="141"/>
      <c r="K432" s="141"/>
      <c r="L432" s="141"/>
      <c r="M432" s="144"/>
      <c r="N432" s="144"/>
      <c r="O432" s="141"/>
      <c r="P432" s="145"/>
      <c r="Q432" s="141"/>
      <c r="R432" s="143"/>
      <c r="S432" s="141"/>
      <c r="T432" s="141"/>
      <c r="U432" s="141"/>
    </row>
    <row r="433" ht="12.75" customHeight="1">
      <c r="A433" s="141"/>
      <c r="B433" s="141"/>
      <c r="C433" s="141"/>
      <c r="D433" s="141"/>
      <c r="E433" s="142"/>
      <c r="F433" s="141"/>
      <c r="G433" s="141"/>
      <c r="H433" s="141"/>
      <c r="I433" s="141"/>
      <c r="J433" s="141"/>
      <c r="K433" s="141"/>
      <c r="L433" s="141"/>
      <c r="M433" s="144"/>
      <c r="N433" s="144"/>
      <c r="O433" s="141"/>
      <c r="P433" s="145"/>
      <c r="Q433" s="141"/>
      <c r="R433" s="143"/>
      <c r="S433" s="141"/>
      <c r="T433" s="141"/>
      <c r="U433" s="141"/>
    </row>
    <row r="434" ht="12.75" customHeight="1">
      <c r="A434" s="141"/>
      <c r="B434" s="141"/>
      <c r="C434" s="141"/>
      <c r="D434" s="141"/>
      <c r="E434" s="142"/>
      <c r="F434" s="141"/>
      <c r="G434" s="141"/>
      <c r="H434" s="141"/>
      <c r="I434" s="141"/>
      <c r="J434" s="141"/>
      <c r="K434" s="141"/>
      <c r="L434" s="141"/>
      <c r="M434" s="144"/>
      <c r="N434" s="144"/>
      <c r="O434" s="141"/>
      <c r="P434" s="145"/>
      <c r="Q434" s="141"/>
      <c r="R434" s="143"/>
      <c r="S434" s="141"/>
      <c r="T434" s="141"/>
      <c r="U434" s="141"/>
    </row>
    <row r="435" ht="12.75" customHeight="1">
      <c r="A435" s="141"/>
      <c r="B435" s="141"/>
      <c r="C435" s="141"/>
      <c r="D435" s="141"/>
      <c r="E435" s="142"/>
      <c r="F435" s="141"/>
      <c r="G435" s="141"/>
      <c r="H435" s="141"/>
      <c r="I435" s="141"/>
      <c r="J435" s="141"/>
      <c r="K435" s="141"/>
      <c r="L435" s="141"/>
      <c r="M435" s="144"/>
      <c r="N435" s="144"/>
      <c r="O435" s="141"/>
      <c r="P435" s="145"/>
      <c r="Q435" s="141"/>
      <c r="R435" s="143"/>
      <c r="S435" s="141"/>
      <c r="T435" s="141"/>
      <c r="U435" s="141"/>
    </row>
    <row r="436" ht="12.75" customHeight="1">
      <c r="A436" s="141"/>
      <c r="B436" s="141"/>
      <c r="C436" s="141"/>
      <c r="D436" s="141"/>
      <c r="E436" s="142"/>
      <c r="F436" s="141"/>
      <c r="G436" s="141"/>
      <c r="H436" s="141"/>
      <c r="I436" s="141"/>
      <c r="J436" s="141"/>
      <c r="K436" s="141"/>
      <c r="L436" s="141"/>
      <c r="M436" s="144"/>
      <c r="N436" s="144"/>
      <c r="O436" s="141"/>
      <c r="P436" s="145"/>
      <c r="Q436" s="141"/>
      <c r="R436" s="143"/>
      <c r="S436" s="141"/>
      <c r="T436" s="141"/>
      <c r="U436" s="141"/>
    </row>
    <row r="437" ht="12.75" customHeight="1">
      <c r="A437" s="141"/>
      <c r="B437" s="141"/>
      <c r="C437" s="141"/>
      <c r="D437" s="141"/>
      <c r="E437" s="142"/>
      <c r="F437" s="141"/>
      <c r="G437" s="141"/>
      <c r="H437" s="141"/>
      <c r="I437" s="141"/>
      <c r="J437" s="141"/>
      <c r="K437" s="141"/>
      <c r="L437" s="141"/>
      <c r="M437" s="144"/>
      <c r="N437" s="144"/>
      <c r="O437" s="141"/>
      <c r="P437" s="145"/>
      <c r="Q437" s="141"/>
      <c r="R437" s="143"/>
      <c r="S437" s="141"/>
      <c r="T437" s="141"/>
      <c r="U437" s="141"/>
    </row>
    <row r="438" ht="12.75" customHeight="1">
      <c r="A438" s="141"/>
      <c r="B438" s="141"/>
      <c r="C438" s="141"/>
      <c r="D438" s="141"/>
      <c r="E438" s="142"/>
      <c r="F438" s="141"/>
      <c r="G438" s="141"/>
      <c r="H438" s="141"/>
      <c r="I438" s="141"/>
      <c r="J438" s="141"/>
      <c r="K438" s="141"/>
      <c r="L438" s="141"/>
      <c r="M438" s="144"/>
      <c r="N438" s="144"/>
      <c r="O438" s="141"/>
      <c r="P438" s="145"/>
      <c r="Q438" s="141"/>
      <c r="R438" s="143"/>
      <c r="S438" s="141"/>
      <c r="T438" s="141"/>
      <c r="U438" s="141"/>
    </row>
    <row r="439" ht="12.75" customHeight="1">
      <c r="A439" s="141"/>
      <c r="B439" s="141"/>
      <c r="C439" s="141"/>
      <c r="D439" s="141"/>
      <c r="E439" s="142"/>
      <c r="F439" s="141"/>
      <c r="G439" s="141"/>
      <c r="H439" s="141"/>
      <c r="I439" s="141"/>
      <c r="J439" s="141"/>
      <c r="K439" s="141"/>
      <c r="L439" s="141"/>
      <c r="M439" s="144"/>
      <c r="N439" s="144"/>
      <c r="O439" s="141"/>
      <c r="P439" s="145"/>
      <c r="Q439" s="141"/>
      <c r="R439" s="143"/>
      <c r="S439" s="141"/>
      <c r="T439" s="141"/>
      <c r="U439" s="141"/>
    </row>
    <row r="440" ht="12.75" customHeight="1">
      <c r="A440" s="141"/>
      <c r="B440" s="141"/>
      <c r="C440" s="141"/>
      <c r="D440" s="141"/>
      <c r="E440" s="142"/>
      <c r="F440" s="141"/>
      <c r="G440" s="141"/>
      <c r="H440" s="141"/>
      <c r="I440" s="141"/>
      <c r="J440" s="141"/>
      <c r="K440" s="141"/>
      <c r="L440" s="141"/>
      <c r="M440" s="144"/>
      <c r="N440" s="144"/>
      <c r="O440" s="141"/>
      <c r="P440" s="145"/>
      <c r="Q440" s="141"/>
      <c r="R440" s="143"/>
      <c r="S440" s="141"/>
      <c r="T440" s="141"/>
      <c r="U440" s="141"/>
    </row>
    <row r="441" ht="12.75" customHeight="1">
      <c r="A441" s="141"/>
      <c r="B441" s="141"/>
      <c r="C441" s="141"/>
      <c r="D441" s="141"/>
      <c r="E441" s="142"/>
      <c r="F441" s="141"/>
      <c r="G441" s="141"/>
      <c r="H441" s="141"/>
      <c r="I441" s="141"/>
      <c r="J441" s="141"/>
      <c r="K441" s="141"/>
      <c r="L441" s="141"/>
      <c r="M441" s="144"/>
      <c r="N441" s="144"/>
      <c r="O441" s="141"/>
      <c r="P441" s="145"/>
      <c r="Q441" s="141"/>
      <c r="R441" s="143"/>
      <c r="S441" s="141"/>
      <c r="T441" s="141"/>
      <c r="U441" s="141"/>
    </row>
    <row r="442" ht="12.75" customHeight="1">
      <c r="A442" s="141"/>
      <c r="B442" s="141"/>
      <c r="C442" s="141"/>
      <c r="D442" s="141"/>
      <c r="E442" s="142"/>
      <c r="F442" s="141"/>
      <c r="G442" s="141"/>
      <c r="H442" s="141"/>
      <c r="I442" s="141"/>
      <c r="J442" s="141"/>
      <c r="K442" s="141"/>
      <c r="L442" s="141"/>
      <c r="M442" s="144"/>
      <c r="N442" s="144"/>
      <c r="O442" s="141"/>
      <c r="P442" s="145"/>
      <c r="Q442" s="141"/>
      <c r="R442" s="143"/>
      <c r="S442" s="141"/>
      <c r="T442" s="141"/>
      <c r="U442" s="141"/>
    </row>
    <row r="443" ht="12.75" customHeight="1">
      <c r="A443" s="141"/>
      <c r="B443" s="141"/>
      <c r="C443" s="141"/>
      <c r="D443" s="141"/>
      <c r="E443" s="142"/>
      <c r="F443" s="141"/>
      <c r="G443" s="141"/>
      <c r="H443" s="141"/>
      <c r="I443" s="141"/>
      <c r="J443" s="141"/>
      <c r="K443" s="141"/>
      <c r="L443" s="141"/>
      <c r="M443" s="144"/>
      <c r="N443" s="144"/>
      <c r="O443" s="141"/>
      <c r="P443" s="145"/>
      <c r="Q443" s="141"/>
      <c r="R443" s="143"/>
      <c r="S443" s="141"/>
      <c r="T443" s="141"/>
      <c r="U443" s="141"/>
    </row>
    <row r="444" ht="12.75" customHeight="1">
      <c r="A444" s="141"/>
      <c r="B444" s="141"/>
      <c r="C444" s="141"/>
      <c r="D444" s="141"/>
      <c r="E444" s="142"/>
      <c r="F444" s="141"/>
      <c r="G444" s="141"/>
      <c r="H444" s="141"/>
      <c r="I444" s="141"/>
      <c r="J444" s="141"/>
      <c r="K444" s="141"/>
      <c r="L444" s="141"/>
      <c r="M444" s="144"/>
      <c r="N444" s="144"/>
      <c r="O444" s="141"/>
      <c r="P444" s="145"/>
      <c r="Q444" s="141"/>
      <c r="R444" s="143"/>
      <c r="S444" s="141"/>
      <c r="T444" s="141"/>
      <c r="U444" s="141"/>
    </row>
    <row r="445" ht="12.75" customHeight="1">
      <c r="A445" s="141"/>
      <c r="B445" s="141"/>
      <c r="C445" s="141"/>
      <c r="D445" s="141"/>
      <c r="E445" s="142"/>
      <c r="F445" s="141"/>
      <c r="G445" s="141"/>
      <c r="H445" s="141"/>
      <c r="I445" s="141"/>
      <c r="J445" s="141"/>
      <c r="K445" s="141"/>
      <c r="L445" s="141"/>
      <c r="M445" s="144"/>
      <c r="N445" s="144"/>
      <c r="O445" s="141"/>
      <c r="P445" s="145"/>
      <c r="Q445" s="141"/>
      <c r="R445" s="143"/>
      <c r="S445" s="141"/>
      <c r="T445" s="141"/>
      <c r="U445" s="141"/>
    </row>
    <row r="446" ht="12.75" customHeight="1">
      <c r="A446" s="141"/>
      <c r="B446" s="141"/>
      <c r="C446" s="141"/>
      <c r="D446" s="141"/>
      <c r="E446" s="142"/>
      <c r="F446" s="141"/>
      <c r="G446" s="141"/>
      <c r="H446" s="141"/>
      <c r="I446" s="141"/>
      <c r="J446" s="141"/>
      <c r="K446" s="141"/>
      <c r="L446" s="141"/>
      <c r="M446" s="144"/>
      <c r="N446" s="144"/>
      <c r="O446" s="141"/>
      <c r="P446" s="145"/>
      <c r="Q446" s="141"/>
      <c r="R446" s="143"/>
      <c r="S446" s="141"/>
      <c r="T446" s="141"/>
      <c r="U446" s="141"/>
    </row>
    <row r="447" ht="12.75" customHeight="1">
      <c r="A447" s="141"/>
      <c r="B447" s="141"/>
      <c r="C447" s="141"/>
      <c r="D447" s="141"/>
      <c r="E447" s="142"/>
      <c r="F447" s="141"/>
      <c r="G447" s="141"/>
      <c r="H447" s="141"/>
      <c r="I447" s="141"/>
      <c r="J447" s="141"/>
      <c r="K447" s="141"/>
      <c r="L447" s="141"/>
      <c r="M447" s="144"/>
      <c r="N447" s="144"/>
      <c r="O447" s="141"/>
      <c r="P447" s="145"/>
      <c r="Q447" s="141"/>
      <c r="R447" s="143"/>
      <c r="S447" s="141"/>
      <c r="T447" s="141"/>
      <c r="U447" s="141"/>
    </row>
    <row r="448" ht="12.75" customHeight="1">
      <c r="A448" s="141"/>
      <c r="B448" s="141"/>
      <c r="C448" s="141"/>
      <c r="D448" s="141"/>
      <c r="E448" s="142"/>
      <c r="F448" s="141"/>
      <c r="G448" s="141"/>
      <c r="H448" s="141"/>
      <c r="I448" s="141"/>
      <c r="J448" s="141"/>
      <c r="K448" s="141"/>
      <c r="L448" s="141"/>
      <c r="M448" s="144"/>
      <c r="N448" s="144"/>
      <c r="O448" s="141"/>
      <c r="P448" s="145"/>
      <c r="Q448" s="141"/>
      <c r="R448" s="143"/>
      <c r="S448" s="141"/>
      <c r="T448" s="141"/>
      <c r="U448" s="141"/>
    </row>
    <row r="449" ht="12.75" customHeight="1">
      <c r="A449" s="141"/>
      <c r="B449" s="141"/>
      <c r="C449" s="141"/>
      <c r="D449" s="141"/>
      <c r="E449" s="142"/>
      <c r="F449" s="141"/>
      <c r="G449" s="141"/>
      <c r="H449" s="141"/>
      <c r="I449" s="141"/>
      <c r="J449" s="141"/>
      <c r="K449" s="141"/>
      <c r="L449" s="141"/>
      <c r="M449" s="144"/>
      <c r="N449" s="144"/>
      <c r="O449" s="141"/>
      <c r="P449" s="145"/>
      <c r="Q449" s="141"/>
      <c r="R449" s="143"/>
      <c r="S449" s="141"/>
      <c r="T449" s="141"/>
      <c r="U449" s="141"/>
    </row>
    <row r="450" ht="12.75" customHeight="1">
      <c r="A450" s="141"/>
      <c r="B450" s="141"/>
      <c r="C450" s="141"/>
      <c r="D450" s="141"/>
      <c r="E450" s="142"/>
      <c r="F450" s="141"/>
      <c r="G450" s="141"/>
      <c r="H450" s="141"/>
      <c r="I450" s="141"/>
      <c r="J450" s="141"/>
      <c r="K450" s="141"/>
      <c r="L450" s="141"/>
      <c r="M450" s="144"/>
      <c r="N450" s="144"/>
      <c r="O450" s="141"/>
      <c r="P450" s="145"/>
      <c r="Q450" s="141"/>
      <c r="R450" s="143"/>
      <c r="S450" s="141"/>
      <c r="T450" s="141"/>
      <c r="U450" s="141"/>
    </row>
    <row r="451" ht="12.75" customHeight="1">
      <c r="A451" s="141"/>
      <c r="B451" s="141"/>
      <c r="C451" s="141"/>
      <c r="D451" s="141"/>
      <c r="E451" s="142"/>
      <c r="F451" s="141"/>
      <c r="G451" s="141"/>
      <c r="H451" s="141"/>
      <c r="I451" s="141"/>
      <c r="J451" s="141"/>
      <c r="K451" s="141"/>
      <c r="L451" s="141"/>
      <c r="M451" s="144"/>
      <c r="N451" s="144"/>
      <c r="O451" s="141"/>
      <c r="P451" s="145"/>
      <c r="Q451" s="141"/>
      <c r="R451" s="143"/>
      <c r="S451" s="141"/>
      <c r="T451" s="141"/>
      <c r="U451" s="141"/>
    </row>
    <row r="452" ht="12.75" customHeight="1">
      <c r="A452" s="141"/>
      <c r="B452" s="141"/>
      <c r="C452" s="141"/>
      <c r="D452" s="141"/>
      <c r="E452" s="142"/>
      <c r="F452" s="141"/>
      <c r="G452" s="141"/>
      <c r="H452" s="141"/>
      <c r="I452" s="141"/>
      <c r="J452" s="141"/>
      <c r="K452" s="141"/>
      <c r="L452" s="141"/>
      <c r="M452" s="144"/>
      <c r="N452" s="144"/>
      <c r="O452" s="141"/>
      <c r="P452" s="145"/>
      <c r="Q452" s="141"/>
      <c r="R452" s="143"/>
      <c r="S452" s="141"/>
      <c r="T452" s="141"/>
      <c r="U452" s="141"/>
    </row>
    <row r="453" ht="12.75" customHeight="1">
      <c r="A453" s="141"/>
      <c r="B453" s="141"/>
      <c r="C453" s="141"/>
      <c r="D453" s="141"/>
      <c r="E453" s="142"/>
      <c r="F453" s="141"/>
      <c r="G453" s="141"/>
      <c r="H453" s="141"/>
      <c r="I453" s="141"/>
      <c r="J453" s="141"/>
      <c r="K453" s="141"/>
      <c r="L453" s="141"/>
      <c r="M453" s="144"/>
      <c r="N453" s="144"/>
      <c r="O453" s="141"/>
      <c r="P453" s="145"/>
      <c r="Q453" s="141"/>
      <c r="R453" s="143"/>
      <c r="S453" s="141"/>
      <c r="T453" s="141"/>
      <c r="U453" s="141"/>
    </row>
    <row r="454" ht="12.75" customHeight="1">
      <c r="A454" s="141"/>
      <c r="B454" s="141"/>
      <c r="C454" s="141"/>
      <c r="D454" s="141"/>
      <c r="E454" s="142"/>
      <c r="F454" s="141"/>
      <c r="G454" s="141"/>
      <c r="H454" s="141"/>
      <c r="I454" s="141"/>
      <c r="J454" s="141"/>
      <c r="K454" s="141"/>
      <c r="L454" s="141"/>
      <c r="M454" s="144"/>
      <c r="N454" s="144"/>
      <c r="O454" s="141"/>
      <c r="P454" s="145"/>
      <c r="Q454" s="141"/>
      <c r="R454" s="143"/>
      <c r="S454" s="141"/>
      <c r="T454" s="141"/>
      <c r="U454" s="141"/>
    </row>
    <row r="455" ht="12.75" customHeight="1">
      <c r="A455" s="141"/>
      <c r="B455" s="141"/>
      <c r="C455" s="141"/>
      <c r="D455" s="141"/>
      <c r="E455" s="142"/>
      <c r="F455" s="141"/>
      <c r="G455" s="141"/>
      <c r="H455" s="141"/>
      <c r="I455" s="141"/>
      <c r="J455" s="141"/>
      <c r="K455" s="141"/>
      <c r="L455" s="141"/>
      <c r="M455" s="144"/>
      <c r="N455" s="144"/>
      <c r="O455" s="141"/>
      <c r="P455" s="145"/>
      <c r="Q455" s="141"/>
      <c r="R455" s="143"/>
      <c r="S455" s="141"/>
      <c r="T455" s="141"/>
      <c r="U455" s="141"/>
    </row>
    <row r="456" ht="12.75" customHeight="1">
      <c r="A456" s="141"/>
      <c r="B456" s="141"/>
      <c r="C456" s="141"/>
      <c r="D456" s="141"/>
      <c r="E456" s="142"/>
      <c r="F456" s="141"/>
      <c r="G456" s="141"/>
      <c r="H456" s="141"/>
      <c r="I456" s="141"/>
      <c r="J456" s="141"/>
      <c r="K456" s="141"/>
      <c r="L456" s="141"/>
      <c r="M456" s="144"/>
      <c r="N456" s="144"/>
      <c r="O456" s="141"/>
      <c r="P456" s="145"/>
      <c r="Q456" s="141"/>
      <c r="R456" s="143"/>
      <c r="S456" s="141"/>
      <c r="T456" s="141"/>
      <c r="U456" s="141"/>
    </row>
    <row r="457" ht="12.75" customHeight="1">
      <c r="A457" s="141"/>
      <c r="B457" s="141"/>
      <c r="C457" s="141"/>
      <c r="D457" s="141"/>
      <c r="E457" s="142"/>
      <c r="F457" s="141"/>
      <c r="G457" s="141"/>
      <c r="H457" s="141"/>
      <c r="I457" s="141"/>
      <c r="J457" s="141"/>
      <c r="K457" s="141"/>
      <c r="L457" s="141"/>
      <c r="M457" s="144"/>
      <c r="N457" s="144"/>
      <c r="O457" s="141"/>
      <c r="P457" s="145"/>
      <c r="Q457" s="141"/>
      <c r="R457" s="143"/>
      <c r="S457" s="141"/>
      <c r="T457" s="141"/>
      <c r="U457" s="141"/>
    </row>
    <row r="458" ht="12.75" customHeight="1">
      <c r="A458" s="141"/>
      <c r="B458" s="141"/>
      <c r="C458" s="141"/>
      <c r="D458" s="141"/>
      <c r="E458" s="142"/>
      <c r="F458" s="141"/>
      <c r="G458" s="141"/>
      <c r="H458" s="141"/>
      <c r="I458" s="141"/>
      <c r="J458" s="141"/>
      <c r="K458" s="141"/>
      <c r="L458" s="141"/>
      <c r="M458" s="144"/>
      <c r="N458" s="144"/>
      <c r="O458" s="141"/>
      <c r="P458" s="145"/>
      <c r="Q458" s="141"/>
      <c r="R458" s="143"/>
      <c r="S458" s="141"/>
      <c r="T458" s="141"/>
      <c r="U458" s="141"/>
    </row>
    <row r="459" ht="12.75" customHeight="1">
      <c r="A459" s="141"/>
      <c r="B459" s="141"/>
      <c r="C459" s="141"/>
      <c r="D459" s="141"/>
      <c r="E459" s="142"/>
      <c r="F459" s="141"/>
      <c r="G459" s="141"/>
      <c r="H459" s="141"/>
      <c r="I459" s="141"/>
      <c r="J459" s="141"/>
      <c r="K459" s="141"/>
      <c r="L459" s="141"/>
      <c r="M459" s="144"/>
      <c r="N459" s="144"/>
      <c r="O459" s="141"/>
      <c r="P459" s="145"/>
      <c r="Q459" s="141"/>
      <c r="R459" s="143"/>
      <c r="S459" s="141"/>
      <c r="T459" s="141"/>
      <c r="U459" s="141"/>
    </row>
    <row r="460" ht="12.75" customHeight="1">
      <c r="A460" s="141"/>
      <c r="B460" s="141"/>
      <c r="C460" s="141"/>
      <c r="D460" s="141"/>
      <c r="E460" s="142"/>
      <c r="F460" s="141"/>
      <c r="G460" s="141"/>
      <c r="H460" s="141"/>
      <c r="I460" s="141"/>
      <c r="J460" s="141"/>
      <c r="K460" s="141"/>
      <c r="L460" s="141"/>
      <c r="M460" s="144"/>
      <c r="N460" s="144"/>
      <c r="O460" s="141"/>
      <c r="P460" s="145"/>
      <c r="Q460" s="141"/>
      <c r="R460" s="143"/>
      <c r="S460" s="141"/>
      <c r="T460" s="141"/>
      <c r="U460" s="141"/>
    </row>
    <row r="461" ht="12.75" customHeight="1">
      <c r="A461" s="141"/>
      <c r="B461" s="141"/>
      <c r="C461" s="141"/>
      <c r="D461" s="141"/>
      <c r="E461" s="142"/>
      <c r="F461" s="141"/>
      <c r="G461" s="141"/>
      <c r="H461" s="141"/>
      <c r="I461" s="141"/>
      <c r="J461" s="141"/>
      <c r="K461" s="141"/>
      <c r="L461" s="141"/>
      <c r="M461" s="144"/>
      <c r="N461" s="144"/>
      <c r="O461" s="141"/>
      <c r="P461" s="145"/>
      <c r="Q461" s="141"/>
      <c r="R461" s="143"/>
      <c r="S461" s="141"/>
      <c r="T461" s="141"/>
      <c r="U461" s="141"/>
    </row>
    <row r="462" ht="12.75" customHeight="1">
      <c r="A462" s="141"/>
      <c r="B462" s="141"/>
      <c r="C462" s="141"/>
      <c r="D462" s="141"/>
      <c r="E462" s="142"/>
      <c r="F462" s="141"/>
      <c r="G462" s="141"/>
      <c r="H462" s="141"/>
      <c r="I462" s="141"/>
      <c r="J462" s="141"/>
      <c r="K462" s="141"/>
      <c r="L462" s="141"/>
      <c r="M462" s="144"/>
      <c r="N462" s="144"/>
      <c r="O462" s="141"/>
      <c r="P462" s="145"/>
      <c r="Q462" s="141"/>
      <c r="R462" s="143"/>
      <c r="S462" s="141"/>
      <c r="T462" s="141"/>
      <c r="U462" s="141"/>
    </row>
    <row r="463" ht="12.75" customHeight="1">
      <c r="A463" s="141"/>
      <c r="B463" s="141"/>
      <c r="C463" s="141"/>
      <c r="D463" s="141"/>
      <c r="E463" s="142"/>
      <c r="F463" s="141"/>
      <c r="G463" s="141"/>
      <c r="H463" s="141"/>
      <c r="I463" s="141"/>
      <c r="J463" s="141"/>
      <c r="K463" s="141"/>
      <c r="L463" s="141"/>
      <c r="M463" s="144"/>
      <c r="N463" s="144"/>
      <c r="O463" s="141"/>
      <c r="P463" s="145"/>
      <c r="Q463" s="141"/>
      <c r="R463" s="143"/>
      <c r="S463" s="141"/>
      <c r="T463" s="141"/>
      <c r="U463" s="141"/>
    </row>
    <row r="464" ht="12.75" customHeight="1">
      <c r="A464" s="141"/>
      <c r="B464" s="141"/>
      <c r="C464" s="141"/>
      <c r="D464" s="141"/>
      <c r="E464" s="142"/>
      <c r="F464" s="141"/>
      <c r="G464" s="141"/>
      <c r="H464" s="141"/>
      <c r="I464" s="141"/>
      <c r="J464" s="141"/>
      <c r="K464" s="141"/>
      <c r="L464" s="141"/>
      <c r="M464" s="144"/>
      <c r="N464" s="144"/>
      <c r="O464" s="141"/>
      <c r="P464" s="145"/>
      <c r="Q464" s="141"/>
      <c r="R464" s="143"/>
      <c r="S464" s="141"/>
      <c r="T464" s="141"/>
      <c r="U464" s="141"/>
    </row>
    <row r="465" ht="12.75" customHeight="1">
      <c r="A465" s="141"/>
      <c r="B465" s="141"/>
      <c r="C465" s="141"/>
      <c r="D465" s="141"/>
      <c r="E465" s="142"/>
      <c r="F465" s="141"/>
      <c r="G465" s="141"/>
      <c r="H465" s="141"/>
      <c r="I465" s="141"/>
      <c r="J465" s="141"/>
      <c r="K465" s="141"/>
      <c r="L465" s="141"/>
      <c r="M465" s="144"/>
      <c r="N465" s="144"/>
      <c r="O465" s="141"/>
      <c r="P465" s="145"/>
      <c r="Q465" s="141"/>
      <c r="R465" s="143"/>
      <c r="S465" s="141"/>
      <c r="T465" s="141"/>
      <c r="U465" s="141"/>
    </row>
    <row r="466" ht="12.75" customHeight="1">
      <c r="A466" s="141"/>
      <c r="B466" s="141"/>
      <c r="C466" s="141"/>
      <c r="D466" s="141"/>
      <c r="E466" s="142"/>
      <c r="F466" s="141"/>
      <c r="G466" s="141"/>
      <c r="H466" s="141"/>
      <c r="I466" s="141"/>
      <c r="J466" s="141"/>
      <c r="K466" s="141"/>
      <c r="L466" s="141"/>
      <c r="M466" s="144"/>
      <c r="N466" s="144"/>
      <c r="O466" s="141"/>
      <c r="P466" s="145"/>
      <c r="Q466" s="141"/>
      <c r="R466" s="143"/>
      <c r="S466" s="141"/>
      <c r="T466" s="141"/>
      <c r="U466" s="141"/>
    </row>
    <row r="467" ht="12.75" customHeight="1">
      <c r="A467" s="141"/>
      <c r="B467" s="141"/>
      <c r="C467" s="141"/>
      <c r="D467" s="141"/>
      <c r="E467" s="142"/>
      <c r="F467" s="141"/>
      <c r="G467" s="141"/>
      <c r="H467" s="141"/>
      <c r="I467" s="141"/>
      <c r="J467" s="141"/>
      <c r="K467" s="141"/>
      <c r="L467" s="141"/>
      <c r="M467" s="144"/>
      <c r="N467" s="144"/>
      <c r="O467" s="141"/>
      <c r="P467" s="145"/>
      <c r="Q467" s="141"/>
      <c r="R467" s="143"/>
      <c r="S467" s="141"/>
      <c r="T467" s="141"/>
      <c r="U467" s="141"/>
    </row>
    <row r="468" ht="12.75" customHeight="1">
      <c r="A468" s="141"/>
      <c r="B468" s="141"/>
      <c r="C468" s="141"/>
      <c r="D468" s="141"/>
      <c r="E468" s="142"/>
      <c r="F468" s="141"/>
      <c r="G468" s="141"/>
      <c r="H468" s="141"/>
      <c r="I468" s="141"/>
      <c r="J468" s="141"/>
      <c r="K468" s="141"/>
      <c r="L468" s="141"/>
      <c r="M468" s="144"/>
      <c r="N468" s="144"/>
      <c r="O468" s="141"/>
      <c r="P468" s="145"/>
      <c r="Q468" s="141"/>
      <c r="R468" s="143"/>
      <c r="S468" s="141"/>
      <c r="T468" s="141"/>
      <c r="U468" s="141"/>
    </row>
    <row r="469" ht="12.75" customHeight="1">
      <c r="A469" s="141"/>
      <c r="B469" s="141"/>
      <c r="C469" s="141"/>
      <c r="D469" s="141"/>
      <c r="E469" s="142"/>
      <c r="F469" s="141"/>
      <c r="G469" s="141"/>
      <c r="H469" s="141"/>
      <c r="I469" s="141"/>
      <c r="J469" s="141"/>
      <c r="K469" s="141"/>
      <c r="L469" s="141"/>
      <c r="M469" s="144"/>
      <c r="N469" s="144"/>
      <c r="O469" s="141"/>
      <c r="P469" s="145"/>
      <c r="Q469" s="141"/>
      <c r="R469" s="143"/>
      <c r="S469" s="141"/>
      <c r="T469" s="141"/>
      <c r="U469" s="141"/>
    </row>
    <row r="470" ht="12.75" customHeight="1">
      <c r="A470" s="141"/>
      <c r="B470" s="141"/>
      <c r="C470" s="141"/>
      <c r="D470" s="141"/>
      <c r="E470" s="142"/>
      <c r="F470" s="141"/>
      <c r="G470" s="141"/>
      <c r="H470" s="141"/>
      <c r="I470" s="141"/>
      <c r="J470" s="141"/>
      <c r="K470" s="141"/>
      <c r="L470" s="141"/>
      <c r="M470" s="144"/>
      <c r="N470" s="144"/>
      <c r="O470" s="141"/>
      <c r="P470" s="145"/>
      <c r="Q470" s="141"/>
      <c r="R470" s="143"/>
      <c r="S470" s="141"/>
      <c r="T470" s="141"/>
      <c r="U470" s="141"/>
    </row>
    <row r="471" ht="12.75" customHeight="1">
      <c r="A471" s="141"/>
      <c r="B471" s="141"/>
      <c r="C471" s="141"/>
      <c r="D471" s="141"/>
      <c r="E471" s="142"/>
      <c r="F471" s="141"/>
      <c r="G471" s="141"/>
      <c r="H471" s="141"/>
      <c r="I471" s="141"/>
      <c r="J471" s="141"/>
      <c r="K471" s="141"/>
      <c r="L471" s="141"/>
      <c r="M471" s="144"/>
      <c r="N471" s="144"/>
      <c r="O471" s="141"/>
      <c r="P471" s="145"/>
      <c r="Q471" s="141"/>
      <c r="R471" s="143"/>
      <c r="S471" s="141"/>
      <c r="T471" s="141"/>
      <c r="U471" s="141"/>
    </row>
    <row r="472" ht="12.75" customHeight="1">
      <c r="A472" s="141"/>
      <c r="B472" s="141"/>
      <c r="C472" s="141"/>
      <c r="D472" s="141"/>
      <c r="E472" s="142"/>
      <c r="F472" s="141"/>
      <c r="G472" s="141"/>
      <c r="H472" s="141"/>
      <c r="I472" s="141"/>
      <c r="J472" s="141"/>
      <c r="K472" s="141"/>
      <c r="L472" s="141"/>
      <c r="M472" s="144"/>
      <c r="N472" s="144"/>
      <c r="O472" s="141"/>
      <c r="P472" s="145"/>
      <c r="Q472" s="141"/>
      <c r="R472" s="143"/>
      <c r="S472" s="141"/>
      <c r="T472" s="141"/>
      <c r="U472" s="141"/>
    </row>
    <row r="473" ht="12.75" customHeight="1">
      <c r="A473" s="141"/>
      <c r="B473" s="141"/>
      <c r="C473" s="141"/>
      <c r="D473" s="141"/>
      <c r="E473" s="142"/>
      <c r="F473" s="141"/>
      <c r="G473" s="141"/>
      <c r="H473" s="141"/>
      <c r="I473" s="141"/>
      <c r="J473" s="141"/>
      <c r="K473" s="141"/>
      <c r="L473" s="141"/>
      <c r="M473" s="144"/>
      <c r="N473" s="144"/>
      <c r="O473" s="141"/>
      <c r="P473" s="145"/>
      <c r="Q473" s="141"/>
      <c r="R473" s="143"/>
      <c r="S473" s="141"/>
      <c r="T473" s="141"/>
      <c r="U473" s="141"/>
    </row>
    <row r="474" ht="12.75" customHeight="1">
      <c r="A474" s="141"/>
      <c r="B474" s="141"/>
      <c r="C474" s="141"/>
      <c r="D474" s="141"/>
      <c r="E474" s="142"/>
      <c r="F474" s="141"/>
      <c r="G474" s="141"/>
      <c r="H474" s="141"/>
      <c r="I474" s="141"/>
      <c r="J474" s="141"/>
      <c r="K474" s="141"/>
      <c r="L474" s="141"/>
      <c r="M474" s="144"/>
      <c r="N474" s="144"/>
      <c r="O474" s="141"/>
      <c r="P474" s="145"/>
      <c r="Q474" s="141"/>
      <c r="R474" s="143"/>
      <c r="S474" s="141"/>
      <c r="T474" s="141"/>
      <c r="U474" s="141"/>
    </row>
    <row r="475" ht="12.75" customHeight="1">
      <c r="A475" s="141"/>
      <c r="B475" s="141"/>
      <c r="C475" s="141"/>
      <c r="D475" s="141"/>
      <c r="E475" s="142"/>
      <c r="F475" s="141"/>
      <c r="G475" s="141"/>
      <c r="H475" s="141"/>
      <c r="I475" s="141"/>
      <c r="J475" s="141"/>
      <c r="K475" s="141"/>
      <c r="L475" s="141"/>
      <c r="M475" s="144"/>
      <c r="N475" s="144"/>
      <c r="O475" s="141"/>
      <c r="P475" s="145"/>
      <c r="Q475" s="141"/>
      <c r="R475" s="143"/>
      <c r="S475" s="141"/>
      <c r="T475" s="141"/>
      <c r="U475" s="141"/>
    </row>
    <row r="476" ht="12.75" customHeight="1">
      <c r="A476" s="141"/>
      <c r="B476" s="141"/>
      <c r="C476" s="141"/>
      <c r="D476" s="141"/>
      <c r="E476" s="142"/>
      <c r="F476" s="141"/>
      <c r="G476" s="141"/>
      <c r="H476" s="141"/>
      <c r="I476" s="141"/>
      <c r="J476" s="141"/>
      <c r="K476" s="141"/>
      <c r="L476" s="141"/>
      <c r="M476" s="144"/>
      <c r="N476" s="144"/>
      <c r="O476" s="141"/>
      <c r="P476" s="145"/>
      <c r="Q476" s="141"/>
      <c r="R476" s="143"/>
      <c r="S476" s="141"/>
      <c r="T476" s="141"/>
      <c r="U476" s="141"/>
    </row>
    <row r="477" ht="12.75" customHeight="1">
      <c r="A477" s="141"/>
      <c r="B477" s="141"/>
      <c r="C477" s="141"/>
      <c r="D477" s="141"/>
      <c r="E477" s="142"/>
      <c r="F477" s="141"/>
      <c r="G477" s="141"/>
      <c r="H477" s="141"/>
      <c r="I477" s="141"/>
      <c r="J477" s="141"/>
      <c r="K477" s="141"/>
      <c r="L477" s="141"/>
      <c r="M477" s="144"/>
      <c r="N477" s="144"/>
      <c r="O477" s="141"/>
      <c r="P477" s="145"/>
      <c r="Q477" s="141"/>
      <c r="R477" s="143"/>
      <c r="S477" s="141"/>
      <c r="T477" s="141"/>
      <c r="U477" s="141"/>
    </row>
    <row r="478" ht="12.75" customHeight="1">
      <c r="A478" s="141"/>
      <c r="B478" s="141"/>
      <c r="C478" s="141"/>
      <c r="D478" s="141"/>
      <c r="E478" s="142"/>
      <c r="F478" s="141"/>
      <c r="G478" s="141"/>
      <c r="H478" s="141"/>
      <c r="I478" s="141"/>
      <c r="J478" s="141"/>
      <c r="K478" s="141"/>
      <c r="L478" s="141"/>
      <c r="M478" s="144"/>
      <c r="N478" s="144"/>
      <c r="O478" s="141"/>
      <c r="P478" s="145"/>
      <c r="Q478" s="141"/>
      <c r="R478" s="143"/>
      <c r="S478" s="141"/>
      <c r="T478" s="141"/>
      <c r="U478" s="141"/>
    </row>
    <row r="479" ht="12.75" customHeight="1">
      <c r="A479" s="141"/>
      <c r="B479" s="141"/>
      <c r="C479" s="141"/>
      <c r="D479" s="141"/>
      <c r="E479" s="142"/>
      <c r="F479" s="141"/>
      <c r="G479" s="141"/>
      <c r="H479" s="141"/>
      <c r="I479" s="141"/>
      <c r="J479" s="141"/>
      <c r="K479" s="141"/>
      <c r="L479" s="141"/>
      <c r="M479" s="144"/>
      <c r="N479" s="144"/>
      <c r="O479" s="141"/>
      <c r="P479" s="145"/>
      <c r="Q479" s="141"/>
      <c r="R479" s="143"/>
      <c r="S479" s="141"/>
      <c r="T479" s="141"/>
      <c r="U479" s="141"/>
    </row>
    <row r="480" ht="12.75" customHeight="1">
      <c r="A480" s="141"/>
      <c r="B480" s="141"/>
      <c r="C480" s="141"/>
      <c r="D480" s="141"/>
      <c r="E480" s="142"/>
      <c r="F480" s="141"/>
      <c r="G480" s="141"/>
      <c r="H480" s="141"/>
      <c r="I480" s="141"/>
      <c r="J480" s="141"/>
      <c r="K480" s="141"/>
      <c r="L480" s="141"/>
      <c r="M480" s="144"/>
      <c r="N480" s="144"/>
      <c r="O480" s="141"/>
      <c r="P480" s="145"/>
      <c r="Q480" s="141"/>
      <c r="R480" s="143"/>
      <c r="S480" s="141"/>
      <c r="T480" s="141"/>
      <c r="U480" s="141"/>
    </row>
    <row r="481" ht="12.75" customHeight="1">
      <c r="A481" s="141"/>
      <c r="B481" s="141"/>
      <c r="C481" s="141"/>
      <c r="D481" s="141"/>
      <c r="E481" s="142"/>
      <c r="F481" s="141"/>
      <c r="G481" s="141"/>
      <c r="H481" s="141"/>
      <c r="I481" s="141"/>
      <c r="J481" s="141"/>
      <c r="K481" s="141"/>
      <c r="L481" s="141"/>
      <c r="M481" s="144"/>
      <c r="N481" s="144"/>
      <c r="O481" s="141"/>
      <c r="P481" s="145"/>
      <c r="Q481" s="141"/>
      <c r="R481" s="143"/>
      <c r="S481" s="141"/>
      <c r="T481" s="141"/>
      <c r="U481" s="141"/>
    </row>
    <row r="482" ht="12.75" customHeight="1">
      <c r="A482" s="141"/>
      <c r="B482" s="141"/>
      <c r="C482" s="141"/>
      <c r="D482" s="141"/>
      <c r="E482" s="142"/>
      <c r="F482" s="141"/>
      <c r="G482" s="141"/>
      <c r="H482" s="141"/>
      <c r="I482" s="141"/>
      <c r="J482" s="141"/>
      <c r="K482" s="141"/>
      <c r="L482" s="141"/>
      <c r="M482" s="144"/>
      <c r="N482" s="144"/>
      <c r="O482" s="141"/>
      <c r="P482" s="145"/>
      <c r="Q482" s="141"/>
      <c r="R482" s="143"/>
      <c r="S482" s="141"/>
      <c r="T482" s="141"/>
      <c r="U482" s="141"/>
    </row>
    <row r="483" ht="12.75" customHeight="1">
      <c r="A483" s="141"/>
      <c r="B483" s="141"/>
      <c r="C483" s="141"/>
      <c r="D483" s="141"/>
      <c r="E483" s="142"/>
      <c r="F483" s="141"/>
      <c r="G483" s="141"/>
      <c r="H483" s="141"/>
      <c r="I483" s="141"/>
      <c r="J483" s="141"/>
      <c r="K483" s="141"/>
      <c r="L483" s="141"/>
      <c r="M483" s="144"/>
      <c r="N483" s="144"/>
      <c r="O483" s="141"/>
      <c r="P483" s="145"/>
      <c r="Q483" s="141"/>
      <c r="R483" s="143"/>
      <c r="S483" s="141"/>
      <c r="T483" s="141"/>
      <c r="U483" s="141"/>
    </row>
    <row r="484" ht="12.75" customHeight="1">
      <c r="A484" s="141"/>
      <c r="B484" s="141"/>
      <c r="C484" s="141"/>
      <c r="D484" s="141"/>
      <c r="E484" s="142"/>
      <c r="F484" s="141"/>
      <c r="G484" s="141"/>
      <c r="H484" s="141"/>
      <c r="I484" s="141"/>
      <c r="J484" s="141"/>
      <c r="K484" s="141"/>
      <c r="L484" s="141"/>
      <c r="M484" s="144"/>
      <c r="N484" s="144"/>
      <c r="O484" s="141"/>
      <c r="P484" s="145"/>
      <c r="Q484" s="141"/>
      <c r="R484" s="143"/>
      <c r="S484" s="141"/>
      <c r="T484" s="141"/>
      <c r="U484" s="141"/>
    </row>
    <row r="485" ht="12.75" customHeight="1">
      <c r="A485" s="141"/>
      <c r="B485" s="141"/>
      <c r="C485" s="141"/>
      <c r="D485" s="141"/>
      <c r="E485" s="142"/>
      <c r="F485" s="141"/>
      <c r="G485" s="141"/>
      <c r="H485" s="141"/>
      <c r="I485" s="141"/>
      <c r="J485" s="141"/>
      <c r="K485" s="141"/>
      <c r="L485" s="141"/>
      <c r="M485" s="144"/>
      <c r="N485" s="144"/>
      <c r="O485" s="141"/>
      <c r="P485" s="145"/>
      <c r="Q485" s="141"/>
      <c r="R485" s="143"/>
      <c r="S485" s="141"/>
      <c r="T485" s="141"/>
      <c r="U485" s="141"/>
    </row>
    <row r="486" ht="12.75" customHeight="1">
      <c r="A486" s="141"/>
      <c r="B486" s="141"/>
      <c r="C486" s="141"/>
      <c r="D486" s="141"/>
      <c r="E486" s="142"/>
      <c r="F486" s="141"/>
      <c r="G486" s="141"/>
      <c r="H486" s="141"/>
      <c r="I486" s="141"/>
      <c r="J486" s="141"/>
      <c r="K486" s="141"/>
      <c r="L486" s="141"/>
      <c r="M486" s="144"/>
      <c r="N486" s="144"/>
      <c r="O486" s="141"/>
      <c r="P486" s="145"/>
      <c r="Q486" s="141"/>
      <c r="R486" s="143"/>
      <c r="S486" s="141"/>
      <c r="T486" s="141"/>
      <c r="U486" s="141"/>
    </row>
    <row r="487" ht="12.75" customHeight="1">
      <c r="A487" s="141"/>
      <c r="B487" s="141"/>
      <c r="C487" s="141"/>
      <c r="D487" s="141"/>
      <c r="E487" s="142"/>
      <c r="F487" s="141"/>
      <c r="G487" s="141"/>
      <c r="H487" s="141"/>
      <c r="I487" s="141"/>
      <c r="J487" s="141"/>
      <c r="K487" s="141"/>
      <c r="L487" s="141"/>
      <c r="M487" s="144"/>
      <c r="N487" s="144"/>
      <c r="O487" s="141"/>
      <c r="P487" s="145"/>
      <c r="Q487" s="141"/>
      <c r="R487" s="143"/>
      <c r="S487" s="141"/>
      <c r="T487" s="141"/>
      <c r="U487" s="141"/>
    </row>
    <row r="488" ht="12.75" customHeight="1">
      <c r="A488" s="141"/>
      <c r="B488" s="141"/>
      <c r="C488" s="141"/>
      <c r="D488" s="141"/>
      <c r="E488" s="142"/>
      <c r="F488" s="141"/>
      <c r="G488" s="141"/>
      <c r="H488" s="141"/>
      <c r="I488" s="141"/>
      <c r="J488" s="141"/>
      <c r="K488" s="141"/>
      <c r="L488" s="141"/>
      <c r="M488" s="144"/>
      <c r="N488" s="144"/>
      <c r="O488" s="141"/>
      <c r="P488" s="145"/>
      <c r="Q488" s="141"/>
      <c r="R488" s="143"/>
      <c r="S488" s="141"/>
      <c r="T488" s="141"/>
      <c r="U488" s="141"/>
    </row>
    <row r="489" ht="12.75" customHeight="1">
      <c r="A489" s="141"/>
      <c r="B489" s="141"/>
      <c r="C489" s="141"/>
      <c r="D489" s="141"/>
      <c r="E489" s="142"/>
      <c r="F489" s="141"/>
      <c r="G489" s="141"/>
      <c r="H489" s="141"/>
      <c r="I489" s="141"/>
      <c r="J489" s="141"/>
      <c r="K489" s="141"/>
      <c r="L489" s="141"/>
      <c r="M489" s="144"/>
      <c r="N489" s="144"/>
      <c r="O489" s="141"/>
      <c r="P489" s="145"/>
      <c r="Q489" s="141"/>
      <c r="R489" s="143"/>
      <c r="S489" s="141"/>
      <c r="T489" s="141"/>
      <c r="U489" s="141"/>
    </row>
    <row r="490" ht="12.75" customHeight="1">
      <c r="A490" s="141"/>
      <c r="B490" s="141"/>
      <c r="C490" s="141"/>
      <c r="D490" s="141"/>
      <c r="E490" s="142"/>
      <c r="F490" s="141"/>
      <c r="G490" s="141"/>
      <c r="H490" s="141"/>
      <c r="I490" s="141"/>
      <c r="J490" s="141"/>
      <c r="K490" s="141"/>
      <c r="L490" s="141"/>
      <c r="M490" s="144"/>
      <c r="N490" s="144"/>
      <c r="O490" s="141"/>
      <c r="P490" s="145"/>
      <c r="Q490" s="141"/>
      <c r="R490" s="143"/>
      <c r="S490" s="141"/>
      <c r="T490" s="141"/>
      <c r="U490" s="141"/>
    </row>
    <row r="491" ht="12.75" customHeight="1">
      <c r="A491" s="141"/>
      <c r="B491" s="141"/>
      <c r="C491" s="141"/>
      <c r="D491" s="141"/>
      <c r="E491" s="142"/>
      <c r="F491" s="141"/>
      <c r="G491" s="141"/>
      <c r="H491" s="141"/>
      <c r="I491" s="141"/>
      <c r="J491" s="141"/>
      <c r="K491" s="141"/>
      <c r="L491" s="141"/>
      <c r="M491" s="144"/>
      <c r="N491" s="144"/>
      <c r="O491" s="141"/>
      <c r="P491" s="145"/>
      <c r="Q491" s="141"/>
      <c r="R491" s="143"/>
      <c r="S491" s="141"/>
      <c r="T491" s="141"/>
      <c r="U491" s="141"/>
    </row>
    <row r="492" ht="12.75" customHeight="1">
      <c r="A492" s="141"/>
      <c r="B492" s="141"/>
      <c r="C492" s="141"/>
      <c r="D492" s="141"/>
      <c r="E492" s="142"/>
      <c r="F492" s="141"/>
      <c r="G492" s="141"/>
      <c r="H492" s="141"/>
      <c r="I492" s="141"/>
      <c r="J492" s="141"/>
      <c r="K492" s="141"/>
      <c r="L492" s="141"/>
      <c r="M492" s="144"/>
      <c r="N492" s="144"/>
      <c r="O492" s="141"/>
      <c r="P492" s="145"/>
      <c r="Q492" s="141"/>
      <c r="R492" s="143"/>
      <c r="S492" s="141"/>
      <c r="T492" s="141"/>
      <c r="U492" s="141"/>
    </row>
    <row r="493" ht="12.75" customHeight="1">
      <c r="A493" s="141"/>
      <c r="B493" s="141"/>
      <c r="C493" s="141"/>
      <c r="D493" s="141"/>
      <c r="E493" s="142"/>
      <c r="F493" s="141"/>
      <c r="G493" s="141"/>
      <c r="H493" s="141"/>
      <c r="I493" s="141"/>
      <c r="J493" s="141"/>
      <c r="K493" s="141"/>
      <c r="L493" s="141"/>
      <c r="M493" s="144"/>
      <c r="N493" s="144"/>
      <c r="O493" s="141"/>
      <c r="P493" s="145"/>
      <c r="Q493" s="141"/>
      <c r="R493" s="143"/>
      <c r="S493" s="141"/>
      <c r="T493" s="141"/>
      <c r="U493" s="141"/>
    </row>
    <row r="494" ht="12.75" customHeight="1">
      <c r="A494" s="141"/>
      <c r="B494" s="141"/>
      <c r="C494" s="141"/>
      <c r="D494" s="141"/>
      <c r="E494" s="142"/>
      <c r="F494" s="141"/>
      <c r="G494" s="141"/>
      <c r="H494" s="141"/>
      <c r="I494" s="141"/>
      <c r="J494" s="141"/>
      <c r="K494" s="141"/>
      <c r="L494" s="141"/>
      <c r="M494" s="144"/>
      <c r="N494" s="144"/>
      <c r="O494" s="141"/>
      <c r="P494" s="145"/>
      <c r="Q494" s="141"/>
      <c r="R494" s="143"/>
      <c r="S494" s="141"/>
      <c r="T494" s="141"/>
      <c r="U494" s="141"/>
    </row>
    <row r="495" ht="12.75" customHeight="1">
      <c r="A495" s="141"/>
      <c r="B495" s="141"/>
      <c r="C495" s="141"/>
      <c r="D495" s="141"/>
      <c r="E495" s="142"/>
      <c r="F495" s="141"/>
      <c r="G495" s="141"/>
      <c r="H495" s="141"/>
      <c r="I495" s="141"/>
      <c r="J495" s="141"/>
      <c r="K495" s="141"/>
      <c r="L495" s="141"/>
      <c r="M495" s="144"/>
      <c r="N495" s="144"/>
      <c r="O495" s="141"/>
      <c r="P495" s="145"/>
      <c r="Q495" s="141"/>
      <c r="R495" s="143"/>
      <c r="S495" s="141"/>
      <c r="T495" s="141"/>
      <c r="U495" s="141"/>
    </row>
    <row r="496" ht="12.75" customHeight="1">
      <c r="A496" s="141"/>
      <c r="B496" s="141"/>
      <c r="C496" s="141"/>
      <c r="D496" s="141"/>
      <c r="E496" s="142"/>
      <c r="F496" s="141"/>
      <c r="G496" s="141"/>
      <c r="H496" s="141"/>
      <c r="I496" s="141"/>
      <c r="J496" s="141"/>
      <c r="K496" s="141"/>
      <c r="L496" s="141"/>
      <c r="M496" s="144"/>
      <c r="N496" s="144"/>
      <c r="O496" s="141"/>
      <c r="P496" s="145"/>
      <c r="Q496" s="141"/>
      <c r="R496" s="143"/>
      <c r="S496" s="141"/>
      <c r="T496" s="141"/>
      <c r="U496" s="141"/>
    </row>
    <row r="497" ht="12.75" customHeight="1">
      <c r="A497" s="141"/>
      <c r="B497" s="141"/>
      <c r="C497" s="141"/>
      <c r="D497" s="141"/>
      <c r="E497" s="142"/>
      <c r="F497" s="141"/>
      <c r="G497" s="141"/>
      <c r="H497" s="141"/>
      <c r="I497" s="141"/>
      <c r="J497" s="141"/>
      <c r="K497" s="141"/>
      <c r="L497" s="141"/>
      <c r="M497" s="144"/>
      <c r="N497" s="144"/>
      <c r="O497" s="141"/>
      <c r="P497" s="145"/>
      <c r="Q497" s="141"/>
      <c r="R497" s="143"/>
      <c r="S497" s="141"/>
      <c r="T497" s="141"/>
      <c r="U497" s="141"/>
    </row>
    <row r="498" ht="12.75" customHeight="1">
      <c r="A498" s="141"/>
      <c r="B498" s="141"/>
      <c r="C498" s="141"/>
      <c r="D498" s="141"/>
      <c r="E498" s="142"/>
      <c r="F498" s="141"/>
      <c r="G498" s="141"/>
      <c r="H498" s="141"/>
      <c r="I498" s="141"/>
      <c r="J498" s="141"/>
      <c r="K498" s="141"/>
      <c r="L498" s="141"/>
      <c r="M498" s="144"/>
      <c r="N498" s="144"/>
      <c r="O498" s="141"/>
      <c r="P498" s="145"/>
      <c r="Q498" s="141"/>
      <c r="R498" s="143"/>
      <c r="S498" s="141"/>
      <c r="T498" s="141"/>
      <c r="U498" s="141"/>
    </row>
    <row r="499" ht="12.75" customHeight="1">
      <c r="A499" s="141"/>
      <c r="B499" s="141"/>
      <c r="C499" s="141"/>
      <c r="D499" s="141"/>
      <c r="E499" s="142"/>
      <c r="F499" s="141"/>
      <c r="G499" s="141"/>
      <c r="H499" s="141"/>
      <c r="I499" s="141"/>
      <c r="J499" s="141"/>
      <c r="K499" s="141"/>
      <c r="L499" s="141"/>
      <c r="M499" s="144"/>
      <c r="N499" s="144"/>
      <c r="O499" s="141"/>
      <c r="P499" s="145"/>
      <c r="Q499" s="141"/>
      <c r="R499" s="143"/>
      <c r="S499" s="141"/>
      <c r="T499" s="141"/>
      <c r="U499" s="141"/>
    </row>
    <row r="500" ht="12.75" customHeight="1">
      <c r="A500" s="141"/>
      <c r="B500" s="141"/>
      <c r="C500" s="141"/>
      <c r="D500" s="141"/>
      <c r="E500" s="142"/>
      <c r="F500" s="141"/>
      <c r="G500" s="141"/>
      <c r="H500" s="141"/>
      <c r="I500" s="141"/>
      <c r="J500" s="141"/>
      <c r="K500" s="141"/>
      <c r="L500" s="141"/>
      <c r="M500" s="144"/>
      <c r="N500" s="144"/>
      <c r="O500" s="141"/>
      <c r="P500" s="145"/>
      <c r="Q500" s="141"/>
      <c r="R500" s="143"/>
      <c r="S500" s="141"/>
      <c r="T500" s="141"/>
      <c r="U500" s="141"/>
    </row>
    <row r="501" ht="12.75" customHeight="1">
      <c r="A501" s="141"/>
      <c r="B501" s="141"/>
      <c r="C501" s="141"/>
      <c r="D501" s="141"/>
      <c r="E501" s="142"/>
      <c r="F501" s="141"/>
      <c r="G501" s="141"/>
      <c r="H501" s="141"/>
      <c r="I501" s="141"/>
      <c r="J501" s="141"/>
      <c r="K501" s="141"/>
      <c r="L501" s="141"/>
      <c r="M501" s="144"/>
      <c r="N501" s="144"/>
      <c r="O501" s="141"/>
      <c r="P501" s="145"/>
      <c r="Q501" s="141"/>
      <c r="R501" s="143"/>
      <c r="S501" s="141"/>
      <c r="T501" s="141"/>
      <c r="U501" s="141"/>
    </row>
    <row r="502" ht="12.75" customHeight="1">
      <c r="A502" s="141"/>
      <c r="B502" s="141"/>
      <c r="C502" s="141"/>
      <c r="D502" s="141"/>
      <c r="E502" s="142"/>
      <c r="F502" s="141"/>
      <c r="G502" s="141"/>
      <c r="H502" s="141"/>
      <c r="I502" s="141"/>
      <c r="J502" s="141"/>
      <c r="K502" s="141"/>
      <c r="L502" s="141"/>
      <c r="M502" s="144"/>
      <c r="N502" s="144"/>
      <c r="O502" s="141"/>
      <c r="P502" s="145"/>
      <c r="Q502" s="141"/>
      <c r="R502" s="143"/>
      <c r="S502" s="141"/>
      <c r="T502" s="141"/>
      <c r="U502" s="141"/>
    </row>
    <row r="503" ht="12.75" customHeight="1">
      <c r="A503" s="141"/>
      <c r="B503" s="141"/>
      <c r="C503" s="141"/>
      <c r="D503" s="141"/>
      <c r="E503" s="142"/>
      <c r="F503" s="141"/>
      <c r="G503" s="141"/>
      <c r="H503" s="141"/>
      <c r="I503" s="141"/>
      <c r="J503" s="141"/>
      <c r="K503" s="141"/>
      <c r="L503" s="141"/>
      <c r="M503" s="144"/>
      <c r="N503" s="144"/>
      <c r="O503" s="141"/>
      <c r="P503" s="145"/>
      <c r="Q503" s="141"/>
      <c r="R503" s="143"/>
      <c r="S503" s="141"/>
      <c r="T503" s="141"/>
      <c r="U503" s="141"/>
    </row>
    <row r="504" ht="12.75" customHeight="1">
      <c r="A504" s="141"/>
      <c r="B504" s="141"/>
      <c r="C504" s="141"/>
      <c r="D504" s="141"/>
      <c r="E504" s="142"/>
      <c r="F504" s="141"/>
      <c r="G504" s="141"/>
      <c r="H504" s="141"/>
      <c r="I504" s="141"/>
      <c r="J504" s="141"/>
      <c r="K504" s="141"/>
      <c r="L504" s="141"/>
      <c r="M504" s="144"/>
      <c r="N504" s="144"/>
      <c r="O504" s="141"/>
      <c r="P504" s="145"/>
      <c r="Q504" s="141"/>
      <c r="R504" s="143"/>
      <c r="S504" s="141"/>
      <c r="T504" s="141"/>
      <c r="U504" s="141"/>
    </row>
    <row r="505" ht="12.75" customHeight="1">
      <c r="A505" s="141"/>
      <c r="B505" s="141"/>
      <c r="C505" s="141"/>
      <c r="D505" s="141"/>
      <c r="E505" s="142"/>
      <c r="F505" s="141"/>
      <c r="G505" s="141"/>
      <c r="H505" s="141"/>
      <c r="I505" s="141"/>
      <c r="J505" s="141"/>
      <c r="K505" s="141"/>
      <c r="L505" s="141"/>
      <c r="M505" s="144"/>
      <c r="N505" s="144"/>
      <c r="O505" s="141"/>
      <c r="P505" s="145"/>
      <c r="Q505" s="141"/>
      <c r="R505" s="143"/>
      <c r="S505" s="141"/>
      <c r="T505" s="141"/>
      <c r="U505" s="141"/>
    </row>
    <row r="506" ht="12.75" customHeight="1">
      <c r="A506" s="141"/>
      <c r="B506" s="141"/>
      <c r="C506" s="141"/>
      <c r="D506" s="141"/>
      <c r="E506" s="142"/>
      <c r="F506" s="141"/>
      <c r="G506" s="141"/>
      <c r="H506" s="141"/>
      <c r="I506" s="141"/>
      <c r="J506" s="141"/>
      <c r="K506" s="141"/>
      <c r="L506" s="141"/>
      <c r="M506" s="144"/>
      <c r="N506" s="144"/>
      <c r="O506" s="141"/>
      <c r="P506" s="145"/>
      <c r="Q506" s="141"/>
      <c r="R506" s="143"/>
      <c r="S506" s="141"/>
      <c r="T506" s="141"/>
      <c r="U506" s="141"/>
    </row>
    <row r="507" ht="12.75" customHeight="1">
      <c r="A507" s="141"/>
      <c r="B507" s="141"/>
      <c r="C507" s="141"/>
      <c r="D507" s="141"/>
      <c r="E507" s="142"/>
      <c r="F507" s="141"/>
      <c r="G507" s="141"/>
      <c r="H507" s="141"/>
      <c r="I507" s="141"/>
      <c r="J507" s="141"/>
      <c r="K507" s="141"/>
      <c r="L507" s="141"/>
      <c r="M507" s="144"/>
      <c r="N507" s="144"/>
      <c r="O507" s="141"/>
      <c r="P507" s="145"/>
      <c r="Q507" s="141"/>
      <c r="R507" s="143"/>
      <c r="S507" s="141"/>
      <c r="T507" s="141"/>
      <c r="U507" s="141"/>
    </row>
    <row r="508" ht="12.75" customHeight="1">
      <c r="A508" s="141"/>
      <c r="B508" s="141"/>
      <c r="C508" s="141"/>
      <c r="D508" s="141"/>
      <c r="E508" s="142"/>
      <c r="F508" s="141"/>
      <c r="G508" s="141"/>
      <c r="H508" s="141"/>
      <c r="I508" s="141"/>
      <c r="J508" s="141"/>
      <c r="K508" s="141"/>
      <c r="L508" s="141"/>
      <c r="M508" s="144"/>
      <c r="N508" s="144"/>
      <c r="O508" s="141"/>
      <c r="P508" s="145"/>
      <c r="Q508" s="141"/>
      <c r="R508" s="143"/>
      <c r="S508" s="141"/>
      <c r="T508" s="141"/>
      <c r="U508" s="141"/>
    </row>
    <row r="509" ht="12.75" customHeight="1">
      <c r="A509" s="141"/>
      <c r="B509" s="141"/>
      <c r="C509" s="141"/>
      <c r="D509" s="141"/>
      <c r="E509" s="142"/>
      <c r="F509" s="141"/>
      <c r="G509" s="141"/>
      <c r="H509" s="141"/>
      <c r="I509" s="141"/>
      <c r="J509" s="141"/>
      <c r="K509" s="141"/>
      <c r="L509" s="141"/>
      <c r="M509" s="144"/>
      <c r="N509" s="144"/>
      <c r="O509" s="141"/>
      <c r="P509" s="145"/>
      <c r="Q509" s="141"/>
      <c r="R509" s="143"/>
      <c r="S509" s="141"/>
      <c r="T509" s="141"/>
      <c r="U509" s="141"/>
    </row>
    <row r="510" ht="12.75" customHeight="1">
      <c r="A510" s="141"/>
      <c r="B510" s="141"/>
      <c r="C510" s="141"/>
      <c r="D510" s="141"/>
      <c r="E510" s="142"/>
      <c r="F510" s="141"/>
      <c r="G510" s="141"/>
      <c r="H510" s="141"/>
      <c r="I510" s="141"/>
      <c r="J510" s="141"/>
      <c r="K510" s="141"/>
      <c r="L510" s="141"/>
      <c r="M510" s="144"/>
      <c r="N510" s="144"/>
      <c r="O510" s="141"/>
      <c r="P510" s="145"/>
      <c r="Q510" s="141"/>
      <c r="R510" s="143"/>
      <c r="S510" s="141"/>
      <c r="T510" s="141"/>
      <c r="U510" s="141"/>
    </row>
    <row r="511" ht="12.75" customHeight="1">
      <c r="A511" s="141"/>
      <c r="B511" s="141"/>
      <c r="C511" s="141"/>
      <c r="D511" s="141"/>
      <c r="E511" s="142"/>
      <c r="F511" s="141"/>
      <c r="G511" s="141"/>
      <c r="H511" s="141"/>
      <c r="I511" s="141"/>
      <c r="J511" s="141"/>
      <c r="K511" s="141"/>
      <c r="L511" s="141"/>
      <c r="M511" s="144"/>
      <c r="N511" s="144"/>
      <c r="O511" s="141"/>
      <c r="P511" s="145"/>
      <c r="Q511" s="141"/>
      <c r="R511" s="143"/>
      <c r="S511" s="141"/>
      <c r="T511" s="141"/>
      <c r="U511" s="141"/>
    </row>
    <row r="512" ht="12.75" customHeight="1">
      <c r="A512" s="141"/>
      <c r="B512" s="141"/>
      <c r="C512" s="141"/>
      <c r="D512" s="141"/>
      <c r="E512" s="142"/>
      <c r="F512" s="141"/>
      <c r="G512" s="141"/>
      <c r="H512" s="141"/>
      <c r="I512" s="141"/>
      <c r="J512" s="141"/>
      <c r="K512" s="141"/>
      <c r="L512" s="141"/>
      <c r="M512" s="144"/>
      <c r="N512" s="144"/>
      <c r="O512" s="141"/>
      <c r="P512" s="145"/>
      <c r="Q512" s="141"/>
      <c r="R512" s="143"/>
      <c r="S512" s="141"/>
      <c r="T512" s="141"/>
      <c r="U512" s="141"/>
    </row>
    <row r="513" ht="12.75" customHeight="1">
      <c r="A513" s="141"/>
      <c r="B513" s="141"/>
      <c r="C513" s="141"/>
      <c r="D513" s="141"/>
      <c r="E513" s="142"/>
      <c r="F513" s="141"/>
      <c r="G513" s="141"/>
      <c r="H513" s="141"/>
      <c r="I513" s="141"/>
      <c r="J513" s="141"/>
      <c r="K513" s="141"/>
      <c r="L513" s="141"/>
      <c r="M513" s="144"/>
      <c r="N513" s="144"/>
      <c r="O513" s="141"/>
      <c r="P513" s="145"/>
      <c r="Q513" s="141"/>
      <c r="R513" s="143"/>
      <c r="S513" s="141"/>
      <c r="T513" s="141"/>
      <c r="U513" s="141"/>
    </row>
    <row r="514" ht="12.75" customHeight="1">
      <c r="A514" s="141"/>
      <c r="B514" s="141"/>
      <c r="C514" s="141"/>
      <c r="D514" s="141"/>
      <c r="E514" s="142"/>
      <c r="F514" s="141"/>
      <c r="G514" s="141"/>
      <c r="H514" s="141"/>
      <c r="I514" s="141"/>
      <c r="J514" s="141"/>
      <c r="K514" s="141"/>
      <c r="L514" s="141"/>
      <c r="M514" s="144"/>
      <c r="N514" s="144"/>
      <c r="O514" s="141"/>
      <c r="P514" s="145"/>
      <c r="Q514" s="141"/>
      <c r="R514" s="143"/>
      <c r="S514" s="141"/>
      <c r="T514" s="141"/>
      <c r="U514" s="141"/>
    </row>
    <row r="515" ht="12.75" customHeight="1">
      <c r="A515" s="141"/>
      <c r="B515" s="141"/>
      <c r="C515" s="141"/>
      <c r="D515" s="141"/>
      <c r="E515" s="142"/>
      <c r="F515" s="141"/>
      <c r="G515" s="141"/>
      <c r="H515" s="141"/>
      <c r="I515" s="141"/>
      <c r="J515" s="141"/>
      <c r="K515" s="141"/>
      <c r="L515" s="141"/>
      <c r="M515" s="144"/>
      <c r="N515" s="144"/>
      <c r="O515" s="141"/>
      <c r="P515" s="145"/>
      <c r="Q515" s="141"/>
      <c r="R515" s="143"/>
      <c r="S515" s="141"/>
      <c r="T515" s="141"/>
      <c r="U515" s="141"/>
    </row>
    <row r="516" ht="12.75" customHeight="1">
      <c r="A516" s="141"/>
      <c r="B516" s="141"/>
      <c r="C516" s="141"/>
      <c r="D516" s="141"/>
      <c r="E516" s="142"/>
      <c r="F516" s="141"/>
      <c r="G516" s="141"/>
      <c r="H516" s="141"/>
      <c r="I516" s="141"/>
      <c r="J516" s="141"/>
      <c r="K516" s="141"/>
      <c r="L516" s="141"/>
      <c r="M516" s="144"/>
      <c r="N516" s="144"/>
      <c r="O516" s="141"/>
      <c r="P516" s="145"/>
      <c r="Q516" s="141"/>
      <c r="R516" s="143"/>
      <c r="S516" s="141"/>
      <c r="T516" s="141"/>
      <c r="U516" s="141"/>
    </row>
    <row r="517" ht="12.75" customHeight="1">
      <c r="A517" s="141"/>
      <c r="B517" s="141"/>
      <c r="C517" s="141"/>
      <c r="D517" s="141"/>
      <c r="E517" s="142"/>
      <c r="F517" s="141"/>
      <c r="G517" s="141"/>
      <c r="H517" s="141"/>
      <c r="I517" s="141"/>
      <c r="J517" s="141"/>
      <c r="K517" s="141"/>
      <c r="L517" s="141"/>
      <c r="M517" s="144"/>
      <c r="N517" s="144"/>
      <c r="O517" s="141"/>
      <c r="P517" s="145"/>
      <c r="Q517" s="141"/>
      <c r="R517" s="143"/>
      <c r="S517" s="141"/>
      <c r="T517" s="141"/>
      <c r="U517" s="141"/>
    </row>
    <row r="518" ht="12.75" customHeight="1">
      <c r="A518" s="141"/>
      <c r="B518" s="141"/>
      <c r="C518" s="141"/>
      <c r="D518" s="141"/>
      <c r="E518" s="142"/>
      <c r="F518" s="141"/>
      <c r="G518" s="141"/>
      <c r="H518" s="141"/>
      <c r="I518" s="141"/>
      <c r="J518" s="141"/>
      <c r="K518" s="141"/>
      <c r="L518" s="141"/>
      <c r="M518" s="144"/>
      <c r="N518" s="144"/>
      <c r="O518" s="141"/>
      <c r="P518" s="145"/>
      <c r="Q518" s="141"/>
      <c r="R518" s="143"/>
      <c r="S518" s="141"/>
      <c r="T518" s="141"/>
      <c r="U518" s="141"/>
    </row>
    <row r="519" ht="12.75" customHeight="1">
      <c r="A519" s="141"/>
      <c r="B519" s="141"/>
      <c r="C519" s="141"/>
      <c r="D519" s="141"/>
      <c r="E519" s="142"/>
      <c r="F519" s="141"/>
      <c r="G519" s="141"/>
      <c r="H519" s="141"/>
      <c r="I519" s="141"/>
      <c r="J519" s="141"/>
      <c r="K519" s="141"/>
      <c r="L519" s="141"/>
      <c r="M519" s="144"/>
      <c r="N519" s="144"/>
      <c r="O519" s="141"/>
      <c r="P519" s="145"/>
      <c r="Q519" s="141"/>
      <c r="R519" s="143"/>
      <c r="S519" s="141"/>
      <c r="T519" s="141"/>
      <c r="U519" s="141"/>
    </row>
    <row r="520" ht="12.75" customHeight="1">
      <c r="A520" s="141"/>
      <c r="B520" s="141"/>
      <c r="C520" s="141"/>
      <c r="D520" s="141"/>
      <c r="E520" s="142"/>
      <c r="F520" s="141"/>
      <c r="G520" s="141"/>
      <c r="H520" s="141"/>
      <c r="I520" s="141"/>
      <c r="J520" s="141"/>
      <c r="K520" s="141"/>
      <c r="L520" s="141"/>
      <c r="M520" s="144"/>
      <c r="N520" s="144"/>
      <c r="O520" s="141"/>
      <c r="P520" s="145"/>
      <c r="Q520" s="141"/>
      <c r="R520" s="143"/>
      <c r="S520" s="141"/>
      <c r="T520" s="141"/>
      <c r="U520" s="141"/>
    </row>
    <row r="521" ht="12.75" customHeight="1">
      <c r="A521" s="141"/>
      <c r="B521" s="141"/>
      <c r="C521" s="141"/>
      <c r="D521" s="141"/>
      <c r="E521" s="142"/>
      <c r="F521" s="141"/>
      <c r="G521" s="141"/>
      <c r="H521" s="141"/>
      <c r="I521" s="141"/>
      <c r="J521" s="141"/>
      <c r="K521" s="141"/>
      <c r="L521" s="141"/>
      <c r="M521" s="144"/>
      <c r="N521" s="144"/>
      <c r="O521" s="141"/>
      <c r="P521" s="145"/>
      <c r="Q521" s="141"/>
      <c r="R521" s="143"/>
      <c r="S521" s="141"/>
      <c r="T521" s="141"/>
      <c r="U521" s="141"/>
    </row>
    <row r="522" ht="12.75" customHeight="1">
      <c r="A522" s="141"/>
      <c r="B522" s="141"/>
      <c r="C522" s="141"/>
      <c r="D522" s="141"/>
      <c r="E522" s="142"/>
      <c r="F522" s="141"/>
      <c r="G522" s="141"/>
      <c r="H522" s="141"/>
      <c r="I522" s="141"/>
      <c r="J522" s="141"/>
      <c r="K522" s="141"/>
      <c r="L522" s="141"/>
      <c r="M522" s="144"/>
      <c r="N522" s="144"/>
      <c r="O522" s="141"/>
      <c r="P522" s="145"/>
      <c r="Q522" s="141"/>
      <c r="R522" s="143"/>
      <c r="S522" s="141"/>
      <c r="T522" s="141"/>
      <c r="U522" s="141"/>
    </row>
    <row r="523" ht="12.75" customHeight="1">
      <c r="A523" s="141"/>
      <c r="B523" s="141"/>
      <c r="C523" s="141"/>
      <c r="D523" s="141"/>
      <c r="E523" s="142"/>
      <c r="F523" s="141"/>
      <c r="G523" s="141"/>
      <c r="H523" s="141"/>
      <c r="I523" s="141"/>
      <c r="J523" s="141"/>
      <c r="K523" s="141"/>
      <c r="L523" s="141"/>
      <c r="M523" s="144"/>
      <c r="N523" s="144"/>
      <c r="O523" s="141"/>
      <c r="P523" s="145"/>
      <c r="Q523" s="141"/>
      <c r="R523" s="143"/>
      <c r="S523" s="141"/>
      <c r="T523" s="141"/>
      <c r="U523" s="141"/>
    </row>
    <row r="524" ht="12.75" customHeight="1">
      <c r="A524" s="141"/>
      <c r="B524" s="141"/>
      <c r="C524" s="141"/>
      <c r="D524" s="141"/>
      <c r="E524" s="142"/>
      <c r="F524" s="141"/>
      <c r="G524" s="141"/>
      <c r="H524" s="141"/>
      <c r="I524" s="141"/>
      <c r="J524" s="141"/>
      <c r="K524" s="141"/>
      <c r="L524" s="141"/>
      <c r="M524" s="144"/>
      <c r="N524" s="144"/>
      <c r="O524" s="141"/>
      <c r="P524" s="145"/>
      <c r="Q524" s="141"/>
      <c r="R524" s="143"/>
      <c r="S524" s="141"/>
      <c r="T524" s="141"/>
      <c r="U524" s="141"/>
    </row>
    <row r="525" ht="12.75" customHeight="1">
      <c r="A525" s="141"/>
      <c r="B525" s="141"/>
      <c r="C525" s="141"/>
      <c r="D525" s="141"/>
      <c r="E525" s="142"/>
      <c r="F525" s="141"/>
      <c r="G525" s="141"/>
      <c r="H525" s="141"/>
      <c r="I525" s="141"/>
      <c r="J525" s="141"/>
      <c r="K525" s="141"/>
      <c r="L525" s="141"/>
      <c r="M525" s="144"/>
      <c r="N525" s="144"/>
      <c r="O525" s="141"/>
      <c r="P525" s="145"/>
      <c r="Q525" s="141"/>
      <c r="R525" s="143"/>
      <c r="S525" s="141"/>
      <c r="T525" s="141"/>
      <c r="U525" s="141"/>
    </row>
    <row r="526" ht="12.75" customHeight="1">
      <c r="A526" s="141"/>
      <c r="B526" s="141"/>
      <c r="C526" s="141"/>
      <c r="D526" s="141"/>
      <c r="E526" s="142"/>
      <c r="F526" s="141"/>
      <c r="G526" s="141"/>
      <c r="H526" s="141"/>
      <c r="I526" s="141"/>
      <c r="J526" s="141"/>
      <c r="K526" s="141"/>
      <c r="L526" s="141"/>
      <c r="M526" s="144"/>
      <c r="N526" s="144"/>
      <c r="O526" s="141"/>
      <c r="P526" s="145"/>
      <c r="Q526" s="141"/>
      <c r="R526" s="143"/>
      <c r="S526" s="141"/>
      <c r="T526" s="141"/>
      <c r="U526" s="141"/>
    </row>
    <row r="527" ht="12.75" customHeight="1">
      <c r="A527" s="141"/>
      <c r="B527" s="141"/>
      <c r="C527" s="141"/>
      <c r="D527" s="141"/>
      <c r="E527" s="142"/>
      <c r="F527" s="141"/>
      <c r="G527" s="141"/>
      <c r="H527" s="141"/>
      <c r="I527" s="141"/>
      <c r="J527" s="141"/>
      <c r="K527" s="141"/>
      <c r="L527" s="141"/>
      <c r="M527" s="144"/>
      <c r="N527" s="144"/>
      <c r="O527" s="141"/>
      <c r="P527" s="145"/>
      <c r="Q527" s="141"/>
      <c r="R527" s="143"/>
      <c r="S527" s="141"/>
      <c r="T527" s="141"/>
      <c r="U527" s="141"/>
    </row>
    <row r="528" ht="12.75" customHeight="1">
      <c r="A528" s="141"/>
      <c r="B528" s="141"/>
      <c r="C528" s="141"/>
      <c r="D528" s="141"/>
      <c r="E528" s="142"/>
      <c r="F528" s="141"/>
      <c r="G528" s="141"/>
      <c r="H528" s="141"/>
      <c r="I528" s="141"/>
      <c r="J528" s="141"/>
      <c r="K528" s="141"/>
      <c r="L528" s="141"/>
      <c r="M528" s="144"/>
      <c r="N528" s="144"/>
      <c r="O528" s="141"/>
      <c r="P528" s="145"/>
      <c r="Q528" s="141"/>
      <c r="R528" s="143"/>
      <c r="S528" s="141"/>
      <c r="T528" s="141"/>
      <c r="U528" s="141"/>
    </row>
    <row r="529" ht="12.75" customHeight="1">
      <c r="A529" s="141"/>
      <c r="B529" s="141"/>
      <c r="C529" s="141"/>
      <c r="D529" s="141"/>
      <c r="E529" s="142"/>
      <c r="F529" s="141"/>
      <c r="G529" s="141"/>
      <c r="H529" s="141"/>
      <c r="I529" s="141"/>
      <c r="J529" s="141"/>
      <c r="K529" s="141"/>
      <c r="L529" s="141"/>
      <c r="M529" s="144"/>
      <c r="N529" s="144"/>
      <c r="O529" s="141"/>
      <c r="P529" s="145"/>
      <c r="Q529" s="141"/>
      <c r="R529" s="143"/>
      <c r="S529" s="141"/>
      <c r="T529" s="141"/>
      <c r="U529" s="141"/>
    </row>
    <row r="530" ht="12.75" customHeight="1">
      <c r="A530" s="141"/>
      <c r="B530" s="141"/>
      <c r="C530" s="141"/>
      <c r="D530" s="141"/>
      <c r="E530" s="142"/>
      <c r="F530" s="141"/>
      <c r="G530" s="141"/>
      <c r="H530" s="141"/>
      <c r="I530" s="141"/>
      <c r="J530" s="141"/>
      <c r="K530" s="141"/>
      <c r="L530" s="141"/>
      <c r="M530" s="144"/>
      <c r="N530" s="144"/>
      <c r="O530" s="141"/>
      <c r="P530" s="145"/>
      <c r="Q530" s="141"/>
      <c r="R530" s="143"/>
      <c r="S530" s="141"/>
      <c r="T530" s="141"/>
      <c r="U530" s="141"/>
    </row>
    <row r="531" ht="12.75" customHeight="1">
      <c r="A531" s="141"/>
      <c r="B531" s="141"/>
      <c r="C531" s="141"/>
      <c r="D531" s="141"/>
      <c r="E531" s="142"/>
      <c r="F531" s="141"/>
      <c r="G531" s="141"/>
      <c r="H531" s="141"/>
      <c r="I531" s="141"/>
      <c r="J531" s="141"/>
      <c r="K531" s="141"/>
      <c r="L531" s="141"/>
      <c r="M531" s="144"/>
      <c r="N531" s="144"/>
      <c r="O531" s="141"/>
      <c r="P531" s="145"/>
      <c r="Q531" s="141"/>
      <c r="R531" s="143"/>
      <c r="S531" s="141"/>
      <c r="T531" s="141"/>
      <c r="U531" s="141"/>
    </row>
    <row r="532" ht="12.75" customHeight="1">
      <c r="A532" s="141"/>
      <c r="B532" s="141"/>
      <c r="C532" s="141"/>
      <c r="D532" s="141"/>
      <c r="E532" s="142"/>
      <c r="F532" s="141"/>
      <c r="G532" s="141"/>
      <c r="H532" s="141"/>
      <c r="I532" s="141"/>
      <c r="J532" s="141"/>
      <c r="K532" s="141"/>
      <c r="L532" s="141"/>
      <c r="M532" s="144"/>
      <c r="N532" s="144"/>
      <c r="O532" s="141"/>
      <c r="P532" s="145"/>
      <c r="Q532" s="141"/>
      <c r="R532" s="143"/>
      <c r="S532" s="141"/>
      <c r="T532" s="141"/>
      <c r="U532" s="141"/>
    </row>
    <row r="533" ht="12.75" customHeight="1">
      <c r="A533" s="141"/>
      <c r="B533" s="141"/>
      <c r="C533" s="141"/>
      <c r="D533" s="141"/>
      <c r="E533" s="142"/>
      <c r="F533" s="141"/>
      <c r="G533" s="141"/>
      <c r="H533" s="141"/>
      <c r="I533" s="141"/>
      <c r="J533" s="141"/>
      <c r="K533" s="141"/>
      <c r="L533" s="141"/>
      <c r="M533" s="144"/>
      <c r="N533" s="144"/>
      <c r="O533" s="141"/>
      <c r="P533" s="145"/>
      <c r="Q533" s="141"/>
      <c r="R533" s="143"/>
      <c r="S533" s="141"/>
      <c r="T533" s="141"/>
      <c r="U533" s="141"/>
    </row>
    <row r="534" ht="12.75" customHeight="1">
      <c r="A534" s="141"/>
      <c r="B534" s="141"/>
      <c r="C534" s="141"/>
      <c r="D534" s="141"/>
      <c r="E534" s="142"/>
      <c r="F534" s="141"/>
      <c r="G534" s="141"/>
      <c r="H534" s="141"/>
      <c r="I534" s="141"/>
      <c r="J534" s="141"/>
      <c r="K534" s="141"/>
      <c r="L534" s="141"/>
      <c r="M534" s="144"/>
      <c r="N534" s="144"/>
      <c r="O534" s="141"/>
      <c r="P534" s="145"/>
      <c r="Q534" s="141"/>
      <c r="R534" s="143"/>
      <c r="S534" s="141"/>
      <c r="T534" s="141"/>
      <c r="U534" s="141"/>
    </row>
    <row r="535" ht="12.75" customHeight="1">
      <c r="A535" s="141"/>
      <c r="B535" s="141"/>
      <c r="C535" s="141"/>
      <c r="D535" s="141"/>
      <c r="E535" s="142"/>
      <c r="F535" s="141"/>
      <c r="G535" s="141"/>
      <c r="H535" s="141"/>
      <c r="I535" s="141"/>
      <c r="J535" s="141"/>
      <c r="K535" s="141"/>
      <c r="L535" s="141"/>
      <c r="M535" s="144"/>
      <c r="N535" s="144"/>
      <c r="O535" s="141"/>
      <c r="P535" s="145"/>
      <c r="Q535" s="141"/>
      <c r="R535" s="143"/>
      <c r="S535" s="141"/>
      <c r="T535" s="141"/>
      <c r="U535" s="141"/>
    </row>
    <row r="536" ht="12.75" customHeight="1">
      <c r="A536" s="141"/>
      <c r="B536" s="141"/>
      <c r="C536" s="141"/>
      <c r="D536" s="141"/>
      <c r="E536" s="142"/>
      <c r="F536" s="141"/>
      <c r="G536" s="141"/>
      <c r="H536" s="141"/>
      <c r="I536" s="141"/>
      <c r="J536" s="141"/>
      <c r="K536" s="141"/>
      <c r="L536" s="141"/>
      <c r="M536" s="144"/>
      <c r="N536" s="144"/>
      <c r="O536" s="141"/>
      <c r="P536" s="145"/>
      <c r="Q536" s="141"/>
      <c r="R536" s="143"/>
      <c r="S536" s="141"/>
      <c r="T536" s="141"/>
      <c r="U536" s="141"/>
    </row>
    <row r="537" ht="12.75" customHeight="1">
      <c r="A537" s="141"/>
      <c r="B537" s="141"/>
      <c r="C537" s="141"/>
      <c r="D537" s="141"/>
      <c r="E537" s="142"/>
      <c r="F537" s="141"/>
      <c r="G537" s="141"/>
      <c r="H537" s="141"/>
      <c r="I537" s="141"/>
      <c r="J537" s="141"/>
      <c r="K537" s="141"/>
      <c r="L537" s="141"/>
      <c r="M537" s="144"/>
      <c r="N537" s="144"/>
      <c r="O537" s="141"/>
      <c r="P537" s="145"/>
      <c r="Q537" s="141"/>
      <c r="R537" s="143"/>
      <c r="S537" s="141"/>
      <c r="T537" s="141"/>
      <c r="U537" s="141"/>
    </row>
    <row r="538" ht="12.75" customHeight="1">
      <c r="A538" s="141"/>
      <c r="B538" s="141"/>
      <c r="C538" s="141"/>
      <c r="D538" s="141"/>
      <c r="E538" s="142"/>
      <c r="F538" s="141"/>
      <c r="G538" s="141"/>
      <c r="H538" s="141"/>
      <c r="I538" s="141"/>
      <c r="J538" s="141"/>
      <c r="K538" s="141"/>
      <c r="L538" s="141"/>
      <c r="M538" s="144"/>
      <c r="N538" s="144"/>
      <c r="O538" s="141"/>
      <c r="P538" s="145"/>
      <c r="Q538" s="141"/>
      <c r="R538" s="143"/>
      <c r="S538" s="141"/>
      <c r="T538" s="141"/>
      <c r="U538" s="141"/>
    </row>
    <row r="539" ht="12.75" customHeight="1">
      <c r="A539" s="141"/>
      <c r="B539" s="141"/>
      <c r="C539" s="141"/>
      <c r="D539" s="141"/>
      <c r="E539" s="142"/>
      <c r="F539" s="141"/>
      <c r="G539" s="141"/>
      <c r="H539" s="141"/>
      <c r="I539" s="141"/>
      <c r="J539" s="141"/>
      <c r="K539" s="141"/>
      <c r="L539" s="141"/>
      <c r="M539" s="144"/>
      <c r="N539" s="144"/>
      <c r="O539" s="141"/>
      <c r="P539" s="145"/>
      <c r="Q539" s="141"/>
      <c r="R539" s="143"/>
      <c r="S539" s="141"/>
      <c r="T539" s="141"/>
      <c r="U539" s="141"/>
    </row>
    <row r="540" ht="12.75" customHeight="1">
      <c r="A540" s="141"/>
      <c r="B540" s="141"/>
      <c r="C540" s="141"/>
      <c r="D540" s="141"/>
      <c r="E540" s="142"/>
      <c r="F540" s="141"/>
      <c r="G540" s="141"/>
      <c r="H540" s="141"/>
      <c r="I540" s="141"/>
      <c r="J540" s="141"/>
      <c r="K540" s="141"/>
      <c r="L540" s="141"/>
      <c r="M540" s="144"/>
      <c r="N540" s="144"/>
      <c r="O540" s="141"/>
      <c r="P540" s="145"/>
      <c r="Q540" s="141"/>
      <c r="R540" s="143"/>
      <c r="S540" s="141"/>
      <c r="T540" s="141"/>
      <c r="U540" s="141"/>
    </row>
    <row r="541" ht="12.75" customHeight="1">
      <c r="A541" s="141"/>
      <c r="B541" s="141"/>
      <c r="C541" s="141"/>
      <c r="D541" s="141"/>
      <c r="E541" s="142"/>
      <c r="F541" s="141"/>
      <c r="G541" s="141"/>
      <c r="H541" s="141"/>
      <c r="I541" s="141"/>
      <c r="J541" s="141"/>
      <c r="K541" s="141"/>
      <c r="L541" s="141"/>
      <c r="M541" s="144"/>
      <c r="N541" s="144"/>
      <c r="O541" s="141"/>
      <c r="P541" s="145"/>
      <c r="Q541" s="141"/>
      <c r="R541" s="143"/>
      <c r="S541" s="141"/>
      <c r="T541" s="141"/>
      <c r="U541" s="141"/>
    </row>
    <row r="542" ht="12.75" customHeight="1">
      <c r="A542" s="141"/>
      <c r="B542" s="141"/>
      <c r="C542" s="141"/>
      <c r="D542" s="141"/>
      <c r="E542" s="142"/>
      <c r="F542" s="141"/>
      <c r="G542" s="141"/>
      <c r="H542" s="141"/>
      <c r="I542" s="141"/>
      <c r="J542" s="141"/>
      <c r="K542" s="141"/>
      <c r="L542" s="141"/>
      <c r="M542" s="144"/>
      <c r="N542" s="144"/>
      <c r="O542" s="141"/>
      <c r="P542" s="145"/>
      <c r="Q542" s="141"/>
      <c r="R542" s="143"/>
      <c r="S542" s="141"/>
      <c r="T542" s="141"/>
      <c r="U542" s="141"/>
    </row>
    <row r="543" ht="12.75" customHeight="1">
      <c r="A543" s="141"/>
      <c r="B543" s="141"/>
      <c r="C543" s="141"/>
      <c r="D543" s="141"/>
      <c r="E543" s="142"/>
      <c r="F543" s="141"/>
      <c r="G543" s="141"/>
      <c r="H543" s="141"/>
      <c r="I543" s="141"/>
      <c r="J543" s="141"/>
      <c r="K543" s="141"/>
      <c r="L543" s="141"/>
      <c r="M543" s="144"/>
      <c r="N543" s="144"/>
      <c r="O543" s="141"/>
      <c r="P543" s="145"/>
      <c r="Q543" s="141"/>
      <c r="R543" s="143"/>
      <c r="S543" s="141"/>
      <c r="T543" s="141"/>
      <c r="U543" s="141"/>
    </row>
    <row r="544" ht="12.75" customHeight="1">
      <c r="A544" s="141"/>
      <c r="B544" s="141"/>
      <c r="C544" s="141"/>
      <c r="D544" s="141"/>
      <c r="E544" s="142"/>
      <c r="F544" s="141"/>
      <c r="G544" s="141"/>
      <c r="H544" s="141"/>
      <c r="I544" s="141"/>
      <c r="J544" s="141"/>
      <c r="K544" s="141"/>
      <c r="L544" s="141"/>
      <c r="M544" s="144"/>
      <c r="N544" s="144"/>
      <c r="O544" s="141"/>
      <c r="P544" s="145"/>
      <c r="Q544" s="141"/>
      <c r="R544" s="143"/>
      <c r="S544" s="141"/>
      <c r="T544" s="141"/>
      <c r="U544" s="141"/>
    </row>
    <row r="545" ht="12.75" customHeight="1">
      <c r="A545" s="141"/>
      <c r="B545" s="141"/>
      <c r="C545" s="141"/>
      <c r="D545" s="141"/>
      <c r="E545" s="142"/>
      <c r="F545" s="141"/>
      <c r="G545" s="141"/>
      <c r="H545" s="141"/>
      <c r="I545" s="141"/>
      <c r="J545" s="141"/>
      <c r="K545" s="141"/>
      <c r="L545" s="141"/>
      <c r="M545" s="144"/>
      <c r="N545" s="144"/>
      <c r="O545" s="141"/>
      <c r="P545" s="145"/>
      <c r="Q545" s="141"/>
      <c r="R545" s="143"/>
      <c r="S545" s="141"/>
      <c r="T545" s="141"/>
      <c r="U545" s="141"/>
    </row>
    <row r="546" ht="12.75" customHeight="1">
      <c r="A546" s="141"/>
      <c r="B546" s="141"/>
      <c r="C546" s="141"/>
      <c r="D546" s="141"/>
      <c r="E546" s="142"/>
      <c r="F546" s="141"/>
      <c r="G546" s="141"/>
      <c r="H546" s="141"/>
      <c r="I546" s="141"/>
      <c r="J546" s="141"/>
      <c r="K546" s="141"/>
      <c r="L546" s="141"/>
      <c r="M546" s="144"/>
      <c r="N546" s="144"/>
      <c r="O546" s="141"/>
      <c r="P546" s="145"/>
      <c r="Q546" s="141"/>
      <c r="R546" s="143"/>
      <c r="S546" s="141"/>
      <c r="T546" s="141"/>
      <c r="U546" s="141"/>
    </row>
    <row r="547" ht="12.75" customHeight="1">
      <c r="A547" s="141"/>
      <c r="B547" s="141"/>
      <c r="C547" s="141"/>
      <c r="D547" s="141"/>
      <c r="E547" s="142"/>
      <c r="F547" s="141"/>
      <c r="G547" s="141"/>
      <c r="H547" s="141"/>
      <c r="I547" s="141"/>
      <c r="J547" s="141"/>
      <c r="K547" s="141"/>
      <c r="L547" s="141"/>
      <c r="M547" s="144"/>
      <c r="N547" s="144"/>
      <c r="O547" s="141"/>
      <c r="P547" s="145"/>
      <c r="Q547" s="141"/>
      <c r="R547" s="143"/>
      <c r="S547" s="141"/>
      <c r="T547" s="141"/>
      <c r="U547" s="141"/>
    </row>
    <row r="548" ht="12.75" customHeight="1">
      <c r="A548" s="141"/>
      <c r="B548" s="141"/>
      <c r="C548" s="141"/>
      <c r="D548" s="141"/>
      <c r="E548" s="142"/>
      <c r="F548" s="141"/>
      <c r="G548" s="141"/>
      <c r="H548" s="141"/>
      <c r="I548" s="141"/>
      <c r="J548" s="141"/>
      <c r="K548" s="141"/>
      <c r="L548" s="141"/>
      <c r="M548" s="144"/>
      <c r="N548" s="144"/>
      <c r="O548" s="141"/>
      <c r="P548" s="145"/>
      <c r="Q548" s="141"/>
      <c r="R548" s="143"/>
      <c r="S548" s="141"/>
      <c r="T548" s="141"/>
      <c r="U548" s="141"/>
    </row>
    <row r="549" ht="12.75" customHeight="1">
      <c r="A549" s="141"/>
      <c r="B549" s="141"/>
      <c r="C549" s="141"/>
      <c r="D549" s="141"/>
      <c r="E549" s="142"/>
      <c r="F549" s="141"/>
      <c r="G549" s="141"/>
      <c r="H549" s="141"/>
      <c r="I549" s="141"/>
      <c r="J549" s="141"/>
      <c r="K549" s="141"/>
      <c r="L549" s="141"/>
      <c r="M549" s="144"/>
      <c r="N549" s="144"/>
      <c r="O549" s="141"/>
      <c r="P549" s="145"/>
      <c r="Q549" s="141"/>
      <c r="R549" s="143"/>
      <c r="S549" s="141"/>
      <c r="T549" s="141"/>
      <c r="U549" s="141"/>
    </row>
    <row r="550" ht="12.75" customHeight="1">
      <c r="A550" s="141"/>
      <c r="B550" s="141"/>
      <c r="C550" s="141"/>
      <c r="D550" s="141"/>
      <c r="E550" s="142"/>
      <c r="F550" s="141"/>
      <c r="G550" s="141"/>
      <c r="H550" s="141"/>
      <c r="I550" s="141"/>
      <c r="J550" s="141"/>
      <c r="K550" s="141"/>
      <c r="L550" s="141"/>
      <c r="M550" s="144"/>
      <c r="N550" s="144"/>
      <c r="O550" s="141"/>
      <c r="P550" s="145"/>
      <c r="Q550" s="141"/>
      <c r="R550" s="143"/>
      <c r="S550" s="141"/>
      <c r="T550" s="141"/>
      <c r="U550" s="141"/>
    </row>
    <row r="551" ht="12.75" customHeight="1">
      <c r="A551" s="141"/>
      <c r="B551" s="141"/>
      <c r="C551" s="141"/>
      <c r="D551" s="141"/>
      <c r="E551" s="142"/>
      <c r="F551" s="141"/>
      <c r="G551" s="141"/>
      <c r="H551" s="141"/>
      <c r="I551" s="141"/>
      <c r="J551" s="141"/>
      <c r="K551" s="141"/>
      <c r="L551" s="141"/>
      <c r="M551" s="144"/>
      <c r="N551" s="144"/>
      <c r="O551" s="141"/>
      <c r="P551" s="145"/>
      <c r="Q551" s="141"/>
      <c r="R551" s="143"/>
      <c r="S551" s="141"/>
      <c r="T551" s="141"/>
      <c r="U551" s="141"/>
    </row>
    <row r="552" ht="12.75" customHeight="1">
      <c r="A552" s="141"/>
      <c r="B552" s="141"/>
      <c r="C552" s="141"/>
      <c r="D552" s="141"/>
      <c r="E552" s="142"/>
      <c r="F552" s="141"/>
      <c r="G552" s="141"/>
      <c r="H552" s="141"/>
      <c r="I552" s="141"/>
      <c r="J552" s="141"/>
      <c r="K552" s="141"/>
      <c r="L552" s="141"/>
      <c r="M552" s="144"/>
      <c r="N552" s="144"/>
      <c r="O552" s="141"/>
      <c r="P552" s="145"/>
      <c r="Q552" s="141"/>
      <c r="R552" s="143"/>
      <c r="S552" s="141"/>
      <c r="T552" s="141"/>
      <c r="U552" s="141"/>
    </row>
    <row r="553" ht="12.75" customHeight="1">
      <c r="A553" s="141"/>
      <c r="B553" s="141"/>
      <c r="C553" s="141"/>
      <c r="D553" s="141"/>
      <c r="E553" s="142"/>
      <c r="F553" s="141"/>
      <c r="G553" s="141"/>
      <c r="H553" s="141"/>
      <c r="I553" s="141"/>
      <c r="J553" s="141"/>
      <c r="K553" s="141"/>
      <c r="L553" s="141"/>
      <c r="M553" s="144"/>
      <c r="N553" s="144"/>
      <c r="O553" s="141"/>
      <c r="P553" s="145"/>
      <c r="Q553" s="141"/>
      <c r="R553" s="143"/>
      <c r="S553" s="141"/>
      <c r="T553" s="141"/>
      <c r="U553" s="141"/>
    </row>
    <row r="554" ht="12.75" customHeight="1">
      <c r="A554" s="141"/>
      <c r="B554" s="141"/>
      <c r="C554" s="141"/>
      <c r="D554" s="141"/>
      <c r="E554" s="142"/>
      <c r="F554" s="141"/>
      <c r="G554" s="141"/>
      <c r="H554" s="141"/>
      <c r="I554" s="141"/>
      <c r="J554" s="141"/>
      <c r="K554" s="141"/>
      <c r="L554" s="141"/>
      <c r="M554" s="144"/>
      <c r="N554" s="144"/>
      <c r="O554" s="141"/>
      <c r="P554" s="145"/>
      <c r="Q554" s="141"/>
      <c r="R554" s="143"/>
      <c r="S554" s="141"/>
      <c r="T554" s="141"/>
      <c r="U554" s="141"/>
    </row>
    <row r="555" ht="12.75" customHeight="1">
      <c r="A555" s="141"/>
      <c r="B555" s="141"/>
      <c r="C555" s="141"/>
      <c r="D555" s="141"/>
      <c r="E555" s="142"/>
      <c r="F555" s="141"/>
      <c r="G555" s="141"/>
      <c r="H555" s="141"/>
      <c r="I555" s="141"/>
      <c r="J555" s="141"/>
      <c r="K555" s="141"/>
      <c r="L555" s="141"/>
      <c r="M555" s="144"/>
      <c r="N555" s="144"/>
      <c r="O555" s="141"/>
      <c r="P555" s="145"/>
      <c r="Q555" s="141"/>
      <c r="R555" s="143"/>
      <c r="S555" s="141"/>
      <c r="T555" s="141"/>
      <c r="U555" s="141"/>
    </row>
    <row r="556" ht="12.75" customHeight="1">
      <c r="A556" s="141"/>
      <c r="B556" s="141"/>
      <c r="C556" s="141"/>
      <c r="D556" s="141"/>
      <c r="E556" s="142"/>
      <c r="F556" s="141"/>
      <c r="G556" s="141"/>
      <c r="H556" s="141"/>
      <c r="I556" s="141"/>
      <c r="J556" s="141"/>
      <c r="K556" s="141"/>
      <c r="L556" s="141"/>
      <c r="M556" s="144"/>
      <c r="N556" s="144"/>
      <c r="O556" s="141"/>
      <c r="P556" s="145"/>
      <c r="Q556" s="141"/>
      <c r="R556" s="143"/>
      <c r="S556" s="141"/>
      <c r="T556" s="141"/>
      <c r="U556" s="141"/>
    </row>
    <row r="557" ht="12.75" customHeight="1">
      <c r="A557" s="141"/>
      <c r="B557" s="141"/>
      <c r="C557" s="141"/>
      <c r="D557" s="141"/>
      <c r="E557" s="142"/>
      <c r="F557" s="141"/>
      <c r="G557" s="141"/>
      <c r="H557" s="141"/>
      <c r="I557" s="141"/>
      <c r="J557" s="141"/>
      <c r="K557" s="141"/>
      <c r="L557" s="141"/>
      <c r="M557" s="144"/>
      <c r="N557" s="144"/>
      <c r="O557" s="141"/>
      <c r="P557" s="145"/>
      <c r="Q557" s="141"/>
      <c r="R557" s="143"/>
      <c r="S557" s="141"/>
      <c r="T557" s="141"/>
      <c r="U557" s="141"/>
    </row>
    <row r="558" ht="12.75" customHeight="1">
      <c r="A558" s="141"/>
      <c r="B558" s="141"/>
      <c r="C558" s="141"/>
      <c r="D558" s="141"/>
      <c r="E558" s="142"/>
      <c r="F558" s="141"/>
      <c r="G558" s="141"/>
      <c r="H558" s="141"/>
      <c r="I558" s="141"/>
      <c r="J558" s="141"/>
      <c r="K558" s="141"/>
      <c r="L558" s="141"/>
      <c r="M558" s="144"/>
      <c r="N558" s="144"/>
      <c r="O558" s="141"/>
      <c r="P558" s="145"/>
      <c r="Q558" s="141"/>
      <c r="R558" s="143"/>
      <c r="S558" s="141"/>
      <c r="T558" s="141"/>
      <c r="U558" s="141"/>
    </row>
    <row r="559" ht="12.75" customHeight="1">
      <c r="A559" s="141"/>
      <c r="B559" s="141"/>
      <c r="C559" s="141"/>
      <c r="D559" s="141"/>
      <c r="E559" s="142"/>
      <c r="F559" s="141"/>
      <c r="G559" s="141"/>
      <c r="H559" s="141"/>
      <c r="I559" s="141"/>
      <c r="J559" s="141"/>
      <c r="K559" s="141"/>
      <c r="L559" s="141"/>
      <c r="M559" s="144"/>
      <c r="N559" s="144"/>
      <c r="O559" s="141"/>
      <c r="P559" s="145"/>
      <c r="Q559" s="141"/>
      <c r="R559" s="143"/>
      <c r="S559" s="141"/>
      <c r="T559" s="141"/>
      <c r="U559" s="141"/>
    </row>
    <row r="560" ht="12.75" customHeight="1">
      <c r="A560" s="141"/>
      <c r="B560" s="141"/>
      <c r="C560" s="141"/>
      <c r="D560" s="141"/>
      <c r="E560" s="142"/>
      <c r="F560" s="141"/>
      <c r="G560" s="141"/>
      <c r="H560" s="141"/>
      <c r="I560" s="141"/>
      <c r="J560" s="141"/>
      <c r="K560" s="141"/>
      <c r="L560" s="141"/>
      <c r="M560" s="144"/>
      <c r="N560" s="144"/>
      <c r="O560" s="141"/>
      <c r="P560" s="145"/>
      <c r="Q560" s="141"/>
      <c r="R560" s="143"/>
      <c r="S560" s="141"/>
      <c r="T560" s="141"/>
      <c r="U560" s="141"/>
    </row>
    <row r="561" ht="12.75" customHeight="1">
      <c r="A561" s="141"/>
      <c r="B561" s="141"/>
      <c r="C561" s="141"/>
      <c r="D561" s="141"/>
      <c r="E561" s="142"/>
      <c r="F561" s="141"/>
      <c r="G561" s="141"/>
      <c r="H561" s="141"/>
      <c r="I561" s="141"/>
      <c r="J561" s="141"/>
      <c r="K561" s="141"/>
      <c r="L561" s="141"/>
      <c r="M561" s="144"/>
      <c r="N561" s="144"/>
      <c r="O561" s="141"/>
      <c r="P561" s="145"/>
      <c r="Q561" s="141"/>
      <c r="R561" s="143"/>
      <c r="S561" s="141"/>
      <c r="T561" s="141"/>
      <c r="U561" s="141"/>
    </row>
    <row r="562" ht="12.75" customHeight="1">
      <c r="A562" s="141"/>
      <c r="B562" s="141"/>
      <c r="C562" s="141"/>
      <c r="D562" s="141"/>
      <c r="E562" s="142"/>
      <c r="F562" s="141"/>
      <c r="G562" s="141"/>
      <c r="H562" s="141"/>
      <c r="I562" s="141"/>
      <c r="J562" s="141"/>
      <c r="K562" s="141"/>
      <c r="L562" s="141"/>
      <c r="M562" s="144"/>
      <c r="N562" s="144"/>
      <c r="O562" s="141"/>
      <c r="P562" s="145"/>
      <c r="Q562" s="141"/>
      <c r="R562" s="143"/>
      <c r="S562" s="141"/>
      <c r="T562" s="141"/>
      <c r="U562" s="141"/>
    </row>
    <row r="563" ht="12.75" customHeight="1">
      <c r="A563" s="141"/>
      <c r="B563" s="141"/>
      <c r="C563" s="141"/>
      <c r="D563" s="141"/>
      <c r="E563" s="142"/>
      <c r="F563" s="141"/>
      <c r="G563" s="141"/>
      <c r="H563" s="141"/>
      <c r="I563" s="141"/>
      <c r="J563" s="141"/>
      <c r="K563" s="141"/>
      <c r="L563" s="141"/>
      <c r="M563" s="144"/>
      <c r="N563" s="144"/>
      <c r="O563" s="141"/>
      <c r="P563" s="145"/>
      <c r="Q563" s="141"/>
      <c r="R563" s="143"/>
      <c r="S563" s="141"/>
      <c r="T563" s="141"/>
      <c r="U563" s="141"/>
    </row>
    <row r="564" ht="12.75" customHeight="1">
      <c r="A564" s="141"/>
      <c r="B564" s="141"/>
      <c r="C564" s="141"/>
      <c r="D564" s="141"/>
      <c r="E564" s="142"/>
      <c r="F564" s="141"/>
      <c r="G564" s="141"/>
      <c r="H564" s="141"/>
      <c r="I564" s="141"/>
      <c r="J564" s="141"/>
      <c r="K564" s="141"/>
      <c r="L564" s="141"/>
      <c r="M564" s="144"/>
      <c r="N564" s="144"/>
      <c r="O564" s="141"/>
      <c r="P564" s="145"/>
      <c r="Q564" s="141"/>
      <c r="R564" s="143"/>
      <c r="S564" s="141"/>
      <c r="T564" s="141"/>
      <c r="U564" s="141"/>
    </row>
    <row r="565" ht="12.75" customHeight="1">
      <c r="A565" s="141"/>
      <c r="B565" s="141"/>
      <c r="C565" s="141"/>
      <c r="D565" s="141"/>
      <c r="E565" s="142"/>
      <c r="F565" s="141"/>
      <c r="G565" s="141"/>
      <c r="H565" s="141"/>
      <c r="I565" s="141"/>
      <c r="J565" s="141"/>
      <c r="K565" s="141"/>
      <c r="L565" s="141"/>
      <c r="M565" s="144"/>
      <c r="N565" s="144"/>
      <c r="O565" s="141"/>
      <c r="P565" s="145"/>
      <c r="Q565" s="141"/>
      <c r="R565" s="143"/>
      <c r="S565" s="141"/>
      <c r="T565" s="141"/>
      <c r="U565" s="141"/>
    </row>
    <row r="566" ht="12.75" customHeight="1">
      <c r="A566" s="141"/>
      <c r="B566" s="141"/>
      <c r="C566" s="141"/>
      <c r="D566" s="141"/>
      <c r="E566" s="142"/>
      <c r="F566" s="141"/>
      <c r="G566" s="141"/>
      <c r="H566" s="141"/>
      <c r="I566" s="141"/>
      <c r="J566" s="141"/>
      <c r="K566" s="141"/>
      <c r="L566" s="141"/>
      <c r="M566" s="144"/>
      <c r="N566" s="144"/>
      <c r="O566" s="141"/>
      <c r="P566" s="145"/>
      <c r="Q566" s="141"/>
      <c r="R566" s="143"/>
      <c r="S566" s="141"/>
      <c r="T566" s="141"/>
      <c r="U566" s="141"/>
    </row>
    <row r="567" ht="12.75" customHeight="1">
      <c r="A567" s="141"/>
      <c r="B567" s="141"/>
      <c r="C567" s="141"/>
      <c r="D567" s="141"/>
      <c r="E567" s="142"/>
      <c r="F567" s="141"/>
      <c r="G567" s="141"/>
      <c r="H567" s="141"/>
      <c r="I567" s="141"/>
      <c r="J567" s="141"/>
      <c r="K567" s="141"/>
      <c r="L567" s="141"/>
      <c r="M567" s="144"/>
      <c r="N567" s="144"/>
      <c r="O567" s="141"/>
      <c r="P567" s="145"/>
      <c r="Q567" s="141"/>
      <c r="R567" s="143"/>
      <c r="S567" s="141"/>
      <c r="T567" s="141"/>
      <c r="U567" s="141"/>
    </row>
    <row r="568" ht="12.75" customHeight="1">
      <c r="A568" s="141"/>
      <c r="B568" s="141"/>
      <c r="C568" s="141"/>
      <c r="D568" s="141"/>
      <c r="E568" s="142"/>
      <c r="F568" s="141"/>
      <c r="G568" s="141"/>
      <c r="H568" s="141"/>
      <c r="I568" s="141"/>
      <c r="J568" s="141"/>
      <c r="K568" s="141"/>
      <c r="L568" s="141"/>
      <c r="M568" s="144"/>
      <c r="N568" s="144"/>
      <c r="O568" s="141"/>
      <c r="P568" s="145"/>
      <c r="Q568" s="141"/>
      <c r="R568" s="143"/>
      <c r="S568" s="141"/>
      <c r="T568" s="141"/>
      <c r="U568" s="141"/>
    </row>
    <row r="569" ht="12.75" customHeight="1">
      <c r="A569" s="141"/>
      <c r="B569" s="141"/>
      <c r="C569" s="141"/>
      <c r="D569" s="141"/>
      <c r="E569" s="142"/>
      <c r="F569" s="141"/>
      <c r="G569" s="141"/>
      <c r="H569" s="141"/>
      <c r="I569" s="141"/>
      <c r="J569" s="141"/>
      <c r="K569" s="141"/>
      <c r="L569" s="141"/>
      <c r="M569" s="144"/>
      <c r="N569" s="144"/>
      <c r="O569" s="141"/>
      <c r="P569" s="145"/>
      <c r="Q569" s="141"/>
      <c r="R569" s="143"/>
      <c r="S569" s="141"/>
      <c r="T569" s="141"/>
      <c r="U569" s="141"/>
    </row>
    <row r="570" ht="12.75" customHeight="1">
      <c r="A570" s="141"/>
      <c r="B570" s="141"/>
      <c r="C570" s="141"/>
      <c r="D570" s="141"/>
      <c r="E570" s="142"/>
      <c r="F570" s="141"/>
      <c r="G570" s="141"/>
      <c r="H570" s="141"/>
      <c r="I570" s="141"/>
      <c r="J570" s="141"/>
      <c r="K570" s="141"/>
      <c r="L570" s="141"/>
      <c r="M570" s="144"/>
      <c r="N570" s="144"/>
      <c r="O570" s="141"/>
      <c r="P570" s="145"/>
      <c r="Q570" s="141"/>
      <c r="R570" s="143"/>
      <c r="S570" s="141"/>
      <c r="T570" s="141"/>
      <c r="U570" s="141"/>
    </row>
    <row r="571" ht="12.75" customHeight="1">
      <c r="A571" s="141"/>
      <c r="B571" s="141"/>
      <c r="C571" s="141"/>
      <c r="D571" s="141"/>
      <c r="E571" s="142"/>
      <c r="F571" s="141"/>
      <c r="G571" s="141"/>
      <c r="H571" s="141"/>
      <c r="I571" s="141"/>
      <c r="J571" s="141"/>
      <c r="K571" s="141"/>
      <c r="L571" s="141"/>
      <c r="M571" s="144"/>
      <c r="N571" s="144"/>
      <c r="O571" s="141"/>
      <c r="P571" s="145"/>
      <c r="Q571" s="141"/>
      <c r="R571" s="143"/>
      <c r="S571" s="141"/>
      <c r="T571" s="141"/>
      <c r="U571" s="141"/>
    </row>
    <row r="572" ht="12.75" customHeight="1">
      <c r="A572" s="141"/>
      <c r="B572" s="141"/>
      <c r="C572" s="141"/>
      <c r="D572" s="141"/>
      <c r="E572" s="142"/>
      <c r="F572" s="141"/>
      <c r="G572" s="141"/>
      <c r="H572" s="141"/>
      <c r="I572" s="141"/>
      <c r="J572" s="141"/>
      <c r="K572" s="141"/>
      <c r="L572" s="141"/>
      <c r="M572" s="144"/>
      <c r="N572" s="144"/>
      <c r="O572" s="141"/>
      <c r="P572" s="145"/>
      <c r="Q572" s="141"/>
      <c r="R572" s="143"/>
      <c r="S572" s="141"/>
      <c r="T572" s="141"/>
      <c r="U572" s="141"/>
    </row>
    <row r="573" ht="12.75" customHeight="1">
      <c r="A573" s="141"/>
      <c r="B573" s="141"/>
      <c r="C573" s="141"/>
      <c r="D573" s="141"/>
      <c r="E573" s="142"/>
      <c r="F573" s="141"/>
      <c r="G573" s="141"/>
      <c r="H573" s="141"/>
      <c r="I573" s="141"/>
      <c r="J573" s="141"/>
      <c r="K573" s="141"/>
      <c r="L573" s="141"/>
      <c r="M573" s="144"/>
      <c r="N573" s="144"/>
      <c r="O573" s="141"/>
      <c r="P573" s="145"/>
      <c r="Q573" s="141"/>
      <c r="R573" s="143"/>
      <c r="S573" s="141"/>
      <c r="T573" s="141"/>
      <c r="U573" s="141"/>
    </row>
    <row r="574" ht="12.75" customHeight="1">
      <c r="A574" s="141"/>
      <c r="B574" s="141"/>
      <c r="C574" s="141"/>
      <c r="D574" s="141"/>
      <c r="E574" s="142"/>
      <c r="F574" s="141"/>
      <c r="G574" s="141"/>
      <c r="H574" s="141"/>
      <c r="I574" s="141"/>
      <c r="J574" s="141"/>
      <c r="K574" s="141"/>
      <c r="L574" s="141"/>
      <c r="M574" s="144"/>
      <c r="N574" s="144"/>
      <c r="O574" s="141"/>
      <c r="P574" s="145"/>
      <c r="Q574" s="141"/>
      <c r="R574" s="143"/>
      <c r="S574" s="141"/>
      <c r="T574" s="141"/>
      <c r="U574" s="141"/>
    </row>
    <row r="575" ht="12.75" customHeight="1">
      <c r="A575" s="141"/>
      <c r="B575" s="141"/>
      <c r="C575" s="141"/>
      <c r="D575" s="141"/>
      <c r="E575" s="142"/>
      <c r="F575" s="141"/>
      <c r="G575" s="141"/>
      <c r="H575" s="141"/>
      <c r="I575" s="141"/>
      <c r="J575" s="141"/>
      <c r="K575" s="141"/>
      <c r="L575" s="141"/>
      <c r="M575" s="144"/>
      <c r="N575" s="144"/>
      <c r="O575" s="141"/>
      <c r="P575" s="145"/>
      <c r="Q575" s="141"/>
      <c r="R575" s="143"/>
      <c r="S575" s="141"/>
      <c r="T575" s="141"/>
      <c r="U575" s="141"/>
    </row>
    <row r="576" ht="12.75" customHeight="1">
      <c r="A576" s="141"/>
      <c r="B576" s="141"/>
      <c r="C576" s="141"/>
      <c r="D576" s="141"/>
      <c r="E576" s="142"/>
      <c r="F576" s="141"/>
      <c r="G576" s="141"/>
      <c r="H576" s="141"/>
      <c r="I576" s="141"/>
      <c r="J576" s="141"/>
      <c r="K576" s="141"/>
      <c r="L576" s="141"/>
      <c r="M576" s="144"/>
      <c r="N576" s="144"/>
      <c r="O576" s="141"/>
      <c r="P576" s="145"/>
      <c r="Q576" s="141"/>
      <c r="R576" s="143"/>
      <c r="S576" s="141"/>
      <c r="T576" s="141"/>
      <c r="U576" s="141"/>
    </row>
    <row r="577" ht="12.75" customHeight="1">
      <c r="A577" s="141"/>
      <c r="B577" s="141"/>
      <c r="C577" s="141"/>
      <c r="D577" s="141"/>
      <c r="E577" s="142"/>
      <c r="F577" s="141"/>
      <c r="G577" s="141"/>
      <c r="H577" s="141"/>
      <c r="I577" s="141"/>
      <c r="J577" s="141"/>
      <c r="K577" s="141"/>
      <c r="L577" s="141"/>
      <c r="M577" s="144"/>
      <c r="N577" s="144"/>
      <c r="O577" s="141"/>
      <c r="P577" s="145"/>
      <c r="Q577" s="141"/>
      <c r="R577" s="143"/>
      <c r="S577" s="141"/>
      <c r="T577" s="141"/>
      <c r="U577" s="141"/>
    </row>
    <row r="578" ht="12.75" customHeight="1">
      <c r="A578" s="141"/>
      <c r="B578" s="141"/>
      <c r="C578" s="141"/>
      <c r="D578" s="141"/>
      <c r="E578" s="142"/>
      <c r="F578" s="141"/>
      <c r="G578" s="141"/>
      <c r="H578" s="141"/>
      <c r="I578" s="141"/>
      <c r="J578" s="141"/>
      <c r="K578" s="141"/>
      <c r="L578" s="141"/>
      <c r="M578" s="144"/>
      <c r="N578" s="144"/>
      <c r="O578" s="141"/>
      <c r="P578" s="145"/>
      <c r="Q578" s="141"/>
      <c r="R578" s="143"/>
      <c r="S578" s="141"/>
      <c r="T578" s="141"/>
      <c r="U578" s="141"/>
    </row>
    <row r="579" ht="12.75" customHeight="1">
      <c r="A579" s="141"/>
      <c r="B579" s="141"/>
      <c r="C579" s="141"/>
      <c r="D579" s="141"/>
      <c r="E579" s="142"/>
      <c r="F579" s="141"/>
      <c r="G579" s="141"/>
      <c r="H579" s="141"/>
      <c r="I579" s="141"/>
      <c r="J579" s="141"/>
      <c r="K579" s="141"/>
      <c r="L579" s="141"/>
      <c r="M579" s="144"/>
      <c r="N579" s="144"/>
      <c r="O579" s="141"/>
      <c r="P579" s="145"/>
      <c r="Q579" s="141"/>
      <c r="R579" s="143"/>
      <c r="S579" s="141"/>
      <c r="T579" s="141"/>
      <c r="U579" s="141"/>
    </row>
    <row r="580" ht="12.75" customHeight="1">
      <c r="A580" s="141"/>
      <c r="B580" s="141"/>
      <c r="C580" s="141"/>
      <c r="D580" s="141"/>
      <c r="E580" s="142"/>
      <c r="F580" s="141"/>
      <c r="G580" s="141"/>
      <c r="H580" s="141"/>
      <c r="I580" s="141"/>
      <c r="J580" s="141"/>
      <c r="K580" s="141"/>
      <c r="L580" s="141"/>
      <c r="M580" s="144"/>
      <c r="N580" s="144"/>
      <c r="O580" s="141"/>
      <c r="P580" s="145"/>
      <c r="Q580" s="141"/>
      <c r="R580" s="143"/>
      <c r="S580" s="141"/>
      <c r="T580" s="141"/>
      <c r="U580" s="141"/>
    </row>
    <row r="581" ht="12.75" customHeight="1">
      <c r="A581" s="141"/>
      <c r="B581" s="141"/>
      <c r="C581" s="141"/>
      <c r="D581" s="141"/>
      <c r="E581" s="142"/>
      <c r="F581" s="141"/>
      <c r="G581" s="141"/>
      <c r="H581" s="141"/>
      <c r="I581" s="141"/>
      <c r="J581" s="141"/>
      <c r="K581" s="141"/>
      <c r="L581" s="141"/>
      <c r="M581" s="144"/>
      <c r="N581" s="144"/>
      <c r="O581" s="141"/>
      <c r="P581" s="145"/>
      <c r="Q581" s="141"/>
      <c r="R581" s="143"/>
      <c r="S581" s="141"/>
      <c r="T581" s="141"/>
      <c r="U581" s="141"/>
    </row>
    <row r="582" ht="12.75" customHeight="1">
      <c r="A582" s="141"/>
      <c r="B582" s="141"/>
      <c r="C582" s="141"/>
      <c r="D582" s="141"/>
      <c r="E582" s="142"/>
      <c r="F582" s="141"/>
      <c r="G582" s="141"/>
      <c r="H582" s="141"/>
      <c r="I582" s="141"/>
      <c r="J582" s="141"/>
      <c r="K582" s="141"/>
      <c r="L582" s="141"/>
      <c r="M582" s="144"/>
      <c r="N582" s="144"/>
      <c r="O582" s="141"/>
      <c r="P582" s="145"/>
      <c r="Q582" s="141"/>
      <c r="R582" s="143"/>
      <c r="S582" s="141"/>
      <c r="T582" s="141"/>
      <c r="U582" s="141"/>
    </row>
    <row r="583" ht="12.75" customHeight="1">
      <c r="A583" s="141"/>
      <c r="B583" s="141"/>
      <c r="C583" s="141"/>
      <c r="D583" s="141"/>
      <c r="E583" s="142"/>
      <c r="F583" s="141"/>
      <c r="G583" s="141"/>
      <c r="H583" s="141"/>
      <c r="I583" s="141"/>
      <c r="J583" s="141"/>
      <c r="K583" s="141"/>
      <c r="L583" s="141"/>
      <c r="M583" s="144"/>
      <c r="N583" s="144"/>
      <c r="O583" s="141"/>
      <c r="P583" s="145"/>
      <c r="Q583" s="141"/>
      <c r="R583" s="143"/>
      <c r="S583" s="141"/>
      <c r="T583" s="141"/>
      <c r="U583" s="141"/>
    </row>
    <row r="584" ht="12.75" customHeight="1">
      <c r="A584" s="141"/>
      <c r="B584" s="141"/>
      <c r="C584" s="141"/>
      <c r="D584" s="141"/>
      <c r="E584" s="142"/>
      <c r="F584" s="141"/>
      <c r="G584" s="141"/>
      <c r="H584" s="141"/>
      <c r="I584" s="141"/>
      <c r="J584" s="141"/>
      <c r="K584" s="141"/>
      <c r="L584" s="141"/>
      <c r="M584" s="144"/>
      <c r="N584" s="144"/>
      <c r="O584" s="141"/>
      <c r="P584" s="145"/>
      <c r="Q584" s="141"/>
      <c r="R584" s="143"/>
      <c r="S584" s="141"/>
      <c r="T584" s="141"/>
      <c r="U584" s="141"/>
    </row>
    <row r="585" ht="12.75" customHeight="1">
      <c r="A585" s="141"/>
      <c r="B585" s="141"/>
      <c r="C585" s="141"/>
      <c r="D585" s="141"/>
      <c r="E585" s="142"/>
      <c r="F585" s="141"/>
      <c r="G585" s="141"/>
      <c r="H585" s="141"/>
      <c r="I585" s="141"/>
      <c r="J585" s="141"/>
      <c r="K585" s="141"/>
      <c r="L585" s="141"/>
      <c r="M585" s="144"/>
      <c r="N585" s="144"/>
      <c r="O585" s="141"/>
      <c r="P585" s="145"/>
      <c r="Q585" s="141"/>
      <c r="R585" s="143"/>
      <c r="S585" s="141"/>
      <c r="T585" s="141"/>
      <c r="U585" s="141"/>
    </row>
    <row r="586" ht="12.75" customHeight="1">
      <c r="A586" s="141"/>
      <c r="B586" s="141"/>
      <c r="C586" s="141"/>
      <c r="D586" s="141"/>
      <c r="E586" s="142"/>
      <c r="F586" s="141"/>
      <c r="G586" s="141"/>
      <c r="H586" s="141"/>
      <c r="I586" s="141"/>
      <c r="J586" s="141"/>
      <c r="K586" s="141"/>
      <c r="L586" s="141"/>
      <c r="M586" s="144"/>
      <c r="N586" s="144"/>
      <c r="O586" s="141"/>
      <c r="P586" s="145"/>
      <c r="Q586" s="141"/>
      <c r="R586" s="143"/>
      <c r="S586" s="141"/>
      <c r="T586" s="141"/>
      <c r="U586" s="141"/>
    </row>
    <row r="587" ht="12.75" customHeight="1">
      <c r="A587" s="141"/>
      <c r="B587" s="141"/>
      <c r="C587" s="141"/>
      <c r="D587" s="141"/>
      <c r="E587" s="142"/>
      <c r="F587" s="141"/>
      <c r="G587" s="141"/>
      <c r="H587" s="141"/>
      <c r="I587" s="141"/>
      <c r="J587" s="141"/>
      <c r="K587" s="141"/>
      <c r="L587" s="141"/>
      <c r="M587" s="144"/>
      <c r="N587" s="144"/>
      <c r="O587" s="141"/>
      <c r="P587" s="145"/>
      <c r="Q587" s="141"/>
      <c r="R587" s="143"/>
      <c r="S587" s="141"/>
      <c r="T587" s="141"/>
      <c r="U587" s="141"/>
    </row>
    <row r="588" ht="12.75" customHeight="1">
      <c r="A588" s="141"/>
      <c r="B588" s="141"/>
      <c r="C588" s="141"/>
      <c r="D588" s="141"/>
      <c r="E588" s="142"/>
      <c r="F588" s="141"/>
      <c r="G588" s="141"/>
      <c r="H588" s="141"/>
      <c r="I588" s="141"/>
      <c r="J588" s="141"/>
      <c r="K588" s="141"/>
      <c r="L588" s="141"/>
      <c r="M588" s="144"/>
      <c r="N588" s="144"/>
      <c r="O588" s="141"/>
      <c r="P588" s="145"/>
      <c r="Q588" s="141"/>
      <c r="R588" s="143"/>
      <c r="S588" s="141"/>
      <c r="T588" s="141"/>
      <c r="U588" s="141"/>
    </row>
    <row r="589" ht="12.75" customHeight="1">
      <c r="A589" s="141"/>
      <c r="B589" s="141"/>
      <c r="C589" s="141"/>
      <c r="D589" s="141"/>
      <c r="E589" s="142"/>
      <c r="F589" s="141"/>
      <c r="G589" s="141"/>
      <c r="H589" s="141"/>
      <c r="I589" s="141"/>
      <c r="J589" s="141"/>
      <c r="K589" s="141"/>
      <c r="L589" s="141"/>
      <c r="M589" s="144"/>
      <c r="N589" s="144"/>
      <c r="O589" s="141"/>
      <c r="P589" s="145"/>
      <c r="Q589" s="141"/>
      <c r="R589" s="143"/>
      <c r="S589" s="141"/>
      <c r="T589" s="141"/>
      <c r="U589" s="141"/>
    </row>
    <row r="590" ht="12.75" customHeight="1">
      <c r="A590" s="141"/>
      <c r="B590" s="141"/>
      <c r="C590" s="141"/>
      <c r="D590" s="141"/>
      <c r="E590" s="142"/>
      <c r="F590" s="141"/>
      <c r="G590" s="141"/>
      <c r="H590" s="141"/>
      <c r="I590" s="141"/>
      <c r="J590" s="141"/>
      <c r="K590" s="141"/>
      <c r="L590" s="141"/>
      <c r="M590" s="144"/>
      <c r="N590" s="144"/>
      <c r="O590" s="141"/>
      <c r="P590" s="145"/>
      <c r="Q590" s="141"/>
      <c r="R590" s="143"/>
      <c r="S590" s="141"/>
      <c r="T590" s="141"/>
      <c r="U590" s="141"/>
    </row>
    <row r="591" ht="12.75" customHeight="1">
      <c r="A591" s="141"/>
      <c r="B591" s="141"/>
      <c r="C591" s="141"/>
      <c r="D591" s="141"/>
      <c r="E591" s="142"/>
      <c r="F591" s="141"/>
      <c r="G591" s="141"/>
      <c r="H591" s="141"/>
      <c r="I591" s="141"/>
      <c r="J591" s="141"/>
      <c r="K591" s="141"/>
      <c r="L591" s="141"/>
      <c r="M591" s="144"/>
      <c r="N591" s="144"/>
      <c r="O591" s="141"/>
      <c r="P591" s="145"/>
      <c r="Q591" s="141"/>
      <c r="R591" s="143"/>
      <c r="S591" s="141"/>
      <c r="T591" s="141"/>
      <c r="U591" s="141"/>
    </row>
    <row r="592" ht="12.75" customHeight="1">
      <c r="A592" s="141"/>
      <c r="B592" s="141"/>
      <c r="C592" s="141"/>
      <c r="D592" s="141"/>
      <c r="E592" s="142"/>
      <c r="F592" s="141"/>
      <c r="G592" s="141"/>
      <c r="H592" s="141"/>
      <c r="I592" s="141"/>
      <c r="J592" s="141"/>
      <c r="K592" s="141"/>
      <c r="L592" s="141"/>
      <c r="M592" s="144"/>
      <c r="N592" s="144"/>
      <c r="O592" s="141"/>
      <c r="P592" s="145"/>
      <c r="Q592" s="141"/>
      <c r="R592" s="143"/>
      <c r="S592" s="141"/>
      <c r="T592" s="141"/>
      <c r="U592" s="141"/>
    </row>
    <row r="593" ht="12.75" customHeight="1">
      <c r="A593" s="141"/>
      <c r="B593" s="141"/>
      <c r="C593" s="141"/>
      <c r="D593" s="141"/>
      <c r="E593" s="142"/>
      <c r="F593" s="141"/>
      <c r="G593" s="141"/>
      <c r="H593" s="141"/>
      <c r="I593" s="141"/>
      <c r="J593" s="141"/>
      <c r="K593" s="141"/>
      <c r="L593" s="141"/>
      <c r="M593" s="144"/>
      <c r="N593" s="144"/>
      <c r="O593" s="141"/>
      <c r="P593" s="145"/>
      <c r="Q593" s="141"/>
      <c r="R593" s="143"/>
      <c r="S593" s="141"/>
      <c r="T593" s="141"/>
      <c r="U593" s="141"/>
    </row>
    <row r="594" ht="12.75" customHeight="1">
      <c r="A594" s="141"/>
      <c r="B594" s="141"/>
      <c r="C594" s="141"/>
      <c r="D594" s="141"/>
      <c r="E594" s="142"/>
      <c r="F594" s="141"/>
      <c r="G594" s="141"/>
      <c r="H594" s="141"/>
      <c r="I594" s="141"/>
      <c r="J594" s="141"/>
      <c r="K594" s="141"/>
      <c r="L594" s="141"/>
      <c r="M594" s="144"/>
      <c r="N594" s="144"/>
      <c r="O594" s="141"/>
      <c r="P594" s="145"/>
      <c r="Q594" s="141"/>
      <c r="R594" s="143"/>
      <c r="S594" s="141"/>
      <c r="T594" s="141"/>
      <c r="U594" s="141"/>
    </row>
    <row r="595" ht="12.75" customHeight="1">
      <c r="A595" s="141"/>
      <c r="B595" s="141"/>
      <c r="C595" s="141"/>
      <c r="D595" s="141"/>
      <c r="E595" s="142"/>
      <c r="F595" s="141"/>
      <c r="G595" s="141"/>
      <c r="H595" s="141"/>
      <c r="I595" s="141"/>
      <c r="J595" s="141"/>
      <c r="K595" s="141"/>
      <c r="L595" s="141"/>
      <c r="M595" s="144"/>
      <c r="N595" s="144"/>
      <c r="O595" s="141"/>
      <c r="P595" s="145"/>
      <c r="Q595" s="141"/>
      <c r="R595" s="143"/>
      <c r="S595" s="141"/>
      <c r="T595" s="141"/>
      <c r="U595" s="141"/>
    </row>
    <row r="596" ht="12.75" customHeight="1">
      <c r="A596" s="141"/>
      <c r="B596" s="141"/>
      <c r="C596" s="141"/>
      <c r="D596" s="141"/>
      <c r="E596" s="142"/>
      <c r="F596" s="141"/>
      <c r="G596" s="141"/>
      <c r="H596" s="141"/>
      <c r="I596" s="141"/>
      <c r="J596" s="141"/>
      <c r="K596" s="141"/>
      <c r="L596" s="141"/>
      <c r="M596" s="144"/>
      <c r="N596" s="144"/>
      <c r="O596" s="141"/>
      <c r="P596" s="145"/>
      <c r="Q596" s="141"/>
      <c r="R596" s="143"/>
      <c r="S596" s="141"/>
      <c r="T596" s="141"/>
      <c r="U596" s="141"/>
    </row>
    <row r="597" ht="12.75" customHeight="1">
      <c r="A597" s="141"/>
      <c r="B597" s="141"/>
      <c r="C597" s="141"/>
      <c r="D597" s="141"/>
      <c r="E597" s="142"/>
      <c r="F597" s="141"/>
      <c r="G597" s="141"/>
      <c r="H597" s="141"/>
      <c r="I597" s="141"/>
      <c r="J597" s="141"/>
      <c r="K597" s="141"/>
      <c r="L597" s="141"/>
      <c r="M597" s="144"/>
      <c r="N597" s="144"/>
      <c r="O597" s="141"/>
      <c r="P597" s="145"/>
      <c r="Q597" s="141"/>
      <c r="R597" s="143"/>
      <c r="S597" s="141"/>
      <c r="T597" s="141"/>
      <c r="U597" s="141"/>
    </row>
    <row r="598" ht="12.75" customHeight="1">
      <c r="A598" s="141"/>
      <c r="B598" s="141"/>
      <c r="C598" s="141"/>
      <c r="D598" s="141"/>
      <c r="E598" s="142"/>
      <c r="F598" s="141"/>
      <c r="G598" s="141"/>
      <c r="H598" s="141"/>
      <c r="I598" s="141"/>
      <c r="J598" s="141"/>
      <c r="K598" s="141"/>
      <c r="L598" s="141"/>
      <c r="M598" s="144"/>
      <c r="N598" s="144"/>
      <c r="O598" s="141"/>
      <c r="P598" s="145"/>
      <c r="Q598" s="141"/>
      <c r="R598" s="143"/>
      <c r="S598" s="141"/>
      <c r="T598" s="141"/>
      <c r="U598" s="141"/>
    </row>
    <row r="599" ht="12.75" customHeight="1">
      <c r="A599" s="141"/>
      <c r="B599" s="141"/>
      <c r="C599" s="141"/>
      <c r="D599" s="141"/>
      <c r="E599" s="142"/>
      <c r="F599" s="141"/>
      <c r="G599" s="141"/>
      <c r="H599" s="141"/>
      <c r="I599" s="141"/>
      <c r="J599" s="141"/>
      <c r="K599" s="141"/>
      <c r="L599" s="141"/>
      <c r="M599" s="144"/>
      <c r="N599" s="144"/>
      <c r="O599" s="141"/>
      <c r="P599" s="145"/>
      <c r="Q599" s="141"/>
      <c r="R599" s="143"/>
      <c r="S599" s="141"/>
      <c r="T599" s="141"/>
      <c r="U599" s="141"/>
    </row>
    <row r="600" ht="12.75" customHeight="1">
      <c r="A600" s="141"/>
      <c r="B600" s="141"/>
      <c r="C600" s="141"/>
      <c r="D600" s="141"/>
      <c r="E600" s="142"/>
      <c r="F600" s="141"/>
      <c r="G600" s="141"/>
      <c r="H600" s="141"/>
      <c r="I600" s="141"/>
      <c r="J600" s="141"/>
      <c r="K600" s="141"/>
      <c r="L600" s="141"/>
      <c r="M600" s="144"/>
      <c r="N600" s="144"/>
      <c r="O600" s="141"/>
      <c r="P600" s="145"/>
      <c r="Q600" s="141"/>
      <c r="R600" s="143"/>
      <c r="S600" s="141"/>
      <c r="T600" s="141"/>
      <c r="U600" s="141"/>
    </row>
    <row r="601" ht="12.75" customHeight="1">
      <c r="A601" s="141"/>
      <c r="B601" s="141"/>
      <c r="C601" s="141"/>
      <c r="D601" s="141"/>
      <c r="E601" s="142"/>
      <c r="F601" s="141"/>
      <c r="G601" s="141"/>
      <c r="H601" s="141"/>
      <c r="I601" s="141"/>
      <c r="J601" s="141"/>
      <c r="K601" s="141"/>
      <c r="L601" s="141"/>
      <c r="M601" s="144"/>
      <c r="N601" s="144"/>
      <c r="O601" s="141"/>
      <c r="P601" s="145"/>
      <c r="Q601" s="141"/>
      <c r="R601" s="143"/>
      <c r="S601" s="141"/>
      <c r="T601" s="141"/>
      <c r="U601" s="141"/>
    </row>
    <row r="602" ht="12.75" customHeight="1">
      <c r="A602" s="141"/>
      <c r="B602" s="141"/>
      <c r="C602" s="141"/>
      <c r="D602" s="141"/>
      <c r="E602" s="142"/>
      <c r="F602" s="141"/>
      <c r="G602" s="141"/>
      <c r="H602" s="141"/>
      <c r="I602" s="141"/>
      <c r="J602" s="141"/>
      <c r="K602" s="141"/>
      <c r="L602" s="141"/>
      <c r="M602" s="144"/>
      <c r="N602" s="144"/>
      <c r="O602" s="141"/>
      <c r="P602" s="145"/>
      <c r="Q602" s="141"/>
      <c r="R602" s="143"/>
      <c r="S602" s="141"/>
      <c r="T602" s="141"/>
      <c r="U602" s="141"/>
    </row>
    <row r="603" ht="12.75" customHeight="1">
      <c r="A603" s="141"/>
      <c r="B603" s="141"/>
      <c r="C603" s="141"/>
      <c r="D603" s="141"/>
      <c r="E603" s="142"/>
      <c r="F603" s="141"/>
      <c r="G603" s="141"/>
      <c r="H603" s="141"/>
      <c r="I603" s="141"/>
      <c r="J603" s="141"/>
      <c r="K603" s="141"/>
      <c r="L603" s="141"/>
      <c r="M603" s="144"/>
      <c r="N603" s="144"/>
      <c r="O603" s="141"/>
      <c r="P603" s="145"/>
      <c r="Q603" s="141"/>
      <c r="R603" s="143"/>
      <c r="S603" s="141"/>
      <c r="T603" s="141"/>
      <c r="U603" s="141"/>
    </row>
    <row r="604" ht="12.75" customHeight="1">
      <c r="A604" s="141"/>
      <c r="B604" s="141"/>
      <c r="C604" s="141"/>
      <c r="D604" s="141"/>
      <c r="E604" s="142"/>
      <c r="F604" s="141"/>
      <c r="G604" s="141"/>
      <c r="H604" s="141"/>
      <c r="I604" s="141"/>
      <c r="J604" s="141"/>
      <c r="K604" s="141"/>
      <c r="L604" s="141"/>
      <c r="M604" s="144"/>
      <c r="N604" s="144"/>
      <c r="O604" s="141"/>
      <c r="P604" s="145"/>
      <c r="Q604" s="141"/>
      <c r="R604" s="143"/>
      <c r="S604" s="141"/>
      <c r="T604" s="141"/>
      <c r="U604" s="141"/>
    </row>
    <row r="605" ht="12.75" customHeight="1">
      <c r="A605" s="141"/>
      <c r="B605" s="141"/>
      <c r="C605" s="141"/>
      <c r="D605" s="141"/>
      <c r="E605" s="142"/>
      <c r="F605" s="141"/>
      <c r="G605" s="141"/>
      <c r="H605" s="141"/>
      <c r="I605" s="141"/>
      <c r="J605" s="141"/>
      <c r="K605" s="141"/>
      <c r="L605" s="141"/>
      <c r="M605" s="144"/>
      <c r="N605" s="144"/>
      <c r="O605" s="141"/>
      <c r="P605" s="145"/>
      <c r="Q605" s="141"/>
      <c r="R605" s="143"/>
      <c r="S605" s="141"/>
      <c r="T605" s="141"/>
      <c r="U605" s="141"/>
    </row>
    <row r="606" ht="12.75" customHeight="1">
      <c r="A606" s="141"/>
      <c r="B606" s="141"/>
      <c r="C606" s="141"/>
      <c r="D606" s="141"/>
      <c r="E606" s="142"/>
      <c r="F606" s="141"/>
      <c r="G606" s="141"/>
      <c r="H606" s="141"/>
      <c r="I606" s="141"/>
      <c r="J606" s="141"/>
      <c r="K606" s="141"/>
      <c r="L606" s="141"/>
      <c r="M606" s="144"/>
      <c r="N606" s="144"/>
      <c r="O606" s="141"/>
      <c r="P606" s="145"/>
      <c r="Q606" s="141"/>
      <c r="R606" s="143"/>
      <c r="S606" s="141"/>
      <c r="T606" s="141"/>
      <c r="U606" s="141"/>
    </row>
    <row r="607" ht="12.75" customHeight="1">
      <c r="A607" s="141"/>
      <c r="B607" s="141"/>
      <c r="C607" s="141"/>
      <c r="D607" s="141"/>
      <c r="E607" s="142"/>
      <c r="F607" s="141"/>
      <c r="G607" s="141"/>
      <c r="H607" s="141"/>
      <c r="I607" s="141"/>
      <c r="J607" s="141"/>
      <c r="K607" s="141"/>
      <c r="L607" s="141"/>
      <c r="M607" s="144"/>
      <c r="N607" s="144"/>
      <c r="O607" s="141"/>
      <c r="P607" s="145"/>
      <c r="Q607" s="141"/>
      <c r="R607" s="143"/>
      <c r="S607" s="141"/>
      <c r="T607" s="141"/>
      <c r="U607" s="141"/>
    </row>
    <row r="608" ht="12.75" customHeight="1">
      <c r="A608" s="141"/>
      <c r="B608" s="141"/>
      <c r="C608" s="141"/>
      <c r="D608" s="141"/>
      <c r="E608" s="142"/>
      <c r="F608" s="141"/>
      <c r="G608" s="141"/>
      <c r="H608" s="141"/>
      <c r="I608" s="141"/>
      <c r="J608" s="141"/>
      <c r="K608" s="141"/>
      <c r="L608" s="141"/>
      <c r="M608" s="144"/>
      <c r="N608" s="144"/>
      <c r="O608" s="141"/>
      <c r="P608" s="145"/>
      <c r="Q608" s="141"/>
      <c r="R608" s="143"/>
      <c r="S608" s="141"/>
      <c r="T608" s="141"/>
      <c r="U608" s="141"/>
    </row>
    <row r="609" ht="12.75" customHeight="1">
      <c r="A609" s="141"/>
      <c r="B609" s="141"/>
      <c r="C609" s="141"/>
      <c r="D609" s="141"/>
      <c r="E609" s="142"/>
      <c r="F609" s="141"/>
      <c r="G609" s="141"/>
      <c r="H609" s="141"/>
      <c r="I609" s="141"/>
      <c r="J609" s="141"/>
      <c r="K609" s="141"/>
      <c r="L609" s="141"/>
      <c r="M609" s="144"/>
      <c r="N609" s="144"/>
      <c r="O609" s="141"/>
      <c r="P609" s="145"/>
      <c r="Q609" s="141"/>
      <c r="R609" s="143"/>
      <c r="S609" s="141"/>
      <c r="T609" s="141"/>
      <c r="U609" s="141"/>
    </row>
    <row r="610" ht="12.75" customHeight="1">
      <c r="A610" s="141"/>
      <c r="B610" s="141"/>
      <c r="C610" s="141"/>
      <c r="D610" s="141"/>
      <c r="E610" s="142"/>
      <c r="F610" s="141"/>
      <c r="G610" s="141"/>
      <c r="H610" s="141"/>
      <c r="I610" s="141"/>
      <c r="J610" s="141"/>
      <c r="K610" s="141"/>
      <c r="L610" s="141"/>
      <c r="M610" s="144"/>
      <c r="N610" s="144"/>
      <c r="O610" s="141"/>
      <c r="P610" s="145"/>
      <c r="Q610" s="141"/>
      <c r="R610" s="143"/>
      <c r="S610" s="141"/>
      <c r="T610" s="141"/>
      <c r="U610" s="141"/>
    </row>
    <row r="611" ht="12.75" customHeight="1">
      <c r="A611" s="141"/>
      <c r="B611" s="141"/>
      <c r="C611" s="141"/>
      <c r="D611" s="141"/>
      <c r="E611" s="142"/>
      <c r="F611" s="141"/>
      <c r="G611" s="141"/>
      <c r="H611" s="141"/>
      <c r="I611" s="141"/>
      <c r="J611" s="141"/>
      <c r="K611" s="141"/>
      <c r="L611" s="141"/>
      <c r="M611" s="144"/>
      <c r="N611" s="144"/>
      <c r="O611" s="141"/>
      <c r="P611" s="145"/>
      <c r="Q611" s="141"/>
      <c r="R611" s="143"/>
      <c r="S611" s="141"/>
      <c r="T611" s="141"/>
      <c r="U611" s="141"/>
    </row>
    <row r="612" ht="12.75" customHeight="1">
      <c r="A612" s="141"/>
      <c r="B612" s="141"/>
      <c r="C612" s="141"/>
      <c r="D612" s="141"/>
      <c r="E612" s="142"/>
      <c r="F612" s="141"/>
      <c r="G612" s="141"/>
      <c r="H612" s="141"/>
      <c r="I612" s="141"/>
      <c r="J612" s="141"/>
      <c r="K612" s="141"/>
      <c r="L612" s="141"/>
      <c r="M612" s="144"/>
      <c r="N612" s="144"/>
      <c r="O612" s="141"/>
      <c r="P612" s="145"/>
      <c r="Q612" s="141"/>
      <c r="R612" s="143"/>
      <c r="S612" s="141"/>
      <c r="T612" s="141"/>
      <c r="U612" s="141"/>
    </row>
    <row r="613" ht="12.75" customHeight="1">
      <c r="A613" s="141"/>
      <c r="B613" s="141"/>
      <c r="C613" s="141"/>
      <c r="D613" s="141"/>
      <c r="E613" s="142"/>
      <c r="F613" s="141"/>
      <c r="G613" s="141"/>
      <c r="H613" s="141"/>
      <c r="I613" s="141"/>
      <c r="J613" s="141"/>
      <c r="K613" s="141"/>
      <c r="L613" s="141"/>
      <c r="M613" s="144"/>
      <c r="N613" s="144"/>
      <c r="O613" s="141"/>
      <c r="P613" s="145"/>
      <c r="Q613" s="141"/>
      <c r="R613" s="143"/>
      <c r="S613" s="141"/>
      <c r="T613" s="141"/>
      <c r="U613" s="141"/>
    </row>
    <row r="614" ht="12.75" customHeight="1">
      <c r="A614" s="141"/>
      <c r="B614" s="141"/>
      <c r="C614" s="141"/>
      <c r="D614" s="141"/>
      <c r="E614" s="142"/>
      <c r="F614" s="141"/>
      <c r="G614" s="141"/>
      <c r="H614" s="141"/>
      <c r="I614" s="141"/>
      <c r="J614" s="141"/>
      <c r="K614" s="141"/>
      <c r="L614" s="141"/>
      <c r="M614" s="144"/>
      <c r="N614" s="144"/>
      <c r="O614" s="141"/>
      <c r="P614" s="145"/>
      <c r="Q614" s="141"/>
      <c r="R614" s="143"/>
      <c r="S614" s="141"/>
      <c r="T614" s="141"/>
      <c r="U614" s="141"/>
    </row>
    <row r="615" ht="12.75" customHeight="1">
      <c r="A615" s="141"/>
      <c r="B615" s="141"/>
      <c r="C615" s="141"/>
      <c r="D615" s="141"/>
      <c r="E615" s="142"/>
      <c r="F615" s="141"/>
      <c r="G615" s="141"/>
      <c r="H615" s="141"/>
      <c r="I615" s="141"/>
      <c r="J615" s="141"/>
      <c r="K615" s="141"/>
      <c r="L615" s="141"/>
      <c r="M615" s="144"/>
      <c r="N615" s="144"/>
      <c r="O615" s="141"/>
      <c r="P615" s="145"/>
      <c r="Q615" s="141"/>
      <c r="R615" s="143"/>
      <c r="S615" s="141"/>
      <c r="T615" s="141"/>
      <c r="U615" s="141"/>
    </row>
    <row r="616" ht="12.75" customHeight="1">
      <c r="A616" s="141"/>
      <c r="B616" s="141"/>
      <c r="C616" s="141"/>
      <c r="D616" s="141"/>
      <c r="E616" s="142"/>
      <c r="F616" s="141"/>
      <c r="G616" s="141"/>
      <c r="H616" s="141"/>
      <c r="I616" s="141"/>
      <c r="J616" s="141"/>
      <c r="K616" s="141"/>
      <c r="L616" s="141"/>
      <c r="M616" s="144"/>
      <c r="N616" s="144"/>
      <c r="O616" s="141"/>
      <c r="P616" s="145"/>
      <c r="Q616" s="141"/>
      <c r="R616" s="143"/>
      <c r="S616" s="141"/>
      <c r="T616" s="141"/>
      <c r="U616" s="141"/>
    </row>
    <row r="617" ht="12.75" customHeight="1">
      <c r="A617" s="141"/>
      <c r="B617" s="141"/>
      <c r="C617" s="141"/>
      <c r="D617" s="141"/>
      <c r="E617" s="142"/>
      <c r="F617" s="141"/>
      <c r="G617" s="141"/>
      <c r="H617" s="141"/>
      <c r="I617" s="141"/>
      <c r="J617" s="141"/>
      <c r="K617" s="141"/>
      <c r="L617" s="141"/>
      <c r="M617" s="144"/>
      <c r="N617" s="144"/>
      <c r="O617" s="141"/>
      <c r="P617" s="145"/>
      <c r="Q617" s="141"/>
      <c r="R617" s="143"/>
      <c r="S617" s="141"/>
      <c r="T617" s="141"/>
      <c r="U617" s="141"/>
    </row>
    <row r="618" ht="12.75" customHeight="1">
      <c r="A618" s="141"/>
      <c r="B618" s="141"/>
      <c r="C618" s="141"/>
      <c r="D618" s="141"/>
      <c r="E618" s="142"/>
      <c r="F618" s="141"/>
      <c r="G618" s="141"/>
      <c r="H618" s="141"/>
      <c r="I618" s="141"/>
      <c r="J618" s="141"/>
      <c r="K618" s="141"/>
      <c r="L618" s="141"/>
      <c r="M618" s="144"/>
      <c r="N618" s="144"/>
      <c r="O618" s="141"/>
      <c r="P618" s="145"/>
      <c r="Q618" s="141"/>
      <c r="R618" s="143"/>
      <c r="S618" s="141"/>
      <c r="T618" s="141"/>
      <c r="U618" s="141"/>
    </row>
    <row r="619" ht="12.75" customHeight="1">
      <c r="A619" s="141"/>
      <c r="B619" s="141"/>
      <c r="C619" s="141"/>
      <c r="D619" s="141"/>
      <c r="E619" s="142"/>
      <c r="F619" s="141"/>
      <c r="G619" s="141"/>
      <c r="H619" s="141"/>
      <c r="I619" s="141"/>
      <c r="J619" s="141"/>
      <c r="K619" s="141"/>
      <c r="L619" s="141"/>
      <c r="M619" s="144"/>
      <c r="N619" s="144"/>
      <c r="O619" s="141"/>
      <c r="P619" s="145"/>
      <c r="Q619" s="141"/>
      <c r="R619" s="143"/>
      <c r="S619" s="141"/>
      <c r="T619" s="141"/>
      <c r="U619" s="141"/>
    </row>
    <row r="620" ht="12.75" customHeight="1">
      <c r="A620" s="141"/>
      <c r="B620" s="141"/>
      <c r="C620" s="141"/>
      <c r="D620" s="141"/>
      <c r="E620" s="142"/>
      <c r="F620" s="141"/>
      <c r="G620" s="141"/>
      <c r="H620" s="141"/>
      <c r="I620" s="141"/>
      <c r="J620" s="141"/>
      <c r="K620" s="141"/>
      <c r="L620" s="141"/>
      <c r="M620" s="144"/>
      <c r="N620" s="144"/>
      <c r="O620" s="141"/>
      <c r="P620" s="145"/>
      <c r="Q620" s="141"/>
      <c r="R620" s="143"/>
      <c r="S620" s="141"/>
      <c r="T620" s="141"/>
      <c r="U620" s="141"/>
    </row>
    <row r="621" ht="12.75" customHeight="1">
      <c r="A621" s="141"/>
      <c r="B621" s="141"/>
      <c r="C621" s="141"/>
      <c r="D621" s="141"/>
      <c r="E621" s="142"/>
      <c r="F621" s="141"/>
      <c r="G621" s="141"/>
      <c r="H621" s="141"/>
      <c r="I621" s="141"/>
      <c r="J621" s="141"/>
      <c r="K621" s="141"/>
      <c r="L621" s="141"/>
      <c r="M621" s="144"/>
      <c r="N621" s="144"/>
      <c r="O621" s="141"/>
      <c r="P621" s="145"/>
      <c r="Q621" s="141"/>
      <c r="R621" s="143"/>
      <c r="S621" s="141"/>
      <c r="T621" s="141"/>
      <c r="U621" s="141"/>
    </row>
    <row r="622" ht="12.75" customHeight="1">
      <c r="A622" s="141"/>
      <c r="B622" s="141"/>
      <c r="C622" s="141"/>
      <c r="D622" s="141"/>
      <c r="E622" s="142"/>
      <c r="F622" s="141"/>
      <c r="G622" s="141"/>
      <c r="H622" s="141"/>
      <c r="I622" s="141"/>
      <c r="J622" s="141"/>
      <c r="K622" s="141"/>
      <c r="L622" s="141"/>
      <c r="M622" s="144"/>
      <c r="N622" s="144"/>
      <c r="O622" s="141"/>
      <c r="P622" s="145"/>
      <c r="Q622" s="141"/>
      <c r="R622" s="143"/>
      <c r="S622" s="141"/>
      <c r="T622" s="141"/>
      <c r="U622" s="141"/>
    </row>
    <row r="623" ht="12.75" customHeight="1">
      <c r="A623" s="141"/>
      <c r="B623" s="141"/>
      <c r="C623" s="141"/>
      <c r="D623" s="141"/>
      <c r="E623" s="142"/>
      <c r="F623" s="141"/>
      <c r="G623" s="141"/>
      <c r="H623" s="141"/>
      <c r="I623" s="141"/>
      <c r="J623" s="141"/>
      <c r="K623" s="141"/>
      <c r="L623" s="141"/>
      <c r="M623" s="144"/>
      <c r="N623" s="144"/>
      <c r="O623" s="141"/>
      <c r="P623" s="145"/>
      <c r="Q623" s="141"/>
      <c r="R623" s="143"/>
      <c r="S623" s="141"/>
      <c r="T623" s="141"/>
      <c r="U623" s="141"/>
    </row>
    <row r="624" ht="12.75" customHeight="1">
      <c r="A624" s="141"/>
      <c r="B624" s="141"/>
      <c r="C624" s="141"/>
      <c r="D624" s="141"/>
      <c r="E624" s="142"/>
      <c r="F624" s="141"/>
      <c r="G624" s="141"/>
      <c r="H624" s="141"/>
      <c r="I624" s="141"/>
      <c r="J624" s="141"/>
      <c r="K624" s="141"/>
      <c r="L624" s="141"/>
      <c r="M624" s="144"/>
      <c r="N624" s="144"/>
      <c r="O624" s="141"/>
      <c r="P624" s="145"/>
      <c r="Q624" s="141"/>
      <c r="R624" s="143"/>
      <c r="S624" s="141"/>
      <c r="T624" s="141"/>
      <c r="U624" s="141"/>
    </row>
    <row r="625" ht="12.75" customHeight="1">
      <c r="A625" s="141"/>
      <c r="B625" s="141"/>
      <c r="C625" s="141"/>
      <c r="D625" s="141"/>
      <c r="E625" s="142"/>
      <c r="F625" s="141"/>
      <c r="G625" s="141"/>
      <c r="H625" s="141"/>
      <c r="I625" s="141"/>
      <c r="J625" s="141"/>
      <c r="K625" s="141"/>
      <c r="L625" s="141"/>
      <c r="M625" s="144"/>
      <c r="N625" s="144"/>
      <c r="O625" s="141"/>
      <c r="P625" s="145"/>
      <c r="Q625" s="141"/>
      <c r="R625" s="143"/>
      <c r="S625" s="141"/>
      <c r="T625" s="141"/>
      <c r="U625" s="141"/>
    </row>
    <row r="626" ht="12.75" customHeight="1">
      <c r="A626" s="141"/>
      <c r="B626" s="141"/>
      <c r="C626" s="141"/>
      <c r="D626" s="141"/>
      <c r="E626" s="142"/>
      <c r="F626" s="141"/>
      <c r="G626" s="141"/>
      <c r="H626" s="141"/>
      <c r="I626" s="141"/>
      <c r="J626" s="141"/>
      <c r="K626" s="141"/>
      <c r="L626" s="141"/>
      <c r="M626" s="144"/>
      <c r="N626" s="144"/>
      <c r="O626" s="141"/>
      <c r="P626" s="145"/>
      <c r="Q626" s="141"/>
      <c r="R626" s="143"/>
      <c r="S626" s="141"/>
      <c r="T626" s="141"/>
      <c r="U626" s="141"/>
    </row>
    <row r="627" ht="12.75" customHeight="1">
      <c r="A627" s="141"/>
      <c r="B627" s="141"/>
      <c r="C627" s="141"/>
      <c r="D627" s="141"/>
      <c r="E627" s="142"/>
      <c r="F627" s="141"/>
      <c r="G627" s="141"/>
      <c r="H627" s="141"/>
      <c r="I627" s="141"/>
      <c r="J627" s="141"/>
      <c r="K627" s="141"/>
      <c r="L627" s="141"/>
      <c r="M627" s="144"/>
      <c r="N627" s="144"/>
      <c r="O627" s="141"/>
      <c r="P627" s="145"/>
      <c r="Q627" s="141"/>
      <c r="R627" s="143"/>
      <c r="S627" s="141"/>
      <c r="T627" s="141"/>
      <c r="U627" s="141"/>
    </row>
    <row r="628" ht="12.75" customHeight="1">
      <c r="A628" s="141"/>
      <c r="B628" s="141"/>
      <c r="C628" s="141"/>
      <c r="D628" s="141"/>
      <c r="E628" s="142"/>
      <c r="F628" s="141"/>
      <c r="G628" s="141"/>
      <c r="H628" s="141"/>
      <c r="I628" s="141"/>
      <c r="J628" s="141"/>
      <c r="K628" s="141"/>
      <c r="L628" s="141"/>
      <c r="M628" s="144"/>
      <c r="N628" s="144"/>
      <c r="O628" s="141"/>
      <c r="P628" s="145"/>
      <c r="Q628" s="141"/>
      <c r="R628" s="143"/>
      <c r="S628" s="141"/>
      <c r="T628" s="141"/>
      <c r="U628" s="141"/>
    </row>
    <row r="629" ht="12.75" customHeight="1">
      <c r="A629" s="141"/>
      <c r="B629" s="141"/>
      <c r="C629" s="141"/>
      <c r="D629" s="141"/>
      <c r="E629" s="142"/>
      <c r="F629" s="141"/>
      <c r="G629" s="141"/>
      <c r="H629" s="141"/>
      <c r="I629" s="141"/>
      <c r="J629" s="141"/>
      <c r="K629" s="141"/>
      <c r="L629" s="141"/>
      <c r="M629" s="144"/>
      <c r="N629" s="144"/>
      <c r="O629" s="141"/>
      <c r="P629" s="145"/>
      <c r="Q629" s="141"/>
      <c r="R629" s="143"/>
      <c r="S629" s="141"/>
      <c r="T629" s="141"/>
      <c r="U629" s="141"/>
    </row>
    <row r="630" ht="12.75" customHeight="1">
      <c r="A630" s="141"/>
      <c r="B630" s="141"/>
      <c r="C630" s="141"/>
      <c r="D630" s="141"/>
      <c r="E630" s="142"/>
      <c r="F630" s="141"/>
      <c r="G630" s="141"/>
      <c r="H630" s="141"/>
      <c r="I630" s="141"/>
      <c r="J630" s="141"/>
      <c r="K630" s="141"/>
      <c r="L630" s="141"/>
      <c r="M630" s="144"/>
      <c r="N630" s="144"/>
      <c r="O630" s="141"/>
      <c r="P630" s="145"/>
      <c r="Q630" s="141"/>
      <c r="R630" s="143"/>
      <c r="S630" s="141"/>
      <c r="T630" s="141"/>
      <c r="U630" s="141"/>
    </row>
    <row r="631" ht="12.75" customHeight="1">
      <c r="A631" s="141"/>
      <c r="B631" s="141"/>
      <c r="C631" s="141"/>
      <c r="D631" s="141"/>
      <c r="E631" s="142"/>
      <c r="F631" s="141"/>
      <c r="G631" s="141"/>
      <c r="H631" s="141"/>
      <c r="I631" s="141"/>
      <c r="J631" s="141"/>
      <c r="K631" s="141"/>
      <c r="L631" s="141"/>
      <c r="M631" s="144"/>
      <c r="N631" s="144"/>
      <c r="O631" s="141"/>
      <c r="P631" s="145"/>
      <c r="Q631" s="141"/>
      <c r="R631" s="143"/>
      <c r="S631" s="141"/>
      <c r="T631" s="141"/>
      <c r="U631" s="141"/>
    </row>
    <row r="632" ht="12.75" customHeight="1">
      <c r="A632" s="141"/>
      <c r="B632" s="141"/>
      <c r="C632" s="141"/>
      <c r="D632" s="141"/>
      <c r="E632" s="142"/>
      <c r="F632" s="141"/>
      <c r="G632" s="141"/>
      <c r="H632" s="141"/>
      <c r="I632" s="141"/>
      <c r="J632" s="141"/>
      <c r="K632" s="141"/>
      <c r="L632" s="141"/>
      <c r="M632" s="144"/>
      <c r="N632" s="144"/>
      <c r="O632" s="141"/>
      <c r="P632" s="145"/>
      <c r="Q632" s="141"/>
      <c r="R632" s="143"/>
      <c r="S632" s="141"/>
      <c r="T632" s="141"/>
      <c r="U632" s="141"/>
    </row>
    <row r="633" ht="12.75" customHeight="1">
      <c r="A633" s="141"/>
      <c r="B633" s="141"/>
      <c r="C633" s="141"/>
      <c r="D633" s="141"/>
      <c r="E633" s="142"/>
      <c r="F633" s="141"/>
      <c r="G633" s="141"/>
      <c r="H633" s="141"/>
      <c r="I633" s="141"/>
      <c r="J633" s="141"/>
      <c r="K633" s="141"/>
      <c r="L633" s="141"/>
      <c r="M633" s="144"/>
      <c r="N633" s="144"/>
      <c r="O633" s="141"/>
      <c r="P633" s="145"/>
      <c r="Q633" s="141"/>
      <c r="R633" s="143"/>
      <c r="S633" s="141"/>
      <c r="T633" s="141"/>
      <c r="U633" s="141"/>
    </row>
    <row r="634" ht="12.75" customHeight="1">
      <c r="A634" s="141"/>
      <c r="B634" s="141"/>
      <c r="C634" s="141"/>
      <c r="D634" s="141"/>
      <c r="E634" s="142"/>
      <c r="F634" s="141"/>
      <c r="G634" s="141"/>
      <c r="H634" s="141"/>
      <c r="I634" s="141"/>
      <c r="J634" s="141"/>
      <c r="K634" s="141"/>
      <c r="L634" s="141"/>
      <c r="M634" s="144"/>
      <c r="N634" s="144"/>
      <c r="O634" s="141"/>
      <c r="P634" s="145"/>
      <c r="Q634" s="141"/>
      <c r="R634" s="143"/>
      <c r="S634" s="141"/>
      <c r="T634" s="141"/>
      <c r="U634" s="141"/>
    </row>
    <row r="635" ht="12.75" customHeight="1">
      <c r="A635" s="141"/>
      <c r="B635" s="141"/>
      <c r="C635" s="141"/>
      <c r="D635" s="141"/>
      <c r="E635" s="142"/>
      <c r="F635" s="141"/>
      <c r="G635" s="141"/>
      <c r="H635" s="141"/>
      <c r="I635" s="141"/>
      <c r="J635" s="141"/>
      <c r="K635" s="141"/>
      <c r="L635" s="141"/>
      <c r="M635" s="144"/>
      <c r="N635" s="144"/>
      <c r="O635" s="141"/>
      <c r="P635" s="145"/>
      <c r="Q635" s="141"/>
      <c r="R635" s="143"/>
      <c r="S635" s="141"/>
      <c r="T635" s="141"/>
      <c r="U635" s="141"/>
    </row>
    <row r="636" ht="12.75" customHeight="1">
      <c r="A636" s="141"/>
      <c r="B636" s="141"/>
      <c r="C636" s="141"/>
      <c r="D636" s="141"/>
      <c r="E636" s="142"/>
      <c r="F636" s="141"/>
      <c r="G636" s="141"/>
      <c r="H636" s="141"/>
      <c r="I636" s="141"/>
      <c r="J636" s="141"/>
      <c r="K636" s="141"/>
      <c r="L636" s="141"/>
      <c r="M636" s="144"/>
      <c r="N636" s="144"/>
      <c r="O636" s="141"/>
      <c r="P636" s="145"/>
      <c r="Q636" s="141"/>
      <c r="R636" s="143"/>
      <c r="S636" s="141"/>
      <c r="T636" s="141"/>
      <c r="U636" s="141"/>
    </row>
    <row r="637" ht="12.75" customHeight="1">
      <c r="A637" s="141"/>
      <c r="B637" s="141"/>
      <c r="C637" s="141"/>
      <c r="D637" s="141"/>
      <c r="E637" s="142"/>
      <c r="F637" s="141"/>
      <c r="G637" s="141"/>
      <c r="H637" s="141"/>
      <c r="I637" s="141"/>
      <c r="J637" s="141"/>
      <c r="K637" s="141"/>
      <c r="L637" s="141"/>
      <c r="M637" s="144"/>
      <c r="N637" s="144"/>
      <c r="O637" s="141"/>
      <c r="P637" s="145"/>
      <c r="Q637" s="141"/>
      <c r="R637" s="143"/>
      <c r="S637" s="141"/>
      <c r="T637" s="141"/>
      <c r="U637" s="141"/>
    </row>
    <row r="638" ht="12.75" customHeight="1">
      <c r="A638" s="141"/>
      <c r="B638" s="141"/>
      <c r="C638" s="141"/>
      <c r="D638" s="141"/>
      <c r="E638" s="142"/>
      <c r="F638" s="141"/>
      <c r="G638" s="141"/>
      <c r="H638" s="141"/>
      <c r="I638" s="141"/>
      <c r="J638" s="141"/>
      <c r="K638" s="141"/>
      <c r="L638" s="141"/>
      <c r="M638" s="144"/>
      <c r="N638" s="144"/>
      <c r="O638" s="141"/>
      <c r="P638" s="145"/>
      <c r="Q638" s="141"/>
      <c r="R638" s="143"/>
      <c r="S638" s="141"/>
      <c r="T638" s="141"/>
      <c r="U638" s="141"/>
    </row>
    <row r="639" ht="12.75" customHeight="1">
      <c r="A639" s="141"/>
      <c r="B639" s="141"/>
      <c r="C639" s="141"/>
      <c r="D639" s="141"/>
      <c r="E639" s="142"/>
      <c r="F639" s="141"/>
      <c r="G639" s="141"/>
      <c r="H639" s="141"/>
      <c r="I639" s="141"/>
      <c r="J639" s="141"/>
      <c r="K639" s="141"/>
      <c r="L639" s="141"/>
      <c r="M639" s="144"/>
      <c r="N639" s="144"/>
      <c r="O639" s="141"/>
      <c r="P639" s="145"/>
      <c r="Q639" s="141"/>
      <c r="R639" s="143"/>
      <c r="S639" s="141"/>
      <c r="T639" s="141"/>
      <c r="U639" s="141"/>
    </row>
    <row r="640" ht="12.75" customHeight="1">
      <c r="A640" s="141"/>
      <c r="B640" s="141"/>
      <c r="C640" s="141"/>
      <c r="D640" s="141"/>
      <c r="E640" s="142"/>
      <c r="F640" s="141"/>
      <c r="G640" s="141"/>
      <c r="H640" s="141"/>
      <c r="I640" s="141"/>
      <c r="J640" s="141"/>
      <c r="K640" s="141"/>
      <c r="L640" s="141"/>
      <c r="M640" s="144"/>
      <c r="N640" s="144"/>
      <c r="O640" s="141"/>
      <c r="P640" s="145"/>
      <c r="Q640" s="141"/>
      <c r="R640" s="143"/>
      <c r="S640" s="141"/>
      <c r="T640" s="141"/>
      <c r="U640" s="141"/>
    </row>
    <row r="641" ht="12.75" customHeight="1">
      <c r="A641" s="141"/>
      <c r="B641" s="141"/>
      <c r="C641" s="141"/>
      <c r="D641" s="141"/>
      <c r="E641" s="142"/>
      <c r="F641" s="141"/>
      <c r="G641" s="141"/>
      <c r="H641" s="141"/>
      <c r="I641" s="141"/>
      <c r="J641" s="141"/>
      <c r="K641" s="141"/>
      <c r="L641" s="141"/>
      <c r="M641" s="144"/>
      <c r="N641" s="144"/>
      <c r="O641" s="141"/>
      <c r="P641" s="145"/>
      <c r="Q641" s="141"/>
      <c r="R641" s="143"/>
      <c r="S641" s="141"/>
      <c r="T641" s="141"/>
      <c r="U641" s="141"/>
    </row>
    <row r="642" ht="12.75" customHeight="1">
      <c r="A642" s="141"/>
      <c r="B642" s="141"/>
      <c r="C642" s="141"/>
      <c r="D642" s="141"/>
      <c r="E642" s="142"/>
      <c r="F642" s="141"/>
      <c r="G642" s="141"/>
      <c r="H642" s="141"/>
      <c r="I642" s="141"/>
      <c r="J642" s="141"/>
      <c r="K642" s="141"/>
      <c r="L642" s="141"/>
      <c r="M642" s="144"/>
      <c r="N642" s="144"/>
      <c r="O642" s="141"/>
      <c r="P642" s="145"/>
      <c r="Q642" s="141"/>
      <c r="R642" s="143"/>
      <c r="S642" s="141"/>
      <c r="T642" s="141"/>
      <c r="U642" s="141"/>
    </row>
    <row r="643" ht="12.75" customHeight="1">
      <c r="A643" s="141"/>
      <c r="B643" s="141"/>
      <c r="C643" s="141"/>
      <c r="D643" s="141"/>
      <c r="E643" s="142"/>
      <c r="F643" s="141"/>
      <c r="G643" s="141"/>
      <c r="H643" s="141"/>
      <c r="I643" s="141"/>
      <c r="J643" s="141"/>
      <c r="K643" s="141"/>
      <c r="L643" s="141"/>
      <c r="M643" s="144"/>
      <c r="N643" s="144"/>
      <c r="O643" s="141"/>
      <c r="P643" s="145"/>
      <c r="Q643" s="141"/>
      <c r="R643" s="143"/>
      <c r="S643" s="141"/>
      <c r="T643" s="141"/>
      <c r="U643" s="141"/>
    </row>
    <row r="644" ht="12.75" customHeight="1">
      <c r="A644" s="141"/>
      <c r="B644" s="141"/>
      <c r="C644" s="141"/>
      <c r="D644" s="141"/>
      <c r="E644" s="142"/>
      <c r="F644" s="141"/>
      <c r="G644" s="141"/>
      <c r="H644" s="141"/>
      <c r="I644" s="141"/>
      <c r="J644" s="141"/>
      <c r="K644" s="141"/>
      <c r="L644" s="141"/>
      <c r="M644" s="144"/>
      <c r="N644" s="144"/>
      <c r="O644" s="141"/>
      <c r="P644" s="145"/>
      <c r="Q644" s="141"/>
      <c r="R644" s="143"/>
      <c r="S644" s="141"/>
      <c r="T644" s="141"/>
      <c r="U644" s="141"/>
    </row>
    <row r="645" ht="12.75" customHeight="1">
      <c r="A645" s="141"/>
      <c r="B645" s="141"/>
      <c r="C645" s="141"/>
      <c r="D645" s="141"/>
      <c r="E645" s="142"/>
      <c r="F645" s="141"/>
      <c r="G645" s="141"/>
      <c r="H645" s="141"/>
      <c r="I645" s="141"/>
      <c r="J645" s="141"/>
      <c r="K645" s="141"/>
      <c r="L645" s="141"/>
      <c r="M645" s="144"/>
      <c r="N645" s="144"/>
      <c r="O645" s="141"/>
      <c r="P645" s="145"/>
      <c r="Q645" s="141"/>
      <c r="R645" s="143"/>
      <c r="S645" s="141"/>
      <c r="T645" s="141"/>
      <c r="U645" s="141"/>
    </row>
    <row r="646" ht="12.75" customHeight="1">
      <c r="A646" s="141"/>
      <c r="B646" s="141"/>
      <c r="C646" s="141"/>
      <c r="D646" s="141"/>
      <c r="E646" s="142"/>
      <c r="F646" s="141"/>
      <c r="G646" s="141"/>
      <c r="H646" s="141"/>
      <c r="I646" s="141"/>
      <c r="J646" s="141"/>
      <c r="K646" s="141"/>
      <c r="L646" s="141"/>
      <c r="M646" s="144"/>
      <c r="N646" s="144"/>
      <c r="O646" s="141"/>
      <c r="P646" s="145"/>
      <c r="Q646" s="141"/>
      <c r="R646" s="143"/>
      <c r="S646" s="141"/>
      <c r="T646" s="141"/>
      <c r="U646" s="141"/>
    </row>
    <row r="647" ht="12.75" customHeight="1">
      <c r="A647" s="141"/>
      <c r="B647" s="141"/>
      <c r="C647" s="141"/>
      <c r="D647" s="141"/>
      <c r="E647" s="142"/>
      <c r="F647" s="141"/>
      <c r="G647" s="141"/>
      <c r="H647" s="141"/>
      <c r="I647" s="141"/>
      <c r="J647" s="141"/>
      <c r="K647" s="141"/>
      <c r="L647" s="141"/>
      <c r="M647" s="144"/>
      <c r="N647" s="144"/>
      <c r="O647" s="141"/>
      <c r="P647" s="145"/>
      <c r="Q647" s="141"/>
      <c r="R647" s="143"/>
      <c r="S647" s="141"/>
      <c r="T647" s="141"/>
      <c r="U647" s="141"/>
    </row>
    <row r="648" ht="12.75" customHeight="1">
      <c r="A648" s="141"/>
      <c r="B648" s="141"/>
      <c r="C648" s="141"/>
      <c r="D648" s="141"/>
      <c r="E648" s="142"/>
      <c r="F648" s="141"/>
      <c r="G648" s="141"/>
      <c r="H648" s="141"/>
      <c r="I648" s="141"/>
      <c r="J648" s="141"/>
      <c r="K648" s="141"/>
      <c r="L648" s="141"/>
      <c r="M648" s="144"/>
      <c r="N648" s="144"/>
      <c r="O648" s="141"/>
      <c r="P648" s="145"/>
      <c r="Q648" s="141"/>
      <c r="R648" s="143"/>
      <c r="S648" s="141"/>
      <c r="T648" s="141"/>
      <c r="U648" s="141"/>
    </row>
    <row r="649" ht="12.75" customHeight="1">
      <c r="A649" s="141"/>
      <c r="B649" s="141"/>
      <c r="C649" s="141"/>
      <c r="D649" s="141"/>
      <c r="E649" s="142"/>
      <c r="F649" s="141"/>
      <c r="G649" s="141"/>
      <c r="H649" s="141"/>
      <c r="I649" s="141"/>
      <c r="J649" s="141"/>
      <c r="K649" s="141"/>
      <c r="L649" s="141"/>
      <c r="M649" s="144"/>
      <c r="N649" s="144"/>
      <c r="O649" s="141"/>
      <c r="P649" s="145"/>
      <c r="Q649" s="141"/>
      <c r="R649" s="143"/>
      <c r="S649" s="141"/>
      <c r="T649" s="141"/>
      <c r="U649" s="141"/>
    </row>
    <row r="650" ht="12.75" customHeight="1">
      <c r="A650" s="141"/>
      <c r="B650" s="141"/>
      <c r="C650" s="141"/>
      <c r="D650" s="141"/>
      <c r="E650" s="142"/>
      <c r="F650" s="141"/>
      <c r="G650" s="141"/>
      <c r="H650" s="141"/>
      <c r="I650" s="141"/>
      <c r="J650" s="141"/>
      <c r="K650" s="141"/>
      <c r="L650" s="141"/>
      <c r="M650" s="144"/>
      <c r="N650" s="144"/>
      <c r="O650" s="141"/>
      <c r="P650" s="145"/>
      <c r="Q650" s="141"/>
      <c r="R650" s="143"/>
      <c r="S650" s="141"/>
      <c r="T650" s="141"/>
      <c r="U650" s="141"/>
    </row>
    <row r="651" ht="12.75" customHeight="1">
      <c r="A651" s="141"/>
      <c r="B651" s="141"/>
      <c r="C651" s="141"/>
      <c r="D651" s="141"/>
      <c r="E651" s="142"/>
      <c r="F651" s="141"/>
      <c r="G651" s="141"/>
      <c r="H651" s="141"/>
      <c r="I651" s="141"/>
      <c r="J651" s="141"/>
      <c r="K651" s="141"/>
      <c r="L651" s="141"/>
      <c r="M651" s="144"/>
      <c r="N651" s="144"/>
      <c r="O651" s="141"/>
      <c r="P651" s="145"/>
      <c r="Q651" s="141"/>
      <c r="R651" s="143"/>
      <c r="S651" s="141"/>
      <c r="T651" s="141"/>
      <c r="U651" s="141"/>
    </row>
    <row r="652" ht="12.75" customHeight="1">
      <c r="A652" s="141"/>
      <c r="B652" s="141"/>
      <c r="C652" s="141"/>
      <c r="D652" s="141"/>
      <c r="E652" s="142"/>
      <c r="F652" s="141"/>
      <c r="G652" s="141"/>
      <c r="H652" s="141"/>
      <c r="I652" s="141"/>
      <c r="J652" s="141"/>
      <c r="K652" s="141"/>
      <c r="L652" s="141"/>
      <c r="M652" s="144"/>
      <c r="N652" s="144"/>
      <c r="O652" s="141"/>
      <c r="P652" s="145"/>
      <c r="Q652" s="141"/>
      <c r="R652" s="143"/>
      <c r="S652" s="141"/>
      <c r="T652" s="141"/>
      <c r="U652" s="141"/>
    </row>
    <row r="653" ht="12.75" customHeight="1">
      <c r="A653" s="141"/>
      <c r="B653" s="141"/>
      <c r="C653" s="141"/>
      <c r="D653" s="141"/>
      <c r="E653" s="142"/>
      <c r="F653" s="141"/>
      <c r="G653" s="141"/>
      <c r="H653" s="141"/>
      <c r="I653" s="141"/>
      <c r="J653" s="141"/>
      <c r="K653" s="141"/>
      <c r="L653" s="141"/>
      <c r="M653" s="144"/>
      <c r="N653" s="144"/>
      <c r="O653" s="141"/>
      <c r="P653" s="145"/>
      <c r="Q653" s="141"/>
      <c r="R653" s="143"/>
      <c r="S653" s="141"/>
      <c r="T653" s="141"/>
      <c r="U653" s="141"/>
    </row>
    <row r="654" ht="12.75" customHeight="1">
      <c r="A654" s="141"/>
      <c r="B654" s="141"/>
      <c r="C654" s="141"/>
      <c r="D654" s="141"/>
      <c r="E654" s="142"/>
      <c r="F654" s="141"/>
      <c r="G654" s="141"/>
      <c r="H654" s="141"/>
      <c r="I654" s="141"/>
      <c r="J654" s="141"/>
      <c r="K654" s="141"/>
      <c r="L654" s="141"/>
      <c r="M654" s="144"/>
      <c r="N654" s="144"/>
      <c r="O654" s="141"/>
      <c r="P654" s="145"/>
      <c r="Q654" s="141"/>
      <c r="R654" s="143"/>
      <c r="S654" s="141"/>
      <c r="T654" s="141"/>
      <c r="U654" s="141"/>
    </row>
    <row r="655" ht="12.75" customHeight="1">
      <c r="A655" s="141"/>
      <c r="B655" s="141"/>
      <c r="C655" s="141"/>
      <c r="D655" s="141"/>
      <c r="E655" s="142"/>
      <c r="F655" s="141"/>
      <c r="G655" s="141"/>
      <c r="H655" s="141"/>
      <c r="I655" s="141"/>
      <c r="J655" s="141"/>
      <c r="K655" s="141"/>
      <c r="L655" s="141"/>
      <c r="M655" s="144"/>
      <c r="N655" s="144"/>
      <c r="O655" s="141"/>
      <c r="P655" s="145"/>
      <c r="Q655" s="141"/>
      <c r="R655" s="143"/>
      <c r="S655" s="141"/>
      <c r="T655" s="141"/>
      <c r="U655" s="141"/>
    </row>
    <row r="656" ht="12.75" customHeight="1">
      <c r="A656" s="141"/>
      <c r="B656" s="141"/>
      <c r="C656" s="141"/>
      <c r="D656" s="141"/>
      <c r="E656" s="142"/>
      <c r="F656" s="141"/>
      <c r="G656" s="141"/>
      <c r="H656" s="141"/>
      <c r="I656" s="141"/>
      <c r="J656" s="141"/>
      <c r="K656" s="141"/>
      <c r="L656" s="141"/>
      <c r="M656" s="144"/>
      <c r="N656" s="144"/>
      <c r="O656" s="141"/>
      <c r="P656" s="145"/>
      <c r="Q656" s="141"/>
      <c r="R656" s="143"/>
      <c r="S656" s="141"/>
      <c r="T656" s="141"/>
      <c r="U656" s="141"/>
    </row>
    <row r="657" ht="12.75" customHeight="1">
      <c r="A657" s="141"/>
      <c r="B657" s="141"/>
      <c r="C657" s="141"/>
      <c r="D657" s="141"/>
      <c r="E657" s="142"/>
      <c r="F657" s="141"/>
      <c r="G657" s="141"/>
      <c r="H657" s="141"/>
      <c r="I657" s="141"/>
      <c r="J657" s="141"/>
      <c r="K657" s="141"/>
      <c r="L657" s="141"/>
      <c r="M657" s="144"/>
      <c r="N657" s="144"/>
      <c r="O657" s="141"/>
      <c r="P657" s="145"/>
      <c r="Q657" s="141"/>
      <c r="R657" s="143"/>
      <c r="S657" s="141"/>
      <c r="T657" s="141"/>
      <c r="U657" s="141"/>
    </row>
    <row r="658" ht="12.75" customHeight="1">
      <c r="A658" s="141"/>
      <c r="B658" s="141"/>
      <c r="C658" s="141"/>
      <c r="D658" s="141"/>
      <c r="E658" s="142"/>
      <c r="F658" s="141"/>
      <c r="G658" s="141"/>
      <c r="H658" s="141"/>
      <c r="I658" s="141"/>
      <c r="J658" s="141"/>
      <c r="K658" s="141"/>
      <c r="L658" s="141"/>
      <c r="M658" s="144"/>
      <c r="N658" s="144"/>
      <c r="O658" s="141"/>
      <c r="P658" s="145"/>
      <c r="Q658" s="141"/>
      <c r="R658" s="143"/>
      <c r="S658" s="141"/>
      <c r="T658" s="141"/>
      <c r="U658" s="141"/>
    </row>
    <row r="659" ht="12.75" customHeight="1">
      <c r="A659" s="141"/>
      <c r="B659" s="141"/>
      <c r="C659" s="141"/>
      <c r="D659" s="141"/>
      <c r="E659" s="142"/>
      <c r="F659" s="141"/>
      <c r="G659" s="141"/>
      <c r="H659" s="141"/>
      <c r="I659" s="141"/>
      <c r="J659" s="141"/>
      <c r="K659" s="141"/>
      <c r="L659" s="141"/>
      <c r="M659" s="144"/>
      <c r="N659" s="144"/>
      <c r="O659" s="141"/>
      <c r="P659" s="145"/>
      <c r="Q659" s="141"/>
      <c r="R659" s="143"/>
      <c r="S659" s="141"/>
      <c r="T659" s="141"/>
      <c r="U659" s="141"/>
    </row>
    <row r="660" ht="12.75" customHeight="1">
      <c r="A660" s="141"/>
      <c r="B660" s="141"/>
      <c r="C660" s="141"/>
      <c r="D660" s="141"/>
      <c r="E660" s="142"/>
      <c r="F660" s="141"/>
      <c r="G660" s="141"/>
      <c r="H660" s="141"/>
      <c r="I660" s="141"/>
      <c r="J660" s="141"/>
      <c r="K660" s="141"/>
      <c r="L660" s="141"/>
      <c r="M660" s="144"/>
      <c r="N660" s="144"/>
      <c r="O660" s="141"/>
      <c r="P660" s="145"/>
      <c r="Q660" s="141"/>
      <c r="R660" s="143"/>
      <c r="S660" s="141"/>
      <c r="T660" s="141"/>
      <c r="U660" s="141"/>
    </row>
    <row r="661" ht="12.75" customHeight="1">
      <c r="A661" s="141"/>
      <c r="B661" s="141"/>
      <c r="C661" s="141"/>
      <c r="D661" s="141"/>
      <c r="E661" s="142"/>
      <c r="F661" s="141"/>
      <c r="G661" s="141"/>
      <c r="H661" s="141"/>
      <c r="I661" s="141"/>
      <c r="J661" s="141"/>
      <c r="K661" s="141"/>
      <c r="L661" s="141"/>
      <c r="M661" s="144"/>
      <c r="N661" s="144"/>
      <c r="O661" s="141"/>
      <c r="P661" s="145"/>
      <c r="Q661" s="141"/>
      <c r="R661" s="143"/>
      <c r="S661" s="141"/>
      <c r="T661" s="141"/>
      <c r="U661" s="141"/>
    </row>
    <row r="662" ht="12.75" customHeight="1">
      <c r="A662" s="141"/>
      <c r="B662" s="141"/>
      <c r="C662" s="141"/>
      <c r="D662" s="141"/>
      <c r="E662" s="142"/>
      <c r="F662" s="141"/>
      <c r="G662" s="141"/>
      <c r="H662" s="141"/>
      <c r="I662" s="141"/>
      <c r="J662" s="141"/>
      <c r="K662" s="141"/>
      <c r="L662" s="141"/>
      <c r="M662" s="144"/>
      <c r="N662" s="144"/>
      <c r="O662" s="141"/>
      <c r="P662" s="145"/>
      <c r="Q662" s="141"/>
      <c r="R662" s="143"/>
      <c r="S662" s="141"/>
      <c r="T662" s="141"/>
      <c r="U662" s="141"/>
    </row>
    <row r="663" ht="12.75" customHeight="1">
      <c r="A663" s="141"/>
      <c r="B663" s="141"/>
      <c r="C663" s="141"/>
      <c r="D663" s="141"/>
      <c r="E663" s="142"/>
      <c r="F663" s="141"/>
      <c r="G663" s="141"/>
      <c r="H663" s="141"/>
      <c r="I663" s="141"/>
      <c r="J663" s="141"/>
      <c r="K663" s="141"/>
      <c r="L663" s="141"/>
      <c r="M663" s="144"/>
      <c r="N663" s="144"/>
      <c r="O663" s="141"/>
      <c r="P663" s="145"/>
      <c r="Q663" s="141"/>
      <c r="R663" s="143"/>
      <c r="S663" s="141"/>
      <c r="T663" s="141"/>
      <c r="U663" s="141"/>
    </row>
    <row r="664" ht="12.75" customHeight="1">
      <c r="A664" s="141"/>
      <c r="B664" s="141"/>
      <c r="C664" s="141"/>
      <c r="D664" s="141"/>
      <c r="E664" s="142"/>
      <c r="F664" s="141"/>
      <c r="G664" s="141"/>
      <c r="H664" s="141"/>
      <c r="I664" s="141"/>
      <c r="J664" s="141"/>
      <c r="K664" s="141"/>
      <c r="L664" s="141"/>
      <c r="M664" s="144"/>
      <c r="N664" s="144"/>
      <c r="O664" s="141"/>
      <c r="P664" s="145"/>
      <c r="Q664" s="141"/>
      <c r="R664" s="143"/>
      <c r="S664" s="141"/>
      <c r="T664" s="141"/>
      <c r="U664" s="141"/>
    </row>
    <row r="665" ht="12.75" customHeight="1">
      <c r="A665" s="141"/>
      <c r="B665" s="141"/>
      <c r="C665" s="141"/>
      <c r="D665" s="141"/>
      <c r="E665" s="142"/>
      <c r="F665" s="141"/>
      <c r="G665" s="141"/>
      <c r="H665" s="141"/>
      <c r="I665" s="141"/>
      <c r="J665" s="141"/>
      <c r="K665" s="141"/>
      <c r="L665" s="141"/>
      <c r="M665" s="144"/>
      <c r="N665" s="144"/>
      <c r="O665" s="141"/>
      <c r="P665" s="145"/>
      <c r="Q665" s="141"/>
      <c r="R665" s="143"/>
      <c r="S665" s="141"/>
      <c r="T665" s="141"/>
      <c r="U665" s="141"/>
    </row>
    <row r="666" ht="12.75" customHeight="1">
      <c r="A666" s="141"/>
      <c r="B666" s="141"/>
      <c r="C666" s="141"/>
      <c r="D666" s="141"/>
      <c r="E666" s="142"/>
      <c r="F666" s="141"/>
      <c r="G666" s="141"/>
      <c r="H666" s="141"/>
      <c r="I666" s="141"/>
      <c r="J666" s="141"/>
      <c r="K666" s="141"/>
      <c r="L666" s="141"/>
      <c r="M666" s="144"/>
      <c r="N666" s="144"/>
      <c r="O666" s="141"/>
      <c r="P666" s="145"/>
      <c r="Q666" s="141"/>
      <c r="R666" s="143"/>
      <c r="S666" s="141"/>
      <c r="T666" s="141"/>
      <c r="U666" s="141"/>
    </row>
    <row r="667" ht="12.75" customHeight="1">
      <c r="A667" s="141"/>
      <c r="B667" s="141"/>
      <c r="C667" s="141"/>
      <c r="D667" s="141"/>
      <c r="E667" s="142"/>
      <c r="F667" s="141"/>
      <c r="G667" s="141"/>
      <c r="H667" s="141"/>
      <c r="I667" s="141"/>
      <c r="J667" s="141"/>
      <c r="K667" s="141"/>
      <c r="L667" s="141"/>
      <c r="M667" s="144"/>
      <c r="N667" s="144"/>
      <c r="O667" s="141"/>
      <c r="P667" s="145"/>
      <c r="Q667" s="141"/>
      <c r="R667" s="143"/>
      <c r="S667" s="141"/>
      <c r="T667" s="141"/>
      <c r="U667" s="141"/>
    </row>
    <row r="668" ht="12.75" customHeight="1">
      <c r="A668" s="141"/>
      <c r="B668" s="141"/>
      <c r="C668" s="141"/>
      <c r="D668" s="141"/>
      <c r="E668" s="142"/>
      <c r="F668" s="141"/>
      <c r="G668" s="141"/>
      <c r="H668" s="141"/>
      <c r="I668" s="141"/>
      <c r="J668" s="141"/>
      <c r="K668" s="141"/>
      <c r="L668" s="141"/>
      <c r="M668" s="144"/>
      <c r="N668" s="144"/>
      <c r="O668" s="141"/>
      <c r="P668" s="145"/>
      <c r="Q668" s="141"/>
      <c r="R668" s="143"/>
      <c r="S668" s="141"/>
      <c r="T668" s="141"/>
      <c r="U668" s="141"/>
    </row>
    <row r="669" ht="12.75" customHeight="1">
      <c r="A669" s="141"/>
      <c r="B669" s="141"/>
      <c r="C669" s="141"/>
      <c r="D669" s="141"/>
      <c r="E669" s="142"/>
      <c r="F669" s="141"/>
      <c r="G669" s="141"/>
      <c r="H669" s="141"/>
      <c r="I669" s="141"/>
      <c r="J669" s="141"/>
      <c r="K669" s="141"/>
      <c r="L669" s="141"/>
      <c r="M669" s="144"/>
      <c r="N669" s="144"/>
      <c r="O669" s="141"/>
      <c r="P669" s="145"/>
      <c r="Q669" s="141"/>
      <c r="R669" s="143"/>
      <c r="S669" s="141"/>
      <c r="T669" s="141"/>
      <c r="U669" s="141"/>
    </row>
    <row r="670" ht="12.75" customHeight="1">
      <c r="A670" s="141"/>
      <c r="B670" s="141"/>
      <c r="C670" s="141"/>
      <c r="D670" s="141"/>
      <c r="E670" s="142"/>
      <c r="F670" s="141"/>
      <c r="G670" s="141"/>
      <c r="H670" s="141"/>
      <c r="I670" s="141"/>
      <c r="J670" s="141"/>
      <c r="K670" s="141"/>
      <c r="L670" s="141"/>
      <c r="M670" s="144"/>
      <c r="N670" s="144"/>
      <c r="O670" s="141"/>
      <c r="P670" s="145"/>
      <c r="Q670" s="141"/>
      <c r="R670" s="143"/>
      <c r="S670" s="141"/>
      <c r="T670" s="141"/>
      <c r="U670" s="141"/>
    </row>
    <row r="671" ht="12.75" customHeight="1">
      <c r="A671" s="141"/>
      <c r="B671" s="141"/>
      <c r="C671" s="141"/>
      <c r="D671" s="141"/>
      <c r="E671" s="142"/>
      <c r="F671" s="141"/>
      <c r="G671" s="141"/>
      <c r="H671" s="141"/>
      <c r="I671" s="141"/>
      <c r="J671" s="141"/>
      <c r="K671" s="141"/>
      <c r="L671" s="141"/>
      <c r="M671" s="144"/>
      <c r="N671" s="144"/>
      <c r="O671" s="141"/>
      <c r="P671" s="145"/>
      <c r="Q671" s="141"/>
      <c r="R671" s="143"/>
      <c r="S671" s="141"/>
      <c r="T671" s="141"/>
      <c r="U671" s="141"/>
    </row>
    <row r="672" ht="12.75" customHeight="1">
      <c r="A672" s="141"/>
      <c r="B672" s="141"/>
      <c r="C672" s="141"/>
      <c r="D672" s="141"/>
      <c r="E672" s="142"/>
      <c r="F672" s="141"/>
      <c r="G672" s="141"/>
      <c r="H672" s="141"/>
      <c r="I672" s="141"/>
      <c r="J672" s="141"/>
      <c r="K672" s="141"/>
      <c r="L672" s="141"/>
      <c r="M672" s="144"/>
      <c r="N672" s="144"/>
      <c r="O672" s="141"/>
      <c r="P672" s="145"/>
      <c r="Q672" s="141"/>
      <c r="R672" s="143"/>
      <c r="S672" s="141"/>
      <c r="T672" s="141"/>
      <c r="U672" s="141"/>
    </row>
    <row r="673" ht="12.75" customHeight="1">
      <c r="A673" s="141"/>
      <c r="B673" s="141"/>
      <c r="C673" s="141"/>
      <c r="D673" s="141"/>
      <c r="E673" s="142"/>
      <c r="F673" s="141"/>
      <c r="G673" s="141"/>
      <c r="H673" s="141"/>
      <c r="I673" s="141"/>
      <c r="J673" s="141"/>
      <c r="K673" s="141"/>
      <c r="L673" s="141"/>
      <c r="M673" s="144"/>
      <c r="N673" s="144"/>
      <c r="O673" s="141"/>
      <c r="P673" s="145"/>
      <c r="Q673" s="141"/>
      <c r="R673" s="143"/>
      <c r="S673" s="141"/>
      <c r="T673" s="141"/>
      <c r="U673" s="141"/>
    </row>
    <row r="674" ht="12.75" customHeight="1">
      <c r="A674" s="141"/>
      <c r="B674" s="141"/>
      <c r="C674" s="141"/>
      <c r="D674" s="141"/>
      <c r="E674" s="142"/>
      <c r="F674" s="141"/>
      <c r="G674" s="141"/>
      <c r="H674" s="141"/>
      <c r="I674" s="141"/>
      <c r="J674" s="141"/>
      <c r="K674" s="141"/>
      <c r="L674" s="141"/>
      <c r="M674" s="144"/>
      <c r="N674" s="144"/>
      <c r="O674" s="141"/>
      <c r="P674" s="145"/>
      <c r="Q674" s="141"/>
      <c r="R674" s="143"/>
      <c r="S674" s="141"/>
      <c r="T674" s="141"/>
      <c r="U674" s="141"/>
    </row>
    <row r="675" ht="12.75" customHeight="1">
      <c r="A675" s="141"/>
      <c r="B675" s="141"/>
      <c r="C675" s="141"/>
      <c r="D675" s="141"/>
      <c r="E675" s="142"/>
      <c r="F675" s="141"/>
      <c r="G675" s="141"/>
      <c r="H675" s="141"/>
      <c r="I675" s="141"/>
      <c r="J675" s="141"/>
      <c r="K675" s="141"/>
      <c r="L675" s="141"/>
      <c r="M675" s="144"/>
      <c r="N675" s="144"/>
      <c r="O675" s="141"/>
      <c r="P675" s="145"/>
      <c r="Q675" s="141"/>
      <c r="R675" s="143"/>
      <c r="S675" s="141"/>
      <c r="T675" s="141"/>
      <c r="U675" s="141"/>
    </row>
    <row r="676" ht="12.75" customHeight="1">
      <c r="A676" s="141"/>
      <c r="B676" s="141"/>
      <c r="C676" s="141"/>
      <c r="D676" s="141"/>
      <c r="E676" s="142"/>
      <c r="F676" s="141"/>
      <c r="G676" s="141"/>
      <c r="H676" s="141"/>
      <c r="I676" s="141"/>
      <c r="J676" s="141"/>
      <c r="K676" s="141"/>
      <c r="L676" s="141"/>
      <c r="M676" s="144"/>
      <c r="N676" s="144"/>
      <c r="O676" s="141"/>
      <c r="P676" s="145"/>
      <c r="Q676" s="141"/>
      <c r="R676" s="143"/>
      <c r="S676" s="141"/>
      <c r="T676" s="141"/>
      <c r="U676" s="141"/>
    </row>
    <row r="677" ht="12.75" customHeight="1">
      <c r="A677" s="141"/>
      <c r="B677" s="141"/>
      <c r="C677" s="141"/>
      <c r="D677" s="141"/>
      <c r="E677" s="142"/>
      <c r="F677" s="141"/>
      <c r="G677" s="141"/>
      <c r="H677" s="141"/>
      <c r="I677" s="141"/>
      <c r="J677" s="141"/>
      <c r="K677" s="141"/>
      <c r="L677" s="141"/>
      <c r="M677" s="144"/>
      <c r="N677" s="144"/>
      <c r="O677" s="141"/>
      <c r="P677" s="145"/>
      <c r="Q677" s="141"/>
      <c r="R677" s="143"/>
      <c r="S677" s="141"/>
      <c r="T677" s="141"/>
      <c r="U677" s="141"/>
    </row>
    <row r="678" ht="12.75" customHeight="1">
      <c r="A678" s="141"/>
      <c r="B678" s="141"/>
      <c r="C678" s="141"/>
      <c r="D678" s="141"/>
      <c r="E678" s="142"/>
      <c r="F678" s="141"/>
      <c r="G678" s="141"/>
      <c r="H678" s="141"/>
      <c r="I678" s="141"/>
      <c r="J678" s="141"/>
      <c r="K678" s="141"/>
      <c r="L678" s="141"/>
      <c r="M678" s="144"/>
      <c r="N678" s="144"/>
      <c r="O678" s="141"/>
      <c r="P678" s="145"/>
      <c r="Q678" s="141"/>
      <c r="R678" s="143"/>
      <c r="S678" s="141"/>
      <c r="T678" s="141"/>
      <c r="U678" s="141"/>
    </row>
    <row r="679" ht="12.75" customHeight="1">
      <c r="A679" s="141"/>
      <c r="B679" s="141"/>
      <c r="C679" s="141"/>
      <c r="D679" s="141"/>
      <c r="E679" s="142"/>
      <c r="F679" s="141"/>
      <c r="G679" s="141"/>
      <c r="H679" s="141"/>
      <c r="I679" s="141"/>
      <c r="J679" s="141"/>
      <c r="K679" s="141"/>
      <c r="L679" s="141"/>
      <c r="M679" s="144"/>
      <c r="N679" s="144"/>
      <c r="O679" s="141"/>
      <c r="P679" s="145"/>
      <c r="Q679" s="141"/>
      <c r="R679" s="143"/>
      <c r="S679" s="141"/>
      <c r="T679" s="141"/>
      <c r="U679" s="141"/>
    </row>
    <row r="680" ht="12.75" customHeight="1">
      <c r="A680" s="141"/>
      <c r="B680" s="141"/>
      <c r="C680" s="141"/>
      <c r="D680" s="141"/>
      <c r="E680" s="142"/>
      <c r="F680" s="141"/>
      <c r="G680" s="141"/>
      <c r="H680" s="141"/>
      <c r="I680" s="141"/>
      <c r="J680" s="141"/>
      <c r="K680" s="141"/>
      <c r="L680" s="141"/>
      <c r="M680" s="144"/>
      <c r="N680" s="144"/>
      <c r="O680" s="141"/>
      <c r="P680" s="145"/>
      <c r="Q680" s="141"/>
      <c r="R680" s="143"/>
      <c r="S680" s="141"/>
      <c r="T680" s="141"/>
      <c r="U680" s="141"/>
    </row>
    <row r="681" ht="12.75" customHeight="1">
      <c r="A681" s="141"/>
      <c r="B681" s="141"/>
      <c r="C681" s="141"/>
      <c r="D681" s="141"/>
      <c r="E681" s="142"/>
      <c r="F681" s="141"/>
      <c r="G681" s="141"/>
      <c r="H681" s="141"/>
      <c r="I681" s="141"/>
      <c r="J681" s="141"/>
      <c r="K681" s="141"/>
      <c r="L681" s="141"/>
      <c r="M681" s="144"/>
      <c r="N681" s="144"/>
      <c r="O681" s="141"/>
      <c r="P681" s="145"/>
      <c r="Q681" s="141"/>
      <c r="R681" s="143"/>
      <c r="S681" s="141"/>
      <c r="T681" s="141"/>
      <c r="U681" s="141"/>
    </row>
    <row r="682" ht="12.75" customHeight="1">
      <c r="A682" s="141"/>
      <c r="B682" s="141"/>
      <c r="C682" s="141"/>
      <c r="D682" s="141"/>
      <c r="E682" s="142"/>
      <c r="F682" s="141"/>
      <c r="G682" s="141"/>
      <c r="H682" s="141"/>
      <c r="I682" s="141"/>
      <c r="J682" s="141"/>
      <c r="K682" s="141"/>
      <c r="L682" s="141"/>
      <c r="M682" s="144"/>
      <c r="N682" s="144"/>
      <c r="O682" s="141"/>
      <c r="P682" s="145"/>
      <c r="Q682" s="141"/>
      <c r="R682" s="143"/>
      <c r="S682" s="141"/>
      <c r="T682" s="141"/>
      <c r="U682" s="141"/>
    </row>
    <row r="683" ht="12.75" customHeight="1">
      <c r="A683" s="141"/>
      <c r="B683" s="141"/>
      <c r="C683" s="141"/>
      <c r="D683" s="141"/>
      <c r="E683" s="142"/>
      <c r="F683" s="141"/>
      <c r="G683" s="141"/>
      <c r="H683" s="141"/>
      <c r="I683" s="141"/>
      <c r="J683" s="141"/>
      <c r="K683" s="141"/>
      <c r="L683" s="141"/>
      <c r="M683" s="144"/>
      <c r="N683" s="144"/>
      <c r="O683" s="141"/>
      <c r="P683" s="145"/>
      <c r="Q683" s="141"/>
      <c r="R683" s="143"/>
      <c r="S683" s="141"/>
      <c r="T683" s="141"/>
      <c r="U683" s="141"/>
    </row>
    <row r="684" ht="12.75" customHeight="1">
      <c r="A684" s="141"/>
      <c r="B684" s="141"/>
      <c r="C684" s="141"/>
      <c r="D684" s="141"/>
      <c r="E684" s="142"/>
      <c r="F684" s="141"/>
      <c r="G684" s="141"/>
      <c r="H684" s="141"/>
      <c r="I684" s="141"/>
      <c r="J684" s="141"/>
      <c r="K684" s="141"/>
      <c r="L684" s="141"/>
      <c r="M684" s="144"/>
      <c r="N684" s="144"/>
      <c r="O684" s="141"/>
      <c r="P684" s="145"/>
      <c r="Q684" s="141"/>
      <c r="R684" s="143"/>
      <c r="S684" s="141"/>
      <c r="T684" s="141"/>
      <c r="U684" s="141"/>
    </row>
    <row r="685" ht="12.75" customHeight="1">
      <c r="A685" s="141"/>
      <c r="B685" s="141"/>
      <c r="C685" s="141"/>
      <c r="D685" s="141"/>
      <c r="E685" s="142"/>
      <c r="F685" s="141"/>
      <c r="G685" s="141"/>
      <c r="H685" s="141"/>
      <c r="I685" s="141"/>
      <c r="J685" s="141"/>
      <c r="K685" s="141"/>
      <c r="L685" s="141"/>
      <c r="M685" s="144"/>
      <c r="N685" s="144"/>
      <c r="O685" s="141"/>
      <c r="P685" s="145"/>
      <c r="Q685" s="141"/>
      <c r="R685" s="143"/>
      <c r="S685" s="141"/>
      <c r="T685" s="141"/>
      <c r="U685" s="141"/>
    </row>
    <row r="686" ht="12.75" customHeight="1">
      <c r="A686" s="141"/>
      <c r="B686" s="141"/>
      <c r="C686" s="141"/>
      <c r="D686" s="141"/>
      <c r="E686" s="142"/>
      <c r="F686" s="141"/>
      <c r="G686" s="141"/>
      <c r="H686" s="141"/>
      <c r="I686" s="141"/>
      <c r="J686" s="141"/>
      <c r="K686" s="141"/>
      <c r="L686" s="141"/>
      <c r="M686" s="144"/>
      <c r="N686" s="144"/>
      <c r="O686" s="141"/>
      <c r="P686" s="145"/>
      <c r="Q686" s="141"/>
      <c r="R686" s="143"/>
      <c r="S686" s="141"/>
      <c r="T686" s="141"/>
      <c r="U686" s="141"/>
    </row>
    <row r="687" ht="12.75" customHeight="1">
      <c r="A687" s="141"/>
      <c r="B687" s="141"/>
      <c r="C687" s="141"/>
      <c r="D687" s="141"/>
      <c r="E687" s="142"/>
      <c r="F687" s="141"/>
      <c r="G687" s="141"/>
      <c r="H687" s="141"/>
      <c r="I687" s="141"/>
      <c r="J687" s="141"/>
      <c r="K687" s="141"/>
      <c r="L687" s="141"/>
      <c r="M687" s="144"/>
      <c r="N687" s="144"/>
      <c r="O687" s="141"/>
      <c r="P687" s="145"/>
      <c r="Q687" s="141"/>
      <c r="R687" s="143"/>
      <c r="S687" s="141"/>
      <c r="T687" s="141"/>
      <c r="U687" s="141"/>
    </row>
    <row r="688" ht="12.75" customHeight="1">
      <c r="A688" s="141"/>
      <c r="B688" s="141"/>
      <c r="C688" s="141"/>
      <c r="D688" s="141"/>
      <c r="E688" s="142"/>
      <c r="F688" s="141"/>
      <c r="G688" s="141"/>
      <c r="H688" s="141"/>
      <c r="I688" s="141"/>
      <c r="J688" s="141"/>
      <c r="K688" s="141"/>
      <c r="L688" s="141"/>
      <c r="M688" s="144"/>
      <c r="N688" s="144"/>
      <c r="O688" s="141"/>
      <c r="P688" s="145"/>
      <c r="Q688" s="141"/>
      <c r="R688" s="143"/>
      <c r="S688" s="141"/>
      <c r="T688" s="141"/>
      <c r="U688" s="141"/>
    </row>
    <row r="689" ht="12.75" customHeight="1">
      <c r="A689" s="141"/>
      <c r="B689" s="141"/>
      <c r="C689" s="141"/>
      <c r="D689" s="141"/>
      <c r="E689" s="142"/>
      <c r="F689" s="141"/>
      <c r="G689" s="141"/>
      <c r="H689" s="141"/>
      <c r="I689" s="141"/>
      <c r="J689" s="141"/>
      <c r="K689" s="141"/>
      <c r="L689" s="141"/>
      <c r="M689" s="144"/>
      <c r="N689" s="144"/>
      <c r="O689" s="141"/>
      <c r="P689" s="145"/>
      <c r="Q689" s="141"/>
      <c r="R689" s="143"/>
      <c r="S689" s="141"/>
      <c r="T689" s="141"/>
      <c r="U689" s="141"/>
    </row>
    <row r="690" ht="12.75" customHeight="1">
      <c r="A690" s="141"/>
      <c r="B690" s="141"/>
      <c r="C690" s="141"/>
      <c r="D690" s="141"/>
      <c r="E690" s="142"/>
      <c r="F690" s="141"/>
      <c r="G690" s="141"/>
      <c r="H690" s="141"/>
      <c r="I690" s="141"/>
      <c r="J690" s="141"/>
      <c r="K690" s="141"/>
      <c r="L690" s="141"/>
      <c r="M690" s="144"/>
      <c r="N690" s="144"/>
      <c r="O690" s="141"/>
      <c r="P690" s="145"/>
      <c r="Q690" s="141"/>
      <c r="R690" s="143"/>
      <c r="S690" s="141"/>
      <c r="T690" s="141"/>
      <c r="U690" s="141"/>
    </row>
    <row r="691" ht="12.75" customHeight="1">
      <c r="A691" s="141"/>
      <c r="B691" s="141"/>
      <c r="C691" s="141"/>
      <c r="D691" s="141"/>
      <c r="E691" s="142"/>
      <c r="F691" s="141"/>
      <c r="G691" s="141"/>
      <c r="H691" s="141"/>
      <c r="I691" s="141"/>
      <c r="J691" s="141"/>
      <c r="K691" s="141"/>
      <c r="L691" s="141"/>
      <c r="M691" s="144"/>
      <c r="N691" s="144"/>
      <c r="O691" s="141"/>
      <c r="P691" s="145"/>
      <c r="Q691" s="141"/>
      <c r="R691" s="143"/>
      <c r="S691" s="141"/>
      <c r="T691" s="141"/>
      <c r="U691" s="141"/>
    </row>
    <row r="692" ht="12.75" customHeight="1">
      <c r="A692" s="141"/>
      <c r="B692" s="141"/>
      <c r="C692" s="141"/>
      <c r="D692" s="141"/>
      <c r="E692" s="142"/>
      <c r="F692" s="141"/>
      <c r="G692" s="141"/>
      <c r="H692" s="141"/>
      <c r="I692" s="141"/>
      <c r="J692" s="141"/>
      <c r="K692" s="141"/>
      <c r="L692" s="141"/>
      <c r="M692" s="144"/>
      <c r="N692" s="144"/>
      <c r="O692" s="141"/>
      <c r="P692" s="145"/>
      <c r="Q692" s="141"/>
      <c r="R692" s="143"/>
      <c r="S692" s="141"/>
      <c r="T692" s="141"/>
      <c r="U692" s="141"/>
    </row>
    <row r="693" ht="12.75" customHeight="1">
      <c r="A693" s="141"/>
      <c r="B693" s="141"/>
      <c r="C693" s="141"/>
      <c r="D693" s="141"/>
      <c r="E693" s="142"/>
      <c r="F693" s="141"/>
      <c r="G693" s="141"/>
      <c r="H693" s="141"/>
      <c r="I693" s="141"/>
      <c r="J693" s="141"/>
      <c r="K693" s="141"/>
      <c r="L693" s="141"/>
      <c r="M693" s="144"/>
      <c r="N693" s="144"/>
      <c r="O693" s="141"/>
      <c r="P693" s="145"/>
      <c r="Q693" s="141"/>
      <c r="R693" s="143"/>
      <c r="S693" s="141"/>
      <c r="T693" s="141"/>
      <c r="U693" s="141"/>
    </row>
    <row r="694" ht="12.75" customHeight="1">
      <c r="A694" s="141"/>
      <c r="B694" s="141"/>
      <c r="C694" s="141"/>
      <c r="D694" s="141"/>
      <c r="E694" s="142"/>
      <c r="F694" s="141"/>
      <c r="G694" s="141"/>
      <c r="H694" s="141"/>
      <c r="I694" s="141"/>
      <c r="J694" s="141"/>
      <c r="K694" s="141"/>
      <c r="L694" s="141"/>
      <c r="M694" s="144"/>
      <c r="N694" s="144"/>
      <c r="O694" s="141"/>
      <c r="P694" s="145"/>
      <c r="Q694" s="141"/>
      <c r="R694" s="143"/>
      <c r="S694" s="141"/>
      <c r="T694" s="141"/>
      <c r="U694" s="141"/>
    </row>
    <row r="695" ht="12.75" customHeight="1">
      <c r="A695" s="141"/>
      <c r="B695" s="141"/>
      <c r="C695" s="141"/>
      <c r="D695" s="141"/>
      <c r="E695" s="142"/>
      <c r="F695" s="141"/>
      <c r="G695" s="141"/>
      <c r="H695" s="141"/>
      <c r="I695" s="141"/>
      <c r="J695" s="141"/>
      <c r="K695" s="141"/>
      <c r="L695" s="141"/>
      <c r="M695" s="144"/>
      <c r="N695" s="144"/>
      <c r="O695" s="141"/>
      <c r="P695" s="145"/>
      <c r="Q695" s="141"/>
      <c r="R695" s="143"/>
      <c r="S695" s="141"/>
      <c r="T695" s="141"/>
      <c r="U695" s="141"/>
    </row>
    <row r="696" ht="12.75" customHeight="1">
      <c r="A696" s="141"/>
      <c r="B696" s="141"/>
      <c r="C696" s="141"/>
      <c r="D696" s="141"/>
      <c r="E696" s="142"/>
      <c r="F696" s="141"/>
      <c r="G696" s="141"/>
      <c r="H696" s="141"/>
      <c r="I696" s="141"/>
      <c r="J696" s="141"/>
      <c r="K696" s="141"/>
      <c r="L696" s="141"/>
      <c r="M696" s="144"/>
      <c r="N696" s="144"/>
      <c r="O696" s="141"/>
      <c r="P696" s="145"/>
      <c r="Q696" s="141"/>
      <c r="R696" s="143"/>
      <c r="S696" s="141"/>
      <c r="T696" s="141"/>
      <c r="U696" s="141"/>
    </row>
    <row r="697" ht="12.75" customHeight="1">
      <c r="A697" s="141"/>
      <c r="B697" s="141"/>
      <c r="C697" s="141"/>
      <c r="D697" s="141"/>
      <c r="E697" s="142"/>
      <c r="F697" s="141"/>
      <c r="G697" s="141"/>
      <c r="H697" s="141"/>
      <c r="I697" s="141"/>
      <c r="J697" s="141"/>
      <c r="K697" s="141"/>
      <c r="L697" s="141"/>
      <c r="M697" s="144"/>
      <c r="N697" s="144"/>
      <c r="O697" s="141"/>
      <c r="P697" s="145"/>
      <c r="Q697" s="141"/>
      <c r="R697" s="143"/>
      <c r="S697" s="141"/>
      <c r="T697" s="141"/>
      <c r="U697" s="141"/>
    </row>
    <row r="698" ht="12.75" customHeight="1">
      <c r="A698" s="141"/>
      <c r="B698" s="141"/>
      <c r="C698" s="141"/>
      <c r="D698" s="141"/>
      <c r="E698" s="142"/>
      <c r="F698" s="141"/>
      <c r="G698" s="141"/>
      <c r="H698" s="141"/>
      <c r="I698" s="141"/>
      <c r="J698" s="141"/>
      <c r="K698" s="141"/>
      <c r="L698" s="141"/>
      <c r="M698" s="144"/>
      <c r="N698" s="144"/>
      <c r="O698" s="141"/>
      <c r="P698" s="145"/>
      <c r="Q698" s="141"/>
      <c r="R698" s="143"/>
      <c r="S698" s="141"/>
      <c r="T698" s="141"/>
      <c r="U698" s="141"/>
    </row>
    <row r="699" ht="12.75" customHeight="1">
      <c r="A699" s="141"/>
      <c r="B699" s="141"/>
      <c r="C699" s="141"/>
      <c r="D699" s="141"/>
      <c r="E699" s="142"/>
      <c r="F699" s="141"/>
      <c r="G699" s="141"/>
      <c r="H699" s="141"/>
      <c r="I699" s="141"/>
      <c r="J699" s="141"/>
      <c r="K699" s="141"/>
      <c r="L699" s="141"/>
      <c r="M699" s="144"/>
      <c r="N699" s="144"/>
      <c r="O699" s="141"/>
      <c r="P699" s="145"/>
      <c r="Q699" s="141"/>
      <c r="R699" s="143"/>
      <c r="S699" s="141"/>
      <c r="T699" s="141"/>
      <c r="U699" s="141"/>
    </row>
    <row r="700" ht="12.75" customHeight="1">
      <c r="A700" s="141"/>
      <c r="B700" s="141"/>
      <c r="C700" s="141"/>
      <c r="D700" s="141"/>
      <c r="E700" s="142"/>
      <c r="F700" s="141"/>
      <c r="G700" s="141"/>
      <c r="H700" s="141"/>
      <c r="I700" s="141"/>
      <c r="J700" s="141"/>
      <c r="K700" s="141"/>
      <c r="L700" s="141"/>
      <c r="M700" s="144"/>
      <c r="N700" s="144"/>
      <c r="O700" s="141"/>
      <c r="P700" s="145"/>
      <c r="Q700" s="141"/>
      <c r="R700" s="143"/>
      <c r="S700" s="141"/>
      <c r="T700" s="141"/>
      <c r="U700" s="141"/>
    </row>
    <row r="701" ht="12.75" customHeight="1">
      <c r="A701" s="141"/>
      <c r="B701" s="141"/>
      <c r="C701" s="141"/>
      <c r="D701" s="141"/>
      <c r="E701" s="142"/>
      <c r="F701" s="141"/>
      <c r="G701" s="141"/>
      <c r="H701" s="141"/>
      <c r="I701" s="141"/>
      <c r="J701" s="141"/>
      <c r="K701" s="141"/>
      <c r="L701" s="141"/>
      <c r="M701" s="144"/>
      <c r="N701" s="144"/>
      <c r="O701" s="141"/>
      <c r="P701" s="145"/>
      <c r="Q701" s="141"/>
      <c r="R701" s="143"/>
      <c r="S701" s="141"/>
      <c r="T701" s="141"/>
      <c r="U701" s="141"/>
    </row>
    <row r="702" ht="12.75" customHeight="1">
      <c r="A702" s="141"/>
      <c r="B702" s="141"/>
      <c r="C702" s="141"/>
      <c r="D702" s="141"/>
      <c r="E702" s="142"/>
      <c r="F702" s="141"/>
      <c r="G702" s="141"/>
      <c r="H702" s="141"/>
      <c r="I702" s="141"/>
      <c r="J702" s="141"/>
      <c r="K702" s="141"/>
      <c r="L702" s="141"/>
      <c r="M702" s="144"/>
      <c r="N702" s="144"/>
      <c r="O702" s="141"/>
      <c r="P702" s="145"/>
      <c r="Q702" s="141"/>
      <c r="R702" s="143"/>
      <c r="S702" s="141"/>
      <c r="T702" s="141"/>
      <c r="U702" s="141"/>
    </row>
    <row r="703" ht="12.75" customHeight="1">
      <c r="A703" s="141"/>
      <c r="B703" s="141"/>
      <c r="C703" s="141"/>
      <c r="D703" s="141"/>
      <c r="E703" s="142"/>
      <c r="F703" s="141"/>
      <c r="G703" s="141"/>
      <c r="H703" s="141"/>
      <c r="I703" s="141"/>
      <c r="J703" s="141"/>
      <c r="K703" s="141"/>
      <c r="L703" s="141"/>
      <c r="M703" s="144"/>
      <c r="N703" s="144"/>
      <c r="O703" s="141"/>
      <c r="P703" s="145"/>
      <c r="Q703" s="141"/>
      <c r="R703" s="143"/>
      <c r="S703" s="141"/>
      <c r="T703" s="141"/>
      <c r="U703" s="141"/>
    </row>
    <row r="704" ht="12.75" customHeight="1">
      <c r="A704" s="141"/>
      <c r="B704" s="141"/>
      <c r="C704" s="141"/>
      <c r="D704" s="141"/>
      <c r="E704" s="142"/>
      <c r="F704" s="141"/>
      <c r="G704" s="141"/>
      <c r="H704" s="141"/>
      <c r="I704" s="141"/>
      <c r="J704" s="141"/>
      <c r="K704" s="141"/>
      <c r="L704" s="141"/>
      <c r="M704" s="144"/>
      <c r="N704" s="144"/>
      <c r="O704" s="141"/>
      <c r="P704" s="145"/>
      <c r="Q704" s="141"/>
      <c r="R704" s="143"/>
      <c r="S704" s="141"/>
      <c r="T704" s="141"/>
      <c r="U704" s="141"/>
    </row>
    <row r="705" ht="12.75" customHeight="1">
      <c r="A705" s="141"/>
      <c r="B705" s="141"/>
      <c r="C705" s="141"/>
      <c r="D705" s="141"/>
      <c r="E705" s="142"/>
      <c r="F705" s="141"/>
      <c r="G705" s="141"/>
      <c r="H705" s="141"/>
      <c r="I705" s="141"/>
      <c r="J705" s="141"/>
      <c r="K705" s="141"/>
      <c r="L705" s="141"/>
      <c r="M705" s="144"/>
      <c r="N705" s="144"/>
      <c r="O705" s="141"/>
      <c r="P705" s="145"/>
      <c r="Q705" s="141"/>
      <c r="R705" s="143"/>
      <c r="S705" s="141"/>
      <c r="T705" s="141"/>
      <c r="U705" s="141"/>
    </row>
    <row r="706" ht="12.75" customHeight="1">
      <c r="A706" s="141"/>
      <c r="B706" s="141"/>
      <c r="C706" s="141"/>
      <c r="D706" s="141"/>
      <c r="E706" s="142"/>
      <c r="F706" s="141"/>
      <c r="G706" s="141"/>
      <c r="H706" s="141"/>
      <c r="I706" s="141"/>
      <c r="J706" s="141"/>
      <c r="K706" s="141"/>
      <c r="L706" s="141"/>
      <c r="M706" s="144"/>
      <c r="N706" s="144"/>
      <c r="O706" s="141"/>
      <c r="P706" s="145"/>
      <c r="Q706" s="141"/>
      <c r="R706" s="143"/>
      <c r="S706" s="141"/>
      <c r="T706" s="141"/>
      <c r="U706" s="141"/>
    </row>
    <row r="707" ht="12.75" customHeight="1">
      <c r="A707" s="141"/>
      <c r="B707" s="141"/>
      <c r="C707" s="141"/>
      <c r="D707" s="141"/>
      <c r="E707" s="142"/>
      <c r="F707" s="141"/>
      <c r="G707" s="141"/>
      <c r="H707" s="141"/>
      <c r="I707" s="141"/>
      <c r="J707" s="141"/>
      <c r="K707" s="141"/>
      <c r="L707" s="141"/>
      <c r="M707" s="144"/>
      <c r="N707" s="144"/>
      <c r="O707" s="141"/>
      <c r="P707" s="145"/>
      <c r="Q707" s="141"/>
      <c r="R707" s="143"/>
      <c r="S707" s="141"/>
      <c r="T707" s="141"/>
      <c r="U707" s="141"/>
    </row>
    <row r="708" ht="12.75" customHeight="1">
      <c r="A708" s="141"/>
      <c r="B708" s="141"/>
      <c r="C708" s="141"/>
      <c r="D708" s="141"/>
      <c r="E708" s="142"/>
      <c r="F708" s="141"/>
      <c r="G708" s="141"/>
      <c r="H708" s="141"/>
      <c r="I708" s="141"/>
      <c r="J708" s="141"/>
      <c r="K708" s="141"/>
      <c r="L708" s="141"/>
      <c r="M708" s="144"/>
      <c r="N708" s="144"/>
      <c r="O708" s="141"/>
      <c r="P708" s="145"/>
      <c r="Q708" s="141"/>
      <c r="R708" s="143"/>
      <c r="S708" s="141"/>
      <c r="T708" s="141"/>
      <c r="U708" s="141"/>
    </row>
    <row r="709" ht="12.75" customHeight="1">
      <c r="A709" s="141"/>
      <c r="B709" s="141"/>
      <c r="C709" s="141"/>
      <c r="D709" s="141"/>
      <c r="E709" s="142"/>
      <c r="F709" s="141"/>
      <c r="G709" s="141"/>
      <c r="H709" s="141"/>
      <c r="I709" s="141"/>
      <c r="J709" s="141"/>
      <c r="K709" s="141"/>
      <c r="L709" s="141"/>
      <c r="M709" s="144"/>
      <c r="N709" s="144"/>
      <c r="O709" s="141"/>
      <c r="P709" s="145"/>
      <c r="Q709" s="141"/>
      <c r="R709" s="143"/>
      <c r="S709" s="141"/>
      <c r="T709" s="141"/>
      <c r="U709" s="141"/>
    </row>
    <row r="710" ht="12.75" customHeight="1">
      <c r="A710" s="141"/>
      <c r="B710" s="141"/>
      <c r="C710" s="141"/>
      <c r="D710" s="141"/>
      <c r="E710" s="142"/>
      <c r="F710" s="141"/>
      <c r="G710" s="141"/>
      <c r="H710" s="141"/>
      <c r="I710" s="141"/>
      <c r="J710" s="141"/>
      <c r="K710" s="141"/>
      <c r="L710" s="141"/>
      <c r="M710" s="144"/>
      <c r="N710" s="144"/>
      <c r="O710" s="141"/>
      <c r="P710" s="145"/>
      <c r="Q710" s="141"/>
      <c r="R710" s="143"/>
      <c r="S710" s="141"/>
      <c r="T710" s="141"/>
      <c r="U710" s="141"/>
    </row>
    <row r="711" ht="12.75" customHeight="1">
      <c r="A711" s="141"/>
      <c r="B711" s="141"/>
      <c r="C711" s="141"/>
      <c r="D711" s="141"/>
      <c r="E711" s="142"/>
      <c r="F711" s="141"/>
      <c r="G711" s="141"/>
      <c r="H711" s="141"/>
      <c r="I711" s="141"/>
      <c r="J711" s="141"/>
      <c r="K711" s="141"/>
      <c r="L711" s="141"/>
      <c r="M711" s="144"/>
      <c r="N711" s="144"/>
      <c r="O711" s="141"/>
      <c r="P711" s="145"/>
      <c r="Q711" s="141"/>
      <c r="R711" s="143"/>
      <c r="S711" s="141"/>
      <c r="T711" s="141"/>
      <c r="U711" s="141"/>
    </row>
    <row r="712" ht="12.75" customHeight="1">
      <c r="A712" s="141"/>
      <c r="B712" s="141"/>
      <c r="C712" s="141"/>
      <c r="D712" s="141"/>
      <c r="E712" s="142"/>
      <c r="F712" s="141"/>
      <c r="G712" s="141"/>
      <c r="H712" s="141"/>
      <c r="I712" s="141"/>
      <c r="J712" s="141"/>
      <c r="K712" s="141"/>
      <c r="L712" s="141"/>
      <c r="M712" s="144"/>
      <c r="N712" s="144"/>
      <c r="O712" s="141"/>
      <c r="P712" s="145"/>
      <c r="Q712" s="141"/>
      <c r="R712" s="143"/>
      <c r="S712" s="141"/>
      <c r="T712" s="141"/>
      <c r="U712" s="141"/>
    </row>
    <row r="713" ht="12.75" customHeight="1">
      <c r="A713" s="141"/>
      <c r="B713" s="141"/>
      <c r="C713" s="141"/>
      <c r="D713" s="141"/>
      <c r="E713" s="142"/>
      <c r="F713" s="141"/>
      <c r="G713" s="141"/>
      <c r="H713" s="141"/>
      <c r="I713" s="141"/>
      <c r="J713" s="141"/>
      <c r="K713" s="141"/>
      <c r="L713" s="141"/>
      <c r="M713" s="144"/>
      <c r="N713" s="144"/>
      <c r="O713" s="141"/>
      <c r="P713" s="145"/>
      <c r="Q713" s="141"/>
      <c r="R713" s="143"/>
      <c r="S713" s="141"/>
      <c r="T713" s="141"/>
      <c r="U713" s="141"/>
    </row>
    <row r="714" ht="12.75" customHeight="1">
      <c r="A714" s="141"/>
      <c r="B714" s="141"/>
      <c r="C714" s="141"/>
      <c r="D714" s="141"/>
      <c r="E714" s="142"/>
      <c r="F714" s="141"/>
      <c r="G714" s="141"/>
      <c r="H714" s="141"/>
      <c r="I714" s="141"/>
      <c r="J714" s="141"/>
      <c r="K714" s="141"/>
      <c r="L714" s="141"/>
      <c r="M714" s="144"/>
      <c r="N714" s="144"/>
      <c r="O714" s="141"/>
      <c r="P714" s="145"/>
      <c r="Q714" s="141"/>
      <c r="R714" s="143"/>
      <c r="S714" s="141"/>
      <c r="T714" s="141"/>
      <c r="U714" s="141"/>
    </row>
    <row r="715" ht="12.75" customHeight="1">
      <c r="A715" s="141"/>
      <c r="B715" s="141"/>
      <c r="C715" s="141"/>
      <c r="D715" s="141"/>
      <c r="E715" s="142"/>
      <c r="F715" s="141"/>
      <c r="G715" s="141"/>
      <c r="H715" s="141"/>
      <c r="I715" s="141"/>
      <c r="J715" s="141"/>
      <c r="K715" s="141"/>
      <c r="L715" s="141"/>
      <c r="M715" s="144"/>
      <c r="N715" s="144"/>
      <c r="O715" s="141"/>
      <c r="P715" s="145"/>
      <c r="Q715" s="141"/>
      <c r="R715" s="143"/>
      <c r="S715" s="141"/>
      <c r="T715" s="141"/>
      <c r="U715" s="141"/>
    </row>
    <row r="716" ht="12.75" customHeight="1">
      <c r="A716" s="141"/>
      <c r="B716" s="141"/>
      <c r="C716" s="141"/>
      <c r="D716" s="141"/>
      <c r="E716" s="142"/>
      <c r="F716" s="141"/>
      <c r="G716" s="141"/>
      <c r="H716" s="141"/>
      <c r="I716" s="141"/>
      <c r="J716" s="141"/>
      <c r="K716" s="141"/>
      <c r="L716" s="141"/>
      <c r="M716" s="144"/>
      <c r="N716" s="144"/>
      <c r="O716" s="141"/>
      <c r="P716" s="145"/>
      <c r="Q716" s="141"/>
      <c r="R716" s="143"/>
      <c r="S716" s="141"/>
      <c r="T716" s="141"/>
      <c r="U716" s="141"/>
    </row>
    <row r="717" ht="12.75" customHeight="1">
      <c r="A717" s="141"/>
      <c r="B717" s="141"/>
      <c r="C717" s="141"/>
      <c r="D717" s="141"/>
      <c r="E717" s="142"/>
      <c r="F717" s="141"/>
      <c r="G717" s="141"/>
      <c r="H717" s="141"/>
      <c r="I717" s="141"/>
      <c r="J717" s="141"/>
      <c r="K717" s="141"/>
      <c r="L717" s="141"/>
      <c r="M717" s="144"/>
      <c r="N717" s="144"/>
      <c r="O717" s="141"/>
      <c r="P717" s="145"/>
      <c r="Q717" s="141"/>
      <c r="R717" s="143"/>
      <c r="S717" s="141"/>
      <c r="T717" s="141"/>
      <c r="U717" s="141"/>
    </row>
    <row r="718" ht="12.75" customHeight="1">
      <c r="A718" s="141"/>
      <c r="B718" s="141"/>
      <c r="C718" s="141"/>
      <c r="D718" s="141"/>
      <c r="E718" s="142"/>
      <c r="F718" s="141"/>
      <c r="G718" s="141"/>
      <c r="H718" s="141"/>
      <c r="I718" s="141"/>
      <c r="J718" s="141"/>
      <c r="K718" s="141"/>
      <c r="L718" s="141"/>
      <c r="M718" s="144"/>
      <c r="N718" s="144"/>
      <c r="O718" s="141"/>
      <c r="P718" s="145"/>
      <c r="Q718" s="141"/>
      <c r="R718" s="143"/>
      <c r="S718" s="141"/>
      <c r="T718" s="141"/>
      <c r="U718" s="141"/>
    </row>
    <row r="719" ht="12.75" customHeight="1">
      <c r="A719" s="141"/>
      <c r="B719" s="141"/>
      <c r="C719" s="141"/>
      <c r="D719" s="141"/>
      <c r="E719" s="142"/>
      <c r="F719" s="141"/>
      <c r="G719" s="141"/>
      <c r="H719" s="141"/>
      <c r="I719" s="141"/>
      <c r="J719" s="141"/>
      <c r="K719" s="141"/>
      <c r="L719" s="141"/>
      <c r="M719" s="144"/>
      <c r="N719" s="144"/>
      <c r="O719" s="141"/>
      <c r="P719" s="145"/>
      <c r="Q719" s="141"/>
      <c r="R719" s="143"/>
      <c r="S719" s="141"/>
      <c r="T719" s="141"/>
      <c r="U719" s="141"/>
    </row>
    <row r="720" ht="12.75" customHeight="1">
      <c r="A720" s="141"/>
      <c r="B720" s="141"/>
      <c r="C720" s="141"/>
      <c r="D720" s="141"/>
      <c r="E720" s="142"/>
      <c r="F720" s="141"/>
      <c r="G720" s="141"/>
      <c r="H720" s="141"/>
      <c r="I720" s="141"/>
      <c r="J720" s="141"/>
      <c r="K720" s="141"/>
      <c r="L720" s="141"/>
      <c r="M720" s="144"/>
      <c r="N720" s="144"/>
      <c r="O720" s="141"/>
      <c r="P720" s="145"/>
      <c r="Q720" s="141"/>
      <c r="R720" s="143"/>
      <c r="S720" s="141"/>
      <c r="T720" s="141"/>
      <c r="U720" s="141"/>
    </row>
    <row r="721" ht="12.75" customHeight="1">
      <c r="A721" s="141"/>
      <c r="B721" s="141"/>
      <c r="C721" s="141"/>
      <c r="D721" s="141"/>
      <c r="E721" s="142"/>
      <c r="F721" s="141"/>
      <c r="G721" s="141"/>
      <c r="H721" s="141"/>
      <c r="I721" s="141"/>
      <c r="J721" s="141"/>
      <c r="K721" s="141"/>
      <c r="L721" s="141"/>
      <c r="M721" s="144"/>
      <c r="N721" s="144"/>
      <c r="O721" s="141"/>
      <c r="P721" s="145"/>
      <c r="Q721" s="141"/>
      <c r="R721" s="143"/>
      <c r="S721" s="141"/>
      <c r="T721" s="141"/>
      <c r="U721" s="141"/>
    </row>
    <row r="722" ht="12.75" customHeight="1">
      <c r="A722" s="141"/>
      <c r="B722" s="141"/>
      <c r="C722" s="141"/>
      <c r="D722" s="141"/>
      <c r="E722" s="142"/>
      <c r="F722" s="141"/>
      <c r="G722" s="141"/>
      <c r="H722" s="141"/>
      <c r="I722" s="141"/>
      <c r="J722" s="141"/>
      <c r="K722" s="141"/>
      <c r="L722" s="141"/>
      <c r="M722" s="144"/>
      <c r="N722" s="144"/>
      <c r="O722" s="141"/>
      <c r="P722" s="145"/>
      <c r="Q722" s="141"/>
      <c r="R722" s="143"/>
      <c r="S722" s="141"/>
      <c r="T722" s="141"/>
      <c r="U722" s="141"/>
    </row>
    <row r="723" ht="12.75" customHeight="1">
      <c r="A723" s="141"/>
      <c r="B723" s="141"/>
      <c r="C723" s="141"/>
      <c r="D723" s="141"/>
      <c r="E723" s="142"/>
      <c r="F723" s="141"/>
      <c r="G723" s="141"/>
      <c r="H723" s="141"/>
      <c r="I723" s="141"/>
      <c r="J723" s="141"/>
      <c r="K723" s="141"/>
      <c r="L723" s="141"/>
      <c r="M723" s="144"/>
      <c r="N723" s="144"/>
      <c r="O723" s="141"/>
      <c r="P723" s="145"/>
      <c r="Q723" s="141"/>
      <c r="R723" s="143"/>
      <c r="S723" s="141"/>
      <c r="T723" s="141"/>
      <c r="U723" s="141"/>
    </row>
    <row r="724" ht="12.75" customHeight="1">
      <c r="A724" s="141"/>
      <c r="B724" s="141"/>
      <c r="C724" s="141"/>
      <c r="D724" s="141"/>
      <c r="E724" s="142"/>
      <c r="F724" s="141"/>
      <c r="G724" s="141"/>
      <c r="H724" s="141"/>
      <c r="I724" s="141"/>
      <c r="J724" s="141"/>
      <c r="K724" s="141"/>
      <c r="L724" s="141"/>
      <c r="M724" s="144"/>
      <c r="N724" s="144"/>
      <c r="O724" s="141"/>
      <c r="P724" s="145"/>
      <c r="Q724" s="141"/>
      <c r="R724" s="143"/>
      <c r="S724" s="141"/>
      <c r="T724" s="141"/>
      <c r="U724" s="141"/>
    </row>
    <row r="725" ht="12.75" customHeight="1">
      <c r="A725" s="141"/>
      <c r="B725" s="141"/>
      <c r="C725" s="141"/>
      <c r="D725" s="141"/>
      <c r="E725" s="142"/>
      <c r="F725" s="141"/>
      <c r="G725" s="141"/>
      <c r="H725" s="141"/>
      <c r="I725" s="141"/>
      <c r="J725" s="141"/>
      <c r="K725" s="141"/>
      <c r="L725" s="141"/>
      <c r="M725" s="144"/>
      <c r="N725" s="144"/>
      <c r="O725" s="141"/>
      <c r="P725" s="145"/>
      <c r="Q725" s="141"/>
      <c r="R725" s="143"/>
      <c r="S725" s="141"/>
      <c r="T725" s="141"/>
      <c r="U725" s="141"/>
    </row>
    <row r="726" ht="12.75" customHeight="1">
      <c r="A726" s="141"/>
      <c r="B726" s="141"/>
      <c r="C726" s="141"/>
      <c r="D726" s="141"/>
      <c r="E726" s="142"/>
      <c r="F726" s="141"/>
      <c r="G726" s="141"/>
      <c r="H726" s="141"/>
      <c r="I726" s="141"/>
      <c r="J726" s="141"/>
      <c r="K726" s="141"/>
      <c r="L726" s="141"/>
      <c r="M726" s="144"/>
      <c r="N726" s="144"/>
      <c r="O726" s="141"/>
      <c r="P726" s="145"/>
      <c r="Q726" s="141"/>
      <c r="R726" s="143"/>
      <c r="S726" s="141"/>
      <c r="T726" s="141"/>
      <c r="U726" s="141"/>
    </row>
    <row r="727" ht="12.75" customHeight="1">
      <c r="A727" s="141"/>
      <c r="B727" s="141"/>
      <c r="C727" s="141"/>
      <c r="D727" s="141"/>
      <c r="E727" s="142"/>
      <c r="F727" s="141"/>
      <c r="G727" s="141"/>
      <c r="H727" s="141"/>
      <c r="I727" s="141"/>
      <c r="J727" s="141"/>
      <c r="K727" s="141"/>
      <c r="L727" s="141"/>
      <c r="M727" s="144"/>
      <c r="N727" s="144"/>
      <c r="O727" s="141"/>
      <c r="P727" s="145"/>
      <c r="Q727" s="141"/>
      <c r="R727" s="143"/>
      <c r="S727" s="141"/>
      <c r="T727" s="141"/>
      <c r="U727" s="141"/>
    </row>
    <row r="728" ht="12.75" customHeight="1">
      <c r="A728" s="141"/>
      <c r="B728" s="141"/>
      <c r="C728" s="141"/>
      <c r="D728" s="141"/>
      <c r="E728" s="142"/>
      <c r="F728" s="141"/>
      <c r="G728" s="141"/>
      <c r="H728" s="141"/>
      <c r="I728" s="141"/>
      <c r="J728" s="141"/>
      <c r="K728" s="141"/>
      <c r="L728" s="141"/>
      <c r="M728" s="144"/>
      <c r="N728" s="144"/>
      <c r="O728" s="141"/>
      <c r="P728" s="145"/>
      <c r="Q728" s="141"/>
      <c r="R728" s="143"/>
      <c r="S728" s="141"/>
      <c r="T728" s="141"/>
      <c r="U728" s="141"/>
    </row>
    <row r="729" ht="12.75" customHeight="1">
      <c r="A729" s="141"/>
      <c r="B729" s="141"/>
      <c r="C729" s="141"/>
      <c r="D729" s="141"/>
      <c r="E729" s="142"/>
      <c r="F729" s="141"/>
      <c r="G729" s="141"/>
      <c r="H729" s="141"/>
      <c r="I729" s="141"/>
      <c r="J729" s="141"/>
      <c r="K729" s="141"/>
      <c r="L729" s="141"/>
      <c r="M729" s="144"/>
      <c r="N729" s="144"/>
      <c r="O729" s="141"/>
      <c r="P729" s="145"/>
      <c r="Q729" s="141"/>
      <c r="R729" s="143"/>
      <c r="S729" s="141"/>
      <c r="T729" s="141"/>
      <c r="U729" s="141"/>
    </row>
    <row r="730" ht="12.75" customHeight="1">
      <c r="A730" s="141"/>
      <c r="B730" s="141"/>
      <c r="C730" s="141"/>
      <c r="D730" s="141"/>
      <c r="E730" s="142"/>
      <c r="F730" s="141"/>
      <c r="G730" s="141"/>
      <c r="H730" s="141"/>
      <c r="I730" s="141"/>
      <c r="J730" s="141"/>
      <c r="K730" s="141"/>
      <c r="L730" s="141"/>
      <c r="M730" s="144"/>
      <c r="N730" s="144"/>
      <c r="O730" s="141"/>
      <c r="P730" s="145"/>
      <c r="Q730" s="141"/>
      <c r="R730" s="143"/>
      <c r="S730" s="141"/>
      <c r="T730" s="141"/>
      <c r="U730" s="141"/>
    </row>
    <row r="731" ht="12.75" customHeight="1">
      <c r="A731" s="141"/>
      <c r="B731" s="141"/>
      <c r="C731" s="141"/>
      <c r="D731" s="141"/>
      <c r="E731" s="142"/>
      <c r="F731" s="141"/>
      <c r="G731" s="141"/>
      <c r="H731" s="141"/>
      <c r="I731" s="141"/>
      <c r="J731" s="141"/>
      <c r="K731" s="141"/>
      <c r="L731" s="141"/>
      <c r="M731" s="144"/>
      <c r="N731" s="144"/>
      <c r="O731" s="141"/>
      <c r="P731" s="145"/>
      <c r="Q731" s="141"/>
      <c r="R731" s="143"/>
      <c r="S731" s="141"/>
      <c r="T731" s="141"/>
      <c r="U731" s="141"/>
    </row>
    <row r="732" ht="12.75" customHeight="1">
      <c r="A732" s="141"/>
      <c r="B732" s="141"/>
      <c r="C732" s="141"/>
      <c r="D732" s="141"/>
      <c r="E732" s="142"/>
      <c r="F732" s="141"/>
      <c r="G732" s="141"/>
      <c r="H732" s="141"/>
      <c r="I732" s="141"/>
      <c r="J732" s="141"/>
      <c r="K732" s="141"/>
      <c r="L732" s="141"/>
      <c r="M732" s="144"/>
      <c r="N732" s="144"/>
      <c r="O732" s="141"/>
      <c r="P732" s="145"/>
      <c r="Q732" s="141"/>
      <c r="R732" s="143"/>
      <c r="S732" s="141"/>
      <c r="T732" s="141"/>
      <c r="U732" s="141"/>
    </row>
    <row r="733" ht="12.75" customHeight="1">
      <c r="A733" s="141"/>
      <c r="B733" s="141"/>
      <c r="C733" s="141"/>
      <c r="D733" s="141"/>
      <c r="E733" s="142"/>
      <c r="F733" s="141"/>
      <c r="G733" s="141"/>
      <c r="H733" s="141"/>
      <c r="I733" s="141"/>
      <c r="J733" s="141"/>
      <c r="K733" s="141"/>
      <c r="L733" s="141"/>
      <c r="M733" s="144"/>
      <c r="N733" s="144"/>
      <c r="O733" s="141"/>
      <c r="P733" s="145"/>
      <c r="Q733" s="141"/>
      <c r="R733" s="143"/>
      <c r="S733" s="141"/>
      <c r="T733" s="141"/>
      <c r="U733" s="141"/>
    </row>
    <row r="734" ht="12.75" customHeight="1">
      <c r="A734" s="141"/>
      <c r="B734" s="141"/>
      <c r="C734" s="141"/>
      <c r="D734" s="141"/>
      <c r="E734" s="142"/>
      <c r="F734" s="141"/>
      <c r="G734" s="141"/>
      <c r="H734" s="141"/>
      <c r="I734" s="141"/>
      <c r="J734" s="141"/>
      <c r="K734" s="141"/>
      <c r="L734" s="141"/>
      <c r="M734" s="144"/>
      <c r="N734" s="144"/>
      <c r="O734" s="141"/>
      <c r="P734" s="145"/>
      <c r="Q734" s="141"/>
      <c r="R734" s="143"/>
      <c r="S734" s="141"/>
      <c r="T734" s="141"/>
      <c r="U734" s="141"/>
    </row>
    <row r="735" ht="12.75" customHeight="1">
      <c r="A735" s="141"/>
      <c r="B735" s="141"/>
      <c r="C735" s="141"/>
      <c r="D735" s="141"/>
      <c r="E735" s="142"/>
      <c r="F735" s="141"/>
      <c r="G735" s="141"/>
      <c r="H735" s="141"/>
      <c r="I735" s="141"/>
      <c r="J735" s="141"/>
      <c r="K735" s="141"/>
      <c r="L735" s="141"/>
      <c r="M735" s="144"/>
      <c r="N735" s="144"/>
      <c r="O735" s="141"/>
      <c r="P735" s="145"/>
      <c r="Q735" s="141"/>
      <c r="R735" s="143"/>
      <c r="S735" s="141"/>
      <c r="T735" s="141"/>
      <c r="U735" s="141"/>
    </row>
    <row r="736" ht="12.75" customHeight="1">
      <c r="A736" s="141"/>
      <c r="B736" s="141"/>
      <c r="C736" s="141"/>
      <c r="D736" s="141"/>
      <c r="E736" s="142"/>
      <c r="F736" s="141"/>
      <c r="G736" s="141"/>
      <c r="H736" s="141"/>
      <c r="I736" s="141"/>
      <c r="J736" s="141"/>
      <c r="K736" s="141"/>
      <c r="L736" s="141"/>
      <c r="M736" s="144"/>
      <c r="N736" s="144"/>
      <c r="O736" s="141"/>
      <c r="P736" s="145"/>
      <c r="Q736" s="141"/>
      <c r="R736" s="143"/>
      <c r="S736" s="141"/>
      <c r="T736" s="141"/>
      <c r="U736" s="141"/>
    </row>
    <row r="737" ht="12.75" customHeight="1">
      <c r="A737" s="141"/>
      <c r="B737" s="141"/>
      <c r="C737" s="141"/>
      <c r="D737" s="141"/>
      <c r="E737" s="142"/>
      <c r="F737" s="141"/>
      <c r="G737" s="141"/>
      <c r="H737" s="141"/>
      <c r="I737" s="141"/>
      <c r="J737" s="141"/>
      <c r="K737" s="141"/>
      <c r="L737" s="141"/>
      <c r="M737" s="144"/>
      <c r="N737" s="144"/>
      <c r="O737" s="141"/>
      <c r="P737" s="145"/>
      <c r="Q737" s="141"/>
      <c r="R737" s="143"/>
      <c r="S737" s="141"/>
      <c r="T737" s="141"/>
      <c r="U737" s="141"/>
    </row>
    <row r="738" ht="12.75" customHeight="1">
      <c r="A738" s="141"/>
      <c r="B738" s="141"/>
      <c r="C738" s="141"/>
      <c r="D738" s="141"/>
      <c r="E738" s="142"/>
      <c r="F738" s="141"/>
      <c r="G738" s="141"/>
      <c r="H738" s="141"/>
      <c r="I738" s="141"/>
      <c r="J738" s="141"/>
      <c r="K738" s="141"/>
      <c r="L738" s="141"/>
      <c r="M738" s="144"/>
      <c r="N738" s="144"/>
      <c r="O738" s="141"/>
      <c r="P738" s="145"/>
      <c r="Q738" s="141"/>
      <c r="R738" s="143"/>
      <c r="S738" s="141"/>
      <c r="T738" s="141"/>
      <c r="U738" s="141"/>
    </row>
    <row r="739" ht="12.75" customHeight="1">
      <c r="A739" s="141"/>
      <c r="B739" s="141"/>
      <c r="C739" s="141"/>
      <c r="D739" s="141"/>
      <c r="E739" s="142"/>
      <c r="F739" s="141"/>
      <c r="G739" s="141"/>
      <c r="H739" s="141"/>
      <c r="I739" s="141"/>
      <c r="J739" s="141"/>
      <c r="K739" s="141"/>
      <c r="L739" s="141"/>
      <c r="M739" s="144"/>
      <c r="N739" s="144"/>
      <c r="O739" s="141"/>
      <c r="P739" s="145"/>
      <c r="Q739" s="141"/>
      <c r="R739" s="143"/>
      <c r="S739" s="141"/>
      <c r="T739" s="141"/>
      <c r="U739" s="141"/>
    </row>
    <row r="740" ht="12.75" customHeight="1">
      <c r="A740" s="141"/>
      <c r="B740" s="141"/>
      <c r="C740" s="141"/>
      <c r="D740" s="141"/>
      <c r="E740" s="142"/>
      <c r="F740" s="141"/>
      <c r="G740" s="141"/>
      <c r="H740" s="141"/>
      <c r="I740" s="141"/>
      <c r="J740" s="141"/>
      <c r="K740" s="141"/>
      <c r="L740" s="141"/>
      <c r="M740" s="144"/>
      <c r="N740" s="144"/>
      <c r="O740" s="141"/>
      <c r="P740" s="145"/>
      <c r="Q740" s="141"/>
      <c r="R740" s="143"/>
      <c r="S740" s="141"/>
      <c r="T740" s="141"/>
      <c r="U740" s="141"/>
    </row>
    <row r="741" ht="12.75" customHeight="1">
      <c r="A741" s="141"/>
      <c r="B741" s="141"/>
      <c r="C741" s="141"/>
      <c r="D741" s="141"/>
      <c r="E741" s="142"/>
      <c r="F741" s="141"/>
      <c r="G741" s="141"/>
      <c r="H741" s="141"/>
      <c r="I741" s="141"/>
      <c r="J741" s="141"/>
      <c r="K741" s="141"/>
      <c r="L741" s="141"/>
      <c r="M741" s="144"/>
      <c r="N741" s="144"/>
      <c r="O741" s="141"/>
      <c r="P741" s="145"/>
      <c r="Q741" s="141"/>
      <c r="R741" s="143"/>
      <c r="S741" s="141"/>
      <c r="T741" s="141"/>
      <c r="U741" s="141"/>
    </row>
    <row r="742" ht="12.75" customHeight="1">
      <c r="A742" s="141"/>
      <c r="B742" s="141"/>
      <c r="C742" s="141"/>
      <c r="D742" s="141"/>
      <c r="E742" s="142"/>
      <c r="F742" s="141"/>
      <c r="G742" s="141"/>
      <c r="H742" s="141"/>
      <c r="I742" s="141"/>
      <c r="J742" s="141"/>
      <c r="K742" s="141"/>
      <c r="L742" s="141"/>
      <c r="M742" s="144"/>
      <c r="N742" s="144"/>
      <c r="O742" s="141"/>
      <c r="P742" s="145"/>
      <c r="Q742" s="141"/>
      <c r="R742" s="143"/>
      <c r="S742" s="141"/>
      <c r="T742" s="141"/>
      <c r="U742" s="141"/>
    </row>
    <row r="743" ht="12.75" customHeight="1">
      <c r="A743" s="141"/>
      <c r="B743" s="141"/>
      <c r="C743" s="141"/>
      <c r="D743" s="141"/>
      <c r="E743" s="142"/>
      <c r="F743" s="141"/>
      <c r="G743" s="141"/>
      <c r="H743" s="141"/>
      <c r="I743" s="141"/>
      <c r="J743" s="141"/>
      <c r="K743" s="141"/>
      <c r="L743" s="141"/>
      <c r="M743" s="144"/>
      <c r="N743" s="144"/>
      <c r="O743" s="141"/>
      <c r="P743" s="145"/>
      <c r="Q743" s="141"/>
      <c r="R743" s="143"/>
      <c r="S743" s="141"/>
      <c r="T743" s="141"/>
      <c r="U743" s="141"/>
    </row>
    <row r="744" ht="12.75" customHeight="1">
      <c r="A744" s="141"/>
      <c r="B744" s="141"/>
      <c r="C744" s="141"/>
      <c r="D744" s="141"/>
      <c r="E744" s="142"/>
      <c r="F744" s="141"/>
      <c r="G744" s="141"/>
      <c r="H744" s="141"/>
      <c r="I744" s="141"/>
      <c r="J744" s="141"/>
      <c r="K744" s="141"/>
      <c r="L744" s="141"/>
      <c r="M744" s="144"/>
      <c r="N744" s="144"/>
      <c r="O744" s="141"/>
      <c r="P744" s="145"/>
      <c r="Q744" s="141"/>
      <c r="R744" s="143"/>
      <c r="S744" s="141"/>
      <c r="T744" s="141"/>
      <c r="U744" s="141"/>
    </row>
    <row r="745" ht="12.75" customHeight="1">
      <c r="A745" s="141"/>
      <c r="B745" s="141"/>
      <c r="C745" s="141"/>
      <c r="D745" s="141"/>
      <c r="E745" s="142"/>
      <c r="F745" s="141"/>
      <c r="G745" s="141"/>
      <c r="H745" s="141"/>
      <c r="I745" s="141"/>
      <c r="J745" s="141"/>
      <c r="K745" s="141"/>
      <c r="L745" s="141"/>
      <c r="M745" s="144"/>
      <c r="N745" s="144"/>
      <c r="O745" s="141"/>
      <c r="P745" s="145"/>
      <c r="Q745" s="141"/>
      <c r="R745" s="143"/>
      <c r="S745" s="141"/>
      <c r="T745" s="141"/>
      <c r="U745" s="141"/>
    </row>
    <row r="746" ht="12.75" customHeight="1">
      <c r="A746" s="141"/>
      <c r="B746" s="141"/>
      <c r="C746" s="141"/>
      <c r="D746" s="141"/>
      <c r="E746" s="142"/>
      <c r="F746" s="141"/>
      <c r="G746" s="141"/>
      <c r="H746" s="141"/>
      <c r="I746" s="141"/>
      <c r="J746" s="141"/>
      <c r="K746" s="141"/>
      <c r="L746" s="141"/>
      <c r="M746" s="144"/>
      <c r="N746" s="144"/>
      <c r="O746" s="141"/>
      <c r="P746" s="145"/>
      <c r="Q746" s="141"/>
      <c r="R746" s="143"/>
      <c r="S746" s="141"/>
      <c r="T746" s="141"/>
      <c r="U746" s="141"/>
    </row>
    <row r="747" ht="12.75" customHeight="1">
      <c r="A747" s="141"/>
      <c r="B747" s="141"/>
      <c r="C747" s="141"/>
      <c r="D747" s="141"/>
      <c r="E747" s="142"/>
      <c r="F747" s="141"/>
      <c r="G747" s="141"/>
      <c r="H747" s="141"/>
      <c r="I747" s="141"/>
      <c r="J747" s="141"/>
      <c r="K747" s="141"/>
      <c r="L747" s="141"/>
      <c r="M747" s="144"/>
      <c r="N747" s="144"/>
      <c r="O747" s="141"/>
      <c r="P747" s="145"/>
      <c r="Q747" s="141"/>
      <c r="R747" s="143"/>
      <c r="S747" s="141"/>
      <c r="T747" s="141"/>
      <c r="U747" s="141"/>
    </row>
    <row r="748" ht="12.75" customHeight="1">
      <c r="A748" s="141"/>
      <c r="B748" s="141"/>
      <c r="C748" s="141"/>
      <c r="D748" s="141"/>
      <c r="E748" s="142"/>
      <c r="F748" s="141"/>
      <c r="G748" s="141"/>
      <c r="H748" s="141"/>
      <c r="I748" s="141"/>
      <c r="J748" s="141"/>
      <c r="K748" s="141"/>
      <c r="L748" s="141"/>
      <c r="M748" s="144"/>
      <c r="N748" s="144"/>
      <c r="O748" s="141"/>
      <c r="P748" s="145"/>
      <c r="Q748" s="141"/>
      <c r="R748" s="143"/>
      <c r="S748" s="141"/>
      <c r="T748" s="141"/>
      <c r="U748" s="141"/>
    </row>
    <row r="749" ht="12.75" customHeight="1">
      <c r="A749" s="141"/>
      <c r="B749" s="141"/>
      <c r="C749" s="141"/>
      <c r="D749" s="141"/>
      <c r="E749" s="142"/>
      <c r="F749" s="141"/>
      <c r="G749" s="141"/>
      <c r="H749" s="141"/>
      <c r="I749" s="141"/>
      <c r="J749" s="141"/>
      <c r="K749" s="141"/>
      <c r="L749" s="141"/>
      <c r="M749" s="144"/>
      <c r="N749" s="144"/>
      <c r="O749" s="141"/>
      <c r="P749" s="145"/>
      <c r="Q749" s="141"/>
      <c r="R749" s="143"/>
      <c r="S749" s="141"/>
      <c r="T749" s="141"/>
      <c r="U749" s="141"/>
    </row>
    <row r="750" ht="12.75" customHeight="1">
      <c r="A750" s="141"/>
      <c r="B750" s="141"/>
      <c r="C750" s="141"/>
      <c r="D750" s="141"/>
      <c r="E750" s="142"/>
      <c r="F750" s="141"/>
      <c r="G750" s="141"/>
      <c r="H750" s="141"/>
      <c r="I750" s="141"/>
      <c r="J750" s="141"/>
      <c r="K750" s="141"/>
      <c r="L750" s="141"/>
      <c r="M750" s="144"/>
      <c r="N750" s="144"/>
      <c r="O750" s="141"/>
      <c r="P750" s="145"/>
      <c r="Q750" s="141"/>
      <c r="R750" s="143"/>
      <c r="S750" s="141"/>
      <c r="T750" s="141"/>
      <c r="U750" s="141"/>
    </row>
    <row r="751" ht="12.75" customHeight="1">
      <c r="A751" s="141"/>
      <c r="B751" s="141"/>
      <c r="C751" s="141"/>
      <c r="D751" s="141"/>
      <c r="E751" s="142"/>
      <c r="F751" s="141"/>
      <c r="G751" s="141"/>
      <c r="H751" s="141"/>
      <c r="I751" s="141"/>
      <c r="J751" s="141"/>
      <c r="K751" s="141"/>
      <c r="L751" s="141"/>
      <c r="M751" s="144"/>
      <c r="N751" s="144"/>
      <c r="O751" s="141"/>
      <c r="P751" s="145"/>
      <c r="Q751" s="141"/>
      <c r="R751" s="143"/>
      <c r="S751" s="141"/>
      <c r="T751" s="141"/>
      <c r="U751" s="141"/>
    </row>
    <row r="752" ht="12.75" customHeight="1">
      <c r="A752" s="141"/>
      <c r="B752" s="141"/>
      <c r="C752" s="141"/>
      <c r="D752" s="141"/>
      <c r="E752" s="142"/>
      <c r="F752" s="141"/>
      <c r="G752" s="141"/>
      <c r="H752" s="141"/>
      <c r="I752" s="141"/>
      <c r="J752" s="141"/>
      <c r="K752" s="141"/>
      <c r="L752" s="141"/>
      <c r="M752" s="144"/>
      <c r="N752" s="144"/>
      <c r="O752" s="141"/>
      <c r="P752" s="145"/>
      <c r="Q752" s="141"/>
      <c r="R752" s="143"/>
      <c r="S752" s="141"/>
      <c r="T752" s="141"/>
      <c r="U752" s="141"/>
    </row>
    <row r="753" ht="12.75" customHeight="1">
      <c r="A753" s="141"/>
      <c r="B753" s="141"/>
      <c r="C753" s="141"/>
      <c r="D753" s="141"/>
      <c r="E753" s="142"/>
      <c r="F753" s="141"/>
      <c r="G753" s="141"/>
      <c r="H753" s="141"/>
      <c r="I753" s="141"/>
      <c r="J753" s="141"/>
      <c r="K753" s="141"/>
      <c r="L753" s="141"/>
      <c r="M753" s="144"/>
      <c r="N753" s="144"/>
      <c r="O753" s="141"/>
      <c r="P753" s="145"/>
      <c r="Q753" s="141"/>
      <c r="R753" s="143"/>
      <c r="S753" s="141"/>
      <c r="T753" s="141"/>
      <c r="U753" s="141"/>
    </row>
    <row r="754" ht="12.75" customHeight="1">
      <c r="A754" s="141"/>
      <c r="B754" s="141"/>
      <c r="C754" s="141"/>
      <c r="D754" s="141"/>
      <c r="E754" s="142"/>
      <c r="F754" s="141"/>
      <c r="G754" s="141"/>
      <c r="H754" s="141"/>
      <c r="I754" s="141"/>
      <c r="J754" s="141"/>
      <c r="K754" s="141"/>
      <c r="L754" s="141"/>
      <c r="M754" s="144"/>
      <c r="N754" s="144"/>
      <c r="O754" s="141"/>
      <c r="P754" s="145"/>
      <c r="Q754" s="141"/>
      <c r="R754" s="143"/>
      <c r="S754" s="141"/>
      <c r="T754" s="141"/>
      <c r="U754" s="141"/>
    </row>
    <row r="755" ht="12.75" customHeight="1">
      <c r="A755" s="141"/>
      <c r="B755" s="141"/>
      <c r="C755" s="141"/>
      <c r="D755" s="141"/>
      <c r="E755" s="142"/>
      <c r="F755" s="141"/>
      <c r="G755" s="141"/>
      <c r="H755" s="141"/>
      <c r="I755" s="141"/>
      <c r="J755" s="141"/>
      <c r="K755" s="141"/>
      <c r="L755" s="141"/>
      <c r="M755" s="144"/>
      <c r="N755" s="144"/>
      <c r="O755" s="141"/>
      <c r="P755" s="145"/>
      <c r="Q755" s="141"/>
      <c r="R755" s="143"/>
      <c r="S755" s="141"/>
      <c r="T755" s="141"/>
      <c r="U755" s="141"/>
    </row>
    <row r="756" ht="12.75" customHeight="1">
      <c r="A756" s="141"/>
      <c r="B756" s="141"/>
      <c r="C756" s="141"/>
      <c r="D756" s="141"/>
      <c r="E756" s="142"/>
      <c r="F756" s="141"/>
      <c r="G756" s="141"/>
      <c r="H756" s="141"/>
      <c r="I756" s="141"/>
      <c r="J756" s="141"/>
      <c r="K756" s="141"/>
      <c r="L756" s="141"/>
      <c r="M756" s="144"/>
      <c r="N756" s="144"/>
      <c r="O756" s="141"/>
      <c r="P756" s="145"/>
      <c r="Q756" s="141"/>
      <c r="R756" s="143"/>
      <c r="S756" s="141"/>
      <c r="T756" s="141"/>
      <c r="U756" s="141"/>
    </row>
    <row r="757" ht="12.75" customHeight="1">
      <c r="A757" s="141"/>
      <c r="B757" s="141"/>
      <c r="C757" s="141"/>
      <c r="D757" s="141"/>
      <c r="E757" s="142"/>
      <c r="F757" s="141"/>
      <c r="G757" s="141"/>
      <c r="H757" s="141"/>
      <c r="I757" s="141"/>
      <c r="J757" s="141"/>
      <c r="K757" s="141"/>
      <c r="L757" s="141"/>
      <c r="M757" s="144"/>
      <c r="N757" s="144"/>
      <c r="O757" s="141"/>
      <c r="P757" s="145"/>
      <c r="Q757" s="141"/>
      <c r="R757" s="143"/>
      <c r="S757" s="141"/>
      <c r="T757" s="141"/>
      <c r="U757" s="141"/>
    </row>
    <row r="758" ht="12.75" customHeight="1">
      <c r="A758" s="141"/>
      <c r="B758" s="141"/>
      <c r="C758" s="141"/>
      <c r="D758" s="141"/>
      <c r="E758" s="142"/>
      <c r="F758" s="141"/>
      <c r="G758" s="141"/>
      <c r="H758" s="141"/>
      <c r="I758" s="141"/>
      <c r="J758" s="141"/>
      <c r="K758" s="141"/>
      <c r="L758" s="141"/>
      <c r="M758" s="144"/>
      <c r="N758" s="144"/>
      <c r="O758" s="141"/>
      <c r="P758" s="145"/>
      <c r="Q758" s="141"/>
      <c r="R758" s="143"/>
      <c r="S758" s="141"/>
      <c r="T758" s="141"/>
      <c r="U758" s="141"/>
    </row>
    <row r="759" ht="12.75" customHeight="1">
      <c r="A759" s="141"/>
      <c r="B759" s="141"/>
      <c r="C759" s="141"/>
      <c r="D759" s="141"/>
      <c r="E759" s="142"/>
      <c r="F759" s="141"/>
      <c r="G759" s="141"/>
      <c r="H759" s="141"/>
      <c r="I759" s="141"/>
      <c r="J759" s="141"/>
      <c r="K759" s="141"/>
      <c r="L759" s="141"/>
      <c r="M759" s="144"/>
      <c r="N759" s="144"/>
      <c r="O759" s="141"/>
      <c r="P759" s="145"/>
      <c r="Q759" s="141"/>
      <c r="R759" s="143"/>
      <c r="S759" s="141"/>
      <c r="T759" s="141"/>
      <c r="U759" s="141"/>
    </row>
    <row r="760" ht="12.75" customHeight="1">
      <c r="A760" s="141"/>
      <c r="B760" s="141"/>
      <c r="C760" s="141"/>
      <c r="D760" s="141"/>
      <c r="E760" s="142"/>
      <c r="F760" s="141"/>
      <c r="G760" s="141"/>
      <c r="H760" s="141"/>
      <c r="I760" s="141"/>
      <c r="J760" s="141"/>
      <c r="K760" s="141"/>
      <c r="L760" s="141"/>
      <c r="M760" s="144"/>
      <c r="N760" s="144"/>
      <c r="O760" s="141"/>
      <c r="P760" s="145"/>
      <c r="Q760" s="141"/>
      <c r="R760" s="143"/>
      <c r="S760" s="141"/>
      <c r="T760" s="141"/>
      <c r="U760" s="141"/>
    </row>
    <row r="761" ht="12.75" customHeight="1">
      <c r="A761" s="141"/>
      <c r="B761" s="141"/>
      <c r="C761" s="141"/>
      <c r="D761" s="141"/>
      <c r="E761" s="142"/>
      <c r="F761" s="141"/>
      <c r="G761" s="141"/>
      <c r="H761" s="141"/>
      <c r="I761" s="141"/>
      <c r="J761" s="141"/>
      <c r="K761" s="141"/>
      <c r="L761" s="141"/>
      <c r="M761" s="144"/>
      <c r="N761" s="144"/>
      <c r="O761" s="141"/>
      <c r="P761" s="145"/>
      <c r="Q761" s="141"/>
      <c r="R761" s="143"/>
      <c r="S761" s="141"/>
      <c r="T761" s="141"/>
      <c r="U761" s="141"/>
    </row>
    <row r="762" ht="12.75" customHeight="1">
      <c r="A762" s="141"/>
      <c r="B762" s="141"/>
      <c r="C762" s="141"/>
      <c r="D762" s="141"/>
      <c r="E762" s="142"/>
      <c r="F762" s="141"/>
      <c r="G762" s="141"/>
      <c r="H762" s="141"/>
      <c r="I762" s="141"/>
      <c r="J762" s="141"/>
      <c r="K762" s="141"/>
      <c r="L762" s="141"/>
      <c r="M762" s="144"/>
      <c r="N762" s="144"/>
      <c r="O762" s="141"/>
      <c r="P762" s="145"/>
      <c r="Q762" s="141"/>
      <c r="R762" s="143"/>
      <c r="S762" s="141"/>
      <c r="T762" s="141"/>
      <c r="U762" s="141"/>
    </row>
    <row r="763" ht="12.75" customHeight="1">
      <c r="A763" s="141"/>
      <c r="B763" s="141"/>
      <c r="C763" s="141"/>
      <c r="D763" s="141"/>
      <c r="E763" s="142"/>
      <c r="F763" s="141"/>
      <c r="G763" s="141"/>
      <c r="H763" s="141"/>
      <c r="I763" s="141"/>
      <c r="J763" s="141"/>
      <c r="K763" s="141"/>
      <c r="L763" s="141"/>
      <c r="M763" s="144"/>
      <c r="N763" s="144"/>
      <c r="O763" s="141"/>
      <c r="P763" s="145"/>
      <c r="Q763" s="141"/>
      <c r="R763" s="143"/>
      <c r="S763" s="141"/>
      <c r="T763" s="141"/>
      <c r="U763" s="141"/>
    </row>
    <row r="764" ht="12.75" customHeight="1">
      <c r="A764" s="141"/>
      <c r="B764" s="141"/>
      <c r="C764" s="141"/>
      <c r="D764" s="141"/>
      <c r="E764" s="142"/>
      <c r="F764" s="141"/>
      <c r="G764" s="141"/>
      <c r="H764" s="141"/>
      <c r="I764" s="141"/>
      <c r="J764" s="141"/>
      <c r="K764" s="141"/>
      <c r="L764" s="141"/>
      <c r="M764" s="144"/>
      <c r="N764" s="144"/>
      <c r="O764" s="141"/>
      <c r="P764" s="145"/>
      <c r="Q764" s="141"/>
      <c r="R764" s="143"/>
      <c r="S764" s="141"/>
      <c r="T764" s="141"/>
      <c r="U764" s="141"/>
    </row>
    <row r="765" ht="12.75" customHeight="1">
      <c r="A765" s="141"/>
      <c r="B765" s="141"/>
      <c r="C765" s="141"/>
      <c r="D765" s="141"/>
      <c r="E765" s="142"/>
      <c r="F765" s="141"/>
      <c r="G765" s="141"/>
      <c r="H765" s="141"/>
      <c r="I765" s="141"/>
      <c r="J765" s="141"/>
      <c r="K765" s="141"/>
      <c r="L765" s="141"/>
      <c r="M765" s="144"/>
      <c r="N765" s="144"/>
      <c r="O765" s="141"/>
      <c r="P765" s="145"/>
      <c r="Q765" s="141"/>
      <c r="R765" s="143"/>
      <c r="S765" s="141"/>
      <c r="T765" s="141"/>
      <c r="U765" s="141"/>
    </row>
    <row r="766" ht="12.75" customHeight="1">
      <c r="A766" s="141"/>
      <c r="B766" s="141"/>
      <c r="C766" s="141"/>
      <c r="D766" s="141"/>
      <c r="E766" s="142"/>
      <c r="F766" s="141"/>
      <c r="G766" s="141"/>
      <c r="H766" s="141"/>
      <c r="I766" s="141"/>
      <c r="J766" s="141"/>
      <c r="K766" s="141"/>
      <c r="L766" s="141"/>
      <c r="M766" s="144"/>
      <c r="N766" s="144"/>
      <c r="O766" s="141"/>
      <c r="P766" s="145"/>
      <c r="Q766" s="141"/>
      <c r="R766" s="143"/>
      <c r="S766" s="141"/>
      <c r="T766" s="141"/>
      <c r="U766" s="141"/>
    </row>
    <row r="767" ht="12.75" customHeight="1">
      <c r="A767" s="141"/>
      <c r="B767" s="141"/>
      <c r="C767" s="141"/>
      <c r="D767" s="141"/>
      <c r="E767" s="142"/>
      <c r="F767" s="141"/>
      <c r="G767" s="141"/>
      <c r="H767" s="141"/>
      <c r="I767" s="141"/>
      <c r="J767" s="141"/>
      <c r="K767" s="141"/>
      <c r="L767" s="141"/>
      <c r="M767" s="144"/>
      <c r="N767" s="144"/>
      <c r="O767" s="141"/>
      <c r="P767" s="145"/>
      <c r="Q767" s="141"/>
      <c r="R767" s="143"/>
      <c r="S767" s="141"/>
      <c r="T767" s="141"/>
      <c r="U767" s="141"/>
    </row>
    <row r="768" ht="12.75" customHeight="1">
      <c r="A768" s="141"/>
      <c r="B768" s="141"/>
      <c r="C768" s="141"/>
      <c r="D768" s="141"/>
      <c r="E768" s="142"/>
      <c r="F768" s="141"/>
      <c r="G768" s="141"/>
      <c r="H768" s="141"/>
      <c r="I768" s="141"/>
      <c r="J768" s="141"/>
      <c r="K768" s="141"/>
      <c r="L768" s="141"/>
      <c r="M768" s="144"/>
      <c r="N768" s="144"/>
      <c r="O768" s="141"/>
      <c r="P768" s="145"/>
      <c r="Q768" s="141"/>
      <c r="R768" s="143"/>
      <c r="S768" s="141"/>
      <c r="T768" s="141"/>
      <c r="U768" s="141"/>
    </row>
    <row r="769" ht="12.75" customHeight="1">
      <c r="A769" s="141"/>
      <c r="B769" s="141"/>
      <c r="C769" s="141"/>
      <c r="D769" s="141"/>
      <c r="E769" s="142"/>
      <c r="F769" s="141"/>
      <c r="G769" s="141"/>
      <c r="H769" s="141"/>
      <c r="I769" s="141"/>
      <c r="J769" s="141"/>
      <c r="K769" s="141"/>
      <c r="L769" s="141"/>
      <c r="M769" s="144"/>
      <c r="N769" s="144"/>
      <c r="O769" s="141"/>
      <c r="P769" s="145"/>
      <c r="Q769" s="141"/>
      <c r="R769" s="143"/>
      <c r="S769" s="141"/>
      <c r="T769" s="141"/>
      <c r="U769" s="141"/>
    </row>
    <row r="770" ht="12.75" customHeight="1">
      <c r="A770" s="141"/>
      <c r="B770" s="141"/>
      <c r="C770" s="141"/>
      <c r="D770" s="141"/>
      <c r="E770" s="142"/>
      <c r="F770" s="141"/>
      <c r="G770" s="141"/>
      <c r="H770" s="141"/>
      <c r="I770" s="141"/>
      <c r="J770" s="141"/>
      <c r="K770" s="141"/>
      <c r="L770" s="141"/>
      <c r="M770" s="144"/>
      <c r="N770" s="144"/>
      <c r="O770" s="141"/>
      <c r="P770" s="145"/>
      <c r="Q770" s="141"/>
      <c r="R770" s="143"/>
      <c r="S770" s="141"/>
      <c r="T770" s="141"/>
      <c r="U770" s="141"/>
    </row>
    <row r="771" ht="12.75" customHeight="1">
      <c r="A771" s="141"/>
      <c r="B771" s="141"/>
      <c r="C771" s="141"/>
      <c r="D771" s="141"/>
      <c r="E771" s="142"/>
      <c r="F771" s="141"/>
      <c r="G771" s="141"/>
      <c r="H771" s="141"/>
      <c r="I771" s="141"/>
      <c r="J771" s="141"/>
      <c r="K771" s="141"/>
      <c r="L771" s="141"/>
      <c r="M771" s="144"/>
      <c r="N771" s="144"/>
      <c r="O771" s="141"/>
      <c r="P771" s="145"/>
      <c r="Q771" s="141"/>
      <c r="R771" s="143"/>
      <c r="S771" s="141"/>
      <c r="T771" s="141"/>
      <c r="U771" s="141"/>
    </row>
    <row r="772" ht="12.75" customHeight="1">
      <c r="A772" s="141"/>
      <c r="B772" s="141"/>
      <c r="C772" s="141"/>
      <c r="D772" s="141"/>
      <c r="E772" s="142"/>
      <c r="F772" s="141"/>
      <c r="G772" s="141"/>
      <c r="H772" s="141"/>
      <c r="I772" s="141"/>
      <c r="J772" s="141"/>
      <c r="K772" s="141"/>
      <c r="L772" s="141"/>
      <c r="M772" s="144"/>
      <c r="N772" s="144"/>
      <c r="O772" s="141"/>
      <c r="P772" s="145"/>
      <c r="Q772" s="141"/>
      <c r="R772" s="143"/>
      <c r="S772" s="141"/>
      <c r="T772" s="141"/>
      <c r="U772" s="141"/>
    </row>
    <row r="773" ht="12.75" customHeight="1">
      <c r="A773" s="141"/>
      <c r="B773" s="141"/>
      <c r="C773" s="141"/>
      <c r="D773" s="141"/>
      <c r="E773" s="142"/>
      <c r="F773" s="141"/>
      <c r="G773" s="141"/>
      <c r="H773" s="141"/>
      <c r="I773" s="141"/>
      <c r="J773" s="141"/>
      <c r="K773" s="141"/>
      <c r="L773" s="141"/>
      <c r="M773" s="144"/>
      <c r="N773" s="144"/>
      <c r="O773" s="141"/>
      <c r="P773" s="145"/>
      <c r="Q773" s="141"/>
      <c r="R773" s="143"/>
      <c r="S773" s="141"/>
      <c r="T773" s="141"/>
      <c r="U773" s="141"/>
    </row>
    <row r="774" ht="12.75" customHeight="1">
      <c r="A774" s="141"/>
      <c r="B774" s="141"/>
      <c r="C774" s="141"/>
      <c r="D774" s="141"/>
      <c r="E774" s="142"/>
      <c r="F774" s="141"/>
      <c r="G774" s="141"/>
      <c r="H774" s="141"/>
      <c r="I774" s="141"/>
      <c r="J774" s="141"/>
      <c r="K774" s="141"/>
      <c r="L774" s="141"/>
      <c r="M774" s="144"/>
      <c r="N774" s="144"/>
      <c r="O774" s="141"/>
      <c r="P774" s="145"/>
      <c r="Q774" s="141"/>
      <c r="R774" s="143"/>
      <c r="S774" s="141"/>
      <c r="T774" s="141"/>
      <c r="U774" s="141"/>
    </row>
    <row r="775" ht="12.75" customHeight="1">
      <c r="A775" s="141"/>
      <c r="B775" s="141"/>
      <c r="C775" s="141"/>
      <c r="D775" s="141"/>
      <c r="E775" s="142"/>
      <c r="F775" s="141"/>
      <c r="G775" s="141"/>
      <c r="H775" s="141"/>
      <c r="I775" s="141"/>
      <c r="J775" s="141"/>
      <c r="K775" s="141"/>
      <c r="L775" s="141"/>
      <c r="M775" s="144"/>
      <c r="N775" s="144"/>
      <c r="O775" s="141"/>
      <c r="P775" s="145"/>
      <c r="Q775" s="141"/>
      <c r="R775" s="143"/>
      <c r="S775" s="141"/>
      <c r="T775" s="141"/>
      <c r="U775" s="141"/>
    </row>
    <row r="776" ht="12.75" customHeight="1">
      <c r="A776" s="141"/>
      <c r="B776" s="141"/>
      <c r="C776" s="141"/>
      <c r="D776" s="141"/>
      <c r="E776" s="142"/>
      <c r="F776" s="141"/>
      <c r="G776" s="141"/>
      <c r="H776" s="141"/>
      <c r="I776" s="141"/>
      <c r="J776" s="141"/>
      <c r="K776" s="141"/>
      <c r="L776" s="141"/>
      <c r="M776" s="144"/>
      <c r="N776" s="144"/>
      <c r="O776" s="141"/>
      <c r="P776" s="145"/>
      <c r="Q776" s="141"/>
      <c r="R776" s="143"/>
      <c r="S776" s="141"/>
      <c r="T776" s="141"/>
      <c r="U776" s="141"/>
    </row>
    <row r="777" ht="12.75" customHeight="1">
      <c r="A777" s="141"/>
      <c r="B777" s="141"/>
      <c r="C777" s="141"/>
      <c r="D777" s="141"/>
      <c r="E777" s="142"/>
      <c r="F777" s="141"/>
      <c r="G777" s="141"/>
      <c r="H777" s="141"/>
      <c r="I777" s="141"/>
      <c r="J777" s="141"/>
      <c r="K777" s="141"/>
      <c r="L777" s="141"/>
      <c r="M777" s="144"/>
      <c r="N777" s="144"/>
      <c r="O777" s="141"/>
      <c r="P777" s="145"/>
      <c r="Q777" s="141"/>
      <c r="R777" s="143"/>
      <c r="S777" s="141"/>
      <c r="T777" s="141"/>
      <c r="U777" s="141"/>
    </row>
    <row r="778" ht="12.75" customHeight="1">
      <c r="A778" s="141"/>
      <c r="B778" s="141"/>
      <c r="C778" s="141"/>
      <c r="D778" s="141"/>
      <c r="E778" s="142"/>
      <c r="F778" s="141"/>
      <c r="G778" s="141"/>
      <c r="H778" s="141"/>
      <c r="I778" s="141"/>
      <c r="J778" s="141"/>
      <c r="K778" s="141"/>
      <c r="L778" s="141"/>
      <c r="M778" s="144"/>
      <c r="N778" s="144"/>
      <c r="O778" s="141"/>
      <c r="P778" s="145"/>
      <c r="Q778" s="141"/>
      <c r="R778" s="143"/>
      <c r="S778" s="141"/>
      <c r="T778" s="141"/>
      <c r="U778" s="141"/>
    </row>
    <row r="779" ht="12.75" customHeight="1">
      <c r="A779" s="141"/>
      <c r="B779" s="141"/>
      <c r="C779" s="141"/>
      <c r="D779" s="141"/>
      <c r="E779" s="142"/>
      <c r="F779" s="141"/>
      <c r="G779" s="141"/>
      <c r="H779" s="141"/>
      <c r="I779" s="141"/>
      <c r="J779" s="141"/>
      <c r="K779" s="141"/>
      <c r="L779" s="141"/>
      <c r="M779" s="144"/>
      <c r="N779" s="144"/>
      <c r="O779" s="141"/>
      <c r="P779" s="145"/>
      <c r="Q779" s="141"/>
      <c r="R779" s="143"/>
      <c r="S779" s="141"/>
      <c r="T779" s="141"/>
      <c r="U779" s="141"/>
    </row>
    <row r="780" ht="12.75" customHeight="1">
      <c r="A780" s="141"/>
      <c r="B780" s="141"/>
      <c r="C780" s="141"/>
      <c r="D780" s="141"/>
      <c r="E780" s="142"/>
      <c r="F780" s="141"/>
      <c r="G780" s="141"/>
      <c r="H780" s="141"/>
      <c r="I780" s="141"/>
      <c r="J780" s="141"/>
      <c r="K780" s="141"/>
      <c r="L780" s="141"/>
      <c r="M780" s="144"/>
      <c r="N780" s="144"/>
      <c r="O780" s="141"/>
      <c r="P780" s="145"/>
      <c r="Q780" s="141"/>
      <c r="R780" s="143"/>
      <c r="S780" s="141"/>
      <c r="T780" s="141"/>
      <c r="U780" s="141"/>
    </row>
    <row r="781" ht="12.75" customHeight="1">
      <c r="A781" s="141"/>
      <c r="B781" s="141"/>
      <c r="C781" s="141"/>
      <c r="D781" s="141"/>
      <c r="E781" s="142"/>
      <c r="F781" s="141"/>
      <c r="G781" s="141"/>
      <c r="H781" s="141"/>
      <c r="I781" s="141"/>
      <c r="J781" s="141"/>
      <c r="K781" s="141"/>
      <c r="L781" s="141"/>
      <c r="M781" s="144"/>
      <c r="N781" s="144"/>
      <c r="O781" s="141"/>
      <c r="P781" s="145"/>
      <c r="Q781" s="141"/>
      <c r="R781" s="143"/>
      <c r="S781" s="141"/>
      <c r="T781" s="141"/>
      <c r="U781" s="141"/>
    </row>
    <row r="782" ht="12.75" customHeight="1">
      <c r="A782" s="141"/>
      <c r="B782" s="141"/>
      <c r="C782" s="141"/>
      <c r="D782" s="141"/>
      <c r="E782" s="142"/>
      <c r="F782" s="141"/>
      <c r="G782" s="141"/>
      <c r="H782" s="141"/>
      <c r="I782" s="141"/>
      <c r="J782" s="141"/>
      <c r="K782" s="141"/>
      <c r="L782" s="141"/>
      <c r="M782" s="144"/>
      <c r="N782" s="144"/>
      <c r="O782" s="141"/>
      <c r="P782" s="145"/>
      <c r="Q782" s="141"/>
      <c r="R782" s="143"/>
      <c r="S782" s="141"/>
      <c r="T782" s="141"/>
      <c r="U782" s="141"/>
    </row>
    <row r="783" ht="12.75" customHeight="1">
      <c r="A783" s="141"/>
      <c r="B783" s="141"/>
      <c r="C783" s="141"/>
      <c r="D783" s="141"/>
      <c r="E783" s="142"/>
      <c r="F783" s="141"/>
      <c r="G783" s="141"/>
      <c r="H783" s="141"/>
      <c r="I783" s="141"/>
      <c r="J783" s="141"/>
      <c r="K783" s="141"/>
      <c r="L783" s="141"/>
      <c r="M783" s="144"/>
      <c r="N783" s="144"/>
      <c r="O783" s="141"/>
      <c r="P783" s="145"/>
      <c r="Q783" s="141"/>
      <c r="R783" s="143"/>
      <c r="S783" s="141"/>
      <c r="T783" s="141"/>
      <c r="U783" s="141"/>
    </row>
    <row r="784" ht="12.75" customHeight="1">
      <c r="A784" s="141"/>
      <c r="B784" s="141"/>
      <c r="C784" s="141"/>
      <c r="D784" s="141"/>
      <c r="E784" s="142"/>
      <c r="F784" s="141"/>
      <c r="G784" s="141"/>
      <c r="H784" s="141"/>
      <c r="I784" s="141"/>
      <c r="J784" s="141"/>
      <c r="K784" s="141"/>
      <c r="L784" s="141"/>
      <c r="M784" s="144"/>
      <c r="N784" s="144"/>
      <c r="O784" s="141"/>
      <c r="P784" s="145"/>
      <c r="Q784" s="141"/>
      <c r="R784" s="143"/>
      <c r="S784" s="141"/>
      <c r="T784" s="141"/>
      <c r="U784" s="141"/>
    </row>
    <row r="785" ht="12.75" customHeight="1">
      <c r="A785" s="141"/>
      <c r="B785" s="141"/>
      <c r="C785" s="141"/>
      <c r="D785" s="141"/>
      <c r="E785" s="142"/>
      <c r="F785" s="141"/>
      <c r="G785" s="141"/>
      <c r="H785" s="141"/>
      <c r="I785" s="141"/>
      <c r="J785" s="141"/>
      <c r="K785" s="141"/>
      <c r="L785" s="141"/>
      <c r="M785" s="144"/>
      <c r="N785" s="144"/>
      <c r="O785" s="141"/>
      <c r="P785" s="145"/>
      <c r="Q785" s="141"/>
      <c r="R785" s="143"/>
      <c r="S785" s="141"/>
      <c r="T785" s="141"/>
      <c r="U785" s="141"/>
    </row>
    <row r="786" ht="12.75" customHeight="1">
      <c r="A786" s="141"/>
      <c r="B786" s="141"/>
      <c r="C786" s="141"/>
      <c r="D786" s="141"/>
      <c r="E786" s="142"/>
      <c r="F786" s="141"/>
      <c r="G786" s="141"/>
      <c r="H786" s="141"/>
      <c r="I786" s="141"/>
      <c r="J786" s="141"/>
      <c r="K786" s="141"/>
      <c r="L786" s="141"/>
      <c r="M786" s="144"/>
      <c r="N786" s="144"/>
      <c r="O786" s="141"/>
      <c r="P786" s="145"/>
      <c r="Q786" s="141"/>
      <c r="R786" s="143"/>
      <c r="S786" s="141"/>
      <c r="T786" s="141"/>
      <c r="U786" s="141"/>
    </row>
    <row r="787" ht="12.75" customHeight="1">
      <c r="A787" s="141"/>
      <c r="B787" s="141"/>
      <c r="C787" s="141"/>
      <c r="D787" s="141"/>
      <c r="E787" s="142"/>
      <c r="F787" s="141"/>
      <c r="G787" s="141"/>
      <c r="H787" s="141"/>
      <c r="I787" s="141"/>
      <c r="J787" s="141"/>
      <c r="K787" s="141"/>
      <c r="L787" s="141"/>
      <c r="M787" s="144"/>
      <c r="N787" s="144"/>
      <c r="O787" s="141"/>
      <c r="P787" s="145"/>
      <c r="Q787" s="141"/>
      <c r="R787" s="143"/>
      <c r="S787" s="141"/>
      <c r="T787" s="141"/>
      <c r="U787" s="141"/>
    </row>
    <row r="788" ht="12.75" customHeight="1">
      <c r="A788" s="141"/>
      <c r="B788" s="141"/>
      <c r="C788" s="141"/>
      <c r="D788" s="141"/>
      <c r="E788" s="142"/>
      <c r="F788" s="141"/>
      <c r="G788" s="141"/>
      <c r="H788" s="141"/>
      <c r="I788" s="141"/>
      <c r="J788" s="141"/>
      <c r="K788" s="141"/>
      <c r="L788" s="141"/>
      <c r="M788" s="144"/>
      <c r="N788" s="144"/>
      <c r="O788" s="141"/>
      <c r="P788" s="145"/>
      <c r="Q788" s="141"/>
      <c r="R788" s="143"/>
      <c r="S788" s="141"/>
      <c r="T788" s="141"/>
      <c r="U788" s="141"/>
    </row>
    <row r="789" ht="12.75" customHeight="1">
      <c r="A789" s="141"/>
      <c r="B789" s="141"/>
      <c r="C789" s="141"/>
      <c r="D789" s="141"/>
      <c r="E789" s="142"/>
      <c r="F789" s="141"/>
      <c r="G789" s="141"/>
      <c r="H789" s="141"/>
      <c r="I789" s="141"/>
      <c r="J789" s="141"/>
      <c r="K789" s="141"/>
      <c r="L789" s="141"/>
      <c r="M789" s="144"/>
      <c r="N789" s="144"/>
      <c r="O789" s="141"/>
      <c r="P789" s="145"/>
      <c r="Q789" s="141"/>
      <c r="R789" s="143"/>
      <c r="S789" s="141"/>
      <c r="T789" s="141"/>
      <c r="U789" s="141"/>
    </row>
    <row r="790" ht="12.75" customHeight="1">
      <c r="A790" s="141"/>
      <c r="B790" s="141"/>
      <c r="C790" s="141"/>
      <c r="D790" s="141"/>
      <c r="E790" s="142"/>
      <c r="F790" s="141"/>
      <c r="G790" s="141"/>
      <c r="H790" s="141"/>
      <c r="I790" s="141"/>
      <c r="J790" s="141"/>
      <c r="K790" s="141"/>
      <c r="L790" s="141"/>
      <c r="M790" s="144"/>
      <c r="N790" s="144"/>
      <c r="O790" s="141"/>
      <c r="P790" s="145"/>
      <c r="Q790" s="141"/>
      <c r="R790" s="143"/>
      <c r="S790" s="141"/>
      <c r="T790" s="141"/>
      <c r="U790" s="141"/>
    </row>
    <row r="791" ht="12.75" customHeight="1">
      <c r="A791" s="141"/>
      <c r="B791" s="141"/>
      <c r="C791" s="141"/>
      <c r="D791" s="141"/>
      <c r="E791" s="142"/>
      <c r="F791" s="141"/>
      <c r="G791" s="141"/>
      <c r="H791" s="141"/>
      <c r="I791" s="141"/>
      <c r="J791" s="141"/>
      <c r="K791" s="141"/>
      <c r="L791" s="141"/>
      <c r="M791" s="144"/>
      <c r="N791" s="144"/>
      <c r="O791" s="141"/>
      <c r="P791" s="145"/>
      <c r="Q791" s="141"/>
      <c r="R791" s="143"/>
      <c r="S791" s="141"/>
      <c r="T791" s="141"/>
      <c r="U791" s="141"/>
    </row>
    <row r="792" ht="12.75" customHeight="1">
      <c r="A792" s="141"/>
      <c r="B792" s="141"/>
      <c r="C792" s="141"/>
      <c r="D792" s="141"/>
      <c r="E792" s="142"/>
      <c r="F792" s="141"/>
      <c r="G792" s="141"/>
      <c r="H792" s="141"/>
      <c r="I792" s="141"/>
      <c r="J792" s="141"/>
      <c r="K792" s="141"/>
      <c r="L792" s="141"/>
      <c r="M792" s="144"/>
      <c r="N792" s="144"/>
      <c r="O792" s="141"/>
      <c r="P792" s="145"/>
      <c r="Q792" s="141"/>
      <c r="R792" s="143"/>
      <c r="S792" s="141"/>
      <c r="T792" s="141"/>
      <c r="U792" s="141"/>
    </row>
    <row r="793" ht="12.75" customHeight="1">
      <c r="A793" s="141"/>
      <c r="B793" s="141"/>
      <c r="C793" s="141"/>
      <c r="D793" s="141"/>
      <c r="E793" s="142"/>
      <c r="F793" s="141"/>
      <c r="G793" s="141"/>
      <c r="H793" s="141"/>
      <c r="I793" s="141"/>
      <c r="J793" s="141"/>
      <c r="K793" s="141"/>
      <c r="L793" s="141"/>
      <c r="M793" s="144"/>
      <c r="N793" s="144"/>
      <c r="O793" s="141"/>
      <c r="P793" s="145"/>
      <c r="Q793" s="141"/>
      <c r="R793" s="143"/>
      <c r="S793" s="141"/>
      <c r="T793" s="141"/>
      <c r="U793" s="141"/>
    </row>
    <row r="794" ht="12.75" customHeight="1">
      <c r="A794" s="141"/>
      <c r="B794" s="141"/>
      <c r="C794" s="141"/>
      <c r="D794" s="141"/>
      <c r="E794" s="142"/>
      <c r="F794" s="141"/>
      <c r="G794" s="141"/>
      <c r="H794" s="141"/>
      <c r="I794" s="141"/>
      <c r="J794" s="141"/>
      <c r="K794" s="141"/>
      <c r="L794" s="141"/>
      <c r="M794" s="144"/>
      <c r="N794" s="144"/>
      <c r="O794" s="141"/>
      <c r="P794" s="145"/>
      <c r="Q794" s="141"/>
      <c r="R794" s="143"/>
      <c r="S794" s="141"/>
      <c r="T794" s="141"/>
      <c r="U794" s="141"/>
    </row>
    <row r="795" ht="12.75" customHeight="1">
      <c r="A795" s="141"/>
      <c r="B795" s="141"/>
      <c r="C795" s="141"/>
      <c r="D795" s="141"/>
      <c r="E795" s="142"/>
      <c r="F795" s="141"/>
      <c r="G795" s="141"/>
      <c r="H795" s="141"/>
      <c r="I795" s="141"/>
      <c r="J795" s="141"/>
      <c r="K795" s="141"/>
      <c r="L795" s="141"/>
      <c r="M795" s="144"/>
      <c r="N795" s="144"/>
      <c r="O795" s="141"/>
      <c r="P795" s="145"/>
      <c r="Q795" s="141"/>
      <c r="R795" s="143"/>
      <c r="S795" s="141"/>
      <c r="T795" s="141"/>
      <c r="U795" s="141"/>
    </row>
    <row r="796" ht="12.75" customHeight="1">
      <c r="A796" s="141"/>
      <c r="B796" s="141"/>
      <c r="C796" s="141"/>
      <c r="D796" s="141"/>
      <c r="E796" s="142"/>
      <c r="F796" s="141"/>
      <c r="G796" s="141"/>
      <c r="H796" s="141"/>
      <c r="I796" s="141"/>
      <c r="J796" s="141"/>
      <c r="K796" s="141"/>
      <c r="L796" s="141"/>
      <c r="M796" s="144"/>
      <c r="N796" s="144"/>
      <c r="O796" s="141"/>
      <c r="P796" s="145"/>
      <c r="Q796" s="141"/>
      <c r="R796" s="143"/>
      <c r="S796" s="141"/>
      <c r="T796" s="141"/>
      <c r="U796" s="141"/>
    </row>
    <row r="797" ht="12.75" customHeight="1">
      <c r="A797" s="141"/>
      <c r="B797" s="141"/>
      <c r="C797" s="141"/>
      <c r="D797" s="141"/>
      <c r="E797" s="142"/>
      <c r="F797" s="141"/>
      <c r="G797" s="141"/>
      <c r="H797" s="141"/>
      <c r="I797" s="141"/>
      <c r="J797" s="141"/>
      <c r="K797" s="141"/>
      <c r="L797" s="141"/>
      <c r="M797" s="144"/>
      <c r="N797" s="144"/>
      <c r="O797" s="141"/>
      <c r="P797" s="145"/>
      <c r="Q797" s="141"/>
      <c r="R797" s="143"/>
      <c r="S797" s="141"/>
      <c r="T797" s="141"/>
      <c r="U797" s="141"/>
    </row>
    <row r="798" ht="12.75" customHeight="1">
      <c r="A798" s="141"/>
      <c r="B798" s="141"/>
      <c r="C798" s="141"/>
      <c r="D798" s="141"/>
      <c r="E798" s="142"/>
      <c r="F798" s="141"/>
      <c r="G798" s="141"/>
      <c r="H798" s="141"/>
      <c r="I798" s="141"/>
      <c r="J798" s="141"/>
      <c r="K798" s="141"/>
      <c r="L798" s="141"/>
      <c r="M798" s="144"/>
      <c r="N798" s="144"/>
      <c r="O798" s="141"/>
      <c r="P798" s="145"/>
      <c r="Q798" s="141"/>
      <c r="R798" s="143"/>
      <c r="S798" s="141"/>
      <c r="T798" s="141"/>
      <c r="U798" s="141"/>
    </row>
    <row r="799" ht="12.75" customHeight="1">
      <c r="A799" s="141"/>
      <c r="B799" s="141"/>
      <c r="C799" s="141"/>
      <c r="D799" s="141"/>
      <c r="E799" s="142"/>
      <c r="F799" s="141"/>
      <c r="G799" s="141"/>
      <c r="H799" s="141"/>
      <c r="I799" s="141"/>
      <c r="J799" s="141"/>
      <c r="K799" s="141"/>
      <c r="L799" s="141"/>
      <c r="M799" s="144"/>
      <c r="N799" s="144"/>
      <c r="O799" s="141"/>
      <c r="P799" s="145"/>
      <c r="Q799" s="141"/>
      <c r="R799" s="143"/>
      <c r="S799" s="141"/>
      <c r="T799" s="141"/>
      <c r="U799" s="141"/>
    </row>
    <row r="800" ht="12.75" customHeight="1">
      <c r="A800" s="141"/>
      <c r="B800" s="141"/>
      <c r="C800" s="141"/>
      <c r="D800" s="141"/>
      <c r="E800" s="142"/>
      <c r="F800" s="141"/>
      <c r="G800" s="141"/>
      <c r="H800" s="141"/>
      <c r="I800" s="141"/>
      <c r="J800" s="141"/>
      <c r="K800" s="141"/>
      <c r="L800" s="141"/>
      <c r="M800" s="144"/>
      <c r="N800" s="144"/>
      <c r="O800" s="141"/>
      <c r="P800" s="145"/>
      <c r="Q800" s="141"/>
      <c r="R800" s="143"/>
      <c r="S800" s="141"/>
      <c r="T800" s="141"/>
      <c r="U800" s="141"/>
    </row>
    <row r="801" ht="12.75" customHeight="1">
      <c r="A801" s="141"/>
      <c r="B801" s="141"/>
      <c r="C801" s="141"/>
      <c r="D801" s="141"/>
      <c r="E801" s="142"/>
      <c r="F801" s="141"/>
      <c r="G801" s="141"/>
      <c r="H801" s="141"/>
      <c r="I801" s="141"/>
      <c r="J801" s="141"/>
      <c r="K801" s="141"/>
      <c r="L801" s="141"/>
      <c r="M801" s="144"/>
      <c r="N801" s="144"/>
      <c r="O801" s="141"/>
      <c r="P801" s="145"/>
      <c r="Q801" s="141"/>
      <c r="R801" s="143"/>
      <c r="S801" s="141"/>
      <c r="T801" s="141"/>
      <c r="U801" s="141"/>
    </row>
    <row r="802" ht="12.75" customHeight="1">
      <c r="A802" s="141"/>
      <c r="B802" s="141"/>
      <c r="C802" s="141"/>
      <c r="D802" s="141"/>
      <c r="E802" s="142"/>
      <c r="F802" s="141"/>
      <c r="G802" s="141"/>
      <c r="H802" s="141"/>
      <c r="I802" s="141"/>
      <c r="J802" s="141"/>
      <c r="K802" s="141"/>
      <c r="L802" s="141"/>
      <c r="M802" s="144"/>
      <c r="N802" s="144"/>
      <c r="O802" s="141"/>
      <c r="P802" s="145"/>
      <c r="Q802" s="141"/>
      <c r="R802" s="143"/>
      <c r="S802" s="141"/>
      <c r="T802" s="141"/>
      <c r="U802" s="141"/>
    </row>
    <row r="803" ht="12.75" customHeight="1">
      <c r="A803" s="141"/>
      <c r="B803" s="141"/>
      <c r="C803" s="141"/>
      <c r="D803" s="141"/>
      <c r="E803" s="142"/>
      <c r="F803" s="141"/>
      <c r="G803" s="141"/>
      <c r="H803" s="141"/>
      <c r="I803" s="141"/>
      <c r="J803" s="141"/>
      <c r="K803" s="141"/>
      <c r="L803" s="141"/>
      <c r="M803" s="144"/>
      <c r="N803" s="144"/>
      <c r="O803" s="141"/>
      <c r="P803" s="145"/>
      <c r="Q803" s="141"/>
      <c r="R803" s="143"/>
      <c r="S803" s="141"/>
      <c r="T803" s="141"/>
      <c r="U803" s="141"/>
    </row>
    <row r="804" ht="12.75" customHeight="1">
      <c r="A804" s="141"/>
      <c r="B804" s="141"/>
      <c r="C804" s="141"/>
      <c r="D804" s="141"/>
      <c r="E804" s="142"/>
      <c r="F804" s="141"/>
      <c r="G804" s="141"/>
      <c r="H804" s="141"/>
      <c r="I804" s="141"/>
      <c r="J804" s="141"/>
      <c r="K804" s="141"/>
      <c r="L804" s="141"/>
      <c r="M804" s="144"/>
      <c r="N804" s="144"/>
      <c r="O804" s="141"/>
      <c r="P804" s="145"/>
      <c r="Q804" s="141"/>
      <c r="R804" s="143"/>
      <c r="S804" s="141"/>
      <c r="T804" s="141"/>
      <c r="U804" s="141"/>
    </row>
    <row r="805" ht="12.75" customHeight="1">
      <c r="A805" s="141"/>
      <c r="B805" s="141"/>
      <c r="C805" s="141"/>
      <c r="D805" s="141"/>
      <c r="E805" s="142"/>
      <c r="F805" s="141"/>
      <c r="G805" s="141"/>
      <c r="H805" s="141"/>
      <c r="I805" s="141"/>
      <c r="J805" s="141"/>
      <c r="K805" s="141"/>
      <c r="L805" s="141"/>
      <c r="M805" s="144"/>
      <c r="N805" s="144"/>
      <c r="O805" s="141"/>
      <c r="P805" s="145"/>
      <c r="Q805" s="141"/>
      <c r="R805" s="143"/>
      <c r="S805" s="141"/>
      <c r="T805" s="141"/>
      <c r="U805" s="141"/>
    </row>
    <row r="806" ht="12.75" customHeight="1">
      <c r="A806" s="141"/>
      <c r="B806" s="141"/>
      <c r="C806" s="141"/>
      <c r="D806" s="141"/>
      <c r="E806" s="142"/>
      <c r="F806" s="141"/>
      <c r="G806" s="141"/>
      <c r="H806" s="141"/>
      <c r="I806" s="141"/>
      <c r="J806" s="141"/>
      <c r="K806" s="141"/>
      <c r="L806" s="141"/>
      <c r="M806" s="144"/>
      <c r="N806" s="144"/>
      <c r="O806" s="141"/>
      <c r="P806" s="145"/>
      <c r="Q806" s="141"/>
      <c r="R806" s="143"/>
      <c r="S806" s="141"/>
      <c r="T806" s="141"/>
      <c r="U806" s="141"/>
    </row>
    <row r="807" ht="12.75" customHeight="1">
      <c r="A807" s="141"/>
      <c r="B807" s="141"/>
      <c r="C807" s="141"/>
      <c r="D807" s="141"/>
      <c r="E807" s="142"/>
      <c r="F807" s="141"/>
      <c r="G807" s="141"/>
      <c r="H807" s="141"/>
      <c r="I807" s="141"/>
      <c r="J807" s="141"/>
      <c r="K807" s="141"/>
      <c r="L807" s="141"/>
      <c r="M807" s="144"/>
      <c r="N807" s="144"/>
      <c r="O807" s="141"/>
      <c r="P807" s="145"/>
      <c r="Q807" s="141"/>
      <c r="R807" s="143"/>
      <c r="S807" s="141"/>
      <c r="T807" s="141"/>
      <c r="U807" s="141"/>
    </row>
    <row r="808" ht="12.75" customHeight="1">
      <c r="A808" s="141"/>
      <c r="B808" s="141"/>
      <c r="C808" s="141"/>
      <c r="D808" s="141"/>
      <c r="E808" s="142"/>
      <c r="F808" s="141"/>
      <c r="G808" s="141"/>
      <c r="H808" s="141"/>
      <c r="I808" s="141"/>
      <c r="J808" s="141"/>
      <c r="K808" s="141"/>
      <c r="L808" s="141"/>
      <c r="M808" s="144"/>
      <c r="N808" s="144"/>
      <c r="O808" s="141"/>
      <c r="P808" s="145"/>
      <c r="Q808" s="141"/>
      <c r="R808" s="143"/>
      <c r="S808" s="141"/>
      <c r="T808" s="141"/>
      <c r="U808" s="141"/>
    </row>
    <row r="809" ht="12.75" customHeight="1">
      <c r="A809" s="141"/>
      <c r="B809" s="141"/>
      <c r="C809" s="141"/>
      <c r="D809" s="141"/>
      <c r="E809" s="142"/>
      <c r="F809" s="141"/>
      <c r="G809" s="141"/>
      <c r="H809" s="141"/>
      <c r="I809" s="141"/>
      <c r="J809" s="141"/>
      <c r="K809" s="141"/>
      <c r="L809" s="141"/>
      <c r="M809" s="144"/>
      <c r="N809" s="144"/>
      <c r="O809" s="141"/>
      <c r="P809" s="145"/>
      <c r="Q809" s="141"/>
      <c r="R809" s="143"/>
      <c r="S809" s="141"/>
      <c r="T809" s="141"/>
      <c r="U809" s="141"/>
    </row>
    <row r="810" ht="12.75" customHeight="1">
      <c r="A810" s="141"/>
      <c r="B810" s="141"/>
      <c r="C810" s="141"/>
      <c r="D810" s="141"/>
      <c r="E810" s="142"/>
      <c r="F810" s="141"/>
      <c r="G810" s="141"/>
      <c r="H810" s="141"/>
      <c r="I810" s="141"/>
      <c r="J810" s="141"/>
      <c r="K810" s="141"/>
      <c r="L810" s="141"/>
      <c r="M810" s="144"/>
      <c r="N810" s="144"/>
      <c r="O810" s="141"/>
      <c r="P810" s="145"/>
      <c r="Q810" s="141"/>
      <c r="R810" s="143"/>
      <c r="S810" s="141"/>
      <c r="T810" s="141"/>
      <c r="U810" s="141"/>
    </row>
    <row r="811" ht="12.75" customHeight="1">
      <c r="A811" s="141"/>
      <c r="B811" s="141"/>
      <c r="C811" s="141"/>
      <c r="D811" s="141"/>
      <c r="E811" s="142"/>
      <c r="F811" s="141"/>
      <c r="G811" s="141"/>
      <c r="H811" s="141"/>
      <c r="I811" s="141"/>
      <c r="J811" s="141"/>
      <c r="K811" s="141"/>
      <c r="L811" s="141"/>
      <c r="M811" s="144"/>
      <c r="N811" s="144"/>
      <c r="O811" s="141"/>
      <c r="P811" s="145"/>
      <c r="Q811" s="141"/>
      <c r="R811" s="143"/>
      <c r="S811" s="141"/>
      <c r="T811" s="141"/>
      <c r="U811" s="141"/>
    </row>
    <row r="812" ht="12.75" customHeight="1">
      <c r="A812" s="141"/>
      <c r="B812" s="141"/>
      <c r="C812" s="141"/>
      <c r="D812" s="141"/>
      <c r="E812" s="142"/>
      <c r="F812" s="141"/>
      <c r="G812" s="141"/>
      <c r="H812" s="141"/>
      <c r="I812" s="141"/>
      <c r="J812" s="141"/>
      <c r="K812" s="141"/>
      <c r="L812" s="141"/>
      <c r="M812" s="144"/>
      <c r="N812" s="144"/>
      <c r="O812" s="141"/>
      <c r="P812" s="145"/>
      <c r="Q812" s="141"/>
      <c r="R812" s="143"/>
      <c r="S812" s="141"/>
      <c r="T812" s="141"/>
      <c r="U812" s="141"/>
    </row>
    <row r="813" ht="12.75" customHeight="1">
      <c r="A813" s="141"/>
      <c r="B813" s="141"/>
      <c r="C813" s="141"/>
      <c r="D813" s="141"/>
      <c r="E813" s="142"/>
      <c r="F813" s="141"/>
      <c r="G813" s="141"/>
      <c r="H813" s="141"/>
      <c r="I813" s="141"/>
      <c r="J813" s="141"/>
      <c r="K813" s="141"/>
      <c r="L813" s="141"/>
      <c r="M813" s="144"/>
      <c r="N813" s="144"/>
      <c r="O813" s="141"/>
      <c r="P813" s="145"/>
      <c r="Q813" s="141"/>
      <c r="R813" s="143"/>
      <c r="S813" s="141"/>
      <c r="T813" s="141"/>
      <c r="U813" s="141"/>
    </row>
    <row r="814" ht="12.75" customHeight="1">
      <c r="A814" s="141"/>
      <c r="B814" s="141"/>
      <c r="C814" s="141"/>
      <c r="D814" s="141"/>
      <c r="E814" s="142"/>
      <c r="F814" s="141"/>
      <c r="G814" s="141"/>
      <c r="H814" s="141"/>
      <c r="I814" s="141"/>
      <c r="J814" s="141"/>
      <c r="K814" s="141"/>
      <c r="L814" s="141"/>
      <c r="M814" s="144"/>
      <c r="N814" s="144"/>
      <c r="O814" s="141"/>
      <c r="P814" s="145"/>
      <c r="Q814" s="141"/>
      <c r="R814" s="143"/>
      <c r="S814" s="141"/>
      <c r="T814" s="141"/>
      <c r="U814" s="141"/>
    </row>
    <row r="815" ht="12.75" customHeight="1">
      <c r="A815" s="141"/>
      <c r="B815" s="141"/>
      <c r="C815" s="141"/>
      <c r="D815" s="141"/>
      <c r="E815" s="142"/>
      <c r="F815" s="141"/>
      <c r="G815" s="141"/>
      <c r="H815" s="141"/>
      <c r="I815" s="141"/>
      <c r="J815" s="141"/>
      <c r="K815" s="141"/>
      <c r="L815" s="141"/>
      <c r="M815" s="144"/>
      <c r="N815" s="144"/>
      <c r="O815" s="141"/>
      <c r="P815" s="145"/>
      <c r="Q815" s="141"/>
      <c r="R815" s="143"/>
      <c r="S815" s="141"/>
      <c r="T815" s="141"/>
      <c r="U815" s="141"/>
    </row>
    <row r="816" ht="12.75" customHeight="1">
      <c r="A816" s="141"/>
      <c r="B816" s="141"/>
      <c r="C816" s="141"/>
      <c r="D816" s="141"/>
      <c r="E816" s="142"/>
      <c r="F816" s="141"/>
      <c r="G816" s="141"/>
      <c r="H816" s="141"/>
      <c r="I816" s="141"/>
      <c r="J816" s="141"/>
      <c r="K816" s="141"/>
      <c r="L816" s="141"/>
      <c r="M816" s="144"/>
      <c r="N816" s="144"/>
      <c r="O816" s="141"/>
      <c r="P816" s="145"/>
      <c r="Q816" s="141"/>
      <c r="R816" s="143"/>
      <c r="S816" s="141"/>
      <c r="T816" s="141"/>
      <c r="U816" s="141"/>
    </row>
    <row r="817" ht="12.75" customHeight="1">
      <c r="A817" s="141"/>
      <c r="B817" s="141"/>
      <c r="C817" s="141"/>
      <c r="D817" s="141"/>
      <c r="E817" s="142"/>
      <c r="F817" s="141"/>
      <c r="G817" s="141"/>
      <c r="H817" s="141"/>
      <c r="I817" s="141"/>
      <c r="J817" s="141"/>
      <c r="K817" s="141"/>
      <c r="L817" s="141"/>
      <c r="M817" s="144"/>
      <c r="N817" s="144"/>
      <c r="O817" s="141"/>
      <c r="P817" s="145"/>
      <c r="Q817" s="141"/>
      <c r="R817" s="143"/>
      <c r="S817" s="141"/>
      <c r="T817" s="141"/>
      <c r="U817" s="141"/>
    </row>
    <row r="818" ht="12.75" customHeight="1">
      <c r="A818" s="141"/>
      <c r="B818" s="141"/>
      <c r="C818" s="141"/>
      <c r="D818" s="141"/>
      <c r="E818" s="142"/>
      <c r="F818" s="141"/>
      <c r="G818" s="141"/>
      <c r="H818" s="141"/>
      <c r="I818" s="141"/>
      <c r="J818" s="141"/>
      <c r="K818" s="141"/>
      <c r="L818" s="141"/>
      <c r="M818" s="144"/>
      <c r="N818" s="144"/>
      <c r="O818" s="141"/>
      <c r="P818" s="145"/>
      <c r="Q818" s="141"/>
      <c r="R818" s="143"/>
      <c r="S818" s="141"/>
      <c r="T818" s="141"/>
      <c r="U818" s="141"/>
    </row>
    <row r="819" ht="12.75" customHeight="1">
      <c r="A819" s="141"/>
      <c r="B819" s="141"/>
      <c r="C819" s="141"/>
      <c r="D819" s="141"/>
      <c r="E819" s="142"/>
      <c r="F819" s="141"/>
      <c r="G819" s="141"/>
      <c r="H819" s="141"/>
      <c r="I819" s="141"/>
      <c r="J819" s="141"/>
      <c r="K819" s="141"/>
      <c r="L819" s="141"/>
      <c r="M819" s="144"/>
      <c r="N819" s="144"/>
      <c r="O819" s="141"/>
      <c r="P819" s="145"/>
      <c r="Q819" s="141"/>
      <c r="R819" s="143"/>
      <c r="S819" s="141"/>
      <c r="T819" s="141"/>
      <c r="U819" s="141"/>
    </row>
    <row r="820" ht="12.75" customHeight="1">
      <c r="A820" s="141"/>
      <c r="B820" s="141"/>
      <c r="C820" s="141"/>
      <c r="D820" s="141"/>
      <c r="E820" s="142"/>
      <c r="F820" s="141"/>
      <c r="G820" s="141"/>
      <c r="H820" s="141"/>
      <c r="I820" s="141"/>
      <c r="J820" s="141"/>
      <c r="K820" s="141"/>
      <c r="L820" s="141"/>
      <c r="M820" s="144"/>
      <c r="N820" s="144"/>
      <c r="O820" s="141"/>
      <c r="P820" s="145"/>
      <c r="Q820" s="141"/>
      <c r="R820" s="143"/>
      <c r="S820" s="141"/>
      <c r="T820" s="141"/>
      <c r="U820" s="141"/>
    </row>
    <row r="821" ht="12.75" customHeight="1">
      <c r="A821" s="141"/>
      <c r="B821" s="141"/>
      <c r="C821" s="141"/>
      <c r="D821" s="141"/>
      <c r="E821" s="142"/>
      <c r="F821" s="141"/>
      <c r="G821" s="141"/>
      <c r="H821" s="141"/>
      <c r="I821" s="141"/>
      <c r="J821" s="141"/>
      <c r="K821" s="141"/>
      <c r="L821" s="141"/>
      <c r="M821" s="144"/>
      <c r="N821" s="144"/>
      <c r="O821" s="141"/>
      <c r="P821" s="145"/>
      <c r="Q821" s="141"/>
      <c r="R821" s="143"/>
      <c r="S821" s="141"/>
      <c r="T821" s="141"/>
      <c r="U821" s="141"/>
    </row>
    <row r="822" ht="12.75" customHeight="1">
      <c r="A822" s="141"/>
      <c r="B822" s="141"/>
      <c r="C822" s="141"/>
      <c r="D822" s="141"/>
      <c r="E822" s="142"/>
      <c r="F822" s="141"/>
      <c r="G822" s="141"/>
      <c r="H822" s="141"/>
      <c r="I822" s="141"/>
      <c r="J822" s="141"/>
      <c r="K822" s="141"/>
      <c r="L822" s="141"/>
      <c r="M822" s="144"/>
      <c r="N822" s="144"/>
      <c r="O822" s="141"/>
      <c r="P822" s="145"/>
      <c r="Q822" s="141"/>
      <c r="R822" s="143"/>
      <c r="S822" s="141"/>
      <c r="T822" s="141"/>
      <c r="U822" s="141"/>
    </row>
    <row r="823" ht="12.75" customHeight="1">
      <c r="A823" s="141"/>
      <c r="B823" s="141"/>
      <c r="C823" s="141"/>
      <c r="D823" s="141"/>
      <c r="E823" s="142"/>
      <c r="F823" s="141"/>
      <c r="G823" s="141"/>
      <c r="H823" s="141"/>
      <c r="I823" s="141"/>
      <c r="J823" s="141"/>
      <c r="K823" s="141"/>
      <c r="L823" s="141"/>
      <c r="M823" s="144"/>
      <c r="N823" s="144"/>
      <c r="O823" s="141"/>
      <c r="P823" s="145"/>
      <c r="Q823" s="141"/>
      <c r="R823" s="143"/>
      <c r="S823" s="141"/>
      <c r="T823" s="141"/>
      <c r="U823" s="141"/>
    </row>
    <row r="824" ht="12.75" customHeight="1">
      <c r="A824" s="141"/>
      <c r="B824" s="141"/>
      <c r="C824" s="141"/>
      <c r="D824" s="141"/>
      <c r="E824" s="142"/>
      <c r="F824" s="141"/>
      <c r="G824" s="141"/>
      <c r="H824" s="141"/>
      <c r="I824" s="141"/>
      <c r="J824" s="141"/>
      <c r="K824" s="141"/>
      <c r="L824" s="141"/>
      <c r="M824" s="144"/>
      <c r="N824" s="144"/>
      <c r="O824" s="141"/>
      <c r="P824" s="145"/>
      <c r="Q824" s="141"/>
      <c r="R824" s="143"/>
      <c r="S824" s="141"/>
      <c r="T824" s="141"/>
      <c r="U824" s="141"/>
    </row>
    <row r="825" ht="12.75" customHeight="1">
      <c r="A825" s="141"/>
      <c r="B825" s="141"/>
      <c r="C825" s="141"/>
      <c r="D825" s="141"/>
      <c r="E825" s="142"/>
      <c r="F825" s="141"/>
      <c r="G825" s="141"/>
      <c r="H825" s="141"/>
      <c r="I825" s="141"/>
      <c r="J825" s="141"/>
      <c r="K825" s="141"/>
      <c r="L825" s="141"/>
      <c r="M825" s="144"/>
      <c r="N825" s="144"/>
      <c r="O825" s="141"/>
      <c r="P825" s="145"/>
      <c r="Q825" s="141"/>
      <c r="R825" s="143"/>
      <c r="S825" s="141"/>
      <c r="T825" s="141"/>
      <c r="U825" s="141"/>
    </row>
    <row r="826" ht="12.75" customHeight="1">
      <c r="A826" s="141"/>
      <c r="B826" s="141"/>
      <c r="C826" s="141"/>
      <c r="D826" s="141"/>
      <c r="E826" s="142"/>
      <c r="F826" s="141"/>
      <c r="G826" s="141"/>
      <c r="H826" s="141"/>
      <c r="I826" s="141"/>
      <c r="J826" s="141"/>
      <c r="K826" s="141"/>
      <c r="L826" s="141"/>
      <c r="M826" s="144"/>
      <c r="N826" s="144"/>
      <c r="O826" s="141"/>
      <c r="P826" s="145"/>
      <c r="Q826" s="141"/>
      <c r="R826" s="143"/>
      <c r="S826" s="141"/>
      <c r="T826" s="141"/>
      <c r="U826" s="141"/>
    </row>
    <row r="827" ht="12.75" customHeight="1">
      <c r="A827" s="141"/>
      <c r="B827" s="141"/>
      <c r="C827" s="141"/>
      <c r="D827" s="141"/>
      <c r="E827" s="142"/>
      <c r="F827" s="141"/>
      <c r="G827" s="141"/>
      <c r="H827" s="141"/>
      <c r="I827" s="141"/>
      <c r="J827" s="141"/>
      <c r="K827" s="141"/>
      <c r="L827" s="141"/>
      <c r="M827" s="144"/>
      <c r="N827" s="144"/>
      <c r="O827" s="141"/>
      <c r="P827" s="145"/>
      <c r="Q827" s="141"/>
      <c r="R827" s="143"/>
      <c r="S827" s="141"/>
      <c r="T827" s="141"/>
      <c r="U827" s="141"/>
    </row>
    <row r="828" ht="12.75" customHeight="1">
      <c r="A828" s="141"/>
      <c r="B828" s="141"/>
      <c r="C828" s="141"/>
      <c r="D828" s="141"/>
      <c r="E828" s="142"/>
      <c r="F828" s="141"/>
      <c r="G828" s="141"/>
      <c r="H828" s="141"/>
      <c r="I828" s="141"/>
      <c r="J828" s="141"/>
      <c r="K828" s="141"/>
      <c r="L828" s="141"/>
      <c r="M828" s="144"/>
      <c r="N828" s="144"/>
      <c r="O828" s="141"/>
      <c r="P828" s="145"/>
      <c r="Q828" s="141"/>
      <c r="R828" s="143"/>
      <c r="S828" s="141"/>
      <c r="T828" s="141"/>
      <c r="U828" s="141"/>
    </row>
    <row r="829" ht="12.75" customHeight="1">
      <c r="A829" s="141"/>
      <c r="B829" s="141"/>
      <c r="C829" s="141"/>
      <c r="D829" s="141"/>
      <c r="E829" s="142"/>
      <c r="F829" s="141"/>
      <c r="G829" s="141"/>
      <c r="H829" s="141"/>
      <c r="I829" s="141"/>
      <c r="J829" s="141"/>
      <c r="K829" s="141"/>
      <c r="L829" s="141"/>
      <c r="M829" s="144"/>
      <c r="N829" s="144"/>
      <c r="O829" s="141"/>
      <c r="P829" s="145"/>
      <c r="Q829" s="141"/>
      <c r="R829" s="143"/>
      <c r="S829" s="141"/>
      <c r="T829" s="141"/>
      <c r="U829" s="141"/>
    </row>
    <row r="830" ht="12.75" customHeight="1">
      <c r="A830" s="141"/>
      <c r="B830" s="141"/>
      <c r="C830" s="141"/>
      <c r="D830" s="141"/>
      <c r="E830" s="142"/>
      <c r="F830" s="141"/>
      <c r="G830" s="141"/>
      <c r="H830" s="141"/>
      <c r="I830" s="141"/>
      <c r="J830" s="141"/>
      <c r="K830" s="141"/>
      <c r="L830" s="141"/>
      <c r="M830" s="144"/>
      <c r="N830" s="144"/>
      <c r="O830" s="141"/>
      <c r="P830" s="145"/>
      <c r="Q830" s="141"/>
      <c r="R830" s="143"/>
      <c r="S830" s="141"/>
      <c r="T830" s="141"/>
      <c r="U830" s="141"/>
    </row>
    <row r="831" ht="12.75" customHeight="1">
      <c r="A831" s="141"/>
      <c r="B831" s="141"/>
      <c r="C831" s="141"/>
      <c r="D831" s="141"/>
      <c r="E831" s="142"/>
      <c r="F831" s="141"/>
      <c r="G831" s="141"/>
      <c r="H831" s="141"/>
      <c r="I831" s="141"/>
      <c r="J831" s="141"/>
      <c r="K831" s="141"/>
      <c r="L831" s="141"/>
      <c r="M831" s="144"/>
      <c r="N831" s="144"/>
      <c r="O831" s="141"/>
      <c r="P831" s="145"/>
      <c r="Q831" s="141"/>
      <c r="R831" s="143"/>
      <c r="S831" s="141"/>
      <c r="T831" s="141"/>
      <c r="U831" s="141"/>
    </row>
    <row r="832" ht="12.75" customHeight="1">
      <c r="A832" s="141"/>
      <c r="B832" s="141"/>
      <c r="C832" s="141"/>
      <c r="D832" s="141"/>
      <c r="E832" s="142"/>
      <c r="F832" s="141"/>
      <c r="G832" s="141"/>
      <c r="H832" s="141"/>
      <c r="I832" s="141"/>
      <c r="J832" s="141"/>
      <c r="K832" s="141"/>
      <c r="L832" s="141"/>
      <c r="M832" s="144"/>
      <c r="N832" s="144"/>
      <c r="O832" s="141"/>
      <c r="P832" s="145"/>
      <c r="Q832" s="141"/>
      <c r="R832" s="143"/>
      <c r="S832" s="141"/>
      <c r="T832" s="141"/>
      <c r="U832" s="141"/>
    </row>
    <row r="833" ht="12.75" customHeight="1">
      <c r="A833" s="141"/>
      <c r="B833" s="141"/>
      <c r="C833" s="141"/>
      <c r="D833" s="141"/>
      <c r="E833" s="142"/>
      <c r="F833" s="141"/>
      <c r="G833" s="141"/>
      <c r="H833" s="141"/>
      <c r="I833" s="141"/>
      <c r="J833" s="141"/>
      <c r="K833" s="141"/>
      <c r="L833" s="141"/>
      <c r="M833" s="144"/>
      <c r="N833" s="144"/>
      <c r="O833" s="141"/>
      <c r="P833" s="145"/>
      <c r="Q833" s="141"/>
      <c r="R833" s="143"/>
      <c r="S833" s="141"/>
      <c r="T833" s="141"/>
      <c r="U833" s="141"/>
    </row>
    <row r="834" ht="12.75" customHeight="1">
      <c r="A834" s="141"/>
      <c r="B834" s="141"/>
      <c r="C834" s="141"/>
      <c r="D834" s="141"/>
      <c r="E834" s="142"/>
      <c r="F834" s="141"/>
      <c r="G834" s="141"/>
      <c r="H834" s="141"/>
      <c r="I834" s="141"/>
      <c r="J834" s="141"/>
      <c r="K834" s="141"/>
      <c r="L834" s="141"/>
      <c r="M834" s="144"/>
      <c r="N834" s="144"/>
      <c r="O834" s="141"/>
      <c r="P834" s="145"/>
      <c r="Q834" s="141"/>
      <c r="R834" s="143"/>
      <c r="S834" s="141"/>
      <c r="T834" s="141"/>
      <c r="U834" s="141"/>
    </row>
    <row r="835" ht="12.75" customHeight="1">
      <c r="A835" s="141"/>
      <c r="B835" s="141"/>
      <c r="C835" s="141"/>
      <c r="D835" s="141"/>
      <c r="E835" s="142"/>
      <c r="F835" s="141"/>
      <c r="G835" s="141"/>
      <c r="H835" s="141"/>
      <c r="I835" s="141"/>
      <c r="J835" s="141"/>
      <c r="K835" s="141"/>
      <c r="L835" s="141"/>
      <c r="M835" s="144"/>
      <c r="N835" s="144"/>
      <c r="O835" s="141"/>
      <c r="P835" s="145"/>
      <c r="Q835" s="141"/>
      <c r="R835" s="143"/>
      <c r="S835" s="141"/>
      <c r="T835" s="141"/>
      <c r="U835" s="141"/>
    </row>
    <row r="836" ht="12.75" customHeight="1">
      <c r="A836" s="141"/>
      <c r="B836" s="141"/>
      <c r="C836" s="141"/>
      <c r="D836" s="141"/>
      <c r="E836" s="142"/>
      <c r="F836" s="141"/>
      <c r="G836" s="141"/>
      <c r="H836" s="141"/>
      <c r="I836" s="141"/>
      <c r="J836" s="141"/>
      <c r="K836" s="141"/>
      <c r="L836" s="141"/>
      <c r="M836" s="144"/>
      <c r="N836" s="144"/>
      <c r="O836" s="141"/>
      <c r="P836" s="145"/>
      <c r="Q836" s="141"/>
      <c r="R836" s="143"/>
      <c r="S836" s="141"/>
      <c r="T836" s="141"/>
      <c r="U836" s="141"/>
    </row>
    <row r="837" ht="12.75" customHeight="1">
      <c r="A837" s="141"/>
      <c r="B837" s="141"/>
      <c r="C837" s="141"/>
      <c r="D837" s="141"/>
      <c r="E837" s="142"/>
      <c r="F837" s="141"/>
      <c r="G837" s="141"/>
      <c r="H837" s="141"/>
      <c r="I837" s="141"/>
      <c r="J837" s="141"/>
      <c r="K837" s="141"/>
      <c r="L837" s="141"/>
      <c r="M837" s="144"/>
      <c r="N837" s="144"/>
      <c r="O837" s="141"/>
      <c r="P837" s="145"/>
      <c r="Q837" s="141"/>
      <c r="R837" s="143"/>
      <c r="S837" s="141"/>
      <c r="T837" s="141"/>
      <c r="U837" s="141"/>
    </row>
    <row r="838" ht="12.75" customHeight="1">
      <c r="A838" s="141"/>
      <c r="B838" s="141"/>
      <c r="C838" s="141"/>
      <c r="D838" s="141"/>
      <c r="E838" s="142"/>
      <c r="F838" s="141"/>
      <c r="G838" s="141"/>
      <c r="H838" s="141"/>
      <c r="I838" s="141"/>
      <c r="J838" s="141"/>
      <c r="K838" s="141"/>
      <c r="L838" s="141"/>
      <c r="M838" s="144"/>
      <c r="N838" s="144"/>
      <c r="O838" s="141"/>
      <c r="P838" s="145"/>
      <c r="Q838" s="141"/>
      <c r="R838" s="143"/>
      <c r="S838" s="141"/>
      <c r="T838" s="141"/>
      <c r="U838" s="141"/>
    </row>
    <row r="839" ht="12.75" customHeight="1">
      <c r="A839" s="141"/>
      <c r="B839" s="141"/>
      <c r="C839" s="141"/>
      <c r="D839" s="141"/>
      <c r="E839" s="142"/>
      <c r="F839" s="141"/>
      <c r="G839" s="141"/>
      <c r="H839" s="141"/>
      <c r="I839" s="141"/>
      <c r="J839" s="141"/>
      <c r="K839" s="141"/>
      <c r="L839" s="141"/>
      <c r="M839" s="144"/>
      <c r="N839" s="144"/>
      <c r="O839" s="141"/>
      <c r="P839" s="145"/>
      <c r="Q839" s="141"/>
      <c r="R839" s="143"/>
      <c r="S839" s="141"/>
      <c r="T839" s="141"/>
      <c r="U839" s="141"/>
    </row>
    <row r="840" ht="12.75" customHeight="1">
      <c r="A840" s="141"/>
      <c r="B840" s="141"/>
      <c r="C840" s="141"/>
      <c r="D840" s="141"/>
      <c r="E840" s="142"/>
      <c r="F840" s="141"/>
      <c r="G840" s="141"/>
      <c r="H840" s="141"/>
      <c r="I840" s="141"/>
      <c r="J840" s="141"/>
      <c r="K840" s="141"/>
      <c r="L840" s="141"/>
      <c r="M840" s="144"/>
      <c r="N840" s="144"/>
      <c r="O840" s="141"/>
      <c r="P840" s="145"/>
      <c r="Q840" s="141"/>
      <c r="R840" s="143"/>
      <c r="S840" s="141"/>
      <c r="T840" s="141"/>
      <c r="U840" s="141"/>
    </row>
    <row r="841" ht="12.75" customHeight="1">
      <c r="A841" s="141"/>
      <c r="B841" s="141"/>
      <c r="C841" s="141"/>
      <c r="D841" s="141"/>
      <c r="E841" s="142"/>
      <c r="F841" s="141"/>
      <c r="G841" s="141"/>
      <c r="H841" s="141"/>
      <c r="I841" s="141"/>
      <c r="J841" s="141"/>
      <c r="K841" s="141"/>
      <c r="L841" s="141"/>
      <c r="M841" s="144"/>
      <c r="N841" s="144"/>
      <c r="O841" s="141"/>
      <c r="P841" s="145"/>
      <c r="Q841" s="141"/>
      <c r="R841" s="143"/>
      <c r="S841" s="141"/>
      <c r="T841" s="141"/>
      <c r="U841" s="141"/>
    </row>
    <row r="842" ht="12.75" customHeight="1">
      <c r="A842" s="141"/>
      <c r="B842" s="141"/>
      <c r="C842" s="141"/>
      <c r="D842" s="141"/>
      <c r="E842" s="142"/>
      <c r="F842" s="141"/>
      <c r="G842" s="141"/>
      <c r="H842" s="141"/>
      <c r="I842" s="141"/>
      <c r="J842" s="141"/>
      <c r="K842" s="141"/>
      <c r="L842" s="141"/>
      <c r="M842" s="144"/>
      <c r="N842" s="144"/>
      <c r="O842" s="141"/>
      <c r="P842" s="145"/>
      <c r="Q842" s="141"/>
      <c r="R842" s="143"/>
      <c r="S842" s="141"/>
      <c r="T842" s="141"/>
      <c r="U842" s="141"/>
    </row>
    <row r="843" ht="12.75" customHeight="1">
      <c r="A843" s="141"/>
      <c r="B843" s="141"/>
      <c r="C843" s="141"/>
      <c r="D843" s="141"/>
      <c r="E843" s="142"/>
      <c r="F843" s="141"/>
      <c r="G843" s="141"/>
      <c r="H843" s="141"/>
      <c r="I843" s="141"/>
      <c r="J843" s="141"/>
      <c r="K843" s="141"/>
      <c r="L843" s="141"/>
      <c r="M843" s="144"/>
      <c r="N843" s="144"/>
      <c r="O843" s="141"/>
      <c r="P843" s="145"/>
      <c r="Q843" s="141"/>
      <c r="R843" s="143"/>
      <c r="S843" s="141"/>
      <c r="T843" s="141"/>
      <c r="U843" s="141"/>
    </row>
    <row r="844" ht="12.75" customHeight="1">
      <c r="A844" s="141"/>
      <c r="B844" s="141"/>
      <c r="C844" s="141"/>
      <c r="D844" s="141"/>
      <c r="E844" s="142"/>
      <c r="F844" s="141"/>
      <c r="G844" s="141"/>
      <c r="H844" s="141"/>
      <c r="I844" s="141"/>
      <c r="J844" s="141"/>
      <c r="K844" s="141"/>
      <c r="L844" s="141"/>
      <c r="M844" s="144"/>
      <c r="N844" s="144"/>
      <c r="O844" s="141"/>
      <c r="P844" s="145"/>
      <c r="Q844" s="141"/>
      <c r="R844" s="143"/>
      <c r="S844" s="141"/>
      <c r="T844" s="141"/>
      <c r="U844" s="141"/>
    </row>
    <row r="845" ht="12.75" customHeight="1">
      <c r="A845" s="141"/>
      <c r="B845" s="141"/>
      <c r="C845" s="141"/>
      <c r="D845" s="141"/>
      <c r="E845" s="142"/>
      <c r="F845" s="141"/>
      <c r="G845" s="141"/>
      <c r="H845" s="141"/>
      <c r="I845" s="141"/>
      <c r="J845" s="141"/>
      <c r="K845" s="141"/>
      <c r="L845" s="141"/>
      <c r="M845" s="144"/>
      <c r="N845" s="144"/>
      <c r="O845" s="141"/>
      <c r="P845" s="145"/>
      <c r="Q845" s="141"/>
      <c r="R845" s="143"/>
      <c r="S845" s="141"/>
      <c r="T845" s="141"/>
      <c r="U845" s="141"/>
    </row>
    <row r="846" ht="12.75" customHeight="1">
      <c r="A846" s="141"/>
      <c r="B846" s="141"/>
      <c r="C846" s="141"/>
      <c r="D846" s="141"/>
      <c r="E846" s="142"/>
      <c r="F846" s="141"/>
      <c r="G846" s="141"/>
      <c r="H846" s="141"/>
      <c r="I846" s="141"/>
      <c r="J846" s="141"/>
      <c r="K846" s="141"/>
      <c r="L846" s="141"/>
      <c r="M846" s="144"/>
      <c r="N846" s="144"/>
      <c r="O846" s="141"/>
      <c r="P846" s="145"/>
      <c r="Q846" s="141"/>
      <c r="R846" s="143"/>
      <c r="S846" s="141"/>
      <c r="T846" s="141"/>
      <c r="U846" s="141"/>
    </row>
    <row r="847" ht="12.75" customHeight="1">
      <c r="A847" s="141"/>
      <c r="B847" s="141"/>
      <c r="C847" s="141"/>
      <c r="D847" s="141"/>
      <c r="E847" s="142"/>
      <c r="F847" s="141"/>
      <c r="G847" s="141"/>
      <c r="H847" s="141"/>
      <c r="I847" s="141"/>
      <c r="J847" s="141"/>
      <c r="K847" s="141"/>
      <c r="L847" s="141"/>
      <c r="M847" s="144"/>
      <c r="N847" s="144"/>
      <c r="O847" s="141"/>
      <c r="P847" s="145"/>
      <c r="Q847" s="141"/>
      <c r="R847" s="143"/>
      <c r="S847" s="141"/>
      <c r="T847" s="141"/>
      <c r="U847" s="141"/>
    </row>
    <row r="848" ht="12.75" customHeight="1">
      <c r="A848" s="141"/>
      <c r="B848" s="141"/>
      <c r="C848" s="141"/>
      <c r="D848" s="141"/>
      <c r="E848" s="142"/>
      <c r="F848" s="141"/>
      <c r="G848" s="141"/>
      <c r="H848" s="141"/>
      <c r="I848" s="141"/>
      <c r="J848" s="141"/>
      <c r="K848" s="141"/>
      <c r="L848" s="141"/>
      <c r="M848" s="144"/>
      <c r="N848" s="144"/>
      <c r="O848" s="141"/>
      <c r="P848" s="145"/>
      <c r="Q848" s="141"/>
      <c r="R848" s="143"/>
      <c r="S848" s="141"/>
      <c r="T848" s="141"/>
      <c r="U848" s="141"/>
    </row>
    <row r="849" ht="12.75" customHeight="1">
      <c r="A849" s="141"/>
      <c r="B849" s="141"/>
      <c r="C849" s="141"/>
      <c r="D849" s="141"/>
      <c r="E849" s="142"/>
      <c r="F849" s="141"/>
      <c r="G849" s="141"/>
      <c r="H849" s="141"/>
      <c r="I849" s="141"/>
      <c r="J849" s="141"/>
      <c r="K849" s="141"/>
      <c r="L849" s="141"/>
      <c r="M849" s="144"/>
      <c r="N849" s="144"/>
      <c r="O849" s="141"/>
      <c r="P849" s="145"/>
      <c r="Q849" s="141"/>
      <c r="R849" s="143"/>
      <c r="S849" s="141"/>
      <c r="T849" s="141"/>
      <c r="U849" s="141"/>
    </row>
    <row r="850" ht="12.75" customHeight="1">
      <c r="A850" s="141"/>
      <c r="B850" s="141"/>
      <c r="C850" s="141"/>
      <c r="D850" s="141"/>
      <c r="E850" s="142"/>
      <c r="F850" s="141"/>
      <c r="G850" s="141"/>
      <c r="H850" s="141"/>
      <c r="I850" s="141"/>
      <c r="J850" s="141"/>
      <c r="K850" s="141"/>
      <c r="L850" s="141"/>
      <c r="M850" s="144"/>
      <c r="N850" s="144"/>
      <c r="O850" s="141"/>
      <c r="P850" s="145"/>
      <c r="Q850" s="141"/>
      <c r="R850" s="143"/>
      <c r="S850" s="141"/>
      <c r="T850" s="141"/>
      <c r="U850" s="141"/>
    </row>
    <row r="851" ht="12.75" customHeight="1">
      <c r="A851" s="141"/>
      <c r="B851" s="141"/>
      <c r="C851" s="141"/>
      <c r="D851" s="141"/>
      <c r="E851" s="142"/>
      <c r="F851" s="141"/>
      <c r="G851" s="141"/>
      <c r="H851" s="141"/>
      <c r="I851" s="141"/>
      <c r="J851" s="141"/>
      <c r="K851" s="141"/>
      <c r="L851" s="141"/>
      <c r="M851" s="144"/>
      <c r="N851" s="144"/>
      <c r="O851" s="141"/>
      <c r="P851" s="145"/>
      <c r="Q851" s="141"/>
      <c r="R851" s="143"/>
      <c r="S851" s="141"/>
      <c r="T851" s="141"/>
      <c r="U851" s="141"/>
    </row>
    <row r="852" ht="12.75" customHeight="1">
      <c r="A852" s="141"/>
      <c r="B852" s="141"/>
      <c r="C852" s="141"/>
      <c r="D852" s="141"/>
      <c r="E852" s="142"/>
      <c r="F852" s="141"/>
      <c r="G852" s="141"/>
      <c r="H852" s="141"/>
      <c r="I852" s="141"/>
      <c r="J852" s="141"/>
      <c r="K852" s="141"/>
      <c r="L852" s="141"/>
      <c r="M852" s="144"/>
      <c r="N852" s="144"/>
      <c r="O852" s="141"/>
      <c r="P852" s="145"/>
      <c r="Q852" s="141"/>
      <c r="R852" s="143"/>
      <c r="S852" s="141"/>
      <c r="T852" s="141"/>
      <c r="U852" s="141"/>
    </row>
    <row r="853" ht="12.75" customHeight="1">
      <c r="A853" s="141"/>
      <c r="B853" s="141"/>
      <c r="C853" s="141"/>
      <c r="D853" s="141"/>
      <c r="E853" s="142"/>
      <c r="F853" s="141"/>
      <c r="G853" s="141"/>
      <c r="H853" s="141"/>
      <c r="I853" s="141"/>
      <c r="J853" s="141"/>
      <c r="K853" s="141"/>
      <c r="L853" s="141"/>
      <c r="M853" s="144"/>
      <c r="N853" s="144"/>
      <c r="O853" s="141"/>
      <c r="P853" s="145"/>
      <c r="Q853" s="141"/>
      <c r="R853" s="143"/>
      <c r="S853" s="141"/>
      <c r="T853" s="141"/>
      <c r="U853" s="141"/>
    </row>
    <row r="854" ht="12.75" customHeight="1">
      <c r="A854" s="141"/>
      <c r="B854" s="141"/>
      <c r="C854" s="141"/>
      <c r="D854" s="141"/>
      <c r="E854" s="142"/>
      <c r="F854" s="141"/>
      <c r="G854" s="141"/>
      <c r="H854" s="141"/>
      <c r="I854" s="141"/>
      <c r="J854" s="141"/>
      <c r="K854" s="141"/>
      <c r="L854" s="141"/>
      <c r="M854" s="144"/>
      <c r="N854" s="144"/>
      <c r="O854" s="141"/>
      <c r="P854" s="145"/>
      <c r="Q854" s="141"/>
      <c r="R854" s="143"/>
      <c r="S854" s="141"/>
      <c r="T854" s="141"/>
      <c r="U854" s="141"/>
    </row>
    <row r="855" ht="12.75" customHeight="1">
      <c r="A855" s="141"/>
      <c r="B855" s="141"/>
      <c r="C855" s="141"/>
      <c r="D855" s="141"/>
      <c r="E855" s="142"/>
      <c r="F855" s="141"/>
      <c r="G855" s="141"/>
      <c r="H855" s="141"/>
      <c r="I855" s="141"/>
      <c r="J855" s="141"/>
      <c r="K855" s="141"/>
      <c r="L855" s="141"/>
      <c r="M855" s="144"/>
      <c r="N855" s="144"/>
      <c r="O855" s="141"/>
      <c r="P855" s="145"/>
      <c r="Q855" s="141"/>
      <c r="R855" s="143"/>
      <c r="S855" s="141"/>
      <c r="T855" s="141"/>
      <c r="U855" s="141"/>
    </row>
    <row r="856" ht="12.75" customHeight="1">
      <c r="A856" s="141"/>
      <c r="B856" s="141"/>
      <c r="C856" s="141"/>
      <c r="D856" s="141"/>
      <c r="E856" s="142"/>
      <c r="F856" s="141"/>
      <c r="G856" s="141"/>
      <c r="H856" s="141"/>
      <c r="I856" s="141"/>
      <c r="J856" s="141"/>
      <c r="K856" s="141"/>
      <c r="L856" s="141"/>
      <c r="M856" s="144"/>
      <c r="N856" s="144"/>
      <c r="O856" s="141"/>
      <c r="P856" s="145"/>
      <c r="Q856" s="141"/>
      <c r="R856" s="143"/>
      <c r="S856" s="141"/>
      <c r="T856" s="141"/>
      <c r="U856" s="141"/>
    </row>
    <row r="857" ht="12.75" customHeight="1">
      <c r="A857" s="141"/>
      <c r="B857" s="141"/>
      <c r="C857" s="141"/>
      <c r="D857" s="141"/>
      <c r="E857" s="142"/>
      <c r="F857" s="141"/>
      <c r="G857" s="141"/>
      <c r="H857" s="141"/>
      <c r="I857" s="141"/>
      <c r="J857" s="141"/>
      <c r="K857" s="141"/>
      <c r="L857" s="141"/>
      <c r="M857" s="144"/>
      <c r="N857" s="144"/>
      <c r="O857" s="141"/>
      <c r="P857" s="145"/>
      <c r="Q857" s="141"/>
      <c r="R857" s="143"/>
      <c r="S857" s="141"/>
      <c r="T857" s="141"/>
      <c r="U857" s="141"/>
    </row>
    <row r="858" ht="12.75" customHeight="1">
      <c r="A858" s="141"/>
      <c r="B858" s="141"/>
      <c r="C858" s="141"/>
      <c r="D858" s="141"/>
      <c r="E858" s="142"/>
      <c r="F858" s="141"/>
      <c r="G858" s="141"/>
      <c r="H858" s="141"/>
      <c r="I858" s="141"/>
      <c r="J858" s="141"/>
      <c r="K858" s="141"/>
      <c r="L858" s="141"/>
      <c r="M858" s="144"/>
      <c r="N858" s="144"/>
      <c r="O858" s="141"/>
      <c r="P858" s="145"/>
      <c r="Q858" s="141"/>
      <c r="R858" s="143"/>
      <c r="S858" s="141"/>
      <c r="T858" s="141"/>
      <c r="U858" s="141"/>
    </row>
    <row r="859" ht="12.75" customHeight="1">
      <c r="A859" s="141"/>
      <c r="B859" s="141"/>
      <c r="C859" s="141"/>
      <c r="D859" s="141"/>
      <c r="E859" s="142"/>
      <c r="F859" s="141"/>
      <c r="G859" s="141"/>
      <c r="H859" s="141"/>
      <c r="I859" s="141"/>
      <c r="J859" s="141"/>
      <c r="K859" s="141"/>
      <c r="L859" s="141"/>
      <c r="M859" s="144"/>
      <c r="N859" s="144"/>
      <c r="O859" s="141"/>
      <c r="P859" s="145"/>
      <c r="Q859" s="141"/>
      <c r="R859" s="143"/>
      <c r="S859" s="141"/>
      <c r="T859" s="141"/>
      <c r="U859" s="141"/>
    </row>
    <row r="860" ht="12.75" customHeight="1">
      <c r="A860" s="141"/>
      <c r="B860" s="141"/>
      <c r="C860" s="141"/>
      <c r="D860" s="141"/>
      <c r="E860" s="142"/>
      <c r="F860" s="141"/>
      <c r="G860" s="141"/>
      <c r="H860" s="141"/>
      <c r="I860" s="141"/>
      <c r="J860" s="141"/>
      <c r="K860" s="141"/>
      <c r="L860" s="141"/>
      <c r="M860" s="144"/>
      <c r="N860" s="144"/>
      <c r="O860" s="141"/>
      <c r="P860" s="145"/>
      <c r="Q860" s="141"/>
      <c r="R860" s="143"/>
      <c r="S860" s="141"/>
      <c r="T860" s="141"/>
      <c r="U860" s="141"/>
    </row>
    <row r="861" ht="12.75" customHeight="1">
      <c r="A861" s="141"/>
      <c r="B861" s="141"/>
      <c r="C861" s="141"/>
      <c r="D861" s="141"/>
      <c r="E861" s="142"/>
      <c r="F861" s="141"/>
      <c r="G861" s="141"/>
      <c r="H861" s="141"/>
      <c r="I861" s="141"/>
      <c r="J861" s="141"/>
      <c r="K861" s="141"/>
      <c r="L861" s="141"/>
      <c r="M861" s="144"/>
      <c r="N861" s="144"/>
      <c r="O861" s="141"/>
      <c r="P861" s="145"/>
      <c r="Q861" s="141"/>
      <c r="R861" s="143"/>
      <c r="S861" s="141"/>
      <c r="T861" s="141"/>
      <c r="U861" s="141"/>
    </row>
    <row r="862" ht="12.75" customHeight="1">
      <c r="A862" s="141"/>
      <c r="B862" s="141"/>
      <c r="C862" s="141"/>
      <c r="D862" s="141"/>
      <c r="E862" s="142"/>
      <c r="F862" s="141"/>
      <c r="G862" s="141"/>
      <c r="H862" s="141"/>
      <c r="I862" s="141"/>
      <c r="J862" s="141"/>
      <c r="K862" s="141"/>
      <c r="L862" s="141"/>
      <c r="M862" s="144"/>
      <c r="N862" s="144"/>
      <c r="O862" s="141"/>
      <c r="P862" s="145"/>
      <c r="Q862" s="141"/>
      <c r="R862" s="143"/>
      <c r="S862" s="141"/>
      <c r="T862" s="141"/>
      <c r="U862" s="141"/>
    </row>
    <row r="863" ht="12.75" customHeight="1">
      <c r="A863" s="141"/>
      <c r="B863" s="141"/>
      <c r="C863" s="141"/>
      <c r="D863" s="141"/>
      <c r="E863" s="142"/>
      <c r="F863" s="141"/>
      <c r="G863" s="141"/>
      <c r="H863" s="141"/>
      <c r="I863" s="141"/>
      <c r="J863" s="141"/>
      <c r="K863" s="141"/>
      <c r="L863" s="141"/>
      <c r="M863" s="144"/>
      <c r="N863" s="144"/>
      <c r="O863" s="141"/>
      <c r="P863" s="145"/>
      <c r="Q863" s="141"/>
      <c r="R863" s="143"/>
      <c r="S863" s="141"/>
      <c r="T863" s="141"/>
      <c r="U863" s="141"/>
    </row>
    <row r="864" ht="12.75" customHeight="1">
      <c r="A864" s="141"/>
      <c r="B864" s="141"/>
      <c r="C864" s="141"/>
      <c r="D864" s="141"/>
      <c r="E864" s="142"/>
      <c r="F864" s="141"/>
      <c r="G864" s="141"/>
      <c r="H864" s="141"/>
      <c r="I864" s="141"/>
      <c r="J864" s="141"/>
      <c r="K864" s="141"/>
      <c r="L864" s="141"/>
      <c r="M864" s="144"/>
      <c r="N864" s="144"/>
      <c r="O864" s="141"/>
      <c r="P864" s="145"/>
      <c r="Q864" s="141"/>
      <c r="R864" s="143"/>
      <c r="S864" s="141"/>
      <c r="T864" s="141"/>
      <c r="U864" s="141"/>
    </row>
    <row r="865" ht="12.75" customHeight="1">
      <c r="A865" s="141"/>
      <c r="B865" s="141"/>
      <c r="C865" s="141"/>
      <c r="D865" s="141"/>
      <c r="E865" s="142"/>
      <c r="F865" s="141"/>
      <c r="G865" s="141"/>
      <c r="H865" s="141"/>
      <c r="I865" s="141"/>
      <c r="J865" s="141"/>
      <c r="K865" s="141"/>
      <c r="L865" s="141"/>
      <c r="M865" s="144"/>
      <c r="N865" s="144"/>
      <c r="O865" s="141"/>
      <c r="P865" s="145"/>
      <c r="Q865" s="141"/>
      <c r="R865" s="143"/>
      <c r="S865" s="141"/>
      <c r="T865" s="141"/>
      <c r="U865" s="141"/>
    </row>
    <row r="866" ht="12.75" customHeight="1">
      <c r="A866" s="141"/>
      <c r="B866" s="141"/>
      <c r="C866" s="141"/>
      <c r="D866" s="141"/>
      <c r="E866" s="142"/>
      <c r="F866" s="141"/>
      <c r="G866" s="141"/>
      <c r="H866" s="141"/>
      <c r="I866" s="141"/>
      <c r="J866" s="141"/>
      <c r="K866" s="141"/>
      <c r="L866" s="141"/>
      <c r="M866" s="144"/>
      <c r="N866" s="144"/>
      <c r="O866" s="141"/>
      <c r="P866" s="145"/>
      <c r="Q866" s="141"/>
      <c r="R866" s="143"/>
      <c r="S866" s="141"/>
      <c r="T866" s="141"/>
      <c r="U866" s="141"/>
    </row>
    <row r="867" ht="12.75" customHeight="1">
      <c r="A867" s="141"/>
      <c r="B867" s="141"/>
      <c r="C867" s="141"/>
      <c r="D867" s="141"/>
      <c r="E867" s="142"/>
      <c r="F867" s="141"/>
      <c r="G867" s="141"/>
      <c r="H867" s="141"/>
      <c r="I867" s="141"/>
      <c r="J867" s="141"/>
      <c r="K867" s="141"/>
      <c r="L867" s="141"/>
      <c r="M867" s="144"/>
      <c r="N867" s="144"/>
      <c r="O867" s="141"/>
      <c r="P867" s="145"/>
      <c r="Q867" s="141"/>
      <c r="R867" s="143"/>
      <c r="S867" s="141"/>
      <c r="T867" s="141"/>
      <c r="U867" s="141"/>
    </row>
    <row r="868" ht="12.75" customHeight="1">
      <c r="A868" s="141"/>
      <c r="B868" s="141"/>
      <c r="C868" s="141"/>
      <c r="D868" s="141"/>
      <c r="E868" s="142"/>
      <c r="F868" s="141"/>
      <c r="G868" s="141"/>
      <c r="H868" s="141"/>
      <c r="I868" s="141"/>
      <c r="J868" s="141"/>
      <c r="K868" s="141"/>
      <c r="L868" s="141"/>
      <c r="M868" s="144"/>
      <c r="N868" s="144"/>
      <c r="O868" s="141"/>
      <c r="P868" s="145"/>
      <c r="Q868" s="141"/>
      <c r="R868" s="143"/>
      <c r="S868" s="141"/>
      <c r="T868" s="141"/>
      <c r="U868" s="141"/>
    </row>
    <row r="869" ht="12.75" customHeight="1">
      <c r="A869" s="141"/>
      <c r="B869" s="141"/>
      <c r="C869" s="141"/>
      <c r="D869" s="141"/>
      <c r="E869" s="142"/>
      <c r="F869" s="141"/>
      <c r="G869" s="141"/>
      <c r="H869" s="141"/>
      <c r="I869" s="141"/>
      <c r="J869" s="141"/>
      <c r="K869" s="141"/>
      <c r="L869" s="141"/>
      <c r="M869" s="144"/>
      <c r="N869" s="144"/>
      <c r="O869" s="141"/>
      <c r="P869" s="145"/>
      <c r="Q869" s="141"/>
      <c r="R869" s="143"/>
      <c r="S869" s="141"/>
      <c r="T869" s="141"/>
      <c r="U869" s="141"/>
    </row>
    <row r="870" ht="12.75" customHeight="1">
      <c r="A870" s="141"/>
      <c r="B870" s="141"/>
      <c r="C870" s="141"/>
      <c r="D870" s="141"/>
      <c r="E870" s="142"/>
      <c r="F870" s="141"/>
      <c r="G870" s="141"/>
      <c r="H870" s="141"/>
      <c r="I870" s="141"/>
      <c r="J870" s="141"/>
      <c r="K870" s="141"/>
      <c r="L870" s="141"/>
      <c r="M870" s="144"/>
      <c r="N870" s="144"/>
      <c r="O870" s="141"/>
      <c r="P870" s="145"/>
      <c r="Q870" s="141"/>
      <c r="R870" s="143"/>
      <c r="S870" s="141"/>
      <c r="T870" s="141"/>
      <c r="U870" s="141"/>
    </row>
    <row r="871" ht="12.75" customHeight="1">
      <c r="A871" s="141"/>
      <c r="B871" s="141"/>
      <c r="C871" s="141"/>
      <c r="D871" s="141"/>
      <c r="E871" s="142"/>
      <c r="F871" s="141"/>
      <c r="G871" s="141"/>
      <c r="H871" s="141"/>
      <c r="I871" s="141"/>
      <c r="J871" s="141"/>
      <c r="K871" s="141"/>
      <c r="L871" s="141"/>
      <c r="M871" s="144"/>
      <c r="N871" s="144"/>
      <c r="O871" s="141"/>
      <c r="P871" s="145"/>
      <c r="Q871" s="141"/>
      <c r="R871" s="143"/>
      <c r="S871" s="141"/>
      <c r="T871" s="141"/>
      <c r="U871" s="141"/>
    </row>
    <row r="872" ht="12.75" customHeight="1">
      <c r="A872" s="141"/>
      <c r="B872" s="141"/>
      <c r="C872" s="141"/>
      <c r="D872" s="141"/>
      <c r="E872" s="142"/>
      <c r="F872" s="141"/>
      <c r="G872" s="141"/>
      <c r="H872" s="141"/>
      <c r="I872" s="141"/>
      <c r="J872" s="141"/>
      <c r="K872" s="141"/>
      <c r="L872" s="141"/>
      <c r="M872" s="144"/>
      <c r="N872" s="144"/>
      <c r="O872" s="141"/>
      <c r="P872" s="145"/>
      <c r="Q872" s="141"/>
      <c r="R872" s="143"/>
      <c r="S872" s="141"/>
      <c r="T872" s="141"/>
      <c r="U872" s="141"/>
    </row>
    <row r="873" ht="12.75" customHeight="1">
      <c r="A873" s="141"/>
      <c r="B873" s="141"/>
      <c r="C873" s="141"/>
      <c r="D873" s="141"/>
      <c r="E873" s="142"/>
      <c r="F873" s="141"/>
      <c r="G873" s="141"/>
      <c r="H873" s="141"/>
      <c r="I873" s="141"/>
      <c r="J873" s="141"/>
      <c r="K873" s="141"/>
      <c r="L873" s="141"/>
      <c r="M873" s="144"/>
      <c r="N873" s="144"/>
      <c r="O873" s="141"/>
      <c r="P873" s="145"/>
      <c r="Q873" s="141"/>
      <c r="R873" s="143"/>
      <c r="S873" s="141"/>
      <c r="T873" s="141"/>
      <c r="U873" s="141"/>
    </row>
    <row r="874" ht="12.75" customHeight="1">
      <c r="A874" s="141"/>
      <c r="B874" s="141"/>
      <c r="C874" s="141"/>
      <c r="D874" s="141"/>
      <c r="E874" s="142"/>
      <c r="F874" s="141"/>
      <c r="G874" s="141"/>
      <c r="H874" s="141"/>
      <c r="I874" s="141"/>
      <c r="J874" s="141"/>
      <c r="K874" s="141"/>
      <c r="L874" s="141"/>
      <c r="M874" s="144"/>
      <c r="N874" s="144"/>
      <c r="O874" s="141"/>
      <c r="P874" s="145"/>
      <c r="Q874" s="141"/>
      <c r="R874" s="143"/>
      <c r="S874" s="141"/>
      <c r="T874" s="141"/>
      <c r="U874" s="141"/>
    </row>
    <row r="875" ht="12.75" customHeight="1">
      <c r="A875" s="141"/>
      <c r="B875" s="141"/>
      <c r="C875" s="141"/>
      <c r="D875" s="141"/>
      <c r="E875" s="142"/>
      <c r="F875" s="141"/>
      <c r="G875" s="141"/>
      <c r="H875" s="141"/>
      <c r="I875" s="141"/>
      <c r="J875" s="141"/>
      <c r="K875" s="141"/>
      <c r="L875" s="141"/>
      <c r="M875" s="144"/>
      <c r="N875" s="144"/>
      <c r="O875" s="141"/>
      <c r="P875" s="145"/>
      <c r="Q875" s="141"/>
      <c r="R875" s="143"/>
      <c r="S875" s="141"/>
      <c r="T875" s="141"/>
      <c r="U875" s="141"/>
    </row>
    <row r="876" ht="12.75" customHeight="1">
      <c r="A876" s="141"/>
      <c r="B876" s="141"/>
      <c r="C876" s="141"/>
      <c r="D876" s="141"/>
      <c r="E876" s="142"/>
      <c r="F876" s="141"/>
      <c r="G876" s="141"/>
      <c r="H876" s="141"/>
      <c r="I876" s="141"/>
      <c r="J876" s="141"/>
      <c r="K876" s="141"/>
      <c r="L876" s="141"/>
      <c r="M876" s="144"/>
      <c r="N876" s="144"/>
      <c r="O876" s="141"/>
      <c r="P876" s="145"/>
      <c r="Q876" s="141"/>
      <c r="R876" s="143"/>
      <c r="S876" s="141"/>
      <c r="T876" s="141"/>
      <c r="U876" s="141"/>
    </row>
    <row r="877" ht="12.75" customHeight="1">
      <c r="A877" s="141"/>
      <c r="B877" s="141"/>
      <c r="C877" s="141"/>
      <c r="D877" s="141"/>
      <c r="E877" s="142"/>
      <c r="F877" s="141"/>
      <c r="G877" s="141"/>
      <c r="H877" s="141"/>
      <c r="I877" s="141"/>
      <c r="J877" s="141"/>
      <c r="K877" s="141"/>
      <c r="L877" s="141"/>
      <c r="M877" s="144"/>
      <c r="N877" s="144"/>
      <c r="O877" s="141"/>
      <c r="P877" s="145"/>
      <c r="Q877" s="141"/>
      <c r="R877" s="143"/>
      <c r="S877" s="141"/>
      <c r="T877" s="141"/>
      <c r="U877" s="141"/>
    </row>
    <row r="878" ht="12.75" customHeight="1">
      <c r="A878" s="141"/>
      <c r="B878" s="141"/>
      <c r="C878" s="141"/>
      <c r="D878" s="141"/>
      <c r="E878" s="142"/>
      <c r="F878" s="141"/>
      <c r="G878" s="141"/>
      <c r="H878" s="141"/>
      <c r="I878" s="141"/>
      <c r="J878" s="141"/>
      <c r="K878" s="141"/>
      <c r="L878" s="141"/>
      <c r="M878" s="144"/>
      <c r="N878" s="144"/>
      <c r="O878" s="141"/>
      <c r="P878" s="145"/>
      <c r="Q878" s="141"/>
      <c r="R878" s="143"/>
      <c r="S878" s="141"/>
      <c r="T878" s="141"/>
      <c r="U878" s="141"/>
    </row>
    <row r="879" ht="12.75" customHeight="1">
      <c r="A879" s="141"/>
      <c r="B879" s="141"/>
      <c r="C879" s="141"/>
      <c r="D879" s="141"/>
      <c r="E879" s="142"/>
      <c r="F879" s="141"/>
      <c r="G879" s="141"/>
      <c r="H879" s="141"/>
      <c r="I879" s="141"/>
      <c r="J879" s="141"/>
      <c r="K879" s="141"/>
      <c r="L879" s="141"/>
      <c r="M879" s="144"/>
      <c r="N879" s="144"/>
      <c r="O879" s="141"/>
      <c r="P879" s="145"/>
      <c r="Q879" s="141"/>
      <c r="R879" s="143"/>
      <c r="S879" s="141"/>
      <c r="T879" s="141"/>
      <c r="U879" s="141"/>
    </row>
    <row r="880" ht="12.75" customHeight="1">
      <c r="A880" s="141"/>
      <c r="B880" s="141"/>
      <c r="C880" s="141"/>
      <c r="D880" s="141"/>
      <c r="E880" s="142"/>
      <c r="F880" s="141"/>
      <c r="G880" s="141"/>
      <c r="H880" s="141"/>
      <c r="I880" s="141"/>
      <c r="J880" s="141"/>
      <c r="K880" s="141"/>
      <c r="L880" s="141"/>
      <c r="M880" s="144"/>
      <c r="N880" s="144"/>
      <c r="O880" s="141"/>
      <c r="P880" s="145"/>
      <c r="Q880" s="141"/>
      <c r="R880" s="143"/>
      <c r="S880" s="141"/>
      <c r="T880" s="141"/>
      <c r="U880" s="141"/>
    </row>
    <row r="881" ht="12.75" customHeight="1">
      <c r="A881" s="141"/>
      <c r="B881" s="141"/>
      <c r="C881" s="141"/>
      <c r="D881" s="141"/>
      <c r="E881" s="142"/>
      <c r="F881" s="141"/>
      <c r="G881" s="141"/>
      <c r="H881" s="141"/>
      <c r="I881" s="141"/>
      <c r="J881" s="141"/>
      <c r="K881" s="141"/>
      <c r="L881" s="141"/>
      <c r="M881" s="144"/>
      <c r="N881" s="144"/>
      <c r="O881" s="141"/>
      <c r="P881" s="145"/>
      <c r="Q881" s="141"/>
      <c r="R881" s="143"/>
      <c r="S881" s="141"/>
      <c r="T881" s="141"/>
      <c r="U881" s="141"/>
    </row>
    <row r="882" ht="12.75" customHeight="1">
      <c r="A882" s="141"/>
      <c r="B882" s="141"/>
      <c r="C882" s="141"/>
      <c r="D882" s="141"/>
      <c r="E882" s="142"/>
      <c r="F882" s="141"/>
      <c r="G882" s="141"/>
      <c r="H882" s="141"/>
      <c r="I882" s="141"/>
      <c r="J882" s="141"/>
      <c r="K882" s="141"/>
      <c r="L882" s="141"/>
      <c r="M882" s="144"/>
      <c r="N882" s="144"/>
      <c r="O882" s="141"/>
      <c r="P882" s="145"/>
      <c r="Q882" s="141"/>
      <c r="R882" s="143"/>
      <c r="S882" s="141"/>
      <c r="T882" s="141"/>
      <c r="U882" s="141"/>
    </row>
    <row r="883" ht="12.75" customHeight="1">
      <c r="A883" s="141"/>
      <c r="B883" s="141"/>
      <c r="C883" s="141"/>
      <c r="D883" s="141"/>
      <c r="E883" s="142"/>
      <c r="F883" s="141"/>
      <c r="G883" s="141"/>
      <c r="H883" s="141"/>
      <c r="I883" s="141"/>
      <c r="J883" s="141"/>
      <c r="K883" s="141"/>
      <c r="L883" s="141"/>
      <c r="M883" s="144"/>
      <c r="N883" s="144"/>
      <c r="O883" s="141"/>
      <c r="P883" s="145"/>
      <c r="Q883" s="141"/>
      <c r="R883" s="143"/>
      <c r="S883" s="141"/>
      <c r="T883" s="141"/>
      <c r="U883" s="141"/>
    </row>
    <row r="884" ht="12.75" customHeight="1">
      <c r="A884" s="141"/>
      <c r="B884" s="141"/>
      <c r="C884" s="141"/>
      <c r="D884" s="141"/>
      <c r="E884" s="142"/>
      <c r="F884" s="141"/>
      <c r="G884" s="141"/>
      <c r="H884" s="141"/>
      <c r="I884" s="141"/>
      <c r="J884" s="141"/>
      <c r="K884" s="141"/>
      <c r="L884" s="141"/>
      <c r="M884" s="144"/>
      <c r="N884" s="144"/>
      <c r="O884" s="141"/>
      <c r="P884" s="145"/>
      <c r="Q884" s="141"/>
      <c r="R884" s="143"/>
      <c r="S884" s="141"/>
      <c r="T884" s="141"/>
      <c r="U884" s="141"/>
    </row>
    <row r="885" ht="12.75" customHeight="1">
      <c r="A885" s="141"/>
      <c r="B885" s="141"/>
      <c r="C885" s="141"/>
      <c r="D885" s="141"/>
      <c r="E885" s="142"/>
      <c r="F885" s="141"/>
      <c r="G885" s="141"/>
      <c r="H885" s="141"/>
      <c r="I885" s="141"/>
      <c r="J885" s="141"/>
      <c r="K885" s="141"/>
      <c r="L885" s="141"/>
      <c r="M885" s="144"/>
      <c r="N885" s="144"/>
      <c r="O885" s="141"/>
      <c r="P885" s="145"/>
      <c r="Q885" s="141"/>
      <c r="R885" s="143"/>
      <c r="S885" s="141"/>
      <c r="T885" s="141"/>
      <c r="U885" s="141"/>
    </row>
    <row r="886" ht="12.75" customHeight="1">
      <c r="A886" s="141"/>
      <c r="B886" s="141"/>
      <c r="C886" s="141"/>
      <c r="D886" s="141"/>
      <c r="E886" s="142"/>
      <c r="F886" s="141"/>
      <c r="G886" s="141"/>
      <c r="H886" s="141"/>
      <c r="I886" s="141"/>
      <c r="J886" s="141"/>
      <c r="K886" s="141"/>
      <c r="L886" s="141"/>
      <c r="M886" s="144"/>
      <c r="N886" s="144"/>
      <c r="O886" s="141"/>
      <c r="P886" s="145"/>
      <c r="Q886" s="141"/>
      <c r="R886" s="143"/>
      <c r="S886" s="141"/>
      <c r="T886" s="141"/>
      <c r="U886" s="141"/>
    </row>
    <row r="887" ht="12.75" customHeight="1">
      <c r="A887" s="141"/>
      <c r="B887" s="141"/>
      <c r="C887" s="141"/>
      <c r="D887" s="141"/>
      <c r="E887" s="142"/>
      <c r="F887" s="141"/>
      <c r="G887" s="141"/>
      <c r="H887" s="141"/>
      <c r="I887" s="141"/>
      <c r="J887" s="141"/>
      <c r="K887" s="141"/>
      <c r="L887" s="141"/>
      <c r="M887" s="144"/>
      <c r="N887" s="144"/>
      <c r="O887" s="141"/>
      <c r="P887" s="145"/>
      <c r="Q887" s="141"/>
      <c r="R887" s="143"/>
      <c r="S887" s="141"/>
      <c r="T887" s="141"/>
      <c r="U887" s="141"/>
    </row>
    <row r="888" ht="12.75" customHeight="1">
      <c r="A888" s="141"/>
      <c r="B888" s="141"/>
      <c r="C888" s="141"/>
      <c r="D888" s="141"/>
      <c r="E888" s="142"/>
      <c r="F888" s="141"/>
      <c r="G888" s="141"/>
      <c r="H888" s="141"/>
      <c r="I888" s="141"/>
      <c r="J888" s="141"/>
      <c r="K888" s="141"/>
      <c r="L888" s="141"/>
      <c r="M888" s="144"/>
      <c r="N888" s="144"/>
      <c r="O888" s="141"/>
      <c r="P888" s="145"/>
      <c r="Q888" s="141"/>
      <c r="R888" s="143"/>
      <c r="S888" s="141"/>
      <c r="T888" s="141"/>
      <c r="U888" s="141"/>
    </row>
    <row r="889" ht="12.75" customHeight="1">
      <c r="A889" s="141"/>
      <c r="B889" s="141"/>
      <c r="C889" s="141"/>
      <c r="D889" s="141"/>
      <c r="E889" s="142"/>
      <c r="F889" s="141"/>
      <c r="G889" s="141"/>
      <c r="H889" s="141"/>
      <c r="I889" s="141"/>
      <c r="J889" s="141"/>
      <c r="K889" s="141"/>
      <c r="L889" s="141"/>
      <c r="M889" s="144"/>
      <c r="N889" s="144"/>
      <c r="O889" s="141"/>
      <c r="P889" s="145"/>
      <c r="Q889" s="141"/>
      <c r="R889" s="143"/>
      <c r="S889" s="141"/>
      <c r="T889" s="141"/>
      <c r="U889" s="141"/>
    </row>
    <row r="890" ht="12.75" customHeight="1">
      <c r="A890" s="141"/>
      <c r="B890" s="141"/>
      <c r="C890" s="141"/>
      <c r="D890" s="141"/>
      <c r="E890" s="142"/>
      <c r="F890" s="141"/>
      <c r="G890" s="141"/>
      <c r="H890" s="141"/>
      <c r="I890" s="141"/>
      <c r="J890" s="141"/>
      <c r="K890" s="141"/>
      <c r="L890" s="141"/>
      <c r="M890" s="144"/>
      <c r="N890" s="144"/>
      <c r="O890" s="141"/>
      <c r="P890" s="145"/>
      <c r="Q890" s="141"/>
      <c r="R890" s="143"/>
      <c r="S890" s="141"/>
      <c r="T890" s="141"/>
      <c r="U890" s="141"/>
    </row>
    <row r="891" ht="12.75" customHeight="1">
      <c r="A891" s="141"/>
      <c r="B891" s="141"/>
      <c r="C891" s="141"/>
      <c r="D891" s="141"/>
      <c r="E891" s="142"/>
      <c r="F891" s="141"/>
      <c r="G891" s="141"/>
      <c r="H891" s="141"/>
      <c r="I891" s="141"/>
      <c r="J891" s="141"/>
      <c r="K891" s="141"/>
      <c r="L891" s="141"/>
      <c r="M891" s="144"/>
      <c r="N891" s="144"/>
      <c r="O891" s="141"/>
      <c r="P891" s="145"/>
      <c r="Q891" s="141"/>
      <c r="R891" s="143"/>
      <c r="S891" s="141"/>
      <c r="T891" s="141"/>
      <c r="U891" s="141"/>
    </row>
    <row r="892" ht="12.75" customHeight="1">
      <c r="A892" s="141"/>
      <c r="B892" s="141"/>
      <c r="C892" s="141"/>
      <c r="D892" s="141"/>
      <c r="E892" s="142"/>
      <c r="F892" s="141"/>
      <c r="G892" s="141"/>
      <c r="H892" s="141"/>
      <c r="I892" s="141"/>
      <c r="J892" s="141"/>
      <c r="K892" s="141"/>
      <c r="L892" s="141"/>
      <c r="M892" s="144"/>
      <c r="N892" s="144"/>
      <c r="O892" s="141"/>
      <c r="P892" s="145"/>
      <c r="Q892" s="141"/>
      <c r="R892" s="143"/>
      <c r="S892" s="141"/>
      <c r="T892" s="141"/>
      <c r="U892" s="141"/>
    </row>
    <row r="893" ht="12.75" customHeight="1">
      <c r="A893" s="141"/>
      <c r="B893" s="141"/>
      <c r="C893" s="141"/>
      <c r="D893" s="141"/>
      <c r="E893" s="142"/>
      <c r="F893" s="141"/>
      <c r="G893" s="141"/>
      <c r="H893" s="141"/>
      <c r="I893" s="141"/>
      <c r="J893" s="141"/>
      <c r="K893" s="141"/>
      <c r="L893" s="141"/>
      <c r="M893" s="144"/>
      <c r="N893" s="144"/>
      <c r="O893" s="141"/>
      <c r="P893" s="145"/>
      <c r="Q893" s="141"/>
      <c r="R893" s="143"/>
      <c r="S893" s="141"/>
      <c r="T893" s="141"/>
      <c r="U893" s="141"/>
    </row>
    <row r="894" ht="12.75" customHeight="1">
      <c r="A894" s="141"/>
      <c r="B894" s="141"/>
      <c r="C894" s="141"/>
      <c r="D894" s="141"/>
      <c r="E894" s="142"/>
      <c r="F894" s="141"/>
      <c r="G894" s="141"/>
      <c r="H894" s="141"/>
      <c r="I894" s="141"/>
      <c r="J894" s="141"/>
      <c r="K894" s="141"/>
      <c r="L894" s="141"/>
      <c r="M894" s="144"/>
      <c r="N894" s="144"/>
      <c r="O894" s="141"/>
      <c r="P894" s="145"/>
      <c r="Q894" s="141"/>
      <c r="R894" s="143"/>
      <c r="S894" s="141"/>
      <c r="T894" s="141"/>
      <c r="U894" s="141"/>
    </row>
    <row r="895" ht="12.75" customHeight="1">
      <c r="A895" s="141"/>
      <c r="B895" s="141"/>
      <c r="C895" s="141"/>
      <c r="D895" s="141"/>
      <c r="E895" s="142"/>
      <c r="F895" s="141"/>
      <c r="G895" s="141"/>
      <c r="H895" s="141"/>
      <c r="I895" s="141"/>
      <c r="J895" s="141"/>
      <c r="K895" s="141"/>
      <c r="L895" s="141"/>
      <c r="M895" s="144"/>
      <c r="N895" s="144"/>
      <c r="O895" s="141"/>
      <c r="P895" s="145"/>
      <c r="Q895" s="141"/>
      <c r="R895" s="143"/>
      <c r="S895" s="141"/>
      <c r="T895" s="141"/>
      <c r="U895" s="141"/>
    </row>
    <row r="896" ht="12.75" customHeight="1">
      <c r="A896" s="141"/>
      <c r="B896" s="141"/>
      <c r="C896" s="141"/>
      <c r="D896" s="141"/>
      <c r="E896" s="142"/>
      <c r="F896" s="141"/>
      <c r="G896" s="141"/>
      <c r="H896" s="141"/>
      <c r="I896" s="141"/>
      <c r="J896" s="141"/>
      <c r="K896" s="141"/>
      <c r="L896" s="141"/>
      <c r="M896" s="144"/>
      <c r="N896" s="144"/>
      <c r="O896" s="141"/>
      <c r="P896" s="145"/>
      <c r="Q896" s="141"/>
      <c r="R896" s="143"/>
      <c r="S896" s="141"/>
      <c r="T896" s="141"/>
      <c r="U896" s="141"/>
    </row>
    <row r="897" ht="12.75" customHeight="1">
      <c r="A897" s="141"/>
      <c r="B897" s="141"/>
      <c r="C897" s="141"/>
      <c r="D897" s="141"/>
      <c r="E897" s="142"/>
      <c r="F897" s="141"/>
      <c r="G897" s="141"/>
      <c r="H897" s="141"/>
      <c r="I897" s="141"/>
      <c r="J897" s="141"/>
      <c r="K897" s="141"/>
      <c r="L897" s="141"/>
      <c r="M897" s="144"/>
      <c r="N897" s="144"/>
      <c r="O897" s="141"/>
      <c r="P897" s="145"/>
      <c r="Q897" s="141"/>
      <c r="R897" s="143"/>
      <c r="S897" s="141"/>
      <c r="T897" s="141"/>
      <c r="U897" s="141"/>
    </row>
    <row r="898" ht="12.75" customHeight="1">
      <c r="A898" s="141"/>
      <c r="B898" s="141"/>
      <c r="C898" s="141"/>
      <c r="D898" s="141"/>
      <c r="E898" s="142"/>
      <c r="F898" s="141"/>
      <c r="G898" s="141"/>
      <c r="H898" s="141"/>
      <c r="I898" s="141"/>
      <c r="J898" s="141"/>
      <c r="K898" s="141"/>
      <c r="L898" s="141"/>
      <c r="M898" s="144"/>
      <c r="N898" s="144"/>
      <c r="O898" s="141"/>
      <c r="P898" s="145"/>
      <c r="Q898" s="141"/>
      <c r="R898" s="143"/>
      <c r="S898" s="141"/>
      <c r="T898" s="141"/>
      <c r="U898" s="141"/>
    </row>
    <row r="899" ht="12.75" customHeight="1">
      <c r="A899" s="141"/>
      <c r="B899" s="141"/>
      <c r="C899" s="141"/>
      <c r="D899" s="141"/>
      <c r="E899" s="142"/>
      <c r="F899" s="141"/>
      <c r="G899" s="141"/>
      <c r="H899" s="141"/>
      <c r="I899" s="141"/>
      <c r="J899" s="141"/>
      <c r="K899" s="141"/>
      <c r="L899" s="141"/>
      <c r="M899" s="144"/>
      <c r="N899" s="144"/>
      <c r="O899" s="141"/>
      <c r="P899" s="145"/>
      <c r="Q899" s="141"/>
      <c r="R899" s="143"/>
      <c r="S899" s="141"/>
      <c r="T899" s="141"/>
      <c r="U899" s="141"/>
    </row>
    <row r="900" ht="12.75" customHeight="1">
      <c r="A900" s="141"/>
      <c r="B900" s="141"/>
      <c r="C900" s="141"/>
      <c r="D900" s="141"/>
      <c r="E900" s="142"/>
      <c r="F900" s="141"/>
      <c r="G900" s="141"/>
      <c r="H900" s="141"/>
      <c r="I900" s="141"/>
      <c r="J900" s="141"/>
      <c r="K900" s="141"/>
      <c r="L900" s="141"/>
      <c r="M900" s="144"/>
      <c r="N900" s="144"/>
      <c r="O900" s="141"/>
      <c r="P900" s="145"/>
      <c r="Q900" s="141"/>
      <c r="R900" s="143"/>
      <c r="S900" s="141"/>
      <c r="T900" s="141"/>
      <c r="U900" s="141"/>
    </row>
    <row r="901" ht="12.75" customHeight="1">
      <c r="A901" s="141"/>
      <c r="B901" s="141"/>
      <c r="C901" s="141"/>
      <c r="D901" s="141"/>
      <c r="E901" s="142"/>
      <c r="F901" s="141"/>
      <c r="G901" s="141"/>
      <c r="H901" s="141"/>
      <c r="I901" s="141"/>
      <c r="J901" s="141"/>
      <c r="K901" s="141"/>
      <c r="L901" s="141"/>
      <c r="M901" s="144"/>
      <c r="N901" s="144"/>
      <c r="O901" s="141"/>
      <c r="P901" s="145"/>
      <c r="Q901" s="141"/>
      <c r="R901" s="143"/>
      <c r="S901" s="141"/>
      <c r="T901" s="141"/>
      <c r="U901" s="141"/>
    </row>
    <row r="902" ht="12.75" customHeight="1">
      <c r="A902" s="141"/>
      <c r="B902" s="141"/>
      <c r="C902" s="141"/>
      <c r="D902" s="141"/>
      <c r="E902" s="142"/>
      <c r="F902" s="141"/>
      <c r="G902" s="141"/>
      <c r="H902" s="141"/>
      <c r="I902" s="141"/>
      <c r="J902" s="141"/>
      <c r="K902" s="141"/>
      <c r="L902" s="141"/>
      <c r="M902" s="144"/>
      <c r="N902" s="144"/>
      <c r="O902" s="141"/>
      <c r="P902" s="145"/>
      <c r="Q902" s="141"/>
      <c r="R902" s="143"/>
      <c r="S902" s="141"/>
      <c r="T902" s="141"/>
      <c r="U902" s="141"/>
    </row>
    <row r="903" ht="12.75" customHeight="1">
      <c r="A903" s="141"/>
      <c r="B903" s="141"/>
      <c r="C903" s="141"/>
      <c r="D903" s="141"/>
      <c r="E903" s="142"/>
      <c r="F903" s="141"/>
      <c r="G903" s="141"/>
      <c r="H903" s="141"/>
      <c r="I903" s="141"/>
      <c r="J903" s="141"/>
      <c r="K903" s="141"/>
      <c r="L903" s="141"/>
      <c r="M903" s="144"/>
      <c r="N903" s="144"/>
      <c r="O903" s="141"/>
      <c r="P903" s="145"/>
      <c r="Q903" s="141"/>
      <c r="R903" s="143"/>
      <c r="S903" s="141"/>
      <c r="T903" s="141"/>
      <c r="U903" s="141"/>
    </row>
    <row r="904" ht="12.75" customHeight="1">
      <c r="A904" s="141"/>
      <c r="B904" s="141"/>
      <c r="C904" s="141"/>
      <c r="D904" s="141"/>
      <c r="E904" s="142"/>
      <c r="F904" s="141"/>
      <c r="G904" s="141"/>
      <c r="H904" s="141"/>
      <c r="I904" s="141"/>
      <c r="J904" s="141"/>
      <c r="K904" s="141"/>
      <c r="L904" s="141"/>
      <c r="M904" s="144"/>
      <c r="N904" s="144"/>
      <c r="O904" s="141"/>
      <c r="P904" s="145"/>
      <c r="Q904" s="141"/>
      <c r="R904" s="143"/>
      <c r="S904" s="141"/>
      <c r="T904" s="141"/>
      <c r="U904" s="141"/>
    </row>
    <row r="905" ht="12.75" customHeight="1">
      <c r="A905" s="141"/>
      <c r="B905" s="141"/>
      <c r="C905" s="141"/>
      <c r="D905" s="141"/>
      <c r="E905" s="142"/>
      <c r="F905" s="141"/>
      <c r="G905" s="141"/>
      <c r="H905" s="141"/>
      <c r="I905" s="141"/>
      <c r="J905" s="141"/>
      <c r="K905" s="141"/>
      <c r="L905" s="141"/>
      <c r="M905" s="144"/>
      <c r="N905" s="144"/>
      <c r="O905" s="141"/>
      <c r="P905" s="145"/>
      <c r="Q905" s="141"/>
      <c r="R905" s="143"/>
      <c r="S905" s="141"/>
      <c r="T905" s="141"/>
      <c r="U905" s="141"/>
    </row>
    <row r="906" ht="12.75" customHeight="1">
      <c r="A906" s="141"/>
      <c r="B906" s="141"/>
      <c r="C906" s="141"/>
      <c r="D906" s="141"/>
      <c r="E906" s="142"/>
      <c r="F906" s="141"/>
      <c r="G906" s="141"/>
      <c r="H906" s="141"/>
      <c r="I906" s="141"/>
      <c r="J906" s="141"/>
      <c r="K906" s="141"/>
      <c r="L906" s="141"/>
      <c r="M906" s="144"/>
      <c r="N906" s="144"/>
      <c r="O906" s="141"/>
      <c r="P906" s="145"/>
      <c r="Q906" s="141"/>
      <c r="R906" s="143"/>
      <c r="S906" s="141"/>
      <c r="T906" s="141"/>
      <c r="U906" s="141"/>
    </row>
    <row r="907" ht="12.75" customHeight="1">
      <c r="A907" s="141"/>
      <c r="B907" s="141"/>
      <c r="C907" s="141"/>
      <c r="D907" s="141"/>
      <c r="E907" s="142"/>
      <c r="F907" s="141"/>
      <c r="G907" s="141"/>
      <c r="H907" s="141"/>
      <c r="I907" s="141"/>
      <c r="J907" s="141"/>
      <c r="K907" s="141"/>
      <c r="L907" s="141"/>
      <c r="M907" s="144"/>
      <c r="N907" s="144"/>
      <c r="O907" s="141"/>
      <c r="P907" s="145"/>
      <c r="Q907" s="141"/>
      <c r="R907" s="143"/>
      <c r="S907" s="141"/>
      <c r="T907" s="141"/>
      <c r="U907" s="141"/>
    </row>
    <row r="908" ht="12.75" customHeight="1">
      <c r="A908" s="141"/>
      <c r="B908" s="141"/>
      <c r="C908" s="141"/>
      <c r="D908" s="141"/>
      <c r="E908" s="142"/>
      <c r="F908" s="141"/>
      <c r="G908" s="141"/>
      <c r="H908" s="141"/>
      <c r="I908" s="141"/>
      <c r="J908" s="141"/>
      <c r="K908" s="141"/>
      <c r="L908" s="141"/>
      <c r="M908" s="144"/>
      <c r="N908" s="144"/>
      <c r="O908" s="141"/>
      <c r="P908" s="145"/>
      <c r="Q908" s="141"/>
      <c r="R908" s="143"/>
      <c r="S908" s="141"/>
      <c r="T908" s="141"/>
      <c r="U908" s="141"/>
    </row>
    <row r="909" ht="12.75" customHeight="1">
      <c r="A909" s="141"/>
      <c r="B909" s="141"/>
      <c r="C909" s="141"/>
      <c r="D909" s="141"/>
      <c r="E909" s="142"/>
      <c r="F909" s="141"/>
      <c r="G909" s="141"/>
      <c r="H909" s="141"/>
      <c r="I909" s="141"/>
      <c r="J909" s="141"/>
      <c r="K909" s="141"/>
      <c r="L909" s="141"/>
      <c r="M909" s="144"/>
      <c r="N909" s="144"/>
      <c r="O909" s="141"/>
      <c r="P909" s="145"/>
      <c r="Q909" s="141"/>
      <c r="R909" s="143"/>
      <c r="S909" s="141"/>
      <c r="T909" s="141"/>
      <c r="U909" s="141"/>
    </row>
    <row r="910" ht="12.75" customHeight="1">
      <c r="A910" s="141"/>
      <c r="B910" s="141"/>
      <c r="C910" s="141"/>
      <c r="D910" s="141"/>
      <c r="E910" s="142"/>
      <c r="F910" s="141"/>
      <c r="G910" s="141"/>
      <c r="H910" s="141"/>
      <c r="I910" s="141"/>
      <c r="J910" s="141"/>
      <c r="K910" s="141"/>
      <c r="L910" s="141"/>
      <c r="M910" s="144"/>
      <c r="N910" s="144"/>
      <c r="O910" s="141"/>
      <c r="P910" s="145"/>
      <c r="Q910" s="141"/>
      <c r="R910" s="143"/>
      <c r="S910" s="141"/>
      <c r="T910" s="141"/>
      <c r="U910" s="141"/>
    </row>
    <row r="911" ht="12.75" customHeight="1">
      <c r="A911" s="141"/>
      <c r="B911" s="141"/>
      <c r="C911" s="141"/>
      <c r="D911" s="141"/>
      <c r="E911" s="142"/>
      <c r="F911" s="141"/>
      <c r="G911" s="141"/>
      <c r="H911" s="141"/>
      <c r="I911" s="141"/>
      <c r="J911" s="141"/>
      <c r="K911" s="141"/>
      <c r="L911" s="141"/>
      <c r="M911" s="144"/>
      <c r="N911" s="144"/>
      <c r="O911" s="141"/>
      <c r="P911" s="145"/>
      <c r="Q911" s="141"/>
      <c r="R911" s="143"/>
      <c r="S911" s="141"/>
      <c r="T911" s="141"/>
      <c r="U911" s="141"/>
    </row>
    <row r="912" ht="12.75" customHeight="1">
      <c r="A912" s="141"/>
      <c r="B912" s="141"/>
      <c r="C912" s="141"/>
      <c r="D912" s="141"/>
      <c r="E912" s="142"/>
      <c r="F912" s="141"/>
      <c r="G912" s="141"/>
      <c r="H912" s="141"/>
      <c r="I912" s="141"/>
      <c r="J912" s="141"/>
      <c r="K912" s="141"/>
      <c r="L912" s="141"/>
      <c r="M912" s="144"/>
      <c r="N912" s="144"/>
      <c r="O912" s="141"/>
      <c r="P912" s="145"/>
      <c r="Q912" s="141"/>
      <c r="R912" s="143"/>
      <c r="S912" s="141"/>
      <c r="T912" s="141"/>
      <c r="U912" s="141"/>
    </row>
    <row r="913" ht="12.75" customHeight="1">
      <c r="A913" s="141"/>
      <c r="B913" s="141"/>
      <c r="C913" s="141"/>
      <c r="D913" s="141"/>
      <c r="E913" s="142"/>
      <c r="F913" s="141"/>
      <c r="G913" s="141"/>
      <c r="H913" s="141"/>
      <c r="I913" s="141"/>
      <c r="J913" s="141"/>
      <c r="K913" s="141"/>
      <c r="L913" s="141"/>
      <c r="M913" s="144"/>
      <c r="N913" s="144"/>
      <c r="O913" s="141"/>
      <c r="P913" s="145"/>
      <c r="Q913" s="141"/>
      <c r="R913" s="143"/>
      <c r="S913" s="141"/>
      <c r="T913" s="141"/>
      <c r="U913" s="141"/>
    </row>
    <row r="914" ht="12.75" customHeight="1">
      <c r="A914" s="141"/>
      <c r="B914" s="141"/>
      <c r="C914" s="141"/>
      <c r="D914" s="141"/>
      <c r="E914" s="142"/>
      <c r="F914" s="141"/>
      <c r="G914" s="141"/>
      <c r="H914" s="141"/>
      <c r="I914" s="141"/>
      <c r="J914" s="141"/>
      <c r="K914" s="141"/>
      <c r="L914" s="141"/>
      <c r="M914" s="144"/>
      <c r="N914" s="144"/>
      <c r="O914" s="141"/>
      <c r="P914" s="145"/>
      <c r="Q914" s="141"/>
      <c r="R914" s="143"/>
      <c r="S914" s="141"/>
      <c r="T914" s="141"/>
      <c r="U914" s="141"/>
    </row>
    <row r="915" ht="12.75" customHeight="1">
      <c r="A915" s="141"/>
      <c r="B915" s="141"/>
      <c r="C915" s="141"/>
      <c r="D915" s="141"/>
      <c r="E915" s="142"/>
      <c r="F915" s="141"/>
      <c r="G915" s="141"/>
      <c r="H915" s="141"/>
      <c r="I915" s="141"/>
      <c r="J915" s="141"/>
      <c r="K915" s="141"/>
      <c r="L915" s="141"/>
      <c r="M915" s="144"/>
      <c r="N915" s="144"/>
      <c r="O915" s="141"/>
      <c r="P915" s="145"/>
      <c r="Q915" s="141"/>
      <c r="R915" s="143"/>
      <c r="S915" s="141"/>
      <c r="T915" s="141"/>
      <c r="U915" s="141"/>
    </row>
    <row r="916" ht="12.75" customHeight="1">
      <c r="A916" s="141"/>
      <c r="B916" s="141"/>
      <c r="C916" s="141"/>
      <c r="D916" s="141"/>
      <c r="E916" s="142"/>
      <c r="F916" s="141"/>
      <c r="G916" s="141"/>
      <c r="H916" s="141"/>
      <c r="I916" s="141"/>
      <c r="J916" s="141"/>
      <c r="K916" s="141"/>
      <c r="L916" s="141"/>
      <c r="M916" s="144"/>
      <c r="N916" s="144"/>
      <c r="O916" s="141"/>
      <c r="P916" s="145"/>
      <c r="Q916" s="141"/>
      <c r="R916" s="143"/>
      <c r="S916" s="141"/>
      <c r="T916" s="141"/>
      <c r="U916" s="141"/>
    </row>
    <row r="917" ht="12.75" customHeight="1">
      <c r="A917" s="141"/>
      <c r="B917" s="141"/>
      <c r="C917" s="141"/>
      <c r="D917" s="141"/>
      <c r="E917" s="142"/>
      <c r="F917" s="141"/>
      <c r="G917" s="141"/>
      <c r="H917" s="141"/>
      <c r="I917" s="141"/>
      <c r="J917" s="141"/>
      <c r="K917" s="141"/>
      <c r="L917" s="141"/>
      <c r="M917" s="144"/>
      <c r="N917" s="144"/>
      <c r="O917" s="141"/>
      <c r="P917" s="145"/>
      <c r="Q917" s="141"/>
      <c r="R917" s="143"/>
      <c r="S917" s="141"/>
      <c r="T917" s="141"/>
      <c r="U917" s="141"/>
    </row>
    <row r="918" ht="12.75" customHeight="1">
      <c r="A918" s="141"/>
      <c r="B918" s="141"/>
      <c r="C918" s="141"/>
      <c r="D918" s="141"/>
      <c r="E918" s="142"/>
      <c r="F918" s="141"/>
      <c r="G918" s="141"/>
      <c r="H918" s="141"/>
      <c r="I918" s="141"/>
      <c r="J918" s="141"/>
      <c r="K918" s="141"/>
      <c r="L918" s="141"/>
      <c r="M918" s="144"/>
      <c r="N918" s="144"/>
      <c r="O918" s="141"/>
      <c r="P918" s="145"/>
      <c r="Q918" s="141"/>
      <c r="R918" s="143"/>
      <c r="S918" s="141"/>
      <c r="T918" s="141"/>
      <c r="U918" s="141"/>
    </row>
    <row r="919" ht="12.75" customHeight="1">
      <c r="A919" s="141"/>
      <c r="B919" s="141"/>
      <c r="C919" s="141"/>
      <c r="D919" s="141"/>
      <c r="E919" s="142"/>
      <c r="F919" s="141"/>
      <c r="G919" s="141"/>
      <c r="H919" s="141"/>
      <c r="I919" s="141"/>
      <c r="J919" s="141"/>
      <c r="K919" s="141"/>
      <c r="L919" s="141"/>
      <c r="M919" s="144"/>
      <c r="N919" s="144"/>
      <c r="O919" s="141"/>
      <c r="P919" s="145"/>
      <c r="Q919" s="141"/>
      <c r="R919" s="143"/>
      <c r="S919" s="141"/>
      <c r="T919" s="141"/>
      <c r="U919" s="141"/>
    </row>
    <row r="920" ht="12.75" customHeight="1">
      <c r="A920" s="141"/>
      <c r="B920" s="141"/>
      <c r="C920" s="141"/>
      <c r="D920" s="141"/>
      <c r="E920" s="142"/>
      <c r="F920" s="141"/>
      <c r="G920" s="141"/>
      <c r="H920" s="141"/>
      <c r="I920" s="141"/>
      <c r="J920" s="141"/>
      <c r="K920" s="141"/>
      <c r="L920" s="141"/>
      <c r="M920" s="144"/>
      <c r="N920" s="144"/>
      <c r="O920" s="141"/>
      <c r="P920" s="145"/>
      <c r="Q920" s="141"/>
      <c r="R920" s="143"/>
      <c r="S920" s="141"/>
      <c r="T920" s="141"/>
      <c r="U920" s="141"/>
    </row>
    <row r="921" ht="12.75" customHeight="1">
      <c r="A921" s="141"/>
      <c r="B921" s="141"/>
      <c r="C921" s="141"/>
      <c r="D921" s="141"/>
      <c r="E921" s="142"/>
      <c r="F921" s="141"/>
      <c r="G921" s="141"/>
      <c r="H921" s="141"/>
      <c r="I921" s="141"/>
      <c r="J921" s="141"/>
      <c r="K921" s="141"/>
      <c r="L921" s="141"/>
      <c r="M921" s="144"/>
      <c r="N921" s="144"/>
      <c r="O921" s="141"/>
      <c r="P921" s="145"/>
      <c r="Q921" s="141"/>
      <c r="R921" s="143"/>
      <c r="S921" s="141"/>
      <c r="T921" s="141"/>
      <c r="U921" s="141"/>
    </row>
    <row r="922" ht="12.75" customHeight="1">
      <c r="A922" s="141"/>
      <c r="B922" s="141"/>
      <c r="C922" s="141"/>
      <c r="D922" s="141"/>
      <c r="E922" s="142"/>
      <c r="F922" s="141"/>
      <c r="G922" s="141"/>
      <c r="H922" s="141"/>
      <c r="I922" s="141"/>
      <c r="J922" s="141"/>
      <c r="K922" s="141"/>
      <c r="L922" s="141"/>
      <c r="M922" s="144"/>
      <c r="N922" s="144"/>
      <c r="O922" s="141"/>
      <c r="P922" s="145"/>
      <c r="Q922" s="141"/>
      <c r="R922" s="143"/>
      <c r="S922" s="141"/>
      <c r="T922" s="141"/>
      <c r="U922" s="141"/>
    </row>
    <row r="923" ht="12.75" customHeight="1">
      <c r="A923" s="141"/>
      <c r="B923" s="141"/>
      <c r="C923" s="141"/>
      <c r="D923" s="141"/>
      <c r="E923" s="142"/>
      <c r="F923" s="141"/>
      <c r="G923" s="141"/>
      <c r="H923" s="141"/>
      <c r="I923" s="141"/>
      <c r="J923" s="141"/>
      <c r="K923" s="141"/>
      <c r="L923" s="141"/>
      <c r="M923" s="144"/>
      <c r="N923" s="144"/>
      <c r="O923" s="141"/>
      <c r="P923" s="145"/>
      <c r="Q923" s="141"/>
      <c r="R923" s="143"/>
      <c r="S923" s="141"/>
      <c r="T923" s="141"/>
      <c r="U923" s="141"/>
    </row>
    <row r="924" ht="12.75" customHeight="1">
      <c r="A924" s="141"/>
      <c r="B924" s="141"/>
      <c r="C924" s="141"/>
      <c r="D924" s="141"/>
      <c r="E924" s="142"/>
      <c r="F924" s="141"/>
      <c r="G924" s="141"/>
      <c r="H924" s="141"/>
      <c r="I924" s="141"/>
      <c r="J924" s="141"/>
      <c r="K924" s="141"/>
      <c r="L924" s="141"/>
      <c r="M924" s="144"/>
      <c r="N924" s="144"/>
      <c r="O924" s="141"/>
      <c r="P924" s="145"/>
      <c r="Q924" s="141"/>
      <c r="R924" s="143"/>
      <c r="S924" s="141"/>
      <c r="T924" s="141"/>
      <c r="U924" s="141"/>
    </row>
    <row r="925" ht="12.75" customHeight="1">
      <c r="A925" s="141"/>
      <c r="B925" s="141"/>
      <c r="C925" s="141"/>
      <c r="D925" s="141"/>
      <c r="E925" s="142"/>
      <c r="F925" s="141"/>
      <c r="G925" s="141"/>
      <c r="H925" s="141"/>
      <c r="I925" s="141"/>
      <c r="J925" s="141"/>
      <c r="K925" s="141"/>
      <c r="L925" s="141"/>
      <c r="M925" s="144"/>
      <c r="N925" s="144"/>
      <c r="O925" s="141"/>
      <c r="P925" s="145"/>
      <c r="Q925" s="141"/>
      <c r="R925" s="143"/>
      <c r="S925" s="141"/>
      <c r="T925" s="141"/>
      <c r="U925" s="141"/>
    </row>
    <row r="926" ht="12.75" customHeight="1">
      <c r="A926" s="141"/>
      <c r="B926" s="141"/>
      <c r="C926" s="141"/>
      <c r="D926" s="141"/>
      <c r="E926" s="142"/>
      <c r="F926" s="141"/>
      <c r="G926" s="141"/>
      <c r="H926" s="141"/>
      <c r="I926" s="141"/>
      <c r="J926" s="141"/>
      <c r="K926" s="141"/>
      <c r="L926" s="141"/>
      <c r="M926" s="144"/>
      <c r="N926" s="144"/>
      <c r="O926" s="141"/>
      <c r="P926" s="145"/>
      <c r="Q926" s="141"/>
      <c r="R926" s="143"/>
      <c r="S926" s="141"/>
      <c r="T926" s="141"/>
      <c r="U926" s="141"/>
    </row>
    <row r="927" ht="12.75" customHeight="1">
      <c r="A927" s="141"/>
      <c r="B927" s="141"/>
      <c r="C927" s="141"/>
      <c r="D927" s="141"/>
      <c r="E927" s="142"/>
      <c r="F927" s="141"/>
      <c r="G927" s="141"/>
      <c r="H927" s="141"/>
      <c r="I927" s="141"/>
      <c r="J927" s="141"/>
      <c r="K927" s="141"/>
      <c r="L927" s="141"/>
      <c r="M927" s="144"/>
      <c r="N927" s="144"/>
      <c r="O927" s="141"/>
      <c r="P927" s="145"/>
      <c r="Q927" s="141"/>
      <c r="R927" s="143"/>
      <c r="S927" s="141"/>
      <c r="T927" s="141"/>
      <c r="U927" s="141"/>
    </row>
    <row r="928" ht="12.75" customHeight="1">
      <c r="A928" s="141"/>
      <c r="B928" s="141"/>
      <c r="C928" s="141"/>
      <c r="D928" s="141"/>
      <c r="E928" s="142"/>
      <c r="F928" s="141"/>
      <c r="G928" s="141"/>
      <c r="H928" s="141"/>
      <c r="I928" s="141"/>
      <c r="J928" s="141"/>
      <c r="K928" s="141"/>
      <c r="L928" s="141"/>
      <c r="M928" s="144"/>
      <c r="N928" s="144"/>
      <c r="O928" s="141"/>
      <c r="P928" s="145"/>
      <c r="Q928" s="141"/>
      <c r="R928" s="143"/>
      <c r="S928" s="141"/>
      <c r="T928" s="141"/>
      <c r="U928" s="141"/>
    </row>
    <row r="929" ht="12.75" customHeight="1">
      <c r="A929" s="141"/>
      <c r="B929" s="141"/>
      <c r="C929" s="141"/>
      <c r="D929" s="141"/>
      <c r="E929" s="142"/>
      <c r="F929" s="141"/>
      <c r="G929" s="141"/>
      <c r="H929" s="141"/>
      <c r="I929" s="141"/>
      <c r="J929" s="141"/>
      <c r="K929" s="141"/>
      <c r="L929" s="141"/>
      <c r="M929" s="144"/>
      <c r="N929" s="144"/>
      <c r="O929" s="141"/>
      <c r="P929" s="145"/>
      <c r="Q929" s="141"/>
      <c r="R929" s="143"/>
      <c r="S929" s="141"/>
      <c r="T929" s="141"/>
      <c r="U929" s="141"/>
    </row>
    <row r="930" ht="12.75" customHeight="1">
      <c r="A930" s="141"/>
      <c r="B930" s="141"/>
      <c r="C930" s="141"/>
      <c r="D930" s="141"/>
      <c r="E930" s="142"/>
      <c r="F930" s="141"/>
      <c r="G930" s="141"/>
      <c r="H930" s="141"/>
      <c r="I930" s="141"/>
      <c r="J930" s="141"/>
      <c r="K930" s="141"/>
      <c r="L930" s="141"/>
      <c r="M930" s="144"/>
      <c r="N930" s="144"/>
      <c r="O930" s="141"/>
      <c r="P930" s="145"/>
      <c r="Q930" s="141"/>
      <c r="R930" s="143"/>
      <c r="S930" s="141"/>
      <c r="T930" s="141"/>
      <c r="U930" s="141"/>
    </row>
    <row r="931" ht="12.75" customHeight="1">
      <c r="A931" s="141"/>
      <c r="B931" s="141"/>
      <c r="C931" s="141"/>
      <c r="D931" s="141"/>
      <c r="E931" s="142"/>
      <c r="F931" s="141"/>
      <c r="G931" s="141"/>
      <c r="H931" s="141"/>
      <c r="I931" s="141"/>
      <c r="J931" s="141"/>
      <c r="K931" s="141"/>
      <c r="L931" s="141"/>
      <c r="M931" s="144"/>
      <c r="N931" s="144"/>
      <c r="O931" s="141"/>
      <c r="P931" s="145"/>
      <c r="Q931" s="141"/>
      <c r="R931" s="143"/>
      <c r="S931" s="141"/>
      <c r="T931" s="141"/>
      <c r="U931" s="141"/>
    </row>
    <row r="932" ht="12.75" customHeight="1">
      <c r="A932" s="141"/>
      <c r="B932" s="141"/>
      <c r="C932" s="141"/>
      <c r="D932" s="141"/>
      <c r="E932" s="142"/>
      <c r="F932" s="141"/>
      <c r="G932" s="141"/>
      <c r="H932" s="141"/>
      <c r="I932" s="141"/>
      <c r="J932" s="141"/>
      <c r="K932" s="141"/>
      <c r="L932" s="141"/>
      <c r="M932" s="144"/>
      <c r="N932" s="144"/>
      <c r="O932" s="141"/>
      <c r="P932" s="145"/>
      <c r="Q932" s="141"/>
      <c r="R932" s="143"/>
      <c r="S932" s="141"/>
      <c r="T932" s="141"/>
      <c r="U932" s="141"/>
    </row>
    <row r="933" ht="12.75" customHeight="1">
      <c r="A933" s="141"/>
      <c r="B933" s="141"/>
      <c r="C933" s="141"/>
      <c r="D933" s="141"/>
      <c r="E933" s="142"/>
      <c r="F933" s="141"/>
      <c r="G933" s="141"/>
      <c r="H933" s="141"/>
      <c r="I933" s="141"/>
      <c r="J933" s="141"/>
      <c r="K933" s="141"/>
      <c r="L933" s="141"/>
      <c r="M933" s="144"/>
      <c r="N933" s="144"/>
      <c r="O933" s="141"/>
      <c r="P933" s="145"/>
      <c r="Q933" s="141"/>
      <c r="R933" s="143"/>
      <c r="S933" s="141"/>
      <c r="T933" s="141"/>
      <c r="U933" s="141"/>
    </row>
    <row r="934" ht="12.75" customHeight="1">
      <c r="A934" s="141"/>
      <c r="B934" s="141"/>
      <c r="C934" s="141"/>
      <c r="D934" s="141"/>
      <c r="E934" s="142"/>
      <c r="F934" s="141"/>
      <c r="G934" s="141"/>
      <c r="H934" s="141"/>
      <c r="I934" s="141"/>
      <c r="J934" s="141"/>
      <c r="K934" s="141"/>
      <c r="L934" s="141"/>
      <c r="M934" s="144"/>
      <c r="N934" s="144"/>
      <c r="O934" s="141"/>
      <c r="P934" s="145"/>
      <c r="Q934" s="141"/>
      <c r="R934" s="143"/>
      <c r="S934" s="141"/>
      <c r="T934" s="141"/>
      <c r="U934" s="141"/>
    </row>
    <row r="935" ht="12.75" customHeight="1">
      <c r="A935" s="141"/>
      <c r="B935" s="141"/>
      <c r="C935" s="141"/>
      <c r="D935" s="141"/>
      <c r="E935" s="142"/>
      <c r="F935" s="141"/>
      <c r="G935" s="141"/>
      <c r="H935" s="141"/>
      <c r="I935" s="141"/>
      <c r="J935" s="141"/>
      <c r="K935" s="141"/>
      <c r="L935" s="141"/>
      <c r="M935" s="144"/>
      <c r="N935" s="144"/>
      <c r="O935" s="141"/>
      <c r="P935" s="145"/>
      <c r="Q935" s="141"/>
      <c r="R935" s="143"/>
      <c r="S935" s="141"/>
      <c r="T935" s="141"/>
      <c r="U935" s="141"/>
    </row>
    <row r="936" ht="12.75" customHeight="1">
      <c r="A936" s="141"/>
      <c r="B936" s="141"/>
      <c r="C936" s="141"/>
      <c r="D936" s="141"/>
      <c r="E936" s="142"/>
      <c r="F936" s="141"/>
      <c r="G936" s="141"/>
      <c r="H936" s="141"/>
      <c r="I936" s="141"/>
      <c r="J936" s="141"/>
      <c r="K936" s="141"/>
      <c r="L936" s="141"/>
      <c r="M936" s="144"/>
      <c r="N936" s="144"/>
      <c r="O936" s="141"/>
      <c r="P936" s="145"/>
      <c r="Q936" s="141"/>
      <c r="R936" s="143"/>
      <c r="S936" s="141"/>
      <c r="T936" s="141"/>
      <c r="U936" s="141"/>
    </row>
    <row r="937" ht="12.75" customHeight="1">
      <c r="A937" s="141"/>
      <c r="B937" s="141"/>
      <c r="C937" s="141"/>
      <c r="D937" s="141"/>
      <c r="E937" s="142"/>
      <c r="F937" s="141"/>
      <c r="G937" s="141"/>
      <c r="H937" s="141"/>
      <c r="I937" s="141"/>
      <c r="J937" s="141"/>
      <c r="K937" s="141"/>
      <c r="L937" s="141"/>
      <c r="M937" s="144"/>
      <c r="N937" s="144"/>
      <c r="O937" s="141"/>
      <c r="P937" s="145"/>
      <c r="Q937" s="141"/>
      <c r="R937" s="143"/>
      <c r="S937" s="141"/>
      <c r="T937" s="141"/>
      <c r="U937" s="141"/>
    </row>
    <row r="938" ht="12.75" customHeight="1">
      <c r="A938" s="141"/>
      <c r="B938" s="141"/>
      <c r="C938" s="141"/>
      <c r="D938" s="141"/>
      <c r="E938" s="142"/>
      <c r="F938" s="141"/>
      <c r="G938" s="141"/>
      <c r="H938" s="141"/>
      <c r="I938" s="141"/>
      <c r="J938" s="141"/>
      <c r="K938" s="141"/>
      <c r="L938" s="141"/>
      <c r="M938" s="144"/>
      <c r="N938" s="144"/>
      <c r="O938" s="141"/>
      <c r="P938" s="145"/>
      <c r="Q938" s="141"/>
      <c r="R938" s="143"/>
      <c r="S938" s="141"/>
      <c r="T938" s="141"/>
      <c r="U938" s="141"/>
    </row>
    <row r="939" ht="12.75" customHeight="1">
      <c r="A939" s="141"/>
      <c r="B939" s="141"/>
      <c r="C939" s="141"/>
      <c r="D939" s="141"/>
      <c r="E939" s="142"/>
      <c r="F939" s="141"/>
      <c r="G939" s="141"/>
      <c r="H939" s="141"/>
      <c r="I939" s="141"/>
      <c r="J939" s="141"/>
      <c r="K939" s="141"/>
      <c r="L939" s="141"/>
      <c r="M939" s="144"/>
      <c r="N939" s="144"/>
      <c r="O939" s="141"/>
      <c r="P939" s="145"/>
      <c r="Q939" s="141"/>
      <c r="R939" s="143"/>
      <c r="S939" s="141"/>
      <c r="T939" s="141"/>
      <c r="U939" s="141"/>
    </row>
    <row r="940" ht="12.75" customHeight="1">
      <c r="A940" s="141"/>
      <c r="B940" s="141"/>
      <c r="C940" s="141"/>
      <c r="D940" s="141"/>
      <c r="E940" s="142"/>
      <c r="F940" s="141"/>
      <c r="G940" s="141"/>
      <c r="H940" s="141"/>
      <c r="I940" s="141"/>
      <c r="J940" s="141"/>
      <c r="K940" s="141"/>
      <c r="L940" s="141"/>
      <c r="M940" s="144"/>
      <c r="N940" s="144"/>
      <c r="O940" s="141"/>
      <c r="P940" s="145"/>
      <c r="Q940" s="141"/>
      <c r="R940" s="143"/>
      <c r="S940" s="141"/>
      <c r="T940" s="141"/>
      <c r="U940" s="141"/>
    </row>
    <row r="941" ht="12.75" customHeight="1">
      <c r="A941" s="141"/>
      <c r="B941" s="141"/>
      <c r="C941" s="141"/>
      <c r="D941" s="141"/>
      <c r="E941" s="142"/>
      <c r="F941" s="141"/>
      <c r="G941" s="141"/>
      <c r="H941" s="141"/>
      <c r="I941" s="141"/>
      <c r="J941" s="141"/>
      <c r="K941" s="141"/>
      <c r="L941" s="141"/>
      <c r="M941" s="144"/>
      <c r="N941" s="144"/>
      <c r="O941" s="141"/>
      <c r="P941" s="145"/>
      <c r="Q941" s="141"/>
      <c r="R941" s="143"/>
      <c r="S941" s="141"/>
      <c r="T941" s="141"/>
      <c r="U941" s="141"/>
    </row>
    <row r="942" ht="12.75" customHeight="1">
      <c r="A942" s="141"/>
      <c r="B942" s="141"/>
      <c r="C942" s="141"/>
      <c r="D942" s="141"/>
      <c r="E942" s="142"/>
      <c r="F942" s="141"/>
      <c r="G942" s="141"/>
      <c r="H942" s="141"/>
      <c r="I942" s="141"/>
      <c r="J942" s="141"/>
      <c r="K942" s="141"/>
      <c r="L942" s="141"/>
      <c r="M942" s="144"/>
      <c r="N942" s="144"/>
      <c r="O942" s="141"/>
      <c r="P942" s="145"/>
      <c r="Q942" s="141"/>
      <c r="R942" s="143"/>
      <c r="S942" s="141"/>
      <c r="T942" s="141"/>
      <c r="U942" s="141"/>
    </row>
    <row r="943" ht="12.75" customHeight="1">
      <c r="A943" s="141"/>
      <c r="B943" s="141"/>
      <c r="C943" s="141"/>
      <c r="D943" s="141"/>
      <c r="E943" s="142"/>
      <c r="F943" s="141"/>
      <c r="G943" s="141"/>
      <c r="H943" s="141"/>
      <c r="I943" s="141"/>
      <c r="J943" s="141"/>
      <c r="K943" s="141"/>
      <c r="L943" s="141"/>
      <c r="M943" s="144"/>
      <c r="N943" s="144"/>
      <c r="O943" s="141"/>
      <c r="P943" s="145"/>
      <c r="Q943" s="141"/>
      <c r="R943" s="143"/>
      <c r="S943" s="141"/>
      <c r="T943" s="141"/>
      <c r="U943" s="141"/>
    </row>
    <row r="944" ht="12.75" customHeight="1">
      <c r="A944" s="141"/>
      <c r="B944" s="141"/>
      <c r="C944" s="141"/>
      <c r="D944" s="141"/>
      <c r="E944" s="142"/>
      <c r="F944" s="141"/>
      <c r="G944" s="141"/>
      <c r="H944" s="141"/>
      <c r="I944" s="141"/>
      <c r="J944" s="141"/>
      <c r="K944" s="141"/>
      <c r="L944" s="141"/>
      <c r="M944" s="144"/>
      <c r="N944" s="144"/>
      <c r="O944" s="141"/>
      <c r="P944" s="145"/>
      <c r="Q944" s="141"/>
      <c r="R944" s="143"/>
      <c r="S944" s="141"/>
      <c r="T944" s="141"/>
      <c r="U944" s="141"/>
    </row>
    <row r="945" ht="12.75" customHeight="1">
      <c r="A945" s="141"/>
      <c r="B945" s="141"/>
      <c r="C945" s="141"/>
      <c r="D945" s="141"/>
      <c r="E945" s="142"/>
      <c r="F945" s="141"/>
      <c r="G945" s="141"/>
      <c r="H945" s="141"/>
      <c r="I945" s="141"/>
      <c r="J945" s="141"/>
      <c r="K945" s="141"/>
      <c r="L945" s="141"/>
      <c r="M945" s="144"/>
      <c r="N945" s="144"/>
      <c r="O945" s="141"/>
      <c r="P945" s="145"/>
      <c r="Q945" s="141"/>
      <c r="R945" s="143"/>
      <c r="S945" s="141"/>
      <c r="T945" s="141"/>
      <c r="U945" s="141"/>
    </row>
    <row r="946" ht="12.75" customHeight="1">
      <c r="A946" s="141"/>
      <c r="B946" s="141"/>
      <c r="C946" s="141"/>
      <c r="D946" s="141"/>
      <c r="E946" s="142"/>
      <c r="F946" s="141"/>
      <c r="G946" s="141"/>
      <c r="H946" s="141"/>
      <c r="I946" s="141"/>
      <c r="J946" s="141"/>
      <c r="K946" s="141"/>
      <c r="L946" s="141"/>
      <c r="M946" s="144"/>
      <c r="N946" s="144"/>
      <c r="O946" s="141"/>
      <c r="P946" s="145"/>
      <c r="Q946" s="141"/>
      <c r="R946" s="143"/>
      <c r="S946" s="141"/>
      <c r="T946" s="141"/>
      <c r="U946" s="141"/>
    </row>
    <row r="947" ht="12.75" customHeight="1">
      <c r="A947" s="141"/>
      <c r="B947" s="141"/>
      <c r="C947" s="141"/>
      <c r="D947" s="141"/>
      <c r="E947" s="142"/>
      <c r="F947" s="141"/>
      <c r="G947" s="141"/>
      <c r="H947" s="141"/>
      <c r="I947" s="141"/>
      <c r="J947" s="141"/>
      <c r="K947" s="141"/>
      <c r="L947" s="141"/>
      <c r="M947" s="144"/>
      <c r="N947" s="144"/>
      <c r="O947" s="141"/>
      <c r="P947" s="145"/>
      <c r="Q947" s="141"/>
      <c r="R947" s="143"/>
      <c r="S947" s="141"/>
      <c r="T947" s="141"/>
      <c r="U947" s="141"/>
    </row>
    <row r="948" ht="12.75" customHeight="1">
      <c r="A948" s="141"/>
      <c r="B948" s="141"/>
      <c r="C948" s="141"/>
      <c r="D948" s="141"/>
      <c r="E948" s="142"/>
      <c r="F948" s="141"/>
      <c r="G948" s="141"/>
      <c r="H948" s="141"/>
      <c r="I948" s="141"/>
      <c r="J948" s="141"/>
      <c r="K948" s="141"/>
      <c r="L948" s="141"/>
      <c r="M948" s="144"/>
      <c r="N948" s="144"/>
      <c r="O948" s="141"/>
      <c r="P948" s="145"/>
      <c r="Q948" s="141"/>
      <c r="R948" s="143"/>
      <c r="S948" s="141"/>
      <c r="T948" s="141"/>
      <c r="U948" s="141"/>
    </row>
    <row r="949" ht="12.75" customHeight="1">
      <c r="A949" s="141"/>
      <c r="B949" s="141"/>
      <c r="C949" s="141"/>
      <c r="D949" s="141"/>
      <c r="E949" s="142"/>
      <c r="F949" s="141"/>
      <c r="G949" s="141"/>
      <c r="H949" s="141"/>
      <c r="I949" s="141"/>
      <c r="J949" s="141"/>
      <c r="K949" s="141"/>
      <c r="L949" s="141"/>
      <c r="M949" s="144"/>
      <c r="N949" s="144"/>
      <c r="O949" s="141"/>
      <c r="P949" s="145"/>
      <c r="Q949" s="141"/>
      <c r="R949" s="143"/>
      <c r="S949" s="141"/>
      <c r="T949" s="141"/>
      <c r="U949" s="141"/>
    </row>
    <row r="950" ht="12.75" customHeight="1">
      <c r="A950" s="141"/>
      <c r="B950" s="141"/>
      <c r="C950" s="141"/>
      <c r="D950" s="141"/>
      <c r="E950" s="142"/>
      <c r="F950" s="141"/>
      <c r="G950" s="141"/>
      <c r="H950" s="141"/>
      <c r="I950" s="141"/>
      <c r="J950" s="141"/>
      <c r="K950" s="141"/>
      <c r="L950" s="141"/>
      <c r="M950" s="144"/>
      <c r="N950" s="144"/>
      <c r="O950" s="141"/>
      <c r="P950" s="145"/>
      <c r="Q950" s="141"/>
      <c r="R950" s="143"/>
      <c r="S950" s="141"/>
      <c r="T950" s="141"/>
      <c r="U950" s="141"/>
    </row>
    <row r="951" ht="12.75" customHeight="1">
      <c r="A951" s="141"/>
      <c r="B951" s="141"/>
      <c r="C951" s="141"/>
      <c r="D951" s="141"/>
      <c r="E951" s="142"/>
      <c r="F951" s="141"/>
      <c r="G951" s="141"/>
      <c r="H951" s="141"/>
      <c r="I951" s="141"/>
      <c r="J951" s="141"/>
      <c r="K951" s="141"/>
      <c r="L951" s="141"/>
      <c r="M951" s="144"/>
      <c r="N951" s="144"/>
      <c r="O951" s="141"/>
      <c r="P951" s="145"/>
      <c r="Q951" s="141"/>
      <c r="R951" s="143"/>
      <c r="S951" s="141"/>
      <c r="T951" s="141"/>
      <c r="U951" s="141"/>
    </row>
    <row r="952" ht="12.75" customHeight="1">
      <c r="A952" s="141"/>
      <c r="B952" s="141"/>
      <c r="C952" s="141"/>
      <c r="D952" s="141"/>
      <c r="E952" s="142"/>
      <c r="F952" s="141"/>
      <c r="G952" s="141"/>
      <c r="H952" s="141"/>
      <c r="I952" s="141"/>
      <c r="J952" s="141"/>
      <c r="K952" s="141"/>
      <c r="L952" s="141"/>
      <c r="M952" s="144"/>
      <c r="N952" s="144"/>
      <c r="O952" s="141"/>
      <c r="P952" s="145"/>
      <c r="Q952" s="141"/>
      <c r="R952" s="143"/>
      <c r="S952" s="141"/>
      <c r="T952" s="141"/>
      <c r="U952" s="141"/>
    </row>
    <row r="953" ht="12.75" customHeight="1">
      <c r="A953" s="141"/>
      <c r="B953" s="141"/>
      <c r="C953" s="141"/>
      <c r="D953" s="141"/>
      <c r="E953" s="142"/>
      <c r="F953" s="141"/>
      <c r="G953" s="141"/>
      <c r="H953" s="141"/>
      <c r="I953" s="141"/>
      <c r="J953" s="141"/>
      <c r="K953" s="141"/>
      <c r="L953" s="141"/>
      <c r="M953" s="144"/>
      <c r="N953" s="144"/>
      <c r="O953" s="141"/>
      <c r="P953" s="145"/>
      <c r="Q953" s="141"/>
      <c r="R953" s="143"/>
      <c r="S953" s="141"/>
      <c r="T953" s="141"/>
      <c r="U953" s="141"/>
    </row>
    <row r="954" ht="12.75" customHeight="1">
      <c r="A954" s="141"/>
      <c r="B954" s="141"/>
      <c r="C954" s="141"/>
      <c r="D954" s="141"/>
      <c r="E954" s="142"/>
      <c r="F954" s="141"/>
      <c r="G954" s="141"/>
      <c r="H954" s="141"/>
      <c r="I954" s="141"/>
      <c r="J954" s="141"/>
      <c r="K954" s="141"/>
      <c r="L954" s="141"/>
      <c r="M954" s="144"/>
      <c r="N954" s="144"/>
      <c r="O954" s="141"/>
      <c r="P954" s="145"/>
      <c r="Q954" s="141"/>
      <c r="R954" s="143"/>
      <c r="S954" s="141"/>
      <c r="T954" s="141"/>
      <c r="U954" s="141"/>
    </row>
    <row r="955" ht="12.75" customHeight="1">
      <c r="A955" s="141"/>
      <c r="B955" s="141"/>
      <c r="C955" s="141"/>
      <c r="D955" s="141"/>
      <c r="E955" s="142"/>
      <c r="F955" s="141"/>
      <c r="G955" s="141"/>
      <c r="H955" s="141"/>
      <c r="I955" s="141"/>
      <c r="J955" s="141"/>
      <c r="K955" s="141"/>
      <c r="L955" s="141"/>
      <c r="M955" s="144"/>
      <c r="N955" s="144"/>
      <c r="O955" s="141"/>
      <c r="P955" s="145"/>
      <c r="Q955" s="141"/>
      <c r="R955" s="143"/>
      <c r="S955" s="141"/>
      <c r="T955" s="141"/>
      <c r="U955" s="141"/>
    </row>
    <row r="956" ht="12.75" customHeight="1">
      <c r="A956" s="141"/>
      <c r="B956" s="141"/>
      <c r="C956" s="141"/>
      <c r="D956" s="141"/>
      <c r="E956" s="142"/>
      <c r="F956" s="141"/>
      <c r="G956" s="141"/>
      <c r="H956" s="141"/>
      <c r="I956" s="141"/>
      <c r="J956" s="141"/>
      <c r="K956" s="141"/>
      <c r="L956" s="141"/>
      <c r="M956" s="144"/>
      <c r="N956" s="144"/>
      <c r="O956" s="141"/>
      <c r="P956" s="145"/>
      <c r="Q956" s="141"/>
      <c r="R956" s="143"/>
      <c r="S956" s="141"/>
      <c r="T956" s="141"/>
      <c r="U956" s="141"/>
    </row>
    <row r="957" ht="12.75" customHeight="1">
      <c r="A957" s="141"/>
      <c r="B957" s="141"/>
      <c r="C957" s="141"/>
      <c r="D957" s="141"/>
      <c r="E957" s="142"/>
      <c r="F957" s="141"/>
      <c r="G957" s="141"/>
      <c r="H957" s="141"/>
      <c r="I957" s="141"/>
      <c r="J957" s="141"/>
      <c r="K957" s="141"/>
      <c r="L957" s="141"/>
      <c r="M957" s="144"/>
      <c r="N957" s="144"/>
      <c r="O957" s="141"/>
      <c r="P957" s="145"/>
      <c r="Q957" s="141"/>
      <c r="R957" s="143"/>
      <c r="S957" s="141"/>
      <c r="T957" s="141"/>
      <c r="U957" s="141"/>
    </row>
    <row r="958" ht="12.75" customHeight="1">
      <c r="A958" s="141"/>
      <c r="B958" s="141"/>
      <c r="C958" s="141"/>
      <c r="D958" s="141"/>
      <c r="E958" s="142"/>
      <c r="F958" s="141"/>
      <c r="G958" s="141"/>
      <c r="H958" s="141"/>
      <c r="I958" s="141"/>
      <c r="J958" s="141"/>
      <c r="K958" s="141"/>
      <c r="L958" s="141"/>
      <c r="M958" s="144"/>
      <c r="N958" s="144"/>
      <c r="O958" s="141"/>
      <c r="P958" s="145"/>
      <c r="Q958" s="141"/>
      <c r="R958" s="143"/>
      <c r="S958" s="141"/>
      <c r="T958" s="141"/>
      <c r="U958" s="141"/>
    </row>
    <row r="959" ht="12.75" customHeight="1">
      <c r="A959" s="141"/>
      <c r="B959" s="141"/>
      <c r="C959" s="141"/>
      <c r="D959" s="141"/>
      <c r="E959" s="142"/>
      <c r="F959" s="141"/>
      <c r="G959" s="141"/>
      <c r="H959" s="141"/>
      <c r="I959" s="141"/>
      <c r="J959" s="141"/>
      <c r="K959" s="141"/>
      <c r="L959" s="141"/>
      <c r="M959" s="144"/>
      <c r="N959" s="144"/>
      <c r="O959" s="141"/>
      <c r="P959" s="145"/>
      <c r="Q959" s="141"/>
      <c r="R959" s="143"/>
      <c r="S959" s="141"/>
      <c r="T959" s="141"/>
      <c r="U959" s="141"/>
    </row>
    <row r="960" ht="12.75" customHeight="1">
      <c r="A960" s="141"/>
      <c r="B960" s="141"/>
      <c r="C960" s="141"/>
      <c r="D960" s="141"/>
      <c r="E960" s="142"/>
      <c r="F960" s="141"/>
      <c r="G960" s="141"/>
      <c r="H960" s="141"/>
      <c r="I960" s="141"/>
      <c r="J960" s="141"/>
      <c r="K960" s="141"/>
      <c r="L960" s="141"/>
      <c r="M960" s="144"/>
      <c r="N960" s="144"/>
      <c r="O960" s="141"/>
      <c r="P960" s="145"/>
      <c r="Q960" s="141"/>
      <c r="R960" s="143"/>
      <c r="S960" s="141"/>
      <c r="T960" s="141"/>
      <c r="U960" s="141"/>
    </row>
    <row r="961" ht="12.75" customHeight="1">
      <c r="A961" s="141"/>
      <c r="B961" s="141"/>
      <c r="C961" s="141"/>
      <c r="D961" s="141"/>
      <c r="E961" s="142"/>
      <c r="F961" s="141"/>
      <c r="G961" s="141"/>
      <c r="H961" s="141"/>
      <c r="I961" s="141"/>
      <c r="J961" s="141"/>
      <c r="K961" s="141"/>
      <c r="L961" s="141"/>
      <c r="M961" s="144"/>
      <c r="N961" s="144"/>
      <c r="O961" s="141"/>
      <c r="P961" s="145"/>
      <c r="Q961" s="141"/>
      <c r="R961" s="143"/>
      <c r="S961" s="141"/>
      <c r="T961" s="141"/>
      <c r="U961" s="141"/>
    </row>
    <row r="962" ht="12.75" customHeight="1">
      <c r="A962" s="141"/>
      <c r="B962" s="141"/>
      <c r="C962" s="141"/>
      <c r="D962" s="141"/>
      <c r="E962" s="142"/>
      <c r="F962" s="141"/>
      <c r="G962" s="141"/>
      <c r="H962" s="141"/>
      <c r="I962" s="141"/>
      <c r="J962" s="141"/>
      <c r="K962" s="141"/>
      <c r="L962" s="141"/>
      <c r="M962" s="144"/>
      <c r="N962" s="144"/>
      <c r="O962" s="141"/>
      <c r="P962" s="145"/>
      <c r="Q962" s="141"/>
      <c r="R962" s="143"/>
      <c r="S962" s="141"/>
      <c r="T962" s="141"/>
      <c r="U962" s="141"/>
    </row>
    <row r="963" ht="12.75" customHeight="1">
      <c r="A963" s="141"/>
      <c r="B963" s="141"/>
      <c r="C963" s="141"/>
      <c r="D963" s="141"/>
      <c r="E963" s="142"/>
      <c r="F963" s="141"/>
      <c r="G963" s="141"/>
      <c r="H963" s="141"/>
      <c r="I963" s="141"/>
      <c r="J963" s="141"/>
      <c r="K963" s="141"/>
      <c r="L963" s="141"/>
      <c r="M963" s="144"/>
      <c r="N963" s="144"/>
      <c r="O963" s="141"/>
      <c r="P963" s="145"/>
      <c r="Q963" s="141"/>
      <c r="R963" s="143"/>
      <c r="S963" s="141"/>
      <c r="T963" s="141"/>
      <c r="U963" s="141"/>
    </row>
    <row r="964" ht="12.75" customHeight="1">
      <c r="A964" s="141"/>
      <c r="B964" s="141"/>
      <c r="C964" s="141"/>
      <c r="D964" s="141"/>
      <c r="E964" s="142"/>
      <c r="F964" s="141"/>
      <c r="G964" s="141"/>
      <c r="H964" s="141"/>
      <c r="I964" s="141"/>
      <c r="J964" s="141"/>
      <c r="K964" s="141"/>
      <c r="L964" s="141"/>
      <c r="M964" s="144"/>
      <c r="N964" s="144"/>
      <c r="O964" s="141"/>
      <c r="P964" s="145"/>
      <c r="Q964" s="141"/>
      <c r="R964" s="143"/>
      <c r="S964" s="141"/>
      <c r="T964" s="141"/>
      <c r="U964" s="141"/>
    </row>
    <row r="965" ht="12.75" customHeight="1">
      <c r="A965" s="141"/>
      <c r="B965" s="141"/>
      <c r="C965" s="141"/>
      <c r="D965" s="141"/>
      <c r="E965" s="142"/>
      <c r="F965" s="141"/>
      <c r="G965" s="141"/>
      <c r="H965" s="141"/>
      <c r="I965" s="141"/>
      <c r="J965" s="141"/>
      <c r="K965" s="141"/>
      <c r="L965" s="141"/>
      <c r="M965" s="144"/>
      <c r="N965" s="144"/>
      <c r="O965" s="141"/>
      <c r="P965" s="145"/>
      <c r="Q965" s="141"/>
      <c r="R965" s="143"/>
      <c r="S965" s="141"/>
      <c r="T965" s="141"/>
      <c r="U965" s="141"/>
    </row>
    <row r="966" ht="12.75" customHeight="1">
      <c r="A966" s="141"/>
      <c r="B966" s="141"/>
      <c r="C966" s="141"/>
      <c r="D966" s="141"/>
      <c r="E966" s="142"/>
      <c r="F966" s="141"/>
      <c r="G966" s="141"/>
      <c r="H966" s="141"/>
      <c r="I966" s="141"/>
      <c r="J966" s="141"/>
      <c r="K966" s="141"/>
      <c r="L966" s="141"/>
      <c r="M966" s="144"/>
      <c r="N966" s="144"/>
      <c r="O966" s="141"/>
      <c r="P966" s="145"/>
      <c r="Q966" s="141"/>
      <c r="R966" s="143"/>
      <c r="S966" s="141"/>
      <c r="T966" s="141"/>
      <c r="U966" s="141"/>
    </row>
    <row r="967" ht="12.75" customHeight="1">
      <c r="A967" s="141"/>
      <c r="B967" s="141"/>
      <c r="C967" s="141"/>
      <c r="D967" s="141"/>
      <c r="E967" s="142"/>
      <c r="F967" s="141"/>
      <c r="G967" s="141"/>
      <c r="H967" s="141"/>
      <c r="I967" s="141"/>
      <c r="J967" s="141"/>
      <c r="K967" s="141"/>
      <c r="L967" s="141"/>
      <c r="M967" s="144"/>
      <c r="N967" s="144"/>
      <c r="O967" s="141"/>
      <c r="P967" s="145"/>
      <c r="Q967" s="141"/>
      <c r="R967" s="143"/>
      <c r="S967" s="141"/>
      <c r="T967" s="141"/>
      <c r="U967" s="141"/>
    </row>
    <row r="968" ht="12.75" customHeight="1">
      <c r="A968" s="141"/>
      <c r="B968" s="141"/>
      <c r="C968" s="141"/>
      <c r="D968" s="141"/>
      <c r="E968" s="142"/>
      <c r="F968" s="141"/>
      <c r="G968" s="141"/>
      <c r="H968" s="141"/>
      <c r="I968" s="141"/>
      <c r="J968" s="141"/>
      <c r="K968" s="141"/>
      <c r="L968" s="141"/>
      <c r="M968" s="144"/>
      <c r="N968" s="144"/>
      <c r="O968" s="141"/>
      <c r="P968" s="145"/>
      <c r="Q968" s="141"/>
      <c r="R968" s="143"/>
      <c r="S968" s="141"/>
      <c r="T968" s="141"/>
      <c r="U968" s="141"/>
    </row>
    <row r="969" ht="12.75" customHeight="1">
      <c r="A969" s="141"/>
      <c r="B969" s="141"/>
      <c r="C969" s="141"/>
      <c r="D969" s="141"/>
      <c r="E969" s="142"/>
      <c r="F969" s="141"/>
      <c r="G969" s="141"/>
      <c r="H969" s="141"/>
      <c r="I969" s="141"/>
      <c r="J969" s="141"/>
      <c r="K969" s="141"/>
      <c r="L969" s="141"/>
      <c r="M969" s="144"/>
      <c r="N969" s="144"/>
      <c r="O969" s="141"/>
      <c r="P969" s="145"/>
      <c r="Q969" s="141"/>
      <c r="R969" s="143"/>
      <c r="S969" s="141"/>
      <c r="T969" s="141"/>
      <c r="U969" s="141"/>
    </row>
    <row r="970" ht="12.75" customHeight="1">
      <c r="A970" s="141"/>
      <c r="B970" s="141"/>
      <c r="C970" s="141"/>
      <c r="D970" s="141"/>
      <c r="E970" s="142"/>
      <c r="F970" s="141"/>
      <c r="G970" s="141"/>
      <c r="H970" s="141"/>
      <c r="I970" s="141"/>
      <c r="J970" s="141"/>
      <c r="K970" s="141"/>
      <c r="L970" s="141"/>
      <c r="M970" s="144"/>
      <c r="N970" s="144"/>
      <c r="O970" s="141"/>
      <c r="P970" s="145"/>
      <c r="Q970" s="141"/>
      <c r="R970" s="143"/>
      <c r="S970" s="141"/>
      <c r="T970" s="141"/>
      <c r="U970" s="141"/>
    </row>
    <row r="971" ht="12.75" customHeight="1">
      <c r="A971" s="141"/>
      <c r="B971" s="141"/>
      <c r="C971" s="141"/>
      <c r="D971" s="141"/>
      <c r="E971" s="142"/>
      <c r="F971" s="141"/>
      <c r="G971" s="141"/>
      <c r="H971" s="141"/>
      <c r="I971" s="141"/>
      <c r="J971" s="141"/>
      <c r="K971" s="141"/>
      <c r="L971" s="141"/>
      <c r="M971" s="144"/>
      <c r="N971" s="144"/>
      <c r="O971" s="141"/>
      <c r="P971" s="145"/>
      <c r="Q971" s="141"/>
      <c r="R971" s="143"/>
      <c r="S971" s="141"/>
      <c r="T971" s="141"/>
      <c r="U971" s="141"/>
    </row>
    <row r="972" ht="12.75" customHeight="1">
      <c r="A972" s="141"/>
      <c r="B972" s="141"/>
      <c r="C972" s="141"/>
      <c r="D972" s="141"/>
      <c r="E972" s="142"/>
      <c r="F972" s="141"/>
      <c r="G972" s="141"/>
      <c r="H972" s="141"/>
      <c r="I972" s="141"/>
      <c r="J972" s="141"/>
      <c r="K972" s="141"/>
      <c r="L972" s="141"/>
      <c r="M972" s="144"/>
      <c r="N972" s="144"/>
      <c r="O972" s="141"/>
      <c r="P972" s="145"/>
      <c r="Q972" s="141"/>
      <c r="R972" s="143"/>
      <c r="S972" s="141"/>
      <c r="T972" s="141"/>
      <c r="U972" s="141"/>
    </row>
    <row r="973" ht="12.75" customHeight="1">
      <c r="A973" s="141"/>
      <c r="B973" s="141"/>
      <c r="C973" s="141"/>
      <c r="D973" s="141"/>
      <c r="E973" s="142"/>
      <c r="F973" s="141"/>
      <c r="G973" s="141"/>
      <c r="H973" s="141"/>
      <c r="I973" s="141"/>
      <c r="J973" s="141"/>
      <c r="K973" s="141"/>
      <c r="L973" s="141"/>
      <c r="M973" s="144"/>
      <c r="N973" s="144"/>
      <c r="O973" s="141"/>
      <c r="P973" s="145"/>
      <c r="Q973" s="141"/>
      <c r="R973" s="143"/>
      <c r="S973" s="141"/>
      <c r="T973" s="141"/>
      <c r="U973" s="141"/>
    </row>
    <row r="974" ht="12.75" customHeight="1">
      <c r="A974" s="141"/>
      <c r="B974" s="141"/>
      <c r="C974" s="141"/>
      <c r="D974" s="141"/>
      <c r="E974" s="142"/>
      <c r="F974" s="141"/>
      <c r="G974" s="141"/>
      <c r="H974" s="141"/>
      <c r="I974" s="141"/>
      <c r="J974" s="141"/>
      <c r="K974" s="141"/>
      <c r="L974" s="141"/>
      <c r="M974" s="144"/>
      <c r="N974" s="144"/>
      <c r="O974" s="141"/>
      <c r="P974" s="145"/>
      <c r="Q974" s="141"/>
      <c r="R974" s="143"/>
      <c r="S974" s="141"/>
      <c r="T974" s="141"/>
      <c r="U974" s="141"/>
    </row>
    <row r="975" ht="12.75" customHeight="1">
      <c r="A975" s="141"/>
      <c r="B975" s="141"/>
      <c r="C975" s="141"/>
      <c r="D975" s="141"/>
      <c r="E975" s="142"/>
      <c r="F975" s="141"/>
      <c r="G975" s="141"/>
      <c r="H975" s="141"/>
      <c r="I975" s="141"/>
      <c r="J975" s="141"/>
      <c r="K975" s="141"/>
      <c r="L975" s="141"/>
      <c r="M975" s="144"/>
      <c r="N975" s="144"/>
      <c r="O975" s="141"/>
      <c r="P975" s="145"/>
      <c r="Q975" s="141"/>
      <c r="R975" s="143"/>
      <c r="S975" s="141"/>
      <c r="T975" s="141"/>
      <c r="U975" s="141"/>
    </row>
    <row r="976" ht="12.75" customHeight="1">
      <c r="A976" s="141"/>
      <c r="B976" s="141"/>
      <c r="C976" s="141"/>
      <c r="D976" s="141"/>
      <c r="E976" s="142"/>
      <c r="F976" s="141"/>
      <c r="G976" s="141"/>
      <c r="H976" s="141"/>
      <c r="I976" s="141"/>
      <c r="J976" s="141"/>
      <c r="K976" s="141"/>
      <c r="L976" s="141"/>
      <c r="M976" s="144"/>
      <c r="N976" s="144"/>
      <c r="O976" s="141"/>
      <c r="P976" s="145"/>
      <c r="Q976" s="141"/>
      <c r="R976" s="143"/>
      <c r="S976" s="141"/>
      <c r="T976" s="141"/>
      <c r="U976" s="141"/>
    </row>
    <row r="977" ht="12.75" customHeight="1">
      <c r="A977" s="141"/>
      <c r="B977" s="141"/>
      <c r="C977" s="141"/>
      <c r="D977" s="141"/>
      <c r="E977" s="142"/>
      <c r="F977" s="141"/>
      <c r="G977" s="141"/>
      <c r="H977" s="141"/>
      <c r="I977" s="141"/>
      <c r="J977" s="141"/>
      <c r="K977" s="141"/>
      <c r="L977" s="141"/>
      <c r="M977" s="144"/>
      <c r="N977" s="144"/>
      <c r="O977" s="141"/>
      <c r="P977" s="145"/>
      <c r="Q977" s="141"/>
      <c r="R977" s="143"/>
      <c r="S977" s="141"/>
      <c r="T977" s="141"/>
      <c r="U977" s="141"/>
    </row>
    <row r="978" ht="12.75" customHeight="1">
      <c r="A978" s="141"/>
      <c r="B978" s="141"/>
      <c r="C978" s="141"/>
      <c r="D978" s="141"/>
      <c r="E978" s="142"/>
      <c r="F978" s="141"/>
      <c r="G978" s="141"/>
      <c r="H978" s="141"/>
      <c r="I978" s="141"/>
      <c r="J978" s="141"/>
      <c r="K978" s="141"/>
      <c r="L978" s="141"/>
      <c r="M978" s="144"/>
      <c r="N978" s="144"/>
      <c r="O978" s="141"/>
      <c r="P978" s="145"/>
      <c r="Q978" s="141"/>
      <c r="R978" s="143"/>
      <c r="S978" s="141"/>
      <c r="T978" s="141"/>
      <c r="U978" s="141"/>
    </row>
    <row r="979" ht="12.75" customHeight="1">
      <c r="A979" s="141"/>
      <c r="B979" s="141"/>
      <c r="C979" s="141"/>
      <c r="D979" s="141"/>
      <c r="E979" s="142"/>
      <c r="F979" s="141"/>
      <c r="G979" s="141"/>
      <c r="H979" s="141"/>
      <c r="I979" s="141"/>
      <c r="J979" s="141"/>
      <c r="K979" s="141"/>
      <c r="L979" s="141"/>
      <c r="M979" s="144"/>
      <c r="N979" s="144"/>
      <c r="O979" s="141"/>
      <c r="P979" s="145"/>
      <c r="Q979" s="141"/>
      <c r="R979" s="143"/>
      <c r="S979" s="141"/>
      <c r="T979" s="141"/>
      <c r="U979" s="141"/>
    </row>
    <row r="980" ht="12.75" customHeight="1">
      <c r="A980" s="141"/>
      <c r="B980" s="141"/>
      <c r="C980" s="141"/>
      <c r="D980" s="141"/>
      <c r="E980" s="142"/>
      <c r="F980" s="141"/>
      <c r="G980" s="141"/>
      <c r="H980" s="141"/>
      <c r="I980" s="141"/>
      <c r="J980" s="141"/>
      <c r="K980" s="141"/>
      <c r="L980" s="141"/>
      <c r="M980" s="144"/>
      <c r="N980" s="144"/>
      <c r="O980" s="141"/>
      <c r="P980" s="145"/>
      <c r="Q980" s="141"/>
      <c r="R980" s="143"/>
      <c r="S980" s="141"/>
      <c r="T980" s="141"/>
      <c r="U980" s="141"/>
    </row>
    <row r="981" ht="12.75" customHeight="1">
      <c r="A981" s="141"/>
      <c r="B981" s="141"/>
      <c r="C981" s="141"/>
      <c r="D981" s="141"/>
      <c r="E981" s="142"/>
      <c r="F981" s="141"/>
      <c r="G981" s="141"/>
      <c r="H981" s="141"/>
      <c r="I981" s="141"/>
      <c r="J981" s="141"/>
      <c r="K981" s="141"/>
      <c r="L981" s="141"/>
      <c r="M981" s="144"/>
      <c r="N981" s="144"/>
      <c r="O981" s="141"/>
      <c r="P981" s="145"/>
      <c r="Q981" s="141"/>
      <c r="R981" s="143"/>
      <c r="S981" s="141"/>
      <c r="T981" s="141"/>
      <c r="U981" s="141"/>
    </row>
    <row r="982" ht="12.75" customHeight="1">
      <c r="A982" s="141"/>
      <c r="B982" s="141"/>
      <c r="C982" s="141"/>
      <c r="D982" s="141"/>
      <c r="E982" s="142"/>
      <c r="F982" s="141"/>
      <c r="G982" s="141"/>
      <c r="H982" s="141"/>
      <c r="I982" s="141"/>
      <c r="J982" s="141"/>
      <c r="K982" s="141"/>
      <c r="L982" s="141"/>
      <c r="M982" s="144"/>
      <c r="N982" s="144"/>
      <c r="O982" s="141"/>
      <c r="P982" s="145"/>
      <c r="Q982" s="141"/>
      <c r="R982" s="143"/>
      <c r="S982" s="141"/>
      <c r="T982" s="141"/>
      <c r="U982" s="141"/>
    </row>
    <row r="983" ht="12.75" customHeight="1">
      <c r="A983" s="141"/>
      <c r="B983" s="141"/>
      <c r="C983" s="141"/>
      <c r="D983" s="141"/>
      <c r="E983" s="142"/>
      <c r="F983" s="141"/>
      <c r="G983" s="141"/>
      <c r="H983" s="141"/>
      <c r="I983" s="141"/>
      <c r="J983" s="141"/>
      <c r="K983" s="141"/>
      <c r="L983" s="141"/>
      <c r="M983" s="144"/>
      <c r="N983" s="144"/>
      <c r="O983" s="141"/>
      <c r="P983" s="145"/>
      <c r="Q983" s="141"/>
      <c r="R983" s="143"/>
      <c r="S983" s="141"/>
      <c r="T983" s="141"/>
      <c r="U983" s="141"/>
    </row>
    <row r="984" ht="12.75" customHeight="1">
      <c r="A984" s="141"/>
      <c r="B984" s="141"/>
      <c r="C984" s="141"/>
      <c r="D984" s="141"/>
      <c r="E984" s="142"/>
      <c r="F984" s="141"/>
      <c r="G984" s="141"/>
      <c r="H984" s="141"/>
      <c r="I984" s="141"/>
      <c r="J984" s="141"/>
      <c r="K984" s="141"/>
      <c r="L984" s="141"/>
      <c r="M984" s="144"/>
      <c r="N984" s="144"/>
      <c r="O984" s="141"/>
      <c r="P984" s="145"/>
      <c r="Q984" s="141"/>
      <c r="R984" s="143"/>
      <c r="S984" s="141"/>
      <c r="T984" s="141"/>
      <c r="U984" s="141"/>
    </row>
    <row r="985" ht="12.75" customHeight="1">
      <c r="A985" s="141"/>
      <c r="B985" s="141"/>
      <c r="C985" s="141"/>
      <c r="D985" s="141"/>
      <c r="E985" s="142"/>
      <c r="F985" s="141"/>
      <c r="G985" s="141"/>
      <c r="H985" s="141"/>
      <c r="I985" s="141"/>
      <c r="J985" s="141"/>
      <c r="K985" s="141"/>
      <c r="L985" s="141"/>
      <c r="M985" s="144"/>
      <c r="N985" s="144"/>
      <c r="O985" s="141"/>
      <c r="P985" s="145"/>
      <c r="Q985" s="141"/>
      <c r="R985" s="143"/>
      <c r="S985" s="141"/>
      <c r="T985" s="141"/>
      <c r="U985" s="141"/>
    </row>
    <row r="986" ht="12.75" customHeight="1">
      <c r="A986" s="141"/>
      <c r="B986" s="141"/>
      <c r="C986" s="141"/>
      <c r="D986" s="141"/>
      <c r="E986" s="142"/>
      <c r="F986" s="141"/>
      <c r="G986" s="141"/>
      <c r="H986" s="141"/>
      <c r="I986" s="141"/>
      <c r="J986" s="141"/>
      <c r="K986" s="141"/>
      <c r="L986" s="141"/>
      <c r="M986" s="144"/>
      <c r="N986" s="144"/>
      <c r="O986" s="141"/>
      <c r="P986" s="145"/>
      <c r="Q986" s="141"/>
      <c r="R986" s="143"/>
      <c r="S986" s="141"/>
      <c r="T986" s="141"/>
      <c r="U986" s="141"/>
    </row>
    <row r="987" ht="12.75" customHeight="1">
      <c r="A987" s="141"/>
      <c r="B987" s="141"/>
      <c r="C987" s="141"/>
      <c r="D987" s="141"/>
      <c r="E987" s="142"/>
      <c r="F987" s="141"/>
      <c r="G987" s="141"/>
      <c r="H987" s="141"/>
      <c r="I987" s="141"/>
      <c r="J987" s="141"/>
      <c r="K987" s="141"/>
      <c r="L987" s="141"/>
      <c r="M987" s="144"/>
      <c r="N987" s="144"/>
      <c r="O987" s="141"/>
      <c r="P987" s="145"/>
      <c r="Q987" s="141"/>
      <c r="R987" s="143"/>
      <c r="S987" s="141"/>
      <c r="T987" s="141"/>
      <c r="U987" s="141"/>
    </row>
    <row r="988" ht="12.75" customHeight="1">
      <c r="A988" s="141"/>
      <c r="B988" s="141"/>
      <c r="C988" s="141"/>
      <c r="D988" s="141"/>
      <c r="E988" s="142"/>
      <c r="F988" s="141"/>
      <c r="G988" s="141"/>
      <c r="H988" s="141"/>
      <c r="I988" s="141"/>
      <c r="J988" s="141"/>
      <c r="K988" s="141"/>
      <c r="L988" s="141"/>
      <c r="M988" s="144"/>
      <c r="N988" s="144"/>
      <c r="O988" s="141"/>
      <c r="P988" s="145"/>
      <c r="Q988" s="141"/>
      <c r="R988" s="143"/>
      <c r="S988" s="141"/>
      <c r="T988" s="141"/>
      <c r="U988" s="141"/>
    </row>
    <row r="989" ht="12.75" customHeight="1">
      <c r="A989" s="141"/>
      <c r="B989" s="141"/>
      <c r="C989" s="141"/>
      <c r="D989" s="141"/>
      <c r="E989" s="142"/>
      <c r="F989" s="141"/>
      <c r="G989" s="141"/>
      <c r="H989" s="141"/>
      <c r="I989" s="141"/>
      <c r="J989" s="141"/>
      <c r="K989" s="141"/>
      <c r="L989" s="141"/>
      <c r="M989" s="144"/>
      <c r="N989" s="144"/>
      <c r="O989" s="141"/>
      <c r="P989" s="145"/>
      <c r="Q989" s="141"/>
      <c r="R989" s="143"/>
      <c r="S989" s="141"/>
      <c r="T989" s="141"/>
      <c r="U989" s="141"/>
    </row>
    <row r="990" ht="12.75" customHeight="1">
      <c r="A990" s="141"/>
      <c r="B990" s="141"/>
      <c r="C990" s="141"/>
      <c r="D990" s="141"/>
      <c r="E990" s="142"/>
      <c r="F990" s="141"/>
      <c r="G990" s="141"/>
      <c r="H990" s="141"/>
      <c r="I990" s="141"/>
      <c r="J990" s="141"/>
      <c r="K990" s="141"/>
      <c r="L990" s="141"/>
      <c r="M990" s="144"/>
      <c r="N990" s="144"/>
      <c r="O990" s="141"/>
      <c r="P990" s="145"/>
      <c r="Q990" s="141"/>
      <c r="R990" s="143"/>
      <c r="S990" s="141"/>
      <c r="T990" s="141"/>
      <c r="U990" s="141"/>
    </row>
    <row r="991" ht="12.75" customHeight="1">
      <c r="A991" s="141"/>
      <c r="B991" s="141"/>
      <c r="C991" s="141"/>
      <c r="D991" s="141"/>
      <c r="E991" s="142"/>
      <c r="F991" s="141"/>
      <c r="G991" s="141"/>
      <c r="H991" s="141"/>
      <c r="I991" s="141"/>
      <c r="J991" s="141"/>
      <c r="K991" s="141"/>
      <c r="L991" s="141"/>
      <c r="M991" s="144"/>
      <c r="N991" s="144"/>
      <c r="O991" s="141"/>
      <c r="P991" s="145"/>
      <c r="Q991" s="141"/>
      <c r="R991" s="143"/>
      <c r="S991" s="141"/>
      <c r="T991" s="141"/>
      <c r="U991" s="141"/>
    </row>
    <row r="992" ht="12.75" customHeight="1">
      <c r="A992" s="141"/>
      <c r="B992" s="141"/>
      <c r="C992" s="141"/>
      <c r="D992" s="141"/>
      <c r="E992" s="142"/>
      <c r="F992" s="141"/>
      <c r="G992" s="141"/>
      <c r="H992" s="141"/>
      <c r="I992" s="141"/>
      <c r="J992" s="141"/>
      <c r="K992" s="141"/>
      <c r="L992" s="141"/>
      <c r="M992" s="144"/>
      <c r="N992" s="144"/>
      <c r="O992" s="141"/>
      <c r="P992" s="145"/>
      <c r="Q992" s="141"/>
      <c r="R992" s="143"/>
      <c r="S992" s="141"/>
      <c r="T992" s="141"/>
      <c r="U992" s="141"/>
    </row>
    <row r="993" ht="12.75" customHeight="1">
      <c r="A993" s="141"/>
      <c r="B993" s="141"/>
      <c r="C993" s="141"/>
      <c r="D993" s="141"/>
      <c r="E993" s="142"/>
      <c r="F993" s="141"/>
      <c r="G993" s="141"/>
      <c r="H993" s="141"/>
      <c r="I993" s="141"/>
      <c r="J993" s="141"/>
      <c r="K993" s="141"/>
      <c r="L993" s="141"/>
      <c r="M993" s="144"/>
      <c r="N993" s="144"/>
      <c r="O993" s="141"/>
      <c r="P993" s="145"/>
      <c r="Q993" s="141"/>
      <c r="R993" s="143"/>
      <c r="S993" s="141"/>
      <c r="T993" s="141"/>
      <c r="U993" s="141"/>
    </row>
  </sheetData>
  <autoFilter ref="$A$9:$U$47"/>
  <customSheetViews>
    <customSheetView guid="{FCFD10EC-2647-4E16-B05D-B2E7B5D1202E}" filter="1" showAutoFilter="1">
      <autoFilter ref="$A$9:$U$37">
        <filterColumn colId="13">
          <filters>
            <filter val="31/10/2020"/>
            <filter val="30/11/2020"/>
            <filter val="14/08/2020"/>
            <filter val="30/04/2021"/>
            <filter val="1/08/2018"/>
            <filter val="31/07/2020"/>
            <filter val="28/02/2017"/>
            <filter val="31/12/2020"/>
            <filter val="29/07/2016"/>
            <filter val="4/04/2021"/>
          </filters>
        </filterColumn>
      </autoFilter>
    </customSheetView>
    <customSheetView guid="{A4D5AEAB-EA30-4929-94A0-C8A29AE42D1E}" filter="1" showAutoFilter="1">
      <autoFilter ref="$A$9:$U$37"/>
    </customSheetView>
    <customSheetView guid="{313E50D4-9924-48C8-9269-9E286B502DE8}" filter="1" showAutoFilter="1">
      <autoFilter ref="$A$9:$U$37"/>
    </customSheetView>
    <customSheetView guid="{89023A0F-9263-4A4B-8EC8-C02B1E4A7FC1}" filter="1" showAutoFilter="1">
      <autoFilter ref="$A$8:$U$47"/>
    </customSheetView>
  </customSheetViews>
  <mergeCells count="3">
    <mergeCell ref="A1:R3"/>
    <mergeCell ref="A8:N8"/>
    <mergeCell ref="P8:U8"/>
  </mergeCells>
  <conditionalFormatting sqref="S1:T3 S9:T9 S7:T7">
    <cfRule type="cellIs" dxfId="0" priority="1" stopIfTrue="1" operator="equal">
      <formula>"1: Cumple Parcialmente"</formula>
    </cfRule>
  </conditionalFormatting>
  <conditionalFormatting sqref="U1:U3 U9 U7">
    <cfRule type="cellIs" dxfId="1" priority="2" stopIfTrue="1" operator="equal">
      <formula>"ABIERTA"</formula>
    </cfRule>
  </conditionalFormatting>
  <conditionalFormatting sqref="U1:U3 U9 U7">
    <cfRule type="cellIs" dxfId="2" priority="3" stopIfTrue="1" operator="equal">
      <formula>"CERRADA"</formula>
    </cfRule>
  </conditionalFormatting>
  <conditionalFormatting sqref="S1:T3 S9:T9 S7:T7">
    <cfRule type="cellIs" dxfId="2" priority="4" stopIfTrue="1" operator="equal">
      <formula>"2: Cumple "</formula>
    </cfRule>
  </conditionalFormatting>
  <conditionalFormatting sqref="S1:T3 S9:T9 S7:T7">
    <cfRule type="cellIs" dxfId="1" priority="5" stopIfTrue="1" operator="equal">
      <formula>"0: No cumple"</formula>
    </cfRule>
  </conditionalFormatting>
  <conditionalFormatting sqref="S4:T6">
    <cfRule type="cellIs" dxfId="0" priority="6" stopIfTrue="1" operator="equal">
      <formula>"1: Cumple Parcialmente"</formula>
    </cfRule>
  </conditionalFormatting>
  <conditionalFormatting sqref="U4:U6">
    <cfRule type="cellIs" dxfId="1" priority="7" stopIfTrue="1" operator="equal">
      <formula>"ABIERTA"</formula>
    </cfRule>
  </conditionalFormatting>
  <conditionalFormatting sqref="U4:U6">
    <cfRule type="cellIs" dxfId="2" priority="8" stopIfTrue="1" operator="equal">
      <formula>"CERRADA"</formula>
    </cfRule>
  </conditionalFormatting>
  <conditionalFormatting sqref="S4:T6">
    <cfRule type="cellIs" dxfId="2" priority="9" stopIfTrue="1" operator="equal">
      <formula>"2: Cumple "</formula>
    </cfRule>
  </conditionalFormatting>
  <conditionalFormatting sqref="S4:T6">
    <cfRule type="cellIs" dxfId="1" priority="10" stopIfTrue="1" operator="equal">
      <formula>"0: No cumple"</formula>
    </cfRule>
  </conditionalFormatting>
  <conditionalFormatting sqref="D5">
    <cfRule type="cellIs" dxfId="2" priority="11" operator="equal">
      <formula>$B$5</formula>
    </cfRule>
  </conditionalFormatting>
  <conditionalFormatting sqref="D5">
    <cfRule type="cellIs" dxfId="1" priority="12" operator="equal">
      <formula>0</formula>
    </cfRule>
  </conditionalFormatting>
  <conditionalFormatting sqref="F5">
    <cfRule type="cellIs" dxfId="2" priority="13" operator="equal">
      <formula>0</formula>
    </cfRule>
  </conditionalFormatting>
  <conditionalFormatting sqref="F5">
    <cfRule type="cellIs" dxfId="1" priority="14" operator="equal">
      <formula>$B$5</formula>
    </cfRule>
  </conditionalFormatting>
  <conditionalFormatting sqref="D6">
    <cfRule type="cellIs" dxfId="2" priority="15" operator="equal">
      <formula>$B$6</formula>
    </cfRule>
  </conditionalFormatting>
  <conditionalFormatting sqref="D6">
    <cfRule type="cellIs" dxfId="1" priority="16" operator="equal">
      <formula>0</formula>
    </cfRule>
  </conditionalFormatting>
  <conditionalFormatting sqref="F6">
    <cfRule type="cellIs" dxfId="1" priority="17" operator="equal">
      <formula>$B$6</formula>
    </cfRule>
  </conditionalFormatting>
  <conditionalFormatting sqref="F6">
    <cfRule type="cellIs" dxfId="2" priority="18" operator="equal">
      <formula>0</formula>
    </cfRule>
  </conditionalFormatting>
  <dataValidations>
    <dataValidation type="list" allowBlank="1" showErrorMessage="1" sqref="S10:S44">
      <formula1>'DICCIONARIO DE DATOS'!$E$2:$E$3</formula1>
    </dataValidation>
    <dataValidation type="list" allowBlank="1" showErrorMessage="1" sqref="E10:E47">
      <formula1>'DICCIONARIO DE DATOS'!$C$2:$C$3</formula1>
    </dataValidation>
    <dataValidation type="date" allowBlank="1" showErrorMessage="1" sqref="M13:N15 M17:N47 R13:R47 M49:N215 R49:R215">
      <formula1>41640.0</formula1>
      <formula2>55153.0</formula2>
    </dataValidation>
    <dataValidation type="list" allowBlank="1" showErrorMessage="1" sqref="K10:K43 K48">
      <formula1>'DICCIONARIO DE DATOS'!$B$2:$B$18</formula1>
    </dataValidation>
    <dataValidation type="list" allowBlank="1" showErrorMessage="1" sqref="T10:T47">
      <formula1>'DICCIONARIO DE DATOS'!$F$2:$F$3</formula1>
    </dataValidation>
    <dataValidation type="list" allowBlank="1" showErrorMessage="1" sqref="U10:U48">
      <formula1>'DICCIONARIO DE DATOS'!$G$2:$G$5</formula1>
    </dataValidation>
    <dataValidation type="decimal" allowBlank="1" showErrorMessage="1" sqref="B13:B47 B49:B215">
      <formula1>2014.0</formula1>
      <formula2>2050.0</formula2>
    </dataValidation>
    <dataValidation type="list" allowBlank="1" showErrorMessage="1" sqref="I10:I48">
      <formula1>'DICCIONARIO DE DATOS'!$D$2:$D$4</formula1>
    </dataValidation>
    <dataValidation type="list" allowBlank="1" showErrorMessage="1" sqref="J10:J43 J48">
      <formula1>'DICCIONARIO DE DATOS'!$A$2:$A$10</formula1>
    </dataValidation>
  </dataValidations>
  <hyperlinks>
    <hyperlink r:id="rId1" ref="Q16"/>
    <hyperlink r:id="rId2" ref="O20"/>
    <hyperlink r:id="rId3" ref="Q22"/>
    <hyperlink r:id="rId4" ref="Q28"/>
  </hyperlinks>
  <printOptions/>
  <pageMargins bottom="1.0" footer="0.0" header="0.0" left="1.0" right="1.0" top="1.0"/>
  <pageSetup paperSize="14" scale="20" orientation="landscape"/>
  <drawing r:id="rId5"/>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6" width="43.0"/>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73.57"/>
    <col customWidth="1" min="16" max="16" width="25.71"/>
    <col customWidth="1" min="17" max="17" width="70.0"/>
    <col customWidth="1" min="18" max="18" width="20.14"/>
    <col customWidth="1" min="19" max="21" width="25.71"/>
  </cols>
  <sheetData>
    <row r="1" ht="18.0" customHeight="1">
      <c r="A1" s="16" t="s">
        <v>90</v>
      </c>
      <c r="B1" s="17"/>
      <c r="C1" s="17"/>
      <c r="D1" s="17"/>
      <c r="E1" s="17"/>
      <c r="F1" s="17"/>
      <c r="G1" s="17"/>
      <c r="H1" s="17"/>
      <c r="I1" s="17"/>
      <c r="J1" s="17"/>
      <c r="K1" s="17"/>
      <c r="L1" s="17"/>
      <c r="M1" s="17"/>
      <c r="N1" s="17"/>
      <c r="O1" s="17"/>
      <c r="P1" s="17"/>
      <c r="Q1" s="17"/>
      <c r="R1" s="17"/>
      <c r="S1" s="18" t="s">
        <v>91</v>
      </c>
      <c r="T1" s="19"/>
      <c r="U1" s="20" t="s">
        <v>92</v>
      </c>
    </row>
    <row r="2" ht="12.75" customHeight="1">
      <c r="A2" s="21"/>
      <c r="S2" s="18" t="s">
        <v>93</v>
      </c>
      <c r="T2" s="19"/>
      <c r="U2" s="20">
        <v>9.0</v>
      </c>
    </row>
    <row r="3" ht="18.0" customHeight="1">
      <c r="A3" s="22"/>
      <c r="B3" s="23"/>
      <c r="C3" s="23"/>
      <c r="D3" s="23"/>
      <c r="E3" s="23"/>
      <c r="F3" s="23"/>
      <c r="G3" s="23"/>
      <c r="H3" s="23"/>
      <c r="I3" s="23"/>
      <c r="J3" s="23"/>
      <c r="K3" s="23"/>
      <c r="L3" s="23"/>
      <c r="M3" s="23"/>
      <c r="N3" s="23"/>
      <c r="O3" s="23"/>
      <c r="P3" s="23"/>
      <c r="Q3" s="23"/>
      <c r="R3" s="23"/>
      <c r="S3" s="24" t="s">
        <v>94</v>
      </c>
      <c r="T3" s="25"/>
      <c r="U3" s="26">
        <v>43028.0</v>
      </c>
    </row>
    <row r="4" ht="65.25" customHeight="1">
      <c r="A4" s="27" t="s">
        <v>1</v>
      </c>
      <c r="B4" s="28" t="s">
        <v>95</v>
      </c>
      <c r="C4" s="28" t="s">
        <v>96</v>
      </c>
      <c r="D4" s="29" t="s">
        <v>97</v>
      </c>
      <c r="E4" s="30" t="s">
        <v>98</v>
      </c>
      <c r="F4" s="31" t="s">
        <v>99</v>
      </c>
      <c r="G4" s="32"/>
      <c r="H4" s="32"/>
      <c r="I4" s="32"/>
      <c r="J4" s="32"/>
      <c r="K4" s="32"/>
      <c r="L4" s="32"/>
      <c r="M4" s="82"/>
      <c r="N4" s="82"/>
      <c r="O4" s="32"/>
      <c r="P4" s="32"/>
      <c r="Q4" s="32"/>
      <c r="R4" s="82"/>
      <c r="S4" s="24"/>
      <c r="T4" s="24"/>
      <c r="U4" s="33"/>
    </row>
    <row r="5" ht="53.25" customHeight="1">
      <c r="A5" s="34" t="s">
        <v>27</v>
      </c>
      <c r="B5" s="35">
        <f>COUNTIF(K9:K1048557,"TIC'S PARA LA GESTIÓN DEL RIESGO")</f>
        <v>8</v>
      </c>
      <c r="C5" s="35">
        <f>COUNTIFS(K9:K1048557,"TIC'S PARA LA GESTIÓN DEL RIESGO",U9:U1048557,"NO INICIADA")</f>
        <v>0</v>
      </c>
      <c r="D5" s="36">
        <f>COUNTIFS(K9:K1048557,"TIC'S PARA LA GESTIÓN DEL RIESGO",U9:U1048557,"CERRADA")</f>
        <v>8</v>
      </c>
      <c r="E5" s="35">
        <f>COUNTIFS(K9:K1048557,"TIC'S PARA LA GESTIÓN DEL RIESGO",U9:U1048557,"ABIERTA EN DESARROLLO")</f>
        <v>0</v>
      </c>
      <c r="F5" s="35">
        <f>COUNTIFS(K9:K1048557,"TIC'S PARA LA GESTIÓN DEL RIESGO",U9:U1048557,"ABIERTA VENCIDA")</f>
        <v>0</v>
      </c>
      <c r="G5" s="32"/>
      <c r="H5" s="32"/>
      <c r="I5" s="32"/>
      <c r="J5" s="32"/>
      <c r="K5" s="32"/>
      <c r="L5" s="32"/>
      <c r="M5" s="82"/>
      <c r="N5" s="82"/>
      <c r="O5" s="32"/>
      <c r="P5" s="32"/>
      <c r="Q5" s="32"/>
      <c r="R5" s="82"/>
      <c r="S5" s="24"/>
      <c r="T5" s="24"/>
      <c r="U5" s="33"/>
    </row>
    <row r="6" ht="18.0" customHeight="1">
      <c r="A6" s="32"/>
      <c r="B6" s="32"/>
      <c r="C6" s="32"/>
      <c r="D6" s="32"/>
      <c r="E6" s="32"/>
      <c r="F6" s="32"/>
      <c r="G6" s="32"/>
      <c r="H6" s="32"/>
      <c r="I6" s="32"/>
      <c r="J6" s="32"/>
      <c r="K6" s="32"/>
      <c r="L6" s="32"/>
      <c r="M6" s="82"/>
      <c r="N6" s="82"/>
      <c r="O6" s="32"/>
      <c r="P6" s="32"/>
      <c r="Q6" s="32"/>
      <c r="R6" s="82"/>
      <c r="S6" s="24"/>
      <c r="T6" s="24"/>
      <c r="U6" s="33"/>
    </row>
    <row r="7" ht="54.0" customHeight="1">
      <c r="A7" s="18" t="s">
        <v>0</v>
      </c>
      <c r="B7" s="10"/>
      <c r="C7" s="10"/>
      <c r="D7" s="10"/>
      <c r="E7" s="10"/>
      <c r="F7" s="10"/>
      <c r="G7" s="10"/>
      <c r="H7" s="10"/>
      <c r="I7" s="10"/>
      <c r="J7" s="10"/>
      <c r="K7" s="10"/>
      <c r="L7" s="10"/>
      <c r="M7" s="10"/>
      <c r="N7" s="11"/>
      <c r="O7" s="37" t="s">
        <v>100</v>
      </c>
      <c r="P7" s="38" t="s">
        <v>101</v>
      </c>
      <c r="Q7" s="10"/>
      <c r="R7" s="10"/>
      <c r="S7" s="10"/>
      <c r="T7" s="10"/>
      <c r="U7" s="11"/>
    </row>
    <row r="8" ht="71.25" customHeight="1">
      <c r="A8" s="20" t="s">
        <v>45</v>
      </c>
      <c r="B8" s="20" t="s">
        <v>53</v>
      </c>
      <c r="C8" s="20" t="s">
        <v>55</v>
      </c>
      <c r="D8" s="20" t="s">
        <v>57</v>
      </c>
      <c r="E8" s="20" t="s">
        <v>2</v>
      </c>
      <c r="F8" s="20" t="s">
        <v>60</v>
      </c>
      <c r="G8" s="20" t="s">
        <v>62</v>
      </c>
      <c r="H8" s="20" t="s">
        <v>64</v>
      </c>
      <c r="I8" s="20" t="s">
        <v>102</v>
      </c>
      <c r="J8" s="20" t="s">
        <v>67</v>
      </c>
      <c r="K8" s="20" t="s">
        <v>1</v>
      </c>
      <c r="L8" s="20" t="s">
        <v>103</v>
      </c>
      <c r="M8" s="85" t="s">
        <v>72</v>
      </c>
      <c r="N8" s="85" t="s">
        <v>74</v>
      </c>
      <c r="O8" s="88" t="s">
        <v>76</v>
      </c>
      <c r="P8" s="89" t="s">
        <v>78</v>
      </c>
      <c r="Q8" s="20" t="s">
        <v>80</v>
      </c>
      <c r="R8" s="85" t="s">
        <v>104</v>
      </c>
      <c r="S8" s="20" t="s">
        <v>105</v>
      </c>
      <c r="T8" s="20" t="s">
        <v>106</v>
      </c>
      <c r="U8" s="20" t="s">
        <v>126</v>
      </c>
    </row>
    <row r="9" ht="71.25" customHeight="1">
      <c r="A9" s="20" t="s">
        <v>635</v>
      </c>
      <c r="B9" s="119">
        <v>2016.0</v>
      </c>
      <c r="C9" s="119" t="s">
        <v>636</v>
      </c>
      <c r="D9" s="119" t="s">
        <v>637</v>
      </c>
      <c r="E9" s="92" t="s">
        <v>9</v>
      </c>
      <c r="F9" s="119" t="s">
        <v>638</v>
      </c>
      <c r="G9" s="119" t="s">
        <v>639</v>
      </c>
      <c r="H9" s="119" t="s">
        <v>640</v>
      </c>
      <c r="I9" s="92" t="s">
        <v>16</v>
      </c>
      <c r="J9" s="92" t="s">
        <v>26</v>
      </c>
      <c r="K9" s="92" t="s">
        <v>27</v>
      </c>
      <c r="L9" s="156" t="s">
        <v>641</v>
      </c>
      <c r="M9" s="146">
        <v>42646.0</v>
      </c>
      <c r="N9" s="146">
        <v>42783.0</v>
      </c>
      <c r="O9" s="157" t="s">
        <v>642</v>
      </c>
      <c r="P9" s="98">
        <v>0.8</v>
      </c>
      <c r="Q9" s="124" t="s">
        <v>643</v>
      </c>
      <c r="R9" s="96">
        <v>44113.0</v>
      </c>
      <c r="S9" s="92" t="s">
        <v>11</v>
      </c>
      <c r="T9" s="92" t="s">
        <v>17</v>
      </c>
      <c r="U9" s="92" t="s">
        <v>22</v>
      </c>
    </row>
    <row r="10" ht="71.25" customHeight="1">
      <c r="A10" s="91" t="s">
        <v>644</v>
      </c>
      <c r="B10" s="91">
        <v>2019.0</v>
      </c>
      <c r="C10" s="91" t="s">
        <v>645</v>
      </c>
      <c r="D10" s="91" t="s">
        <v>646</v>
      </c>
      <c r="E10" s="92" t="s">
        <v>9</v>
      </c>
      <c r="F10" s="91" t="s">
        <v>647</v>
      </c>
      <c r="G10" s="91" t="s">
        <v>648</v>
      </c>
      <c r="H10" s="158" t="s">
        <v>649</v>
      </c>
      <c r="I10" s="92" t="s">
        <v>16</v>
      </c>
      <c r="J10" s="92" t="s">
        <v>26</v>
      </c>
      <c r="K10" s="92" t="s">
        <v>27</v>
      </c>
      <c r="L10" s="156" t="s">
        <v>641</v>
      </c>
      <c r="M10" s="96">
        <v>43798.0</v>
      </c>
      <c r="N10" s="159">
        <v>44530.0</v>
      </c>
      <c r="O10" s="160" t="s">
        <v>650</v>
      </c>
      <c r="P10" s="161">
        <v>0.1</v>
      </c>
      <c r="Q10" s="162" t="s">
        <v>651</v>
      </c>
      <c r="R10" s="96">
        <v>44482.0</v>
      </c>
      <c r="S10" s="92"/>
      <c r="T10" s="92"/>
      <c r="U10" s="92" t="s">
        <v>22</v>
      </c>
    </row>
    <row r="11" ht="330.75" customHeight="1">
      <c r="A11" s="91" t="s">
        <v>644</v>
      </c>
      <c r="B11" s="91">
        <v>2019.0</v>
      </c>
      <c r="C11" s="91" t="s">
        <v>645</v>
      </c>
      <c r="D11" s="91" t="s">
        <v>646</v>
      </c>
      <c r="E11" s="92" t="s">
        <v>9</v>
      </c>
      <c r="F11" s="91" t="s">
        <v>647</v>
      </c>
      <c r="G11" s="91" t="s">
        <v>648</v>
      </c>
      <c r="H11" s="91" t="s">
        <v>652</v>
      </c>
      <c r="I11" s="92" t="s">
        <v>16</v>
      </c>
      <c r="J11" s="92" t="s">
        <v>26</v>
      </c>
      <c r="K11" s="92" t="s">
        <v>27</v>
      </c>
      <c r="L11" s="156" t="s">
        <v>641</v>
      </c>
      <c r="M11" s="96">
        <v>43798.0</v>
      </c>
      <c r="N11" s="96">
        <v>44163.0</v>
      </c>
      <c r="O11" s="160" t="s">
        <v>653</v>
      </c>
      <c r="P11" s="161">
        <v>0.0</v>
      </c>
      <c r="Q11" s="91" t="s">
        <v>654</v>
      </c>
      <c r="R11" s="96">
        <v>44482.0</v>
      </c>
      <c r="S11" s="92"/>
      <c r="T11" s="92"/>
      <c r="U11" s="92" t="s">
        <v>22</v>
      </c>
    </row>
    <row r="12" ht="71.25" customHeight="1">
      <c r="A12" s="91" t="s">
        <v>655</v>
      </c>
      <c r="B12" s="91">
        <v>2019.0</v>
      </c>
      <c r="C12" s="91" t="s">
        <v>645</v>
      </c>
      <c r="D12" s="91" t="s">
        <v>656</v>
      </c>
      <c r="E12" s="92" t="s">
        <v>9</v>
      </c>
      <c r="F12" s="91" t="s">
        <v>657</v>
      </c>
      <c r="G12" s="91" t="s">
        <v>658</v>
      </c>
      <c r="H12" s="91" t="s">
        <v>659</v>
      </c>
      <c r="I12" s="92" t="s">
        <v>16</v>
      </c>
      <c r="J12" s="92" t="s">
        <v>26</v>
      </c>
      <c r="K12" s="92" t="s">
        <v>27</v>
      </c>
      <c r="L12" s="163" t="s">
        <v>660</v>
      </c>
      <c r="M12" s="96">
        <v>43798.0</v>
      </c>
      <c r="N12" s="96">
        <v>43910.0</v>
      </c>
      <c r="O12" s="164" t="s">
        <v>661</v>
      </c>
      <c r="P12" s="161">
        <v>1.0</v>
      </c>
      <c r="Q12" s="91" t="s">
        <v>662</v>
      </c>
      <c r="R12" s="96">
        <v>44134.0</v>
      </c>
      <c r="S12" s="92"/>
      <c r="T12" s="92"/>
      <c r="U12" s="92" t="s">
        <v>22</v>
      </c>
    </row>
    <row r="13" ht="71.25" customHeight="1">
      <c r="A13" s="91" t="s">
        <v>663</v>
      </c>
      <c r="B13" s="91">
        <v>2019.0</v>
      </c>
      <c r="C13" s="91" t="s">
        <v>645</v>
      </c>
      <c r="D13" s="91" t="s">
        <v>664</v>
      </c>
      <c r="E13" s="92" t="s">
        <v>15</v>
      </c>
      <c r="F13" s="91" t="s">
        <v>665</v>
      </c>
      <c r="G13" s="91" t="s">
        <v>666</v>
      </c>
      <c r="H13" s="91" t="s">
        <v>667</v>
      </c>
      <c r="I13" s="92" t="s">
        <v>16</v>
      </c>
      <c r="J13" s="92" t="s">
        <v>26</v>
      </c>
      <c r="K13" s="92" t="s">
        <v>27</v>
      </c>
      <c r="L13" s="163" t="s">
        <v>668</v>
      </c>
      <c r="M13" s="96">
        <v>43798.0</v>
      </c>
      <c r="N13" s="96">
        <v>44163.0</v>
      </c>
      <c r="O13" s="164" t="s">
        <v>669</v>
      </c>
      <c r="P13" s="161">
        <v>1.0</v>
      </c>
      <c r="Q13" s="91" t="s">
        <v>670</v>
      </c>
      <c r="R13" s="96">
        <v>44134.0</v>
      </c>
      <c r="S13" s="92" t="s">
        <v>11</v>
      </c>
      <c r="T13" s="92" t="s">
        <v>11</v>
      </c>
      <c r="U13" s="92" t="s">
        <v>22</v>
      </c>
    </row>
    <row r="14" ht="71.25" customHeight="1">
      <c r="A14" s="136" t="s">
        <v>346</v>
      </c>
      <c r="B14" s="91">
        <v>2021.0</v>
      </c>
      <c r="C14" s="91" t="s">
        <v>671</v>
      </c>
      <c r="D14" s="136" t="s">
        <v>351</v>
      </c>
      <c r="E14" s="92" t="s">
        <v>9</v>
      </c>
      <c r="F14" s="136" t="s">
        <v>352</v>
      </c>
      <c r="G14" s="136" t="s">
        <v>672</v>
      </c>
      <c r="H14" s="136" t="s">
        <v>673</v>
      </c>
      <c r="I14" s="137" t="s">
        <v>16</v>
      </c>
      <c r="J14" s="137" t="s">
        <v>13</v>
      </c>
      <c r="K14" s="137" t="s">
        <v>27</v>
      </c>
      <c r="L14" s="136" t="s">
        <v>674</v>
      </c>
      <c r="M14" s="138">
        <v>44348.0</v>
      </c>
      <c r="N14" s="138">
        <v>44377.0</v>
      </c>
      <c r="O14" s="165" t="s">
        <v>675</v>
      </c>
      <c r="P14" s="161">
        <v>1.0</v>
      </c>
      <c r="Q14" s="91" t="s">
        <v>676</v>
      </c>
      <c r="R14" s="96">
        <v>44404.0</v>
      </c>
      <c r="S14" s="92" t="s">
        <v>11</v>
      </c>
      <c r="T14" s="92" t="s">
        <v>11</v>
      </c>
      <c r="U14" s="92" t="s">
        <v>22</v>
      </c>
    </row>
    <row r="15" ht="71.25" customHeight="1">
      <c r="A15" s="136" t="s">
        <v>346</v>
      </c>
      <c r="B15" s="136">
        <v>2021.0</v>
      </c>
      <c r="C15" s="91" t="s">
        <v>671</v>
      </c>
      <c r="D15" s="136" t="s">
        <v>351</v>
      </c>
      <c r="E15" s="137" t="s">
        <v>9</v>
      </c>
      <c r="F15" s="136" t="s">
        <v>352</v>
      </c>
      <c r="G15" s="136" t="s">
        <v>672</v>
      </c>
      <c r="H15" s="166" t="s">
        <v>677</v>
      </c>
      <c r="I15" s="137" t="s">
        <v>16</v>
      </c>
      <c r="J15" s="137" t="s">
        <v>13</v>
      </c>
      <c r="K15" s="137" t="s">
        <v>27</v>
      </c>
      <c r="L15" s="136" t="s">
        <v>678</v>
      </c>
      <c r="M15" s="138">
        <v>44377.0</v>
      </c>
      <c r="N15" s="138">
        <v>44386.0</v>
      </c>
      <c r="O15" s="165" t="s">
        <v>679</v>
      </c>
      <c r="P15" s="161">
        <v>1.0</v>
      </c>
      <c r="Q15" s="112" t="s">
        <v>680</v>
      </c>
      <c r="R15" s="96">
        <v>44482.0</v>
      </c>
      <c r="S15" s="92"/>
      <c r="T15" s="92"/>
      <c r="U15" s="92" t="s">
        <v>22</v>
      </c>
    </row>
    <row r="16" ht="71.25" customHeight="1">
      <c r="A16" s="136" t="s">
        <v>681</v>
      </c>
      <c r="B16" s="136">
        <v>2021.0</v>
      </c>
      <c r="C16" s="91" t="s">
        <v>671</v>
      </c>
      <c r="D16" s="136" t="s">
        <v>682</v>
      </c>
      <c r="E16" s="137" t="s">
        <v>9</v>
      </c>
      <c r="F16" s="136" t="s">
        <v>683</v>
      </c>
      <c r="G16" s="136" t="s">
        <v>684</v>
      </c>
      <c r="H16" s="167" t="s">
        <v>685</v>
      </c>
      <c r="I16" s="137" t="s">
        <v>16</v>
      </c>
      <c r="J16" s="137" t="s">
        <v>26</v>
      </c>
      <c r="K16" s="137" t="s">
        <v>27</v>
      </c>
      <c r="L16" s="136" t="s">
        <v>678</v>
      </c>
      <c r="M16" s="138">
        <v>44348.0</v>
      </c>
      <c r="N16" s="138">
        <v>44515.0</v>
      </c>
      <c r="O16" s="165" t="s">
        <v>686</v>
      </c>
      <c r="P16" s="161">
        <v>1.0</v>
      </c>
      <c r="Q16" s="162" t="s">
        <v>687</v>
      </c>
      <c r="R16" s="96">
        <v>44557.0</v>
      </c>
      <c r="S16" s="92"/>
      <c r="T16" s="92"/>
      <c r="U16" s="92" t="s">
        <v>22</v>
      </c>
    </row>
    <row r="17" ht="71.25" customHeight="1">
      <c r="A17" s="119"/>
      <c r="B17" s="119"/>
      <c r="C17" s="119"/>
      <c r="D17" s="119"/>
      <c r="E17" s="92"/>
      <c r="F17" s="119"/>
      <c r="G17" s="119"/>
      <c r="H17" s="119"/>
      <c r="I17" s="92"/>
      <c r="J17" s="92"/>
      <c r="K17" s="92"/>
      <c r="L17" s="119"/>
      <c r="M17" s="146"/>
      <c r="N17" s="146"/>
      <c r="O17" s="164"/>
      <c r="P17" s="168"/>
      <c r="Q17" s="119"/>
      <c r="R17" s="146"/>
      <c r="S17" s="92"/>
      <c r="T17" s="92"/>
      <c r="U17" s="92"/>
    </row>
    <row r="18" ht="71.25" customHeight="1">
      <c r="A18" s="119"/>
      <c r="B18" s="119"/>
      <c r="C18" s="119"/>
      <c r="D18" s="119"/>
      <c r="E18" s="92"/>
      <c r="F18" s="119"/>
      <c r="G18" s="119"/>
      <c r="H18" s="119"/>
      <c r="I18" s="92"/>
      <c r="J18" s="92"/>
      <c r="K18" s="92"/>
      <c r="L18" s="119"/>
      <c r="M18" s="146"/>
      <c r="N18" s="146"/>
      <c r="O18" s="164"/>
      <c r="P18" s="6"/>
      <c r="Q18" s="119"/>
      <c r="R18" s="146"/>
      <c r="S18" s="92"/>
      <c r="T18" s="92"/>
      <c r="U18" s="92"/>
    </row>
    <row r="19" ht="71.25" customHeight="1">
      <c r="A19" s="119"/>
      <c r="B19" s="119"/>
      <c r="C19" s="119"/>
      <c r="D19" s="119"/>
      <c r="E19" s="92"/>
      <c r="F19" s="119"/>
      <c r="G19" s="119"/>
      <c r="H19" s="119"/>
      <c r="I19" s="92"/>
      <c r="J19" s="92"/>
      <c r="K19" s="92"/>
      <c r="L19" s="119"/>
      <c r="M19" s="146"/>
      <c r="N19" s="146"/>
      <c r="O19" s="164"/>
      <c r="P19" s="6"/>
      <c r="Q19" s="119"/>
      <c r="R19" s="146"/>
      <c r="S19" s="92"/>
      <c r="T19" s="92"/>
      <c r="U19" s="92"/>
    </row>
    <row r="20" ht="71.25" customHeight="1">
      <c r="A20" s="119"/>
      <c r="B20" s="119"/>
      <c r="C20" s="119"/>
      <c r="D20" s="119"/>
      <c r="E20" s="92"/>
      <c r="F20" s="119"/>
      <c r="G20" s="119"/>
      <c r="H20" s="119"/>
      <c r="I20" s="92"/>
      <c r="J20" s="92"/>
      <c r="K20" s="92"/>
      <c r="L20" s="119"/>
      <c r="M20" s="146"/>
      <c r="N20" s="146"/>
      <c r="O20" s="164"/>
      <c r="P20" s="6"/>
      <c r="Q20" s="119"/>
      <c r="R20" s="146"/>
      <c r="S20" s="92"/>
      <c r="T20" s="92"/>
      <c r="U20" s="92"/>
    </row>
    <row r="21" ht="71.25" customHeight="1">
      <c r="A21" s="119"/>
      <c r="B21" s="119"/>
      <c r="C21" s="119"/>
      <c r="D21" s="119"/>
      <c r="E21" s="92"/>
      <c r="F21" s="119"/>
      <c r="G21" s="119"/>
      <c r="H21" s="119"/>
      <c r="I21" s="92"/>
      <c r="J21" s="92"/>
      <c r="K21" s="92"/>
      <c r="L21" s="119"/>
      <c r="M21" s="146"/>
      <c r="N21" s="146"/>
      <c r="O21" s="164"/>
      <c r="P21" s="6"/>
      <c r="Q21" s="119"/>
      <c r="R21" s="146"/>
      <c r="S21" s="92"/>
      <c r="T21" s="92"/>
      <c r="U21" s="92"/>
    </row>
    <row r="22" ht="71.25" customHeight="1">
      <c r="A22" s="119"/>
      <c r="B22" s="119"/>
      <c r="C22" s="119"/>
      <c r="D22" s="119"/>
      <c r="E22" s="92"/>
      <c r="F22" s="119"/>
      <c r="G22" s="119"/>
      <c r="H22" s="119"/>
      <c r="I22" s="92"/>
      <c r="J22" s="92"/>
      <c r="K22" s="92"/>
      <c r="L22" s="119"/>
      <c r="M22" s="146"/>
      <c r="N22" s="146"/>
      <c r="O22" s="164"/>
      <c r="P22" s="6"/>
      <c r="Q22" s="119"/>
      <c r="R22" s="146"/>
      <c r="S22" s="92"/>
      <c r="T22" s="92"/>
      <c r="U22" s="92"/>
    </row>
    <row r="23" ht="71.25" customHeight="1">
      <c r="A23" s="119"/>
      <c r="B23" s="119"/>
      <c r="C23" s="119"/>
      <c r="D23" s="119"/>
      <c r="E23" s="92"/>
      <c r="F23" s="119"/>
      <c r="G23" s="119"/>
      <c r="H23" s="119"/>
      <c r="I23" s="92"/>
      <c r="J23" s="92"/>
      <c r="K23" s="92"/>
      <c r="L23" s="119"/>
      <c r="M23" s="146"/>
      <c r="N23" s="146"/>
      <c r="O23" s="164"/>
      <c r="P23" s="6"/>
      <c r="Q23" s="119"/>
      <c r="R23" s="146"/>
      <c r="S23" s="92"/>
      <c r="T23" s="92"/>
      <c r="U23" s="92"/>
    </row>
    <row r="24" ht="71.25" customHeight="1">
      <c r="A24" s="119"/>
      <c r="B24" s="119"/>
      <c r="C24" s="119"/>
      <c r="D24" s="119"/>
      <c r="E24" s="92"/>
      <c r="F24" s="119"/>
      <c r="G24" s="119"/>
      <c r="H24" s="119"/>
      <c r="I24" s="92"/>
      <c r="J24" s="92"/>
      <c r="K24" s="92"/>
      <c r="L24" s="119"/>
      <c r="M24" s="146"/>
      <c r="N24" s="146"/>
      <c r="O24" s="164"/>
      <c r="P24" s="6"/>
      <c r="Q24" s="119"/>
      <c r="R24" s="146"/>
      <c r="S24" s="92"/>
      <c r="T24" s="92"/>
      <c r="U24" s="92"/>
    </row>
    <row r="25" ht="71.25" customHeight="1">
      <c r="A25" s="119"/>
      <c r="B25" s="119"/>
      <c r="C25" s="119"/>
      <c r="D25" s="119"/>
      <c r="E25" s="92"/>
      <c r="F25" s="119"/>
      <c r="G25" s="119"/>
      <c r="H25" s="119"/>
      <c r="I25" s="92"/>
      <c r="J25" s="92"/>
      <c r="K25" s="92"/>
      <c r="L25" s="119"/>
      <c r="M25" s="146"/>
      <c r="N25" s="146"/>
      <c r="O25" s="164"/>
      <c r="P25" s="6"/>
      <c r="Q25" s="119"/>
      <c r="R25" s="146"/>
      <c r="S25" s="92"/>
      <c r="T25" s="92"/>
      <c r="U25" s="92"/>
    </row>
    <row r="26" ht="71.25" customHeight="1">
      <c r="A26" s="119"/>
      <c r="B26" s="119"/>
      <c r="C26" s="119"/>
      <c r="D26" s="119"/>
      <c r="E26" s="92"/>
      <c r="F26" s="119"/>
      <c r="G26" s="119"/>
      <c r="H26" s="119"/>
      <c r="I26" s="92"/>
      <c r="J26" s="92"/>
      <c r="K26" s="92"/>
      <c r="L26" s="119"/>
      <c r="M26" s="146"/>
      <c r="N26" s="146"/>
      <c r="O26" s="164"/>
      <c r="P26" s="6"/>
      <c r="Q26" s="119"/>
      <c r="R26" s="146"/>
      <c r="S26" s="92"/>
      <c r="T26" s="92"/>
      <c r="U26" s="92"/>
    </row>
    <row r="27" ht="71.25" customHeight="1">
      <c r="A27" s="119"/>
      <c r="B27" s="119"/>
      <c r="C27" s="119"/>
      <c r="D27" s="119"/>
      <c r="E27" s="92"/>
      <c r="F27" s="119"/>
      <c r="G27" s="119"/>
      <c r="H27" s="119"/>
      <c r="I27" s="92"/>
      <c r="J27" s="92"/>
      <c r="K27" s="92"/>
      <c r="L27" s="119"/>
      <c r="M27" s="146"/>
      <c r="N27" s="146"/>
      <c r="O27" s="164"/>
      <c r="P27" s="6"/>
      <c r="Q27" s="119"/>
      <c r="R27" s="146"/>
      <c r="S27" s="92"/>
      <c r="T27" s="92"/>
      <c r="U27" s="92"/>
    </row>
    <row r="28" ht="71.25" customHeight="1">
      <c r="A28" s="119"/>
      <c r="B28" s="119"/>
      <c r="C28" s="119"/>
      <c r="D28" s="119"/>
      <c r="E28" s="92"/>
      <c r="F28" s="119"/>
      <c r="G28" s="119"/>
      <c r="H28" s="119"/>
      <c r="I28" s="92"/>
      <c r="J28" s="92"/>
      <c r="K28" s="92"/>
      <c r="L28" s="119"/>
      <c r="M28" s="146"/>
      <c r="N28" s="146"/>
      <c r="O28" s="164"/>
      <c r="P28" s="6"/>
      <c r="Q28" s="119"/>
      <c r="R28" s="146"/>
      <c r="S28" s="92"/>
      <c r="T28" s="92"/>
      <c r="U28" s="92"/>
    </row>
    <row r="29" ht="71.25" customHeight="1">
      <c r="A29" s="119"/>
      <c r="B29" s="119"/>
      <c r="C29" s="119"/>
      <c r="D29" s="119"/>
      <c r="E29" s="92"/>
      <c r="F29" s="119"/>
      <c r="G29" s="119"/>
      <c r="H29" s="119"/>
      <c r="I29" s="92"/>
      <c r="J29" s="92"/>
      <c r="K29" s="92"/>
      <c r="L29" s="119"/>
      <c r="M29" s="146"/>
      <c r="N29" s="146"/>
      <c r="O29" s="164"/>
      <c r="P29" s="6"/>
      <c r="Q29" s="119"/>
      <c r="R29" s="146"/>
      <c r="S29" s="92"/>
      <c r="T29" s="92"/>
      <c r="U29" s="92"/>
    </row>
    <row r="30" ht="71.25" customHeight="1">
      <c r="A30" s="119"/>
      <c r="B30" s="119"/>
      <c r="C30" s="119"/>
      <c r="D30" s="119"/>
      <c r="E30" s="92"/>
      <c r="F30" s="119"/>
      <c r="G30" s="119"/>
      <c r="H30" s="119"/>
      <c r="I30" s="92"/>
      <c r="J30" s="92"/>
      <c r="K30" s="92"/>
      <c r="L30" s="119"/>
      <c r="M30" s="146"/>
      <c r="N30" s="146"/>
      <c r="O30" s="164"/>
      <c r="P30" s="6"/>
      <c r="Q30" s="119"/>
      <c r="R30" s="146"/>
      <c r="S30" s="92"/>
      <c r="T30" s="92"/>
      <c r="U30" s="92"/>
    </row>
    <row r="31" ht="71.25" customHeight="1">
      <c r="A31" s="119"/>
      <c r="B31" s="119"/>
      <c r="C31" s="119"/>
      <c r="D31" s="119"/>
      <c r="E31" s="92"/>
      <c r="F31" s="119"/>
      <c r="G31" s="119"/>
      <c r="H31" s="119"/>
      <c r="I31" s="92"/>
      <c r="J31" s="92"/>
      <c r="K31" s="92"/>
      <c r="L31" s="119"/>
      <c r="M31" s="146"/>
      <c r="N31" s="146"/>
      <c r="O31" s="164"/>
      <c r="P31" s="6"/>
      <c r="Q31" s="119"/>
      <c r="R31" s="146"/>
      <c r="S31" s="92"/>
      <c r="T31" s="92"/>
      <c r="U31" s="92"/>
    </row>
    <row r="32" ht="12.75" customHeight="1">
      <c r="A32" s="105"/>
      <c r="B32" s="105"/>
      <c r="C32" s="105"/>
      <c r="D32" s="105"/>
      <c r="E32" s="50"/>
      <c r="F32" s="105"/>
      <c r="G32" s="105"/>
      <c r="H32" s="105"/>
      <c r="I32" s="105"/>
      <c r="J32" s="105"/>
      <c r="K32" s="105"/>
      <c r="L32" s="105"/>
      <c r="M32" s="106"/>
      <c r="N32" s="106"/>
      <c r="O32" s="105"/>
      <c r="P32" s="107"/>
      <c r="Q32" s="105"/>
      <c r="R32" s="106"/>
      <c r="S32" s="105"/>
      <c r="T32" s="105"/>
      <c r="U32" s="105"/>
    </row>
    <row r="33" ht="12.75" customHeight="1">
      <c r="A33" s="105"/>
      <c r="B33" s="105"/>
      <c r="C33" s="105"/>
      <c r="D33" s="105"/>
      <c r="E33" s="50"/>
      <c r="F33" s="105"/>
      <c r="G33" s="105"/>
      <c r="H33" s="105"/>
      <c r="I33" s="105"/>
      <c r="J33" s="105"/>
      <c r="K33" s="105"/>
      <c r="L33" s="105"/>
      <c r="M33" s="106"/>
      <c r="N33" s="106"/>
      <c r="O33" s="105"/>
      <c r="P33" s="107"/>
      <c r="Q33" s="105"/>
      <c r="R33" s="106"/>
      <c r="S33" s="105"/>
      <c r="T33" s="105"/>
      <c r="U33" s="105"/>
    </row>
    <row r="34" ht="12.75" customHeight="1">
      <c r="A34" s="105"/>
      <c r="B34" s="105"/>
      <c r="C34" s="105"/>
      <c r="D34" s="105"/>
      <c r="E34" s="50"/>
      <c r="F34" s="105"/>
      <c r="G34" s="105"/>
      <c r="H34" s="105"/>
      <c r="I34" s="105"/>
      <c r="J34" s="105"/>
      <c r="K34" s="105"/>
      <c r="L34" s="105"/>
      <c r="M34" s="106"/>
      <c r="N34" s="106"/>
      <c r="O34" s="105"/>
      <c r="P34" s="107"/>
      <c r="Q34" s="105"/>
      <c r="R34" s="106"/>
      <c r="S34" s="105"/>
      <c r="T34" s="105"/>
      <c r="U34" s="105"/>
    </row>
    <row r="35" ht="12.75" customHeight="1">
      <c r="A35" s="105"/>
      <c r="B35" s="105"/>
      <c r="C35" s="105"/>
      <c r="D35" s="105"/>
      <c r="E35" s="50"/>
      <c r="F35" s="105"/>
      <c r="G35" s="105"/>
      <c r="H35" s="105"/>
      <c r="I35" s="105"/>
      <c r="J35" s="105"/>
      <c r="K35" s="105"/>
      <c r="L35" s="105"/>
      <c r="M35" s="106"/>
      <c r="N35" s="106"/>
      <c r="O35" s="105"/>
      <c r="P35" s="107"/>
      <c r="Q35" s="105"/>
      <c r="R35" s="106"/>
      <c r="S35" s="105"/>
      <c r="T35" s="105"/>
      <c r="U35" s="105"/>
    </row>
    <row r="36" ht="12.75" customHeight="1">
      <c r="A36" s="105"/>
      <c r="B36" s="105"/>
      <c r="C36" s="105"/>
      <c r="D36" s="105"/>
      <c r="E36" s="50"/>
      <c r="F36" s="105"/>
      <c r="G36" s="105"/>
      <c r="H36" s="105"/>
      <c r="I36" s="105"/>
      <c r="J36" s="105"/>
      <c r="K36" s="105"/>
      <c r="L36" s="105"/>
      <c r="M36" s="106"/>
      <c r="N36" s="106"/>
      <c r="O36" s="105"/>
      <c r="P36" s="107"/>
      <c r="Q36" s="105"/>
      <c r="R36" s="106"/>
      <c r="S36" s="105"/>
      <c r="T36" s="105"/>
      <c r="U36" s="105"/>
    </row>
    <row r="37" ht="12.75" customHeight="1">
      <c r="A37" s="105"/>
      <c r="B37" s="105"/>
      <c r="C37" s="105"/>
      <c r="D37" s="105"/>
      <c r="E37" s="50"/>
      <c r="F37" s="105"/>
      <c r="G37" s="105"/>
      <c r="H37" s="105"/>
      <c r="I37" s="105"/>
      <c r="J37" s="105"/>
      <c r="K37" s="105"/>
      <c r="L37" s="105"/>
      <c r="M37" s="106"/>
      <c r="N37" s="106"/>
      <c r="O37" s="105"/>
      <c r="P37" s="107"/>
      <c r="Q37" s="105"/>
      <c r="R37" s="106"/>
      <c r="S37" s="105"/>
      <c r="T37" s="105"/>
      <c r="U37" s="105"/>
    </row>
    <row r="38" ht="12.75" customHeight="1">
      <c r="A38" s="105"/>
      <c r="B38" s="105"/>
      <c r="C38" s="105"/>
      <c r="D38" s="105"/>
      <c r="E38" s="50"/>
      <c r="F38" s="105"/>
      <c r="G38" s="105"/>
      <c r="H38" s="105"/>
      <c r="I38" s="105"/>
      <c r="J38" s="105"/>
      <c r="K38" s="105"/>
      <c r="L38" s="105"/>
      <c r="M38" s="106"/>
      <c r="N38" s="106"/>
      <c r="O38" s="105"/>
      <c r="P38" s="107"/>
      <c r="Q38" s="105"/>
      <c r="R38" s="106"/>
      <c r="S38" s="105"/>
      <c r="T38" s="105"/>
      <c r="U38" s="105"/>
    </row>
    <row r="39" ht="12.75" customHeight="1">
      <c r="A39" s="105"/>
      <c r="B39" s="105"/>
      <c r="C39" s="105"/>
      <c r="D39" s="105"/>
      <c r="E39" s="50"/>
      <c r="F39" s="105"/>
      <c r="G39" s="105"/>
      <c r="H39" s="105"/>
      <c r="I39" s="105"/>
      <c r="J39" s="105"/>
      <c r="K39" s="105"/>
      <c r="L39" s="105"/>
      <c r="M39" s="106"/>
      <c r="N39" s="106"/>
      <c r="O39" s="105"/>
      <c r="P39" s="107"/>
      <c r="Q39" s="105"/>
      <c r="R39" s="106"/>
      <c r="S39" s="105"/>
      <c r="T39" s="105"/>
      <c r="U39" s="105"/>
    </row>
    <row r="40" ht="12.75" customHeight="1">
      <c r="A40" s="105"/>
      <c r="B40" s="105"/>
      <c r="C40" s="105"/>
      <c r="D40" s="105"/>
      <c r="E40" s="50"/>
      <c r="F40" s="105"/>
      <c r="G40" s="105"/>
      <c r="H40" s="105"/>
      <c r="I40" s="105"/>
      <c r="J40" s="105"/>
      <c r="K40" s="105"/>
      <c r="L40" s="105"/>
      <c r="M40" s="106"/>
      <c r="N40" s="106"/>
      <c r="O40" s="105"/>
      <c r="P40" s="107"/>
      <c r="Q40" s="105"/>
      <c r="R40" s="106"/>
      <c r="S40" s="105"/>
      <c r="T40" s="105"/>
      <c r="U40" s="105"/>
    </row>
    <row r="41" ht="12.75" customHeight="1">
      <c r="A41" s="105"/>
      <c r="B41" s="105"/>
      <c r="C41" s="105"/>
      <c r="D41" s="105"/>
      <c r="E41" s="50"/>
      <c r="F41" s="105"/>
      <c r="G41" s="105"/>
      <c r="H41" s="105"/>
      <c r="I41" s="105"/>
      <c r="J41" s="105"/>
      <c r="K41" s="105"/>
      <c r="L41" s="105"/>
      <c r="M41" s="106"/>
      <c r="N41" s="106"/>
      <c r="O41" s="105"/>
      <c r="P41" s="107"/>
      <c r="Q41" s="105"/>
      <c r="R41" s="106"/>
      <c r="S41" s="105"/>
      <c r="T41" s="105"/>
      <c r="U41" s="105"/>
    </row>
    <row r="42" ht="12.75" customHeight="1">
      <c r="A42" s="105"/>
      <c r="B42" s="105"/>
      <c r="C42" s="105"/>
      <c r="D42" s="105"/>
      <c r="E42" s="50"/>
      <c r="F42" s="105"/>
      <c r="G42" s="105"/>
      <c r="H42" s="105"/>
      <c r="I42" s="105"/>
      <c r="J42" s="105"/>
      <c r="K42" s="105"/>
      <c r="L42" s="105"/>
      <c r="M42" s="106"/>
      <c r="N42" s="106"/>
      <c r="O42" s="105"/>
      <c r="P42" s="107"/>
      <c r="Q42" s="105"/>
      <c r="R42" s="106"/>
      <c r="S42" s="105"/>
      <c r="T42" s="105"/>
      <c r="U42" s="105"/>
    </row>
    <row r="43" ht="12.75" customHeight="1">
      <c r="A43" s="105"/>
      <c r="B43" s="105"/>
      <c r="C43" s="105"/>
      <c r="D43" s="105"/>
      <c r="E43" s="50"/>
      <c r="F43" s="105"/>
      <c r="G43" s="105"/>
      <c r="H43" s="105"/>
      <c r="I43" s="105"/>
      <c r="J43" s="105"/>
      <c r="K43" s="105"/>
      <c r="L43" s="105"/>
      <c r="M43" s="106"/>
      <c r="N43" s="106"/>
      <c r="O43" s="105"/>
      <c r="P43" s="107"/>
      <c r="Q43" s="105"/>
      <c r="R43" s="106"/>
      <c r="S43" s="105"/>
      <c r="T43" s="105"/>
      <c r="U43" s="105"/>
    </row>
    <row r="44" ht="12.75" customHeight="1">
      <c r="A44" s="105"/>
      <c r="B44" s="105"/>
      <c r="C44" s="105"/>
      <c r="D44" s="105"/>
      <c r="E44" s="50"/>
      <c r="F44" s="105"/>
      <c r="G44" s="105"/>
      <c r="H44" s="105"/>
      <c r="I44" s="105"/>
      <c r="J44" s="105"/>
      <c r="K44" s="105"/>
      <c r="L44" s="105"/>
      <c r="M44" s="106"/>
      <c r="N44" s="106"/>
      <c r="O44" s="105"/>
      <c r="P44" s="107"/>
      <c r="Q44" s="105"/>
      <c r="R44" s="106"/>
      <c r="S44" s="105"/>
      <c r="T44" s="105"/>
      <c r="U44" s="105"/>
    </row>
    <row r="45" ht="12.75" customHeight="1">
      <c r="A45" s="105"/>
      <c r="B45" s="105"/>
      <c r="C45" s="105"/>
      <c r="D45" s="105"/>
      <c r="E45" s="50"/>
      <c r="F45" s="105"/>
      <c r="G45" s="105"/>
      <c r="H45" s="105"/>
      <c r="I45" s="105"/>
      <c r="J45" s="105"/>
      <c r="K45" s="105"/>
      <c r="L45" s="105"/>
      <c r="M45" s="106"/>
      <c r="N45" s="106"/>
      <c r="O45" s="105"/>
      <c r="P45" s="107"/>
      <c r="Q45" s="105"/>
      <c r="R45" s="106"/>
      <c r="S45" s="105"/>
      <c r="T45" s="105"/>
      <c r="U45" s="105"/>
    </row>
    <row r="46" ht="12.75" customHeight="1">
      <c r="A46" s="105"/>
      <c r="B46" s="105"/>
      <c r="C46" s="105"/>
      <c r="D46" s="105"/>
      <c r="E46" s="50"/>
      <c r="F46" s="105"/>
      <c r="G46" s="105"/>
      <c r="H46" s="105"/>
      <c r="I46" s="105"/>
      <c r="J46" s="105"/>
      <c r="K46" s="105"/>
      <c r="L46" s="105"/>
      <c r="M46" s="106"/>
      <c r="N46" s="106"/>
      <c r="O46" s="105"/>
      <c r="P46" s="107"/>
      <c r="Q46" s="105"/>
      <c r="R46" s="106"/>
      <c r="S46" s="105"/>
      <c r="T46" s="105"/>
      <c r="U46" s="105"/>
    </row>
    <row r="47" ht="12.75" customHeight="1">
      <c r="A47" s="105"/>
      <c r="B47" s="105"/>
      <c r="C47" s="105"/>
      <c r="D47" s="105"/>
      <c r="E47" s="50"/>
      <c r="F47" s="105"/>
      <c r="G47" s="105"/>
      <c r="H47" s="105"/>
      <c r="I47" s="105"/>
      <c r="J47" s="105"/>
      <c r="K47" s="105"/>
      <c r="L47" s="105"/>
      <c r="M47" s="106"/>
      <c r="N47" s="106"/>
      <c r="O47" s="105"/>
      <c r="P47" s="107"/>
      <c r="Q47" s="105"/>
      <c r="R47" s="106"/>
      <c r="S47" s="105"/>
      <c r="T47" s="105"/>
      <c r="U47" s="105"/>
    </row>
    <row r="48" ht="12.75" customHeight="1">
      <c r="A48" s="105"/>
      <c r="B48" s="105"/>
      <c r="C48" s="105"/>
      <c r="D48" s="105"/>
      <c r="E48" s="50"/>
      <c r="F48" s="105"/>
      <c r="G48" s="105"/>
      <c r="H48" s="105"/>
      <c r="I48" s="105"/>
      <c r="J48" s="105"/>
      <c r="K48" s="105"/>
      <c r="L48" s="105"/>
      <c r="M48" s="106"/>
      <c r="N48" s="106"/>
      <c r="O48" s="105"/>
      <c r="P48" s="107"/>
      <c r="Q48" s="105"/>
      <c r="R48" s="106"/>
      <c r="S48" s="105"/>
      <c r="T48" s="105"/>
      <c r="U48" s="105"/>
    </row>
    <row r="49" ht="12.75" customHeight="1">
      <c r="A49" s="105"/>
      <c r="B49" s="105"/>
      <c r="C49" s="105"/>
      <c r="D49" s="105"/>
      <c r="E49" s="50"/>
      <c r="F49" s="105"/>
      <c r="G49" s="105"/>
      <c r="H49" s="105"/>
      <c r="I49" s="105"/>
      <c r="J49" s="105"/>
      <c r="K49" s="105"/>
      <c r="L49" s="105"/>
      <c r="M49" s="106"/>
      <c r="N49" s="106"/>
      <c r="O49" s="105"/>
      <c r="P49" s="107"/>
      <c r="Q49" s="105"/>
      <c r="R49" s="106"/>
      <c r="S49" s="105"/>
      <c r="T49" s="105"/>
      <c r="U49" s="105"/>
    </row>
    <row r="50" ht="12.75" customHeight="1">
      <c r="A50" s="105"/>
      <c r="B50" s="105"/>
      <c r="C50" s="105"/>
      <c r="D50" s="105"/>
      <c r="E50" s="50"/>
      <c r="F50" s="105"/>
      <c r="G50" s="105"/>
      <c r="H50" s="105"/>
      <c r="I50" s="105"/>
      <c r="J50" s="105"/>
      <c r="K50" s="105"/>
      <c r="L50" s="105"/>
      <c r="M50" s="106"/>
      <c r="N50" s="106"/>
      <c r="O50" s="105"/>
      <c r="P50" s="107"/>
      <c r="Q50" s="105"/>
      <c r="R50" s="106"/>
      <c r="S50" s="105"/>
      <c r="T50" s="105"/>
      <c r="U50" s="105"/>
    </row>
    <row r="51" ht="12.75" customHeight="1">
      <c r="A51" s="105"/>
      <c r="B51" s="105"/>
      <c r="C51" s="105"/>
      <c r="D51" s="105"/>
      <c r="E51" s="50"/>
      <c r="F51" s="105"/>
      <c r="G51" s="105"/>
      <c r="H51" s="105"/>
      <c r="I51" s="105"/>
      <c r="J51" s="105"/>
      <c r="K51" s="105"/>
      <c r="L51" s="105"/>
      <c r="M51" s="106"/>
      <c r="N51" s="106"/>
      <c r="O51" s="105"/>
      <c r="P51" s="107"/>
      <c r="Q51" s="105"/>
      <c r="R51" s="106"/>
      <c r="S51" s="105"/>
      <c r="T51" s="105"/>
      <c r="U51" s="105"/>
    </row>
    <row r="52" ht="12.75" customHeight="1">
      <c r="A52" s="105"/>
      <c r="B52" s="105"/>
      <c r="C52" s="105"/>
      <c r="D52" s="105"/>
      <c r="E52" s="50"/>
      <c r="F52" s="105"/>
      <c r="G52" s="105"/>
      <c r="H52" s="105"/>
      <c r="I52" s="105"/>
      <c r="J52" s="105"/>
      <c r="K52" s="105"/>
      <c r="L52" s="105"/>
      <c r="M52" s="106"/>
      <c r="N52" s="106"/>
      <c r="O52" s="105"/>
      <c r="P52" s="107"/>
      <c r="Q52" s="105"/>
      <c r="R52" s="106"/>
      <c r="S52" s="105"/>
      <c r="T52" s="105"/>
      <c r="U52" s="105"/>
    </row>
    <row r="53" ht="12.75" customHeight="1">
      <c r="A53" s="105"/>
      <c r="B53" s="105"/>
      <c r="C53" s="105"/>
      <c r="D53" s="105"/>
      <c r="E53" s="50"/>
      <c r="F53" s="105"/>
      <c r="G53" s="105"/>
      <c r="H53" s="105"/>
      <c r="I53" s="105"/>
      <c r="J53" s="105"/>
      <c r="K53" s="105"/>
      <c r="L53" s="105"/>
      <c r="M53" s="106"/>
      <c r="N53" s="106"/>
      <c r="O53" s="105"/>
      <c r="P53" s="107"/>
      <c r="Q53" s="105"/>
      <c r="R53" s="106"/>
      <c r="S53" s="105"/>
      <c r="T53" s="105"/>
      <c r="U53" s="105"/>
    </row>
    <row r="54" ht="12.75" customHeight="1">
      <c r="A54" s="105"/>
      <c r="B54" s="105"/>
      <c r="C54" s="105"/>
      <c r="D54" s="105"/>
      <c r="E54" s="50"/>
      <c r="F54" s="105"/>
      <c r="G54" s="105"/>
      <c r="H54" s="105"/>
      <c r="I54" s="105"/>
      <c r="J54" s="105"/>
      <c r="K54" s="105"/>
      <c r="L54" s="105"/>
      <c r="M54" s="106"/>
      <c r="N54" s="106"/>
      <c r="O54" s="105"/>
      <c r="P54" s="107"/>
      <c r="Q54" s="105"/>
      <c r="R54" s="106"/>
      <c r="S54" s="105"/>
      <c r="T54" s="105"/>
      <c r="U54" s="105"/>
    </row>
    <row r="55" ht="12.75" customHeight="1">
      <c r="A55" s="105"/>
      <c r="B55" s="105"/>
      <c r="C55" s="105"/>
      <c r="D55" s="105"/>
      <c r="E55" s="50"/>
      <c r="F55" s="105"/>
      <c r="G55" s="105"/>
      <c r="H55" s="105"/>
      <c r="I55" s="105"/>
      <c r="J55" s="105"/>
      <c r="K55" s="105"/>
      <c r="L55" s="105"/>
      <c r="M55" s="106"/>
      <c r="N55" s="106"/>
      <c r="O55" s="105"/>
      <c r="P55" s="107"/>
      <c r="Q55" s="105"/>
      <c r="R55" s="106"/>
      <c r="S55" s="105"/>
      <c r="T55" s="105"/>
      <c r="U55" s="105"/>
    </row>
    <row r="56" ht="12.75" customHeight="1">
      <c r="A56" s="105"/>
      <c r="B56" s="105"/>
      <c r="C56" s="105"/>
      <c r="D56" s="105"/>
      <c r="E56" s="50"/>
      <c r="F56" s="105"/>
      <c r="G56" s="105"/>
      <c r="H56" s="105"/>
      <c r="I56" s="105"/>
      <c r="J56" s="105"/>
      <c r="K56" s="105"/>
      <c r="L56" s="105"/>
      <c r="M56" s="106"/>
      <c r="N56" s="106"/>
      <c r="O56" s="105"/>
      <c r="P56" s="107"/>
      <c r="Q56" s="105"/>
      <c r="R56" s="106"/>
      <c r="S56" s="105"/>
      <c r="T56" s="105"/>
      <c r="U56" s="105"/>
    </row>
    <row r="57" ht="12.75" customHeight="1">
      <c r="A57" s="105"/>
      <c r="B57" s="105"/>
      <c r="C57" s="105"/>
      <c r="D57" s="105"/>
      <c r="E57" s="50"/>
      <c r="F57" s="105"/>
      <c r="G57" s="105"/>
      <c r="H57" s="105"/>
      <c r="I57" s="105"/>
      <c r="J57" s="105"/>
      <c r="K57" s="105"/>
      <c r="L57" s="105"/>
      <c r="M57" s="106"/>
      <c r="N57" s="106"/>
      <c r="O57" s="105"/>
      <c r="P57" s="107"/>
      <c r="Q57" s="105"/>
      <c r="R57" s="106"/>
      <c r="S57" s="105"/>
      <c r="T57" s="105"/>
      <c r="U57" s="105"/>
    </row>
    <row r="58" ht="12.75" customHeight="1">
      <c r="A58" s="105"/>
      <c r="B58" s="105"/>
      <c r="C58" s="105"/>
      <c r="D58" s="105"/>
      <c r="E58" s="50"/>
      <c r="F58" s="105"/>
      <c r="G58" s="105"/>
      <c r="H58" s="105"/>
      <c r="I58" s="105"/>
      <c r="J58" s="105"/>
      <c r="K58" s="105"/>
      <c r="L58" s="105"/>
      <c r="M58" s="106"/>
      <c r="N58" s="106"/>
      <c r="O58" s="105"/>
      <c r="P58" s="107"/>
      <c r="Q58" s="105"/>
      <c r="R58" s="106"/>
      <c r="S58" s="105"/>
      <c r="T58" s="105"/>
      <c r="U58" s="105"/>
    </row>
    <row r="59" ht="12.75" customHeight="1">
      <c r="A59" s="105"/>
      <c r="B59" s="105"/>
      <c r="C59" s="105"/>
      <c r="D59" s="105"/>
      <c r="E59" s="50"/>
      <c r="F59" s="105"/>
      <c r="G59" s="105"/>
      <c r="H59" s="105"/>
      <c r="I59" s="105"/>
      <c r="J59" s="105"/>
      <c r="K59" s="105"/>
      <c r="L59" s="105"/>
      <c r="M59" s="106"/>
      <c r="N59" s="106"/>
      <c r="O59" s="105"/>
      <c r="P59" s="107"/>
      <c r="Q59" s="105"/>
      <c r="R59" s="106"/>
      <c r="S59" s="105"/>
      <c r="T59" s="105"/>
      <c r="U59" s="105"/>
    </row>
    <row r="60" ht="12.75" customHeight="1">
      <c r="A60" s="105"/>
      <c r="B60" s="105"/>
      <c r="C60" s="105"/>
      <c r="D60" s="105"/>
      <c r="E60" s="50"/>
      <c r="F60" s="105"/>
      <c r="G60" s="105"/>
      <c r="H60" s="105"/>
      <c r="I60" s="105"/>
      <c r="J60" s="105"/>
      <c r="K60" s="105"/>
      <c r="L60" s="105"/>
      <c r="M60" s="106"/>
      <c r="N60" s="106"/>
      <c r="O60" s="105"/>
      <c r="P60" s="107"/>
      <c r="Q60" s="105"/>
      <c r="R60" s="106"/>
      <c r="S60" s="105"/>
      <c r="T60" s="105"/>
      <c r="U60" s="105"/>
    </row>
    <row r="61" ht="12.75" customHeight="1">
      <c r="A61" s="105"/>
      <c r="B61" s="105"/>
      <c r="C61" s="105"/>
      <c r="D61" s="105"/>
      <c r="E61" s="50"/>
      <c r="F61" s="105"/>
      <c r="G61" s="105"/>
      <c r="H61" s="105"/>
      <c r="I61" s="105"/>
      <c r="J61" s="105"/>
      <c r="K61" s="105"/>
      <c r="L61" s="105"/>
      <c r="M61" s="106"/>
      <c r="N61" s="106"/>
      <c r="O61" s="105"/>
      <c r="P61" s="107"/>
      <c r="Q61" s="105"/>
      <c r="R61" s="106"/>
      <c r="S61" s="105"/>
      <c r="T61" s="105"/>
      <c r="U61" s="105"/>
    </row>
    <row r="62" ht="12.75" customHeight="1">
      <c r="A62" s="105"/>
      <c r="B62" s="105"/>
      <c r="C62" s="105"/>
      <c r="D62" s="105"/>
      <c r="E62" s="50"/>
      <c r="F62" s="105"/>
      <c r="G62" s="105"/>
      <c r="H62" s="105"/>
      <c r="I62" s="105"/>
      <c r="J62" s="105"/>
      <c r="K62" s="105"/>
      <c r="L62" s="105"/>
      <c r="M62" s="106"/>
      <c r="N62" s="106"/>
      <c r="O62" s="105"/>
      <c r="P62" s="107"/>
      <c r="Q62" s="105"/>
      <c r="R62" s="106"/>
      <c r="S62" s="105"/>
      <c r="T62" s="105"/>
      <c r="U62" s="105"/>
    </row>
    <row r="63" ht="12.75" customHeight="1">
      <c r="A63" s="105"/>
      <c r="B63" s="105"/>
      <c r="C63" s="105"/>
      <c r="D63" s="105"/>
      <c r="E63" s="50"/>
      <c r="F63" s="105"/>
      <c r="G63" s="105"/>
      <c r="H63" s="105"/>
      <c r="I63" s="105"/>
      <c r="J63" s="105"/>
      <c r="K63" s="105"/>
      <c r="L63" s="105"/>
      <c r="M63" s="106"/>
      <c r="N63" s="106"/>
      <c r="O63" s="105"/>
      <c r="P63" s="107"/>
      <c r="Q63" s="105"/>
      <c r="R63" s="106"/>
      <c r="S63" s="105"/>
      <c r="T63" s="105"/>
      <c r="U63" s="105"/>
    </row>
    <row r="64" ht="12.75" customHeight="1">
      <c r="A64" s="105"/>
      <c r="B64" s="105"/>
      <c r="C64" s="105"/>
      <c r="D64" s="105"/>
      <c r="E64" s="50"/>
      <c r="F64" s="105"/>
      <c r="G64" s="105"/>
      <c r="H64" s="105"/>
      <c r="I64" s="105"/>
      <c r="J64" s="105"/>
      <c r="K64" s="105"/>
      <c r="L64" s="105"/>
      <c r="M64" s="106"/>
      <c r="N64" s="106"/>
      <c r="O64" s="105"/>
      <c r="P64" s="107"/>
      <c r="Q64" s="105"/>
      <c r="R64" s="106"/>
      <c r="S64" s="105"/>
      <c r="T64" s="105"/>
      <c r="U64" s="105"/>
    </row>
    <row r="65" ht="12.75" customHeight="1">
      <c r="A65" s="105"/>
      <c r="B65" s="105"/>
      <c r="C65" s="105"/>
      <c r="D65" s="105"/>
      <c r="E65" s="50"/>
      <c r="F65" s="105"/>
      <c r="G65" s="105"/>
      <c r="H65" s="105"/>
      <c r="I65" s="105"/>
      <c r="J65" s="105"/>
      <c r="K65" s="105"/>
      <c r="L65" s="105"/>
      <c r="M65" s="106"/>
      <c r="N65" s="106"/>
      <c r="O65" s="105"/>
      <c r="P65" s="107"/>
      <c r="Q65" s="105"/>
      <c r="R65" s="106"/>
      <c r="S65" s="105"/>
      <c r="T65" s="105"/>
      <c r="U65" s="105"/>
    </row>
    <row r="66" ht="12.75" customHeight="1">
      <c r="A66" s="105"/>
      <c r="B66" s="105"/>
      <c r="C66" s="105"/>
      <c r="D66" s="105"/>
      <c r="E66" s="50"/>
      <c r="F66" s="105"/>
      <c r="G66" s="105"/>
      <c r="H66" s="105"/>
      <c r="I66" s="105"/>
      <c r="J66" s="105"/>
      <c r="K66" s="105"/>
      <c r="L66" s="105"/>
      <c r="M66" s="106"/>
      <c r="N66" s="106"/>
      <c r="O66" s="105"/>
      <c r="P66" s="107"/>
      <c r="Q66" s="105"/>
      <c r="R66" s="106"/>
      <c r="S66" s="105"/>
      <c r="T66" s="105"/>
      <c r="U66" s="105"/>
    </row>
    <row r="67" ht="12.75" customHeight="1">
      <c r="A67" s="105"/>
      <c r="B67" s="105"/>
      <c r="C67" s="105"/>
      <c r="D67" s="105"/>
      <c r="E67" s="50"/>
      <c r="F67" s="105"/>
      <c r="G67" s="105"/>
      <c r="H67" s="105"/>
      <c r="I67" s="105"/>
      <c r="J67" s="105"/>
      <c r="K67" s="105"/>
      <c r="L67" s="105"/>
      <c r="M67" s="106"/>
      <c r="N67" s="106"/>
      <c r="O67" s="105"/>
      <c r="P67" s="107"/>
      <c r="Q67" s="105"/>
      <c r="R67" s="106"/>
      <c r="S67" s="105"/>
      <c r="T67" s="105"/>
      <c r="U67" s="105"/>
    </row>
    <row r="68" ht="12.75" customHeight="1">
      <c r="A68" s="105"/>
      <c r="B68" s="105"/>
      <c r="C68" s="105"/>
      <c r="D68" s="105"/>
      <c r="E68" s="50"/>
      <c r="F68" s="105"/>
      <c r="G68" s="105"/>
      <c r="H68" s="105"/>
      <c r="I68" s="105"/>
      <c r="J68" s="105"/>
      <c r="K68" s="105"/>
      <c r="L68" s="105"/>
      <c r="M68" s="106"/>
      <c r="N68" s="106"/>
      <c r="O68" s="105"/>
      <c r="P68" s="107"/>
      <c r="Q68" s="105"/>
      <c r="R68" s="106"/>
      <c r="S68" s="105"/>
      <c r="T68" s="105"/>
      <c r="U68" s="105"/>
    </row>
    <row r="69" ht="12.75" customHeight="1">
      <c r="A69" s="105"/>
      <c r="B69" s="105"/>
      <c r="C69" s="105"/>
      <c r="D69" s="105"/>
      <c r="E69" s="50"/>
      <c r="F69" s="105"/>
      <c r="G69" s="105"/>
      <c r="H69" s="105"/>
      <c r="I69" s="105"/>
      <c r="J69" s="105"/>
      <c r="K69" s="105"/>
      <c r="L69" s="105"/>
      <c r="M69" s="106"/>
      <c r="N69" s="106"/>
      <c r="O69" s="105"/>
      <c r="P69" s="107"/>
      <c r="Q69" s="105"/>
      <c r="R69" s="106"/>
      <c r="S69" s="105"/>
      <c r="T69" s="105"/>
      <c r="U69" s="105"/>
    </row>
    <row r="70" ht="12.75" customHeight="1">
      <c r="A70" s="105"/>
      <c r="B70" s="105"/>
      <c r="C70" s="105"/>
      <c r="D70" s="105"/>
      <c r="E70" s="50"/>
      <c r="F70" s="105"/>
      <c r="G70" s="105"/>
      <c r="H70" s="105"/>
      <c r="I70" s="105"/>
      <c r="J70" s="105"/>
      <c r="K70" s="105"/>
      <c r="L70" s="105"/>
      <c r="M70" s="106"/>
      <c r="N70" s="106"/>
      <c r="O70" s="105"/>
      <c r="P70" s="107"/>
      <c r="Q70" s="105"/>
      <c r="R70" s="106"/>
      <c r="S70" s="105"/>
      <c r="T70" s="105"/>
      <c r="U70" s="105"/>
    </row>
    <row r="71" ht="12.75" customHeight="1">
      <c r="A71" s="105"/>
      <c r="B71" s="105"/>
      <c r="C71" s="105"/>
      <c r="D71" s="105"/>
      <c r="E71" s="50"/>
      <c r="F71" s="105"/>
      <c r="G71" s="105"/>
      <c r="H71" s="105"/>
      <c r="I71" s="105"/>
      <c r="J71" s="105"/>
      <c r="K71" s="105"/>
      <c r="L71" s="105"/>
      <c r="M71" s="106"/>
      <c r="N71" s="106"/>
      <c r="O71" s="105"/>
      <c r="P71" s="107"/>
      <c r="Q71" s="105"/>
      <c r="R71" s="106"/>
      <c r="S71" s="105"/>
      <c r="T71" s="105"/>
      <c r="U71" s="105"/>
    </row>
    <row r="72" ht="12.75" customHeight="1">
      <c r="A72" s="105"/>
      <c r="B72" s="105"/>
      <c r="C72" s="105"/>
      <c r="D72" s="105"/>
      <c r="E72" s="50"/>
      <c r="F72" s="105"/>
      <c r="G72" s="105"/>
      <c r="H72" s="105"/>
      <c r="I72" s="105"/>
      <c r="J72" s="105"/>
      <c r="K72" s="105"/>
      <c r="L72" s="105"/>
      <c r="M72" s="106"/>
      <c r="N72" s="106"/>
      <c r="O72" s="105"/>
      <c r="P72" s="107"/>
      <c r="Q72" s="105"/>
      <c r="R72" s="106"/>
      <c r="S72" s="105"/>
      <c r="T72" s="105"/>
      <c r="U72" s="105"/>
    </row>
    <row r="73" ht="12.75" customHeight="1">
      <c r="A73" s="105"/>
      <c r="B73" s="105"/>
      <c r="C73" s="105"/>
      <c r="D73" s="105"/>
      <c r="E73" s="50"/>
      <c r="F73" s="105"/>
      <c r="G73" s="105"/>
      <c r="H73" s="105"/>
      <c r="I73" s="105"/>
      <c r="J73" s="105"/>
      <c r="K73" s="105"/>
      <c r="L73" s="105"/>
      <c r="M73" s="106"/>
      <c r="N73" s="106"/>
      <c r="O73" s="105"/>
      <c r="P73" s="107"/>
      <c r="Q73" s="105"/>
      <c r="R73" s="106"/>
      <c r="S73" s="105"/>
      <c r="T73" s="105"/>
      <c r="U73" s="105"/>
    </row>
    <row r="74" ht="12.75" customHeight="1">
      <c r="A74" s="105"/>
      <c r="B74" s="105"/>
      <c r="C74" s="105"/>
      <c r="D74" s="105"/>
      <c r="E74" s="50"/>
      <c r="F74" s="105"/>
      <c r="G74" s="105"/>
      <c r="H74" s="105"/>
      <c r="I74" s="105"/>
      <c r="J74" s="105"/>
      <c r="K74" s="105"/>
      <c r="L74" s="105"/>
      <c r="M74" s="106"/>
      <c r="N74" s="106"/>
      <c r="O74" s="105"/>
      <c r="P74" s="107"/>
      <c r="Q74" s="105"/>
      <c r="R74" s="106"/>
      <c r="S74" s="105"/>
      <c r="T74" s="105"/>
      <c r="U74" s="105"/>
    </row>
    <row r="75" ht="12.75" customHeight="1">
      <c r="A75" s="105"/>
      <c r="B75" s="105"/>
      <c r="C75" s="105"/>
      <c r="D75" s="105"/>
      <c r="E75" s="50"/>
      <c r="F75" s="105"/>
      <c r="G75" s="105"/>
      <c r="H75" s="105"/>
      <c r="I75" s="105"/>
      <c r="J75" s="105"/>
      <c r="K75" s="105"/>
      <c r="L75" s="105"/>
      <c r="M75" s="106"/>
      <c r="N75" s="106"/>
      <c r="O75" s="105"/>
      <c r="P75" s="107"/>
      <c r="Q75" s="105"/>
      <c r="R75" s="106"/>
      <c r="S75" s="105"/>
      <c r="T75" s="105"/>
      <c r="U75" s="105"/>
    </row>
    <row r="76" ht="12.75" customHeight="1">
      <c r="A76" s="105"/>
      <c r="B76" s="105"/>
      <c r="C76" s="105"/>
      <c r="D76" s="105"/>
      <c r="E76" s="50"/>
      <c r="F76" s="105"/>
      <c r="G76" s="105"/>
      <c r="H76" s="105"/>
      <c r="I76" s="105"/>
      <c r="J76" s="105"/>
      <c r="K76" s="105"/>
      <c r="L76" s="105"/>
      <c r="M76" s="106"/>
      <c r="N76" s="106"/>
      <c r="O76" s="105"/>
      <c r="P76" s="107"/>
      <c r="Q76" s="105"/>
      <c r="R76" s="106"/>
      <c r="S76" s="105"/>
      <c r="T76" s="105"/>
      <c r="U76" s="105"/>
    </row>
    <row r="77" ht="12.75" customHeight="1">
      <c r="A77" s="105"/>
      <c r="B77" s="105"/>
      <c r="C77" s="105"/>
      <c r="D77" s="105"/>
      <c r="E77" s="50"/>
      <c r="F77" s="105"/>
      <c r="G77" s="105"/>
      <c r="H77" s="105"/>
      <c r="I77" s="105"/>
      <c r="J77" s="105"/>
      <c r="K77" s="105"/>
      <c r="L77" s="105"/>
      <c r="M77" s="106"/>
      <c r="N77" s="106"/>
      <c r="O77" s="105"/>
      <c r="P77" s="107"/>
      <c r="Q77" s="105"/>
      <c r="R77" s="106"/>
      <c r="S77" s="105"/>
      <c r="T77" s="105"/>
      <c r="U77" s="105"/>
    </row>
    <row r="78" ht="12.75" customHeight="1">
      <c r="A78" s="105"/>
      <c r="B78" s="105"/>
      <c r="C78" s="105"/>
      <c r="D78" s="105"/>
      <c r="E78" s="50"/>
      <c r="F78" s="105"/>
      <c r="G78" s="105"/>
      <c r="H78" s="105"/>
      <c r="I78" s="105"/>
      <c r="J78" s="105"/>
      <c r="K78" s="105"/>
      <c r="L78" s="105"/>
      <c r="M78" s="106"/>
      <c r="N78" s="106"/>
      <c r="O78" s="105"/>
      <c r="P78" s="107"/>
      <c r="Q78" s="105"/>
      <c r="R78" s="106"/>
      <c r="S78" s="105"/>
      <c r="T78" s="105"/>
      <c r="U78" s="105"/>
    </row>
    <row r="79" ht="12.75" customHeight="1">
      <c r="A79" s="105"/>
      <c r="B79" s="105"/>
      <c r="C79" s="105"/>
      <c r="D79" s="105"/>
      <c r="E79" s="50"/>
      <c r="F79" s="105"/>
      <c r="G79" s="105"/>
      <c r="H79" s="105"/>
      <c r="I79" s="105"/>
      <c r="J79" s="105"/>
      <c r="K79" s="105"/>
      <c r="L79" s="105"/>
      <c r="M79" s="106"/>
      <c r="N79" s="106"/>
      <c r="O79" s="105"/>
      <c r="P79" s="107"/>
      <c r="Q79" s="105"/>
      <c r="R79" s="106"/>
      <c r="S79" s="105"/>
      <c r="T79" s="105"/>
      <c r="U79" s="105"/>
    </row>
    <row r="80" ht="12.75" customHeight="1">
      <c r="A80" s="105"/>
      <c r="B80" s="105"/>
      <c r="C80" s="105"/>
      <c r="D80" s="105"/>
      <c r="E80" s="50"/>
      <c r="F80" s="105"/>
      <c r="G80" s="105"/>
      <c r="H80" s="105"/>
      <c r="I80" s="105"/>
      <c r="J80" s="105"/>
      <c r="K80" s="105"/>
      <c r="L80" s="105"/>
      <c r="M80" s="106"/>
      <c r="N80" s="106"/>
      <c r="O80" s="105"/>
      <c r="P80" s="107"/>
      <c r="Q80" s="105"/>
      <c r="R80" s="106"/>
      <c r="S80" s="105"/>
      <c r="T80" s="105"/>
      <c r="U80" s="105"/>
    </row>
    <row r="81" ht="12.75" customHeight="1">
      <c r="A81" s="105"/>
      <c r="B81" s="105"/>
      <c r="C81" s="105"/>
      <c r="D81" s="105"/>
      <c r="E81" s="50"/>
      <c r="F81" s="105"/>
      <c r="G81" s="105"/>
      <c r="H81" s="105"/>
      <c r="I81" s="105"/>
      <c r="J81" s="105"/>
      <c r="K81" s="105"/>
      <c r="L81" s="105"/>
      <c r="M81" s="106"/>
      <c r="N81" s="106"/>
      <c r="O81" s="105"/>
      <c r="P81" s="107"/>
      <c r="Q81" s="105"/>
      <c r="R81" s="106"/>
      <c r="S81" s="105"/>
      <c r="T81" s="105"/>
      <c r="U81" s="105"/>
    </row>
    <row r="82" ht="12.75" customHeight="1">
      <c r="A82" s="105"/>
      <c r="B82" s="105"/>
      <c r="C82" s="105"/>
      <c r="D82" s="105"/>
      <c r="E82" s="50"/>
      <c r="F82" s="105"/>
      <c r="G82" s="105"/>
      <c r="H82" s="105"/>
      <c r="I82" s="105"/>
      <c r="J82" s="105"/>
      <c r="K82" s="105"/>
      <c r="L82" s="105"/>
      <c r="M82" s="106"/>
      <c r="N82" s="106"/>
      <c r="O82" s="105"/>
      <c r="P82" s="107"/>
      <c r="Q82" s="105"/>
      <c r="R82" s="106"/>
      <c r="S82" s="105"/>
      <c r="T82" s="105"/>
      <c r="U82" s="105"/>
    </row>
    <row r="83" ht="12.75" customHeight="1">
      <c r="A83" s="105"/>
      <c r="B83" s="105"/>
      <c r="C83" s="105"/>
      <c r="D83" s="105"/>
      <c r="E83" s="50"/>
      <c r="F83" s="105"/>
      <c r="G83" s="105"/>
      <c r="H83" s="105"/>
      <c r="I83" s="105"/>
      <c r="J83" s="105"/>
      <c r="K83" s="105"/>
      <c r="L83" s="105"/>
      <c r="M83" s="106"/>
      <c r="N83" s="106"/>
      <c r="O83" s="105"/>
      <c r="P83" s="107"/>
      <c r="Q83" s="105"/>
      <c r="R83" s="106"/>
      <c r="S83" s="105"/>
      <c r="T83" s="105"/>
      <c r="U83" s="105"/>
    </row>
    <row r="84" ht="12.75" customHeight="1">
      <c r="A84" s="105"/>
      <c r="B84" s="105"/>
      <c r="C84" s="105"/>
      <c r="D84" s="105"/>
      <c r="E84" s="50"/>
      <c r="F84" s="105"/>
      <c r="G84" s="105"/>
      <c r="H84" s="105"/>
      <c r="I84" s="105"/>
      <c r="J84" s="105"/>
      <c r="K84" s="105"/>
      <c r="L84" s="105"/>
      <c r="M84" s="106"/>
      <c r="N84" s="106"/>
      <c r="O84" s="105"/>
      <c r="P84" s="107"/>
      <c r="Q84" s="105"/>
      <c r="R84" s="106"/>
      <c r="S84" s="105"/>
      <c r="T84" s="105"/>
      <c r="U84" s="105"/>
    </row>
    <row r="85" ht="12.75" customHeight="1">
      <c r="A85" s="105"/>
      <c r="B85" s="105"/>
      <c r="C85" s="105"/>
      <c r="D85" s="105"/>
      <c r="E85" s="50"/>
      <c r="F85" s="105"/>
      <c r="G85" s="105"/>
      <c r="H85" s="105"/>
      <c r="I85" s="105"/>
      <c r="J85" s="105"/>
      <c r="K85" s="105"/>
      <c r="L85" s="105"/>
      <c r="M85" s="106"/>
      <c r="N85" s="106"/>
      <c r="O85" s="105"/>
      <c r="P85" s="107"/>
      <c r="Q85" s="105"/>
      <c r="R85" s="106"/>
      <c r="S85" s="105"/>
      <c r="T85" s="105"/>
      <c r="U85" s="105"/>
    </row>
    <row r="86" ht="12.75" customHeight="1">
      <c r="A86" s="105"/>
      <c r="B86" s="105"/>
      <c r="C86" s="105"/>
      <c r="D86" s="105"/>
      <c r="E86" s="50"/>
      <c r="F86" s="105"/>
      <c r="G86" s="105"/>
      <c r="H86" s="105"/>
      <c r="I86" s="105"/>
      <c r="J86" s="105"/>
      <c r="K86" s="105"/>
      <c r="L86" s="105"/>
      <c r="M86" s="106"/>
      <c r="N86" s="106"/>
      <c r="O86" s="105"/>
      <c r="P86" s="107"/>
      <c r="Q86" s="105"/>
      <c r="R86" s="106"/>
      <c r="S86" s="105"/>
      <c r="T86" s="105"/>
      <c r="U86" s="105"/>
    </row>
    <row r="87" ht="12.75" customHeight="1">
      <c r="A87" s="105"/>
      <c r="B87" s="105"/>
      <c r="C87" s="105"/>
      <c r="D87" s="105"/>
      <c r="E87" s="50"/>
      <c r="F87" s="105"/>
      <c r="G87" s="105"/>
      <c r="H87" s="105"/>
      <c r="I87" s="105"/>
      <c r="J87" s="105"/>
      <c r="K87" s="105"/>
      <c r="L87" s="105"/>
      <c r="M87" s="106"/>
      <c r="N87" s="106"/>
      <c r="O87" s="105"/>
      <c r="P87" s="107"/>
      <c r="Q87" s="105"/>
      <c r="R87" s="106"/>
      <c r="S87" s="105"/>
      <c r="T87" s="105"/>
      <c r="U87" s="105"/>
    </row>
    <row r="88" ht="12.75" customHeight="1">
      <c r="A88" s="105"/>
      <c r="B88" s="105"/>
      <c r="C88" s="105"/>
      <c r="D88" s="105"/>
      <c r="E88" s="50"/>
      <c r="F88" s="105"/>
      <c r="G88" s="105"/>
      <c r="H88" s="105"/>
      <c r="I88" s="105"/>
      <c r="J88" s="105"/>
      <c r="K88" s="105"/>
      <c r="L88" s="105"/>
      <c r="M88" s="106"/>
      <c r="N88" s="106"/>
      <c r="O88" s="105"/>
      <c r="P88" s="107"/>
      <c r="Q88" s="105"/>
      <c r="R88" s="106"/>
      <c r="S88" s="105"/>
      <c r="T88" s="105"/>
      <c r="U88" s="105"/>
    </row>
    <row r="89" ht="12.75" customHeight="1">
      <c r="A89" s="105"/>
      <c r="B89" s="105"/>
      <c r="C89" s="105"/>
      <c r="D89" s="105"/>
      <c r="E89" s="50"/>
      <c r="F89" s="105"/>
      <c r="G89" s="105"/>
      <c r="H89" s="105"/>
      <c r="I89" s="105"/>
      <c r="J89" s="105"/>
      <c r="K89" s="105"/>
      <c r="L89" s="105"/>
      <c r="M89" s="106"/>
      <c r="N89" s="106"/>
      <c r="O89" s="105"/>
      <c r="P89" s="107"/>
      <c r="Q89" s="105"/>
      <c r="R89" s="106"/>
      <c r="S89" s="105"/>
      <c r="T89" s="105"/>
      <c r="U89" s="105"/>
    </row>
    <row r="90" ht="12.75" customHeight="1">
      <c r="A90" s="105"/>
      <c r="B90" s="105"/>
      <c r="C90" s="105"/>
      <c r="D90" s="105"/>
      <c r="E90" s="50"/>
      <c r="F90" s="105"/>
      <c r="G90" s="105"/>
      <c r="H90" s="105"/>
      <c r="I90" s="105"/>
      <c r="J90" s="105"/>
      <c r="K90" s="105"/>
      <c r="L90" s="105"/>
      <c r="M90" s="106"/>
      <c r="N90" s="106"/>
      <c r="O90" s="105"/>
      <c r="P90" s="107"/>
      <c r="Q90" s="105"/>
      <c r="R90" s="106"/>
      <c r="S90" s="105"/>
      <c r="T90" s="105"/>
      <c r="U90" s="105"/>
    </row>
    <row r="91" ht="12.75" customHeight="1">
      <c r="A91" s="105"/>
      <c r="B91" s="105"/>
      <c r="C91" s="105"/>
      <c r="D91" s="105"/>
      <c r="E91" s="50"/>
      <c r="F91" s="105"/>
      <c r="G91" s="105"/>
      <c r="H91" s="105"/>
      <c r="I91" s="105"/>
      <c r="J91" s="105"/>
      <c r="K91" s="105"/>
      <c r="L91" s="105"/>
      <c r="M91" s="106"/>
      <c r="N91" s="106"/>
      <c r="O91" s="105"/>
      <c r="P91" s="107"/>
      <c r="Q91" s="105"/>
      <c r="R91" s="106"/>
      <c r="S91" s="105"/>
      <c r="T91" s="105"/>
      <c r="U91" s="105"/>
    </row>
    <row r="92" ht="12.75" customHeight="1">
      <c r="A92" s="105"/>
      <c r="B92" s="105"/>
      <c r="C92" s="105"/>
      <c r="D92" s="105"/>
      <c r="E92" s="50"/>
      <c r="F92" s="105"/>
      <c r="G92" s="105"/>
      <c r="H92" s="105"/>
      <c r="I92" s="105"/>
      <c r="J92" s="105"/>
      <c r="K92" s="105"/>
      <c r="L92" s="105"/>
      <c r="M92" s="106"/>
      <c r="N92" s="106"/>
      <c r="O92" s="105"/>
      <c r="P92" s="107"/>
      <c r="Q92" s="105"/>
      <c r="R92" s="106"/>
      <c r="S92" s="105"/>
      <c r="T92" s="105"/>
      <c r="U92" s="105"/>
    </row>
    <row r="93" ht="12.75" customHeight="1">
      <c r="A93" s="105"/>
      <c r="B93" s="105"/>
      <c r="C93" s="105"/>
      <c r="D93" s="105"/>
      <c r="E93" s="50"/>
      <c r="F93" s="105"/>
      <c r="G93" s="105"/>
      <c r="H93" s="105"/>
      <c r="I93" s="105"/>
      <c r="J93" s="105"/>
      <c r="K93" s="105"/>
      <c r="L93" s="105"/>
      <c r="M93" s="106"/>
      <c r="N93" s="106"/>
      <c r="O93" s="105"/>
      <c r="P93" s="107"/>
      <c r="Q93" s="105"/>
      <c r="R93" s="106"/>
      <c r="S93" s="105"/>
      <c r="T93" s="105"/>
      <c r="U93" s="105"/>
    </row>
    <row r="94" ht="12.75" customHeight="1">
      <c r="A94" s="105"/>
      <c r="B94" s="105"/>
      <c r="C94" s="105"/>
      <c r="D94" s="105"/>
      <c r="E94" s="50"/>
      <c r="F94" s="105"/>
      <c r="G94" s="105"/>
      <c r="H94" s="105"/>
      <c r="I94" s="105"/>
      <c r="J94" s="105"/>
      <c r="K94" s="105"/>
      <c r="L94" s="105"/>
      <c r="M94" s="106"/>
      <c r="N94" s="106"/>
      <c r="O94" s="105"/>
      <c r="P94" s="107"/>
      <c r="Q94" s="105"/>
      <c r="R94" s="106"/>
      <c r="S94" s="105"/>
      <c r="T94" s="105"/>
      <c r="U94" s="105"/>
    </row>
    <row r="95" ht="12.75" customHeight="1">
      <c r="A95" s="105"/>
      <c r="B95" s="105"/>
      <c r="C95" s="105"/>
      <c r="D95" s="105"/>
      <c r="E95" s="50"/>
      <c r="F95" s="105"/>
      <c r="G95" s="105"/>
      <c r="H95" s="105"/>
      <c r="I95" s="105"/>
      <c r="J95" s="105"/>
      <c r="K95" s="105"/>
      <c r="L95" s="105"/>
      <c r="M95" s="106"/>
      <c r="N95" s="106"/>
      <c r="O95" s="105"/>
      <c r="P95" s="107"/>
      <c r="Q95" s="105"/>
      <c r="R95" s="106"/>
      <c r="S95" s="105"/>
      <c r="T95" s="105"/>
      <c r="U95" s="105"/>
    </row>
    <row r="96" ht="12.75" customHeight="1">
      <c r="A96" s="105"/>
      <c r="B96" s="105"/>
      <c r="C96" s="105"/>
      <c r="D96" s="105"/>
      <c r="E96" s="50"/>
      <c r="F96" s="105"/>
      <c r="G96" s="105"/>
      <c r="H96" s="105"/>
      <c r="I96" s="105"/>
      <c r="J96" s="105"/>
      <c r="K96" s="105"/>
      <c r="L96" s="105"/>
      <c r="M96" s="106"/>
      <c r="N96" s="106"/>
      <c r="O96" s="105"/>
      <c r="P96" s="107"/>
      <c r="Q96" s="105"/>
      <c r="R96" s="106"/>
      <c r="S96" s="105"/>
      <c r="T96" s="105"/>
      <c r="U96" s="105"/>
    </row>
    <row r="97" ht="12.75" customHeight="1">
      <c r="A97" s="105"/>
      <c r="B97" s="105"/>
      <c r="C97" s="105"/>
      <c r="D97" s="105"/>
      <c r="E97" s="50"/>
      <c r="F97" s="105"/>
      <c r="G97" s="105"/>
      <c r="H97" s="105"/>
      <c r="I97" s="105"/>
      <c r="J97" s="105"/>
      <c r="K97" s="105"/>
      <c r="L97" s="105"/>
      <c r="M97" s="106"/>
      <c r="N97" s="106"/>
      <c r="O97" s="105"/>
      <c r="P97" s="107"/>
      <c r="Q97" s="105"/>
      <c r="R97" s="106"/>
      <c r="S97" s="105"/>
      <c r="T97" s="105"/>
      <c r="U97" s="105"/>
    </row>
    <row r="98" ht="12.75" customHeight="1">
      <c r="A98" s="105"/>
      <c r="B98" s="105"/>
      <c r="C98" s="105"/>
      <c r="D98" s="105"/>
      <c r="E98" s="50"/>
      <c r="F98" s="105"/>
      <c r="G98" s="105"/>
      <c r="H98" s="105"/>
      <c r="I98" s="105"/>
      <c r="J98" s="105"/>
      <c r="K98" s="105"/>
      <c r="L98" s="105"/>
      <c r="M98" s="106"/>
      <c r="N98" s="106"/>
      <c r="O98" s="105"/>
      <c r="P98" s="107"/>
      <c r="Q98" s="105"/>
      <c r="R98" s="106"/>
      <c r="S98" s="105"/>
      <c r="T98" s="105"/>
      <c r="U98" s="105"/>
    </row>
    <row r="99" ht="12.75" customHeight="1">
      <c r="A99" s="105"/>
      <c r="B99" s="105"/>
      <c r="C99" s="105"/>
      <c r="D99" s="105"/>
      <c r="E99" s="50"/>
      <c r="F99" s="105"/>
      <c r="G99" s="105"/>
      <c r="H99" s="105"/>
      <c r="I99" s="105"/>
      <c r="J99" s="105"/>
      <c r="K99" s="105"/>
      <c r="L99" s="105"/>
      <c r="M99" s="106"/>
      <c r="N99" s="106"/>
      <c r="O99" s="105"/>
      <c r="P99" s="107"/>
      <c r="Q99" s="105"/>
      <c r="R99" s="106"/>
      <c r="S99" s="105"/>
      <c r="T99" s="105"/>
      <c r="U99" s="105"/>
    </row>
    <row r="100" ht="12.75" customHeight="1">
      <c r="A100" s="105"/>
      <c r="B100" s="105"/>
      <c r="C100" s="105"/>
      <c r="D100" s="105"/>
      <c r="E100" s="50"/>
      <c r="F100" s="105"/>
      <c r="G100" s="105"/>
      <c r="H100" s="105"/>
      <c r="I100" s="105"/>
      <c r="J100" s="105"/>
      <c r="K100" s="105"/>
      <c r="L100" s="105"/>
      <c r="M100" s="106"/>
      <c r="N100" s="106"/>
      <c r="O100" s="105"/>
      <c r="P100" s="107"/>
      <c r="Q100" s="105"/>
      <c r="R100" s="106"/>
      <c r="S100" s="105"/>
      <c r="T100" s="105"/>
      <c r="U100" s="105"/>
    </row>
    <row r="101" ht="12.75" customHeight="1">
      <c r="A101" s="105"/>
      <c r="B101" s="105"/>
      <c r="C101" s="105"/>
      <c r="D101" s="105"/>
      <c r="E101" s="50"/>
      <c r="F101" s="105"/>
      <c r="G101" s="105"/>
      <c r="H101" s="105"/>
      <c r="I101" s="105"/>
      <c r="J101" s="105"/>
      <c r="K101" s="105"/>
      <c r="L101" s="105"/>
      <c r="M101" s="106"/>
      <c r="N101" s="106"/>
      <c r="O101" s="105"/>
      <c r="P101" s="107"/>
      <c r="Q101" s="105"/>
      <c r="R101" s="106"/>
      <c r="S101" s="105"/>
      <c r="T101" s="105"/>
      <c r="U101" s="105"/>
    </row>
    <row r="102" ht="12.75" customHeight="1">
      <c r="A102" s="105"/>
      <c r="B102" s="105"/>
      <c r="C102" s="105"/>
      <c r="D102" s="105"/>
      <c r="E102" s="50"/>
      <c r="F102" s="105"/>
      <c r="G102" s="105"/>
      <c r="H102" s="105"/>
      <c r="I102" s="105"/>
      <c r="J102" s="105"/>
      <c r="K102" s="105"/>
      <c r="L102" s="105"/>
      <c r="M102" s="106"/>
      <c r="N102" s="106"/>
      <c r="O102" s="105"/>
      <c r="P102" s="107"/>
      <c r="Q102" s="105"/>
      <c r="R102" s="106"/>
      <c r="S102" s="105"/>
      <c r="T102" s="105"/>
      <c r="U102" s="105"/>
    </row>
    <row r="103" ht="12.75" customHeight="1">
      <c r="A103" s="105"/>
      <c r="B103" s="105"/>
      <c r="C103" s="105"/>
      <c r="D103" s="105"/>
      <c r="E103" s="50"/>
      <c r="F103" s="105"/>
      <c r="G103" s="105"/>
      <c r="H103" s="105"/>
      <c r="I103" s="105"/>
      <c r="J103" s="105"/>
      <c r="K103" s="105"/>
      <c r="L103" s="105"/>
      <c r="M103" s="106"/>
      <c r="N103" s="106"/>
      <c r="O103" s="105"/>
      <c r="P103" s="107"/>
      <c r="Q103" s="105"/>
      <c r="R103" s="106"/>
      <c r="S103" s="105"/>
      <c r="T103" s="105"/>
      <c r="U103" s="105"/>
    </row>
    <row r="104" ht="12.75" customHeight="1">
      <c r="A104" s="105"/>
      <c r="B104" s="105"/>
      <c r="C104" s="105"/>
      <c r="D104" s="105"/>
      <c r="E104" s="50"/>
      <c r="F104" s="105"/>
      <c r="G104" s="105"/>
      <c r="H104" s="105"/>
      <c r="I104" s="105"/>
      <c r="J104" s="105"/>
      <c r="K104" s="105"/>
      <c r="L104" s="105"/>
      <c r="M104" s="106"/>
      <c r="N104" s="106"/>
      <c r="O104" s="105"/>
      <c r="P104" s="107"/>
      <c r="Q104" s="105"/>
      <c r="R104" s="106"/>
      <c r="S104" s="105"/>
      <c r="T104" s="105"/>
      <c r="U104" s="105"/>
    </row>
    <row r="105" ht="12.75" customHeight="1">
      <c r="A105" s="105"/>
      <c r="B105" s="105"/>
      <c r="C105" s="105"/>
      <c r="D105" s="105"/>
      <c r="E105" s="50"/>
      <c r="F105" s="105"/>
      <c r="G105" s="105"/>
      <c r="H105" s="105"/>
      <c r="I105" s="105"/>
      <c r="J105" s="105"/>
      <c r="K105" s="105"/>
      <c r="L105" s="105"/>
      <c r="M105" s="106"/>
      <c r="N105" s="106"/>
      <c r="O105" s="105"/>
      <c r="P105" s="107"/>
      <c r="Q105" s="105"/>
      <c r="R105" s="106"/>
      <c r="S105" s="105"/>
      <c r="T105" s="105"/>
      <c r="U105" s="105"/>
    </row>
    <row r="106" ht="12.75" customHeight="1">
      <c r="A106" s="105"/>
      <c r="B106" s="105"/>
      <c r="C106" s="105"/>
      <c r="D106" s="105"/>
      <c r="E106" s="50"/>
      <c r="F106" s="105"/>
      <c r="G106" s="105"/>
      <c r="H106" s="105"/>
      <c r="I106" s="105"/>
      <c r="J106" s="105"/>
      <c r="K106" s="105"/>
      <c r="L106" s="105"/>
      <c r="M106" s="106"/>
      <c r="N106" s="106"/>
      <c r="O106" s="105"/>
      <c r="P106" s="107"/>
      <c r="Q106" s="105"/>
      <c r="R106" s="106"/>
      <c r="S106" s="105"/>
      <c r="T106" s="105"/>
      <c r="U106" s="105"/>
    </row>
    <row r="107" ht="12.75" customHeight="1">
      <c r="A107" s="105"/>
      <c r="B107" s="105"/>
      <c r="C107" s="105"/>
      <c r="D107" s="105"/>
      <c r="E107" s="50"/>
      <c r="F107" s="105"/>
      <c r="G107" s="105"/>
      <c r="H107" s="105"/>
      <c r="I107" s="105"/>
      <c r="J107" s="105"/>
      <c r="K107" s="105"/>
      <c r="L107" s="105"/>
      <c r="M107" s="106"/>
      <c r="N107" s="106"/>
      <c r="O107" s="105"/>
      <c r="P107" s="107"/>
      <c r="Q107" s="105"/>
      <c r="R107" s="106"/>
      <c r="S107" s="105"/>
      <c r="T107" s="105"/>
      <c r="U107" s="105"/>
    </row>
    <row r="108" ht="12.75" customHeight="1">
      <c r="A108" s="105"/>
      <c r="B108" s="105"/>
      <c r="C108" s="105"/>
      <c r="D108" s="105"/>
      <c r="E108" s="50"/>
      <c r="F108" s="105"/>
      <c r="G108" s="105"/>
      <c r="H108" s="105"/>
      <c r="I108" s="105"/>
      <c r="J108" s="105"/>
      <c r="K108" s="105"/>
      <c r="L108" s="105"/>
      <c r="M108" s="106"/>
      <c r="N108" s="106"/>
      <c r="O108" s="105"/>
      <c r="P108" s="107"/>
      <c r="Q108" s="105"/>
      <c r="R108" s="106"/>
      <c r="S108" s="105"/>
      <c r="T108" s="105"/>
      <c r="U108" s="105"/>
    </row>
    <row r="109" ht="12.75" customHeight="1">
      <c r="A109" s="105"/>
      <c r="B109" s="105"/>
      <c r="C109" s="105"/>
      <c r="D109" s="105"/>
      <c r="E109" s="50"/>
      <c r="F109" s="105"/>
      <c r="G109" s="105"/>
      <c r="H109" s="105"/>
      <c r="I109" s="105"/>
      <c r="J109" s="105"/>
      <c r="K109" s="105"/>
      <c r="L109" s="105"/>
      <c r="M109" s="106"/>
      <c r="N109" s="106"/>
      <c r="O109" s="105"/>
      <c r="P109" s="107"/>
      <c r="Q109" s="105"/>
      <c r="R109" s="106"/>
      <c r="S109" s="105"/>
      <c r="T109" s="105"/>
      <c r="U109" s="105"/>
    </row>
    <row r="110" ht="12.75" customHeight="1">
      <c r="A110" s="105"/>
      <c r="B110" s="105"/>
      <c r="C110" s="105"/>
      <c r="D110" s="105"/>
      <c r="E110" s="50"/>
      <c r="F110" s="105"/>
      <c r="G110" s="105"/>
      <c r="H110" s="105"/>
      <c r="I110" s="105"/>
      <c r="J110" s="105"/>
      <c r="K110" s="105"/>
      <c r="L110" s="105"/>
      <c r="M110" s="106"/>
      <c r="N110" s="106"/>
      <c r="O110" s="105"/>
      <c r="P110" s="107"/>
      <c r="Q110" s="105"/>
      <c r="R110" s="106"/>
      <c r="S110" s="105"/>
      <c r="T110" s="105"/>
      <c r="U110" s="105"/>
    </row>
    <row r="111" ht="12.75" customHeight="1">
      <c r="A111" s="105"/>
      <c r="B111" s="105"/>
      <c r="C111" s="105"/>
      <c r="D111" s="105"/>
      <c r="E111" s="50"/>
      <c r="F111" s="105"/>
      <c r="G111" s="105"/>
      <c r="H111" s="105"/>
      <c r="I111" s="105"/>
      <c r="J111" s="105"/>
      <c r="K111" s="105"/>
      <c r="L111" s="105"/>
      <c r="M111" s="106"/>
      <c r="N111" s="106"/>
      <c r="O111" s="105"/>
      <c r="P111" s="107"/>
      <c r="Q111" s="105"/>
      <c r="R111" s="106"/>
      <c r="S111" s="105"/>
      <c r="T111" s="105"/>
      <c r="U111" s="105"/>
    </row>
    <row r="112" ht="12.75" customHeight="1">
      <c r="A112" s="105"/>
      <c r="B112" s="105"/>
      <c r="C112" s="105"/>
      <c r="D112" s="105"/>
      <c r="E112" s="50"/>
      <c r="F112" s="105"/>
      <c r="G112" s="105"/>
      <c r="H112" s="105"/>
      <c r="I112" s="105"/>
      <c r="J112" s="105"/>
      <c r="K112" s="105"/>
      <c r="L112" s="105"/>
      <c r="M112" s="106"/>
      <c r="N112" s="106"/>
      <c r="O112" s="105"/>
      <c r="P112" s="107"/>
      <c r="Q112" s="105"/>
      <c r="R112" s="106"/>
      <c r="S112" s="105"/>
      <c r="T112" s="105"/>
      <c r="U112" s="105"/>
    </row>
    <row r="113" ht="12.75" customHeight="1">
      <c r="A113" s="105"/>
      <c r="B113" s="105"/>
      <c r="C113" s="105"/>
      <c r="D113" s="105"/>
      <c r="E113" s="50"/>
      <c r="F113" s="105"/>
      <c r="G113" s="105"/>
      <c r="H113" s="105"/>
      <c r="I113" s="105"/>
      <c r="J113" s="105"/>
      <c r="K113" s="105"/>
      <c r="L113" s="105"/>
      <c r="M113" s="106"/>
      <c r="N113" s="106"/>
      <c r="O113" s="105"/>
      <c r="P113" s="107"/>
      <c r="Q113" s="105"/>
      <c r="R113" s="106"/>
      <c r="S113" s="105"/>
      <c r="T113" s="105"/>
      <c r="U113" s="105"/>
    </row>
    <row r="114" ht="12.75" customHeight="1">
      <c r="A114" s="105"/>
      <c r="B114" s="105"/>
      <c r="C114" s="105"/>
      <c r="D114" s="105"/>
      <c r="E114" s="50"/>
      <c r="F114" s="105"/>
      <c r="G114" s="105"/>
      <c r="H114" s="105"/>
      <c r="I114" s="105"/>
      <c r="J114" s="105"/>
      <c r="K114" s="105"/>
      <c r="L114" s="105"/>
      <c r="M114" s="106"/>
      <c r="N114" s="106"/>
      <c r="O114" s="105"/>
      <c r="P114" s="107"/>
      <c r="Q114" s="105"/>
      <c r="R114" s="106"/>
      <c r="S114" s="105"/>
      <c r="T114" s="105"/>
      <c r="U114" s="105"/>
    </row>
    <row r="115" ht="12.75" customHeight="1">
      <c r="A115" s="105"/>
      <c r="B115" s="105"/>
      <c r="C115" s="105"/>
      <c r="D115" s="105"/>
      <c r="E115" s="50"/>
      <c r="F115" s="105"/>
      <c r="G115" s="105"/>
      <c r="H115" s="105"/>
      <c r="I115" s="105"/>
      <c r="J115" s="105"/>
      <c r="K115" s="105"/>
      <c r="L115" s="105"/>
      <c r="M115" s="106"/>
      <c r="N115" s="106"/>
      <c r="O115" s="105"/>
      <c r="P115" s="107"/>
      <c r="Q115" s="105"/>
      <c r="R115" s="106"/>
      <c r="S115" s="105"/>
      <c r="T115" s="105"/>
      <c r="U115" s="105"/>
    </row>
    <row r="116" ht="12.75" customHeight="1">
      <c r="A116" s="105"/>
      <c r="B116" s="105"/>
      <c r="C116" s="105"/>
      <c r="D116" s="105"/>
      <c r="E116" s="50"/>
      <c r="F116" s="105"/>
      <c r="G116" s="105"/>
      <c r="H116" s="105"/>
      <c r="I116" s="105"/>
      <c r="J116" s="105"/>
      <c r="K116" s="105"/>
      <c r="L116" s="105"/>
      <c r="M116" s="106"/>
      <c r="N116" s="106"/>
      <c r="O116" s="105"/>
      <c r="P116" s="107"/>
      <c r="Q116" s="105"/>
      <c r="R116" s="106"/>
      <c r="S116" s="105"/>
      <c r="T116" s="105"/>
      <c r="U116" s="105"/>
    </row>
    <row r="117" ht="12.75" customHeight="1">
      <c r="A117" s="105"/>
      <c r="B117" s="105"/>
      <c r="C117" s="105"/>
      <c r="D117" s="105"/>
      <c r="E117" s="50"/>
      <c r="F117" s="105"/>
      <c r="G117" s="105"/>
      <c r="H117" s="105"/>
      <c r="I117" s="105"/>
      <c r="J117" s="105"/>
      <c r="K117" s="105"/>
      <c r="L117" s="105"/>
      <c r="M117" s="106"/>
      <c r="N117" s="106"/>
      <c r="O117" s="105"/>
      <c r="P117" s="107"/>
      <c r="Q117" s="105"/>
      <c r="R117" s="106"/>
      <c r="S117" s="105"/>
      <c r="T117" s="105"/>
      <c r="U117" s="105"/>
    </row>
    <row r="118" ht="12.75" customHeight="1">
      <c r="A118" s="105"/>
      <c r="B118" s="105"/>
      <c r="C118" s="105"/>
      <c r="D118" s="105"/>
      <c r="E118" s="50"/>
      <c r="F118" s="105"/>
      <c r="G118" s="105"/>
      <c r="H118" s="105"/>
      <c r="I118" s="105"/>
      <c r="J118" s="105"/>
      <c r="K118" s="105"/>
      <c r="L118" s="105"/>
      <c r="M118" s="106"/>
      <c r="N118" s="106"/>
      <c r="O118" s="105"/>
      <c r="P118" s="107"/>
      <c r="Q118" s="105"/>
      <c r="R118" s="106"/>
      <c r="S118" s="105"/>
      <c r="T118" s="105"/>
      <c r="U118" s="105"/>
    </row>
    <row r="119" ht="12.75" customHeight="1">
      <c r="A119" s="105"/>
      <c r="B119" s="105"/>
      <c r="C119" s="105"/>
      <c r="D119" s="105"/>
      <c r="E119" s="50"/>
      <c r="F119" s="105"/>
      <c r="G119" s="105"/>
      <c r="H119" s="105"/>
      <c r="I119" s="105"/>
      <c r="J119" s="105"/>
      <c r="K119" s="105"/>
      <c r="L119" s="105"/>
      <c r="M119" s="106"/>
      <c r="N119" s="106"/>
      <c r="O119" s="105"/>
      <c r="P119" s="107"/>
      <c r="Q119" s="105"/>
      <c r="R119" s="106"/>
      <c r="S119" s="105"/>
      <c r="T119" s="105"/>
      <c r="U119" s="105"/>
    </row>
    <row r="120" ht="12.75" customHeight="1">
      <c r="A120" s="105"/>
      <c r="B120" s="105"/>
      <c r="C120" s="105"/>
      <c r="D120" s="105"/>
      <c r="E120" s="50"/>
      <c r="F120" s="105"/>
      <c r="G120" s="105"/>
      <c r="H120" s="105"/>
      <c r="I120" s="105"/>
      <c r="J120" s="105"/>
      <c r="K120" s="105"/>
      <c r="L120" s="105"/>
      <c r="M120" s="106"/>
      <c r="N120" s="106"/>
      <c r="O120" s="105"/>
      <c r="P120" s="107"/>
      <c r="Q120" s="105"/>
      <c r="R120" s="106"/>
      <c r="S120" s="105"/>
      <c r="T120" s="105"/>
      <c r="U120" s="105"/>
    </row>
    <row r="121" ht="12.75" customHeight="1">
      <c r="A121" s="105"/>
      <c r="B121" s="105"/>
      <c r="C121" s="105"/>
      <c r="D121" s="105"/>
      <c r="E121" s="50"/>
      <c r="F121" s="105"/>
      <c r="G121" s="105"/>
      <c r="H121" s="105"/>
      <c r="I121" s="105"/>
      <c r="J121" s="105"/>
      <c r="K121" s="105"/>
      <c r="L121" s="105"/>
      <c r="M121" s="106"/>
      <c r="N121" s="106"/>
      <c r="O121" s="105"/>
      <c r="P121" s="107"/>
      <c r="Q121" s="105"/>
      <c r="R121" s="106"/>
      <c r="S121" s="105"/>
      <c r="T121" s="105"/>
      <c r="U121" s="105"/>
    </row>
    <row r="122" ht="12.75" customHeight="1">
      <c r="A122" s="105"/>
      <c r="B122" s="105"/>
      <c r="C122" s="105"/>
      <c r="D122" s="105"/>
      <c r="E122" s="50"/>
      <c r="F122" s="105"/>
      <c r="G122" s="105"/>
      <c r="H122" s="105"/>
      <c r="I122" s="105"/>
      <c r="J122" s="105"/>
      <c r="K122" s="105"/>
      <c r="L122" s="105"/>
      <c r="M122" s="106"/>
      <c r="N122" s="106"/>
      <c r="O122" s="105"/>
      <c r="P122" s="107"/>
      <c r="Q122" s="105"/>
      <c r="R122" s="106"/>
      <c r="S122" s="105"/>
      <c r="T122" s="105"/>
      <c r="U122" s="105"/>
    </row>
    <row r="123" ht="12.75" customHeight="1">
      <c r="A123" s="105"/>
      <c r="B123" s="105"/>
      <c r="C123" s="105"/>
      <c r="D123" s="105"/>
      <c r="E123" s="50"/>
      <c r="F123" s="105"/>
      <c r="G123" s="105"/>
      <c r="H123" s="105"/>
      <c r="I123" s="105"/>
      <c r="J123" s="105"/>
      <c r="K123" s="105"/>
      <c r="L123" s="105"/>
      <c r="M123" s="106"/>
      <c r="N123" s="106"/>
      <c r="O123" s="105"/>
      <c r="P123" s="107"/>
      <c r="Q123" s="105"/>
      <c r="R123" s="106"/>
      <c r="S123" s="105"/>
      <c r="T123" s="105"/>
      <c r="U123" s="105"/>
    </row>
    <row r="124" ht="12.75" customHeight="1">
      <c r="A124" s="105"/>
      <c r="B124" s="105"/>
      <c r="C124" s="105"/>
      <c r="D124" s="105"/>
      <c r="E124" s="50"/>
      <c r="F124" s="105"/>
      <c r="G124" s="105"/>
      <c r="H124" s="105"/>
      <c r="I124" s="105"/>
      <c r="J124" s="105"/>
      <c r="K124" s="105"/>
      <c r="L124" s="105"/>
      <c r="M124" s="106"/>
      <c r="N124" s="106"/>
      <c r="O124" s="105"/>
      <c r="P124" s="107"/>
      <c r="Q124" s="105"/>
      <c r="R124" s="106"/>
      <c r="S124" s="105"/>
      <c r="T124" s="105"/>
      <c r="U124" s="105"/>
    </row>
    <row r="125" ht="12.75" customHeight="1">
      <c r="A125" s="105"/>
      <c r="B125" s="105"/>
      <c r="C125" s="105"/>
      <c r="D125" s="105"/>
      <c r="E125" s="50"/>
      <c r="F125" s="105"/>
      <c r="G125" s="105"/>
      <c r="H125" s="105"/>
      <c r="I125" s="105"/>
      <c r="J125" s="105"/>
      <c r="K125" s="105"/>
      <c r="L125" s="105"/>
      <c r="M125" s="106"/>
      <c r="N125" s="106"/>
      <c r="O125" s="105"/>
      <c r="P125" s="107"/>
      <c r="Q125" s="105"/>
      <c r="R125" s="106"/>
      <c r="S125" s="105"/>
      <c r="T125" s="105"/>
      <c r="U125" s="105"/>
    </row>
    <row r="126" ht="12.75" customHeight="1">
      <c r="A126" s="105"/>
      <c r="B126" s="105"/>
      <c r="C126" s="105"/>
      <c r="D126" s="105"/>
      <c r="E126" s="50"/>
      <c r="F126" s="105"/>
      <c r="G126" s="105"/>
      <c r="H126" s="105"/>
      <c r="I126" s="105"/>
      <c r="J126" s="105"/>
      <c r="K126" s="105"/>
      <c r="L126" s="105"/>
      <c r="M126" s="106"/>
      <c r="N126" s="106"/>
      <c r="O126" s="105"/>
      <c r="P126" s="107"/>
      <c r="Q126" s="105"/>
      <c r="R126" s="106"/>
      <c r="S126" s="105"/>
      <c r="T126" s="105"/>
      <c r="U126" s="105"/>
    </row>
    <row r="127" ht="12.75" customHeight="1">
      <c r="A127" s="105"/>
      <c r="B127" s="105"/>
      <c r="C127" s="105"/>
      <c r="D127" s="105"/>
      <c r="E127" s="50"/>
      <c r="F127" s="105"/>
      <c r="G127" s="105"/>
      <c r="H127" s="105"/>
      <c r="I127" s="105"/>
      <c r="J127" s="105"/>
      <c r="K127" s="105"/>
      <c r="L127" s="105"/>
      <c r="M127" s="106"/>
      <c r="N127" s="106"/>
      <c r="O127" s="105"/>
      <c r="P127" s="107"/>
      <c r="Q127" s="105"/>
      <c r="R127" s="106"/>
      <c r="S127" s="105"/>
      <c r="T127" s="105"/>
      <c r="U127" s="105"/>
    </row>
    <row r="128" ht="12.75" customHeight="1">
      <c r="A128" s="105"/>
      <c r="B128" s="105"/>
      <c r="C128" s="105"/>
      <c r="D128" s="105"/>
      <c r="E128" s="50"/>
      <c r="F128" s="105"/>
      <c r="G128" s="105"/>
      <c r="H128" s="105"/>
      <c r="I128" s="105"/>
      <c r="J128" s="105"/>
      <c r="K128" s="105"/>
      <c r="L128" s="105"/>
      <c r="M128" s="106"/>
      <c r="N128" s="106"/>
      <c r="O128" s="105"/>
      <c r="P128" s="107"/>
      <c r="Q128" s="105"/>
      <c r="R128" s="106"/>
      <c r="S128" s="105"/>
      <c r="T128" s="105"/>
      <c r="U128" s="105"/>
    </row>
    <row r="129" ht="12.75" customHeight="1">
      <c r="A129" s="105"/>
      <c r="B129" s="105"/>
      <c r="C129" s="105"/>
      <c r="D129" s="105"/>
      <c r="E129" s="50"/>
      <c r="F129" s="105"/>
      <c r="G129" s="105"/>
      <c r="H129" s="105"/>
      <c r="I129" s="105"/>
      <c r="J129" s="105"/>
      <c r="K129" s="105"/>
      <c r="L129" s="105"/>
      <c r="M129" s="106"/>
      <c r="N129" s="106"/>
      <c r="O129" s="105"/>
      <c r="P129" s="107"/>
      <c r="Q129" s="105"/>
      <c r="R129" s="106"/>
      <c r="S129" s="105"/>
      <c r="T129" s="105"/>
      <c r="U129" s="105"/>
    </row>
    <row r="130" ht="12.75" customHeight="1">
      <c r="A130" s="105"/>
      <c r="B130" s="105"/>
      <c r="C130" s="105"/>
      <c r="D130" s="105"/>
      <c r="E130" s="50"/>
      <c r="F130" s="105"/>
      <c r="G130" s="105"/>
      <c r="H130" s="105"/>
      <c r="I130" s="105"/>
      <c r="J130" s="105"/>
      <c r="K130" s="105"/>
      <c r="L130" s="105"/>
      <c r="M130" s="106"/>
      <c r="N130" s="106"/>
      <c r="O130" s="105"/>
      <c r="P130" s="107"/>
      <c r="Q130" s="105"/>
      <c r="R130" s="106"/>
      <c r="S130" s="105"/>
      <c r="T130" s="105"/>
      <c r="U130" s="105"/>
    </row>
    <row r="131" ht="12.75" customHeight="1">
      <c r="A131" s="105"/>
      <c r="B131" s="105"/>
      <c r="C131" s="105"/>
      <c r="D131" s="105"/>
      <c r="E131" s="50"/>
      <c r="F131" s="105"/>
      <c r="G131" s="105"/>
      <c r="H131" s="105"/>
      <c r="I131" s="105"/>
      <c r="J131" s="105"/>
      <c r="K131" s="105"/>
      <c r="L131" s="105"/>
      <c r="M131" s="106"/>
      <c r="N131" s="106"/>
      <c r="O131" s="105"/>
      <c r="P131" s="107"/>
      <c r="Q131" s="105"/>
      <c r="R131" s="106"/>
      <c r="S131" s="105"/>
      <c r="T131" s="105"/>
      <c r="U131" s="105"/>
    </row>
    <row r="132" ht="12.75" customHeight="1">
      <c r="A132" s="105"/>
      <c r="B132" s="105"/>
      <c r="C132" s="105"/>
      <c r="D132" s="105"/>
      <c r="E132" s="50"/>
      <c r="F132" s="105"/>
      <c r="G132" s="105"/>
      <c r="H132" s="105"/>
      <c r="I132" s="105"/>
      <c r="J132" s="105"/>
      <c r="K132" s="105"/>
      <c r="L132" s="105"/>
      <c r="M132" s="106"/>
      <c r="N132" s="106"/>
      <c r="O132" s="105"/>
      <c r="P132" s="107"/>
      <c r="Q132" s="105"/>
      <c r="R132" s="106"/>
      <c r="S132" s="105"/>
      <c r="T132" s="105"/>
      <c r="U132" s="105"/>
    </row>
    <row r="133" ht="12.75" customHeight="1">
      <c r="A133" s="105"/>
      <c r="B133" s="105"/>
      <c r="C133" s="105"/>
      <c r="D133" s="105"/>
      <c r="E133" s="50"/>
      <c r="F133" s="105"/>
      <c r="G133" s="105"/>
      <c r="H133" s="105"/>
      <c r="I133" s="105"/>
      <c r="J133" s="105"/>
      <c r="K133" s="105"/>
      <c r="L133" s="105"/>
      <c r="M133" s="106"/>
      <c r="N133" s="106"/>
      <c r="O133" s="105"/>
      <c r="P133" s="107"/>
      <c r="Q133" s="105"/>
      <c r="R133" s="106"/>
      <c r="S133" s="105"/>
      <c r="T133" s="105"/>
      <c r="U133" s="105"/>
    </row>
    <row r="134" ht="12.75" customHeight="1">
      <c r="A134" s="105"/>
      <c r="B134" s="105"/>
      <c r="C134" s="105"/>
      <c r="D134" s="105"/>
      <c r="E134" s="50"/>
      <c r="F134" s="105"/>
      <c r="G134" s="105"/>
      <c r="H134" s="105"/>
      <c r="I134" s="105"/>
      <c r="J134" s="105"/>
      <c r="K134" s="105"/>
      <c r="L134" s="105"/>
      <c r="M134" s="106"/>
      <c r="N134" s="106"/>
      <c r="O134" s="105"/>
      <c r="P134" s="107"/>
      <c r="Q134" s="105"/>
      <c r="R134" s="106"/>
      <c r="S134" s="105"/>
      <c r="T134" s="105"/>
      <c r="U134" s="105"/>
    </row>
    <row r="135" ht="12.75" customHeight="1">
      <c r="A135" s="105"/>
      <c r="B135" s="105"/>
      <c r="C135" s="105"/>
      <c r="D135" s="105"/>
      <c r="E135" s="50"/>
      <c r="F135" s="105"/>
      <c r="G135" s="105"/>
      <c r="H135" s="105"/>
      <c r="I135" s="105"/>
      <c r="J135" s="105"/>
      <c r="K135" s="105"/>
      <c r="L135" s="105"/>
      <c r="M135" s="106"/>
      <c r="N135" s="106"/>
      <c r="O135" s="105"/>
      <c r="P135" s="107"/>
      <c r="Q135" s="105"/>
      <c r="R135" s="106"/>
      <c r="S135" s="105"/>
      <c r="T135" s="105"/>
      <c r="U135" s="105"/>
    </row>
    <row r="136" ht="12.75" customHeight="1">
      <c r="A136" s="105"/>
      <c r="B136" s="105"/>
      <c r="C136" s="105"/>
      <c r="D136" s="105"/>
      <c r="E136" s="50"/>
      <c r="F136" s="105"/>
      <c r="G136" s="105"/>
      <c r="H136" s="105"/>
      <c r="I136" s="105"/>
      <c r="J136" s="105"/>
      <c r="K136" s="105"/>
      <c r="L136" s="105"/>
      <c r="M136" s="106"/>
      <c r="N136" s="106"/>
      <c r="O136" s="105"/>
      <c r="P136" s="107"/>
      <c r="Q136" s="105"/>
      <c r="R136" s="106"/>
      <c r="S136" s="105"/>
      <c r="T136" s="105"/>
      <c r="U136" s="105"/>
    </row>
    <row r="137" ht="12.75" customHeight="1">
      <c r="A137" s="105"/>
      <c r="B137" s="105"/>
      <c r="C137" s="105"/>
      <c r="D137" s="105"/>
      <c r="E137" s="50"/>
      <c r="F137" s="105"/>
      <c r="G137" s="105"/>
      <c r="H137" s="105"/>
      <c r="I137" s="105"/>
      <c r="J137" s="105"/>
      <c r="K137" s="105"/>
      <c r="L137" s="105"/>
      <c r="M137" s="106"/>
      <c r="N137" s="106"/>
      <c r="O137" s="105"/>
      <c r="P137" s="107"/>
      <c r="Q137" s="105"/>
      <c r="R137" s="106"/>
      <c r="S137" s="105"/>
      <c r="T137" s="105"/>
      <c r="U137" s="105"/>
    </row>
    <row r="138" ht="12.75" customHeight="1">
      <c r="A138" s="105"/>
      <c r="B138" s="105"/>
      <c r="C138" s="105"/>
      <c r="D138" s="105"/>
      <c r="E138" s="50"/>
      <c r="F138" s="105"/>
      <c r="G138" s="105"/>
      <c r="H138" s="105"/>
      <c r="I138" s="105"/>
      <c r="J138" s="105"/>
      <c r="K138" s="105"/>
      <c r="L138" s="105"/>
      <c r="M138" s="106"/>
      <c r="N138" s="106"/>
      <c r="O138" s="105"/>
      <c r="P138" s="107"/>
      <c r="Q138" s="105"/>
      <c r="R138" s="106"/>
      <c r="S138" s="105"/>
      <c r="T138" s="105"/>
      <c r="U138" s="105"/>
    </row>
    <row r="139" ht="12.75" customHeight="1">
      <c r="A139" s="105"/>
      <c r="B139" s="105"/>
      <c r="C139" s="105"/>
      <c r="D139" s="105"/>
      <c r="E139" s="50"/>
      <c r="F139" s="105"/>
      <c r="G139" s="105"/>
      <c r="H139" s="105"/>
      <c r="I139" s="105"/>
      <c r="J139" s="105"/>
      <c r="K139" s="105"/>
      <c r="L139" s="105"/>
      <c r="M139" s="106"/>
      <c r="N139" s="106"/>
      <c r="O139" s="105"/>
      <c r="P139" s="107"/>
      <c r="Q139" s="105"/>
      <c r="R139" s="106"/>
      <c r="S139" s="105"/>
      <c r="T139" s="105"/>
      <c r="U139" s="105"/>
    </row>
    <row r="140" ht="12.75" customHeight="1">
      <c r="A140" s="105"/>
      <c r="B140" s="105"/>
      <c r="C140" s="105"/>
      <c r="D140" s="105"/>
      <c r="E140" s="50"/>
      <c r="F140" s="105"/>
      <c r="G140" s="105"/>
      <c r="H140" s="105"/>
      <c r="I140" s="105"/>
      <c r="J140" s="105"/>
      <c r="K140" s="105"/>
      <c r="L140" s="105"/>
      <c r="M140" s="106"/>
      <c r="N140" s="106"/>
      <c r="O140" s="105"/>
      <c r="P140" s="107"/>
      <c r="Q140" s="105"/>
      <c r="R140" s="106"/>
      <c r="S140" s="105"/>
      <c r="T140" s="105"/>
      <c r="U140" s="105"/>
    </row>
    <row r="141" ht="12.75" customHeight="1">
      <c r="A141" s="105"/>
      <c r="B141" s="105"/>
      <c r="C141" s="105"/>
      <c r="D141" s="105"/>
      <c r="E141" s="50"/>
      <c r="F141" s="105"/>
      <c r="G141" s="105"/>
      <c r="H141" s="105"/>
      <c r="I141" s="105"/>
      <c r="J141" s="105"/>
      <c r="K141" s="105"/>
      <c r="L141" s="105"/>
      <c r="M141" s="106"/>
      <c r="N141" s="106"/>
      <c r="O141" s="105"/>
      <c r="P141" s="107"/>
      <c r="Q141" s="105"/>
      <c r="R141" s="106"/>
      <c r="S141" s="105"/>
      <c r="T141" s="105"/>
      <c r="U141" s="105"/>
    </row>
    <row r="142" ht="12.75" customHeight="1">
      <c r="A142" s="105"/>
      <c r="B142" s="105"/>
      <c r="C142" s="105"/>
      <c r="D142" s="105"/>
      <c r="E142" s="50"/>
      <c r="F142" s="105"/>
      <c r="G142" s="105"/>
      <c r="H142" s="105"/>
      <c r="I142" s="105"/>
      <c r="J142" s="105"/>
      <c r="K142" s="105"/>
      <c r="L142" s="105"/>
      <c r="M142" s="106"/>
      <c r="N142" s="106"/>
      <c r="O142" s="105"/>
      <c r="P142" s="107"/>
      <c r="Q142" s="105"/>
      <c r="R142" s="106"/>
      <c r="S142" s="105"/>
      <c r="T142" s="105"/>
      <c r="U142" s="105"/>
    </row>
    <row r="143" ht="12.75" customHeight="1">
      <c r="A143" s="105"/>
      <c r="B143" s="105"/>
      <c r="C143" s="105"/>
      <c r="D143" s="105"/>
      <c r="E143" s="50"/>
      <c r="F143" s="105"/>
      <c r="G143" s="105"/>
      <c r="H143" s="105"/>
      <c r="I143" s="105"/>
      <c r="J143" s="105"/>
      <c r="K143" s="105"/>
      <c r="L143" s="105"/>
      <c r="M143" s="106"/>
      <c r="N143" s="106"/>
      <c r="O143" s="105"/>
      <c r="P143" s="107"/>
      <c r="Q143" s="105"/>
      <c r="R143" s="106"/>
      <c r="S143" s="105"/>
      <c r="T143" s="105"/>
      <c r="U143" s="105"/>
    </row>
    <row r="144" ht="12.75" customHeight="1">
      <c r="A144" s="105"/>
      <c r="B144" s="105"/>
      <c r="C144" s="105"/>
      <c r="D144" s="105"/>
      <c r="E144" s="50"/>
      <c r="F144" s="105"/>
      <c r="G144" s="105"/>
      <c r="H144" s="105"/>
      <c r="I144" s="105"/>
      <c r="J144" s="105"/>
      <c r="K144" s="105"/>
      <c r="L144" s="105"/>
      <c r="M144" s="106"/>
      <c r="N144" s="106"/>
      <c r="O144" s="105"/>
      <c r="P144" s="107"/>
      <c r="Q144" s="105"/>
      <c r="R144" s="106"/>
      <c r="S144" s="105"/>
      <c r="T144" s="105"/>
      <c r="U144" s="105"/>
    </row>
    <row r="145" ht="12.75" customHeight="1">
      <c r="A145" s="105"/>
      <c r="B145" s="105"/>
      <c r="C145" s="105"/>
      <c r="D145" s="105"/>
      <c r="E145" s="50"/>
      <c r="F145" s="105"/>
      <c r="G145" s="105"/>
      <c r="H145" s="105"/>
      <c r="I145" s="105"/>
      <c r="J145" s="105"/>
      <c r="K145" s="105"/>
      <c r="L145" s="105"/>
      <c r="M145" s="106"/>
      <c r="N145" s="106"/>
      <c r="O145" s="105"/>
      <c r="P145" s="107"/>
      <c r="Q145" s="105"/>
      <c r="R145" s="106"/>
      <c r="S145" s="105"/>
      <c r="T145" s="105"/>
      <c r="U145" s="105"/>
    </row>
    <row r="146" ht="12.75" customHeight="1">
      <c r="A146" s="105"/>
      <c r="B146" s="105"/>
      <c r="C146" s="105"/>
      <c r="D146" s="105"/>
      <c r="E146" s="50"/>
      <c r="F146" s="105"/>
      <c r="G146" s="105"/>
      <c r="H146" s="105"/>
      <c r="I146" s="105"/>
      <c r="J146" s="105"/>
      <c r="K146" s="105"/>
      <c r="L146" s="105"/>
      <c r="M146" s="106"/>
      <c r="N146" s="106"/>
      <c r="O146" s="105"/>
      <c r="P146" s="107"/>
      <c r="Q146" s="105"/>
      <c r="R146" s="106"/>
      <c r="S146" s="105"/>
      <c r="T146" s="105"/>
      <c r="U146" s="105"/>
    </row>
    <row r="147" ht="12.75" customHeight="1">
      <c r="A147" s="105"/>
      <c r="B147" s="105"/>
      <c r="C147" s="105"/>
      <c r="D147" s="105"/>
      <c r="E147" s="50"/>
      <c r="F147" s="105"/>
      <c r="G147" s="105"/>
      <c r="H147" s="105"/>
      <c r="I147" s="105"/>
      <c r="J147" s="105"/>
      <c r="K147" s="105"/>
      <c r="L147" s="105"/>
      <c r="M147" s="106"/>
      <c r="N147" s="106"/>
      <c r="O147" s="105"/>
      <c r="P147" s="107"/>
      <c r="Q147" s="105"/>
      <c r="R147" s="106"/>
      <c r="S147" s="105"/>
      <c r="T147" s="105"/>
      <c r="U147" s="105"/>
    </row>
    <row r="148" ht="12.75" customHeight="1">
      <c r="A148" s="105"/>
      <c r="B148" s="105"/>
      <c r="C148" s="105"/>
      <c r="D148" s="105"/>
      <c r="E148" s="50"/>
      <c r="F148" s="105"/>
      <c r="G148" s="105"/>
      <c r="H148" s="105"/>
      <c r="I148" s="105"/>
      <c r="J148" s="105"/>
      <c r="K148" s="105"/>
      <c r="L148" s="105"/>
      <c r="M148" s="106"/>
      <c r="N148" s="106"/>
      <c r="O148" s="105"/>
      <c r="P148" s="107"/>
      <c r="Q148" s="105"/>
      <c r="R148" s="106"/>
      <c r="S148" s="105"/>
      <c r="T148" s="105"/>
      <c r="U148" s="105"/>
    </row>
    <row r="149" ht="12.75" customHeight="1">
      <c r="A149" s="105"/>
      <c r="B149" s="105"/>
      <c r="C149" s="105"/>
      <c r="D149" s="105"/>
      <c r="E149" s="50"/>
      <c r="F149" s="105"/>
      <c r="G149" s="105"/>
      <c r="H149" s="105"/>
      <c r="I149" s="105"/>
      <c r="J149" s="105"/>
      <c r="K149" s="105"/>
      <c r="L149" s="105"/>
      <c r="M149" s="106"/>
      <c r="N149" s="106"/>
      <c r="O149" s="105"/>
      <c r="P149" s="107"/>
      <c r="Q149" s="105"/>
      <c r="R149" s="106"/>
      <c r="S149" s="105"/>
      <c r="T149" s="105"/>
      <c r="U149" s="105"/>
    </row>
    <row r="150" ht="12.75" customHeight="1">
      <c r="A150" s="105"/>
      <c r="B150" s="105"/>
      <c r="C150" s="105"/>
      <c r="D150" s="105"/>
      <c r="E150" s="50"/>
      <c r="F150" s="105"/>
      <c r="G150" s="105"/>
      <c r="H150" s="105"/>
      <c r="I150" s="105"/>
      <c r="J150" s="105"/>
      <c r="K150" s="105"/>
      <c r="L150" s="105"/>
      <c r="M150" s="106"/>
      <c r="N150" s="106"/>
      <c r="O150" s="105"/>
      <c r="P150" s="107"/>
      <c r="Q150" s="105"/>
      <c r="R150" s="106"/>
      <c r="S150" s="105"/>
      <c r="T150" s="105"/>
      <c r="U150" s="105"/>
    </row>
    <row r="151" ht="12.75" customHeight="1">
      <c r="A151" s="105"/>
      <c r="B151" s="105"/>
      <c r="C151" s="105"/>
      <c r="D151" s="105"/>
      <c r="E151" s="50"/>
      <c r="F151" s="105"/>
      <c r="G151" s="105"/>
      <c r="H151" s="105"/>
      <c r="I151" s="105"/>
      <c r="J151" s="105"/>
      <c r="K151" s="105"/>
      <c r="L151" s="105"/>
      <c r="M151" s="106"/>
      <c r="N151" s="106"/>
      <c r="O151" s="105"/>
      <c r="P151" s="107"/>
      <c r="Q151" s="105"/>
      <c r="R151" s="106"/>
      <c r="S151" s="105"/>
      <c r="T151" s="105"/>
      <c r="U151" s="105"/>
    </row>
    <row r="152" ht="12.75" customHeight="1">
      <c r="A152" s="105"/>
      <c r="B152" s="105"/>
      <c r="C152" s="105"/>
      <c r="D152" s="105"/>
      <c r="E152" s="50"/>
      <c r="F152" s="105"/>
      <c r="G152" s="105"/>
      <c r="H152" s="105"/>
      <c r="I152" s="105"/>
      <c r="J152" s="105"/>
      <c r="K152" s="105"/>
      <c r="L152" s="105"/>
      <c r="M152" s="106"/>
      <c r="N152" s="106"/>
      <c r="O152" s="105"/>
      <c r="P152" s="107"/>
      <c r="Q152" s="105"/>
      <c r="R152" s="106"/>
      <c r="S152" s="105"/>
      <c r="T152" s="105"/>
      <c r="U152" s="105"/>
    </row>
    <row r="153" ht="12.75" customHeight="1">
      <c r="A153" s="105"/>
      <c r="B153" s="105"/>
      <c r="C153" s="105"/>
      <c r="D153" s="105"/>
      <c r="E153" s="50"/>
      <c r="F153" s="105"/>
      <c r="G153" s="105"/>
      <c r="H153" s="105"/>
      <c r="I153" s="105"/>
      <c r="J153" s="105"/>
      <c r="K153" s="105"/>
      <c r="L153" s="105"/>
      <c r="M153" s="106"/>
      <c r="N153" s="106"/>
      <c r="O153" s="105"/>
      <c r="P153" s="107"/>
      <c r="Q153" s="105"/>
      <c r="R153" s="106"/>
      <c r="S153" s="105"/>
      <c r="T153" s="105"/>
      <c r="U153" s="105"/>
    </row>
    <row r="154" ht="12.75" customHeight="1">
      <c r="A154" s="105"/>
      <c r="B154" s="105"/>
      <c r="C154" s="105"/>
      <c r="D154" s="105"/>
      <c r="E154" s="50"/>
      <c r="F154" s="105"/>
      <c r="G154" s="105"/>
      <c r="H154" s="105"/>
      <c r="I154" s="105"/>
      <c r="J154" s="105"/>
      <c r="K154" s="105"/>
      <c r="L154" s="105"/>
      <c r="M154" s="106"/>
      <c r="N154" s="106"/>
      <c r="O154" s="105"/>
      <c r="P154" s="107"/>
      <c r="Q154" s="105"/>
      <c r="R154" s="106"/>
      <c r="S154" s="105"/>
      <c r="T154" s="105"/>
      <c r="U154" s="105"/>
    </row>
    <row r="155" ht="12.75" customHeight="1">
      <c r="A155" s="105"/>
      <c r="B155" s="105"/>
      <c r="C155" s="105"/>
      <c r="D155" s="105"/>
      <c r="E155" s="50"/>
      <c r="F155" s="105"/>
      <c r="G155" s="105"/>
      <c r="H155" s="105"/>
      <c r="I155" s="105"/>
      <c r="J155" s="105"/>
      <c r="K155" s="105"/>
      <c r="L155" s="105"/>
      <c r="M155" s="106"/>
      <c r="N155" s="106"/>
      <c r="O155" s="105"/>
      <c r="P155" s="107"/>
      <c r="Q155" s="105"/>
      <c r="R155" s="106"/>
      <c r="S155" s="105"/>
      <c r="T155" s="105"/>
      <c r="U155" s="105"/>
    </row>
    <row r="156" ht="12.75" customHeight="1">
      <c r="A156" s="105"/>
      <c r="B156" s="105"/>
      <c r="C156" s="105"/>
      <c r="D156" s="105"/>
      <c r="E156" s="50"/>
      <c r="F156" s="105"/>
      <c r="G156" s="105"/>
      <c r="H156" s="105"/>
      <c r="I156" s="105"/>
      <c r="J156" s="105"/>
      <c r="K156" s="105"/>
      <c r="L156" s="105"/>
      <c r="M156" s="106"/>
      <c r="N156" s="106"/>
      <c r="O156" s="105"/>
      <c r="P156" s="107"/>
      <c r="Q156" s="105"/>
      <c r="R156" s="106"/>
      <c r="S156" s="105"/>
      <c r="T156" s="105"/>
      <c r="U156" s="105"/>
    </row>
    <row r="157" ht="12.75" customHeight="1">
      <c r="A157" s="105"/>
      <c r="B157" s="105"/>
      <c r="C157" s="105"/>
      <c r="D157" s="105"/>
      <c r="E157" s="50"/>
      <c r="F157" s="105"/>
      <c r="G157" s="105"/>
      <c r="H157" s="105"/>
      <c r="I157" s="105"/>
      <c r="J157" s="105"/>
      <c r="K157" s="105"/>
      <c r="L157" s="105"/>
      <c r="M157" s="106"/>
      <c r="N157" s="106"/>
      <c r="O157" s="105"/>
      <c r="P157" s="107"/>
      <c r="Q157" s="105"/>
      <c r="R157" s="106"/>
      <c r="S157" s="105"/>
      <c r="T157" s="105"/>
      <c r="U157" s="105"/>
    </row>
    <row r="158" ht="12.75" customHeight="1">
      <c r="A158" s="105"/>
      <c r="B158" s="105"/>
      <c r="C158" s="105"/>
      <c r="D158" s="105"/>
      <c r="E158" s="50"/>
      <c r="F158" s="105"/>
      <c r="G158" s="105"/>
      <c r="H158" s="105"/>
      <c r="I158" s="105"/>
      <c r="J158" s="105"/>
      <c r="K158" s="105"/>
      <c r="L158" s="105"/>
      <c r="M158" s="106"/>
      <c r="N158" s="106"/>
      <c r="O158" s="105"/>
      <c r="P158" s="107"/>
      <c r="Q158" s="105"/>
      <c r="R158" s="106"/>
      <c r="S158" s="105"/>
      <c r="T158" s="105"/>
      <c r="U158" s="105"/>
    </row>
    <row r="159" ht="12.75" customHeight="1">
      <c r="A159" s="105"/>
      <c r="B159" s="105"/>
      <c r="C159" s="105"/>
      <c r="D159" s="105"/>
      <c r="E159" s="50"/>
      <c r="F159" s="105"/>
      <c r="G159" s="105"/>
      <c r="H159" s="105"/>
      <c r="I159" s="105"/>
      <c r="J159" s="105"/>
      <c r="K159" s="105"/>
      <c r="L159" s="105"/>
      <c r="M159" s="106"/>
      <c r="N159" s="106"/>
      <c r="O159" s="105"/>
      <c r="P159" s="107"/>
      <c r="Q159" s="105"/>
      <c r="R159" s="106"/>
      <c r="S159" s="105"/>
      <c r="T159" s="105"/>
      <c r="U159" s="105"/>
    </row>
    <row r="160" ht="12.75" customHeight="1">
      <c r="A160" s="105"/>
      <c r="B160" s="105"/>
      <c r="C160" s="105"/>
      <c r="D160" s="105"/>
      <c r="E160" s="50"/>
      <c r="F160" s="105"/>
      <c r="G160" s="105"/>
      <c r="H160" s="105"/>
      <c r="I160" s="105"/>
      <c r="J160" s="105"/>
      <c r="K160" s="105"/>
      <c r="L160" s="105"/>
      <c r="M160" s="106"/>
      <c r="N160" s="106"/>
      <c r="O160" s="105"/>
      <c r="P160" s="107"/>
      <c r="Q160" s="105"/>
      <c r="R160" s="106"/>
      <c r="S160" s="105"/>
      <c r="T160" s="105"/>
      <c r="U160" s="105"/>
    </row>
    <row r="161" ht="12.75" customHeight="1">
      <c r="A161" s="105"/>
      <c r="B161" s="105"/>
      <c r="C161" s="105"/>
      <c r="D161" s="105"/>
      <c r="E161" s="50"/>
      <c r="F161" s="105"/>
      <c r="G161" s="105"/>
      <c r="H161" s="105"/>
      <c r="I161" s="105"/>
      <c r="J161" s="105"/>
      <c r="K161" s="105"/>
      <c r="L161" s="105"/>
      <c r="M161" s="106"/>
      <c r="N161" s="106"/>
      <c r="O161" s="105"/>
      <c r="P161" s="107"/>
      <c r="Q161" s="105"/>
      <c r="R161" s="106"/>
      <c r="S161" s="105"/>
      <c r="T161" s="105"/>
      <c r="U161" s="105"/>
    </row>
    <row r="162" ht="12.75" customHeight="1">
      <c r="A162" s="105"/>
      <c r="B162" s="105"/>
      <c r="C162" s="105"/>
      <c r="D162" s="105"/>
      <c r="E162" s="50"/>
      <c r="F162" s="105"/>
      <c r="G162" s="105"/>
      <c r="H162" s="105"/>
      <c r="I162" s="105"/>
      <c r="J162" s="105"/>
      <c r="K162" s="105"/>
      <c r="L162" s="105"/>
      <c r="M162" s="106"/>
      <c r="N162" s="106"/>
      <c r="O162" s="105"/>
      <c r="P162" s="107"/>
      <c r="Q162" s="105"/>
      <c r="R162" s="106"/>
      <c r="S162" s="105"/>
      <c r="T162" s="105"/>
      <c r="U162" s="105"/>
    </row>
    <row r="163" ht="12.75" customHeight="1">
      <c r="A163" s="105"/>
      <c r="B163" s="105"/>
      <c r="C163" s="105"/>
      <c r="D163" s="105"/>
      <c r="E163" s="50"/>
      <c r="F163" s="105"/>
      <c r="G163" s="105"/>
      <c r="H163" s="105"/>
      <c r="I163" s="105"/>
      <c r="J163" s="105"/>
      <c r="K163" s="105"/>
      <c r="L163" s="105"/>
      <c r="M163" s="106"/>
      <c r="N163" s="106"/>
      <c r="O163" s="105"/>
      <c r="P163" s="107"/>
      <c r="Q163" s="105"/>
      <c r="R163" s="106"/>
      <c r="S163" s="105"/>
      <c r="T163" s="105"/>
      <c r="U163" s="105"/>
    </row>
    <row r="164" ht="12.75" customHeight="1">
      <c r="A164" s="105"/>
      <c r="B164" s="105"/>
      <c r="C164" s="105"/>
      <c r="D164" s="105"/>
      <c r="E164" s="50"/>
      <c r="F164" s="105"/>
      <c r="G164" s="105"/>
      <c r="H164" s="105"/>
      <c r="I164" s="105"/>
      <c r="J164" s="105"/>
      <c r="K164" s="105"/>
      <c r="L164" s="105"/>
      <c r="M164" s="106"/>
      <c r="N164" s="106"/>
      <c r="O164" s="105"/>
      <c r="P164" s="107"/>
      <c r="Q164" s="105"/>
      <c r="R164" s="106"/>
      <c r="S164" s="105"/>
      <c r="T164" s="105"/>
      <c r="U164" s="105"/>
    </row>
    <row r="165" ht="12.75" customHeight="1">
      <c r="A165" s="105"/>
      <c r="B165" s="105"/>
      <c r="C165" s="105"/>
      <c r="D165" s="105"/>
      <c r="E165" s="50"/>
      <c r="F165" s="105"/>
      <c r="G165" s="105"/>
      <c r="H165" s="105"/>
      <c r="I165" s="105"/>
      <c r="J165" s="105"/>
      <c r="K165" s="105"/>
      <c r="L165" s="105"/>
      <c r="M165" s="106"/>
      <c r="N165" s="106"/>
      <c r="O165" s="105"/>
      <c r="P165" s="107"/>
      <c r="Q165" s="105"/>
      <c r="R165" s="106"/>
      <c r="S165" s="105"/>
      <c r="T165" s="105"/>
      <c r="U165" s="105"/>
    </row>
    <row r="166" ht="12.75" customHeight="1">
      <c r="A166" s="105"/>
      <c r="B166" s="105"/>
      <c r="C166" s="105"/>
      <c r="D166" s="105"/>
      <c r="E166" s="50"/>
      <c r="F166" s="105"/>
      <c r="G166" s="105"/>
      <c r="H166" s="105"/>
      <c r="I166" s="105"/>
      <c r="J166" s="105"/>
      <c r="K166" s="105"/>
      <c r="L166" s="105"/>
      <c r="M166" s="106"/>
      <c r="N166" s="106"/>
      <c r="O166" s="105"/>
      <c r="P166" s="107"/>
      <c r="Q166" s="105"/>
      <c r="R166" s="106"/>
      <c r="S166" s="105"/>
      <c r="T166" s="105"/>
      <c r="U166" s="105"/>
    </row>
    <row r="167" ht="12.75" customHeight="1">
      <c r="A167" s="105"/>
      <c r="B167" s="105"/>
      <c r="C167" s="105"/>
      <c r="D167" s="105"/>
      <c r="E167" s="50"/>
      <c r="F167" s="105"/>
      <c r="G167" s="105"/>
      <c r="H167" s="105"/>
      <c r="I167" s="105"/>
      <c r="J167" s="105"/>
      <c r="K167" s="105"/>
      <c r="L167" s="105"/>
      <c r="M167" s="106"/>
      <c r="N167" s="106"/>
      <c r="O167" s="105"/>
      <c r="P167" s="107"/>
      <c r="Q167" s="105"/>
      <c r="R167" s="106"/>
      <c r="S167" s="105"/>
      <c r="T167" s="105"/>
      <c r="U167" s="105"/>
    </row>
    <row r="168" ht="12.75" customHeight="1">
      <c r="A168" s="105"/>
      <c r="B168" s="105"/>
      <c r="C168" s="105"/>
      <c r="D168" s="105"/>
      <c r="E168" s="50"/>
      <c r="F168" s="105"/>
      <c r="G168" s="105"/>
      <c r="H168" s="105"/>
      <c r="I168" s="105"/>
      <c r="J168" s="105"/>
      <c r="K168" s="105"/>
      <c r="L168" s="105"/>
      <c r="M168" s="106"/>
      <c r="N168" s="106"/>
      <c r="O168" s="105"/>
      <c r="P168" s="107"/>
      <c r="Q168" s="105"/>
      <c r="R168" s="106"/>
      <c r="S168" s="105"/>
      <c r="T168" s="105"/>
      <c r="U168" s="105"/>
    </row>
    <row r="169" ht="12.75" customHeight="1">
      <c r="A169" s="105"/>
      <c r="B169" s="105"/>
      <c r="C169" s="105"/>
      <c r="D169" s="105"/>
      <c r="E169" s="50"/>
      <c r="F169" s="105"/>
      <c r="G169" s="105"/>
      <c r="H169" s="105"/>
      <c r="I169" s="105"/>
      <c r="J169" s="105"/>
      <c r="K169" s="105"/>
      <c r="L169" s="105"/>
      <c r="M169" s="106"/>
      <c r="N169" s="106"/>
      <c r="O169" s="105"/>
      <c r="P169" s="107"/>
      <c r="Q169" s="105"/>
      <c r="R169" s="106"/>
      <c r="S169" s="105"/>
      <c r="T169" s="105"/>
      <c r="U169" s="105"/>
    </row>
    <row r="170" ht="12.75" customHeight="1">
      <c r="A170" s="105"/>
      <c r="B170" s="105"/>
      <c r="C170" s="105"/>
      <c r="D170" s="105"/>
      <c r="E170" s="50"/>
      <c r="F170" s="105"/>
      <c r="G170" s="105"/>
      <c r="H170" s="105"/>
      <c r="I170" s="105"/>
      <c r="J170" s="105"/>
      <c r="K170" s="105"/>
      <c r="L170" s="105"/>
      <c r="M170" s="106"/>
      <c r="N170" s="106"/>
      <c r="O170" s="105"/>
      <c r="P170" s="107"/>
      <c r="Q170" s="105"/>
      <c r="R170" s="106"/>
      <c r="S170" s="105"/>
      <c r="T170" s="105"/>
      <c r="U170" s="105"/>
    </row>
    <row r="171" ht="12.75" customHeight="1">
      <c r="A171" s="105"/>
      <c r="B171" s="105"/>
      <c r="C171" s="105"/>
      <c r="D171" s="105"/>
      <c r="E171" s="50"/>
      <c r="F171" s="105"/>
      <c r="G171" s="105"/>
      <c r="H171" s="105"/>
      <c r="I171" s="105"/>
      <c r="J171" s="105"/>
      <c r="K171" s="105"/>
      <c r="L171" s="105"/>
      <c r="M171" s="106"/>
      <c r="N171" s="106"/>
      <c r="O171" s="105"/>
      <c r="P171" s="107"/>
      <c r="Q171" s="105"/>
      <c r="R171" s="106"/>
      <c r="S171" s="105"/>
      <c r="T171" s="105"/>
      <c r="U171" s="105"/>
    </row>
    <row r="172" ht="12.75" customHeight="1">
      <c r="A172" s="105"/>
      <c r="B172" s="105"/>
      <c r="C172" s="105"/>
      <c r="D172" s="105"/>
      <c r="E172" s="50"/>
      <c r="F172" s="105"/>
      <c r="G172" s="105"/>
      <c r="H172" s="105"/>
      <c r="I172" s="105"/>
      <c r="J172" s="105"/>
      <c r="K172" s="105"/>
      <c r="L172" s="105"/>
      <c r="M172" s="106"/>
      <c r="N172" s="106"/>
      <c r="O172" s="105"/>
      <c r="P172" s="107"/>
      <c r="Q172" s="105"/>
      <c r="R172" s="106"/>
      <c r="S172" s="105"/>
      <c r="T172" s="105"/>
      <c r="U172" s="105"/>
    </row>
    <row r="173" ht="12.75" customHeight="1">
      <c r="A173" s="105"/>
      <c r="B173" s="105"/>
      <c r="C173" s="105"/>
      <c r="D173" s="105"/>
      <c r="E173" s="50"/>
      <c r="F173" s="105"/>
      <c r="G173" s="105"/>
      <c r="H173" s="105"/>
      <c r="I173" s="105"/>
      <c r="J173" s="105"/>
      <c r="K173" s="105"/>
      <c r="L173" s="105"/>
      <c r="M173" s="106"/>
      <c r="N173" s="106"/>
      <c r="O173" s="105"/>
      <c r="P173" s="107"/>
      <c r="Q173" s="105"/>
      <c r="R173" s="106"/>
      <c r="S173" s="105"/>
      <c r="T173" s="105"/>
      <c r="U173" s="105"/>
    </row>
    <row r="174" ht="12.75" customHeight="1">
      <c r="A174" s="105"/>
      <c r="B174" s="105"/>
      <c r="C174" s="105"/>
      <c r="D174" s="105"/>
      <c r="E174" s="50"/>
      <c r="F174" s="105"/>
      <c r="G174" s="105"/>
      <c r="H174" s="105"/>
      <c r="I174" s="105"/>
      <c r="J174" s="105"/>
      <c r="K174" s="105"/>
      <c r="L174" s="105"/>
      <c r="M174" s="106"/>
      <c r="N174" s="106"/>
      <c r="O174" s="105"/>
      <c r="P174" s="107"/>
      <c r="Q174" s="105"/>
      <c r="R174" s="106"/>
      <c r="S174" s="105"/>
      <c r="T174" s="105"/>
      <c r="U174" s="105"/>
    </row>
    <row r="175" ht="12.75" customHeight="1">
      <c r="A175" s="105"/>
      <c r="B175" s="105"/>
      <c r="C175" s="105"/>
      <c r="D175" s="105"/>
      <c r="E175" s="50"/>
      <c r="F175" s="105"/>
      <c r="G175" s="105"/>
      <c r="H175" s="105"/>
      <c r="I175" s="105"/>
      <c r="J175" s="105"/>
      <c r="K175" s="105"/>
      <c r="L175" s="105"/>
      <c r="M175" s="106"/>
      <c r="N175" s="106"/>
      <c r="O175" s="105"/>
      <c r="P175" s="107"/>
      <c r="Q175" s="105"/>
      <c r="R175" s="106"/>
      <c r="S175" s="105"/>
      <c r="T175" s="105"/>
      <c r="U175" s="105"/>
    </row>
    <row r="176" ht="12.75" customHeight="1">
      <c r="A176" s="105"/>
      <c r="B176" s="105"/>
      <c r="C176" s="105"/>
      <c r="D176" s="105"/>
      <c r="E176" s="50"/>
      <c r="F176" s="105"/>
      <c r="G176" s="105"/>
      <c r="H176" s="105"/>
      <c r="I176" s="105"/>
      <c r="J176" s="105"/>
      <c r="K176" s="105"/>
      <c r="L176" s="105"/>
      <c r="M176" s="106"/>
      <c r="N176" s="106"/>
      <c r="O176" s="105"/>
      <c r="P176" s="107"/>
      <c r="Q176" s="105"/>
      <c r="R176" s="106"/>
      <c r="S176" s="105"/>
      <c r="T176" s="105"/>
      <c r="U176" s="105"/>
    </row>
    <row r="177" ht="12.75" customHeight="1">
      <c r="A177" s="105"/>
      <c r="B177" s="105"/>
      <c r="C177" s="105"/>
      <c r="D177" s="105"/>
      <c r="E177" s="50"/>
      <c r="F177" s="105"/>
      <c r="G177" s="105"/>
      <c r="H177" s="105"/>
      <c r="I177" s="105"/>
      <c r="J177" s="105"/>
      <c r="K177" s="105"/>
      <c r="L177" s="105"/>
      <c r="M177" s="106"/>
      <c r="N177" s="106"/>
      <c r="O177" s="105"/>
      <c r="P177" s="107"/>
      <c r="Q177" s="105"/>
      <c r="R177" s="106"/>
      <c r="S177" s="105"/>
      <c r="T177" s="105"/>
      <c r="U177" s="105"/>
    </row>
    <row r="178" ht="12.75" customHeight="1">
      <c r="A178" s="105"/>
      <c r="B178" s="105"/>
      <c r="C178" s="105"/>
      <c r="D178" s="105"/>
      <c r="E178" s="50"/>
      <c r="F178" s="105"/>
      <c r="G178" s="105"/>
      <c r="H178" s="105"/>
      <c r="I178" s="105"/>
      <c r="J178" s="105"/>
      <c r="K178" s="105"/>
      <c r="L178" s="105"/>
      <c r="M178" s="106"/>
      <c r="N178" s="106"/>
      <c r="O178" s="105"/>
      <c r="P178" s="107"/>
      <c r="Q178" s="105"/>
      <c r="R178" s="106"/>
      <c r="S178" s="105"/>
      <c r="T178" s="105"/>
      <c r="U178" s="105"/>
    </row>
    <row r="179" ht="12.75" customHeight="1">
      <c r="A179" s="105"/>
      <c r="B179" s="105"/>
      <c r="C179" s="105"/>
      <c r="D179" s="105"/>
      <c r="E179" s="50"/>
      <c r="F179" s="105"/>
      <c r="G179" s="105"/>
      <c r="H179" s="105"/>
      <c r="I179" s="105"/>
      <c r="J179" s="105"/>
      <c r="K179" s="105"/>
      <c r="L179" s="105"/>
      <c r="M179" s="106"/>
      <c r="N179" s="106"/>
      <c r="O179" s="105"/>
      <c r="P179" s="107"/>
      <c r="Q179" s="105"/>
      <c r="R179" s="106"/>
      <c r="S179" s="105"/>
      <c r="T179" s="105"/>
      <c r="U179" s="105"/>
    </row>
    <row r="180" ht="12.75" customHeight="1">
      <c r="A180" s="105"/>
      <c r="B180" s="105"/>
      <c r="C180" s="105"/>
      <c r="D180" s="105"/>
      <c r="E180" s="50"/>
      <c r="F180" s="105"/>
      <c r="G180" s="105"/>
      <c r="H180" s="105"/>
      <c r="I180" s="105"/>
      <c r="J180" s="105"/>
      <c r="K180" s="105"/>
      <c r="L180" s="105"/>
      <c r="M180" s="106"/>
      <c r="N180" s="106"/>
      <c r="O180" s="105"/>
      <c r="P180" s="107"/>
      <c r="Q180" s="105"/>
      <c r="R180" s="106"/>
      <c r="S180" s="105"/>
      <c r="T180" s="105"/>
      <c r="U180" s="105"/>
    </row>
    <row r="181" ht="12.75" customHeight="1">
      <c r="A181" s="105"/>
      <c r="B181" s="105"/>
      <c r="C181" s="105"/>
      <c r="D181" s="105"/>
      <c r="E181" s="50"/>
      <c r="F181" s="105"/>
      <c r="G181" s="105"/>
      <c r="H181" s="105"/>
      <c r="I181" s="105"/>
      <c r="J181" s="105"/>
      <c r="K181" s="105"/>
      <c r="L181" s="105"/>
      <c r="M181" s="106"/>
      <c r="N181" s="106"/>
      <c r="O181" s="105"/>
      <c r="P181" s="107"/>
      <c r="Q181" s="105"/>
      <c r="R181" s="106"/>
      <c r="S181" s="105"/>
      <c r="T181" s="105"/>
      <c r="U181" s="105"/>
    </row>
    <row r="182" ht="12.75" customHeight="1">
      <c r="A182" s="105"/>
      <c r="B182" s="105"/>
      <c r="C182" s="105"/>
      <c r="D182" s="105"/>
      <c r="E182" s="50"/>
      <c r="F182" s="105"/>
      <c r="G182" s="105"/>
      <c r="H182" s="105"/>
      <c r="I182" s="105"/>
      <c r="J182" s="105"/>
      <c r="K182" s="105"/>
      <c r="L182" s="105"/>
      <c r="M182" s="106"/>
      <c r="N182" s="106"/>
      <c r="O182" s="105"/>
      <c r="P182" s="107"/>
      <c r="Q182" s="105"/>
      <c r="R182" s="106"/>
      <c r="S182" s="105"/>
      <c r="T182" s="105"/>
      <c r="U182" s="105"/>
    </row>
    <row r="183" ht="12.75" customHeight="1">
      <c r="A183" s="105"/>
      <c r="B183" s="105"/>
      <c r="C183" s="105"/>
      <c r="D183" s="105"/>
      <c r="E183" s="50"/>
      <c r="F183" s="105"/>
      <c r="G183" s="105"/>
      <c r="H183" s="105"/>
      <c r="I183" s="105"/>
      <c r="J183" s="105"/>
      <c r="K183" s="105"/>
      <c r="L183" s="105"/>
      <c r="M183" s="106"/>
      <c r="N183" s="106"/>
      <c r="O183" s="105"/>
      <c r="P183" s="107"/>
      <c r="Q183" s="105"/>
      <c r="R183" s="106"/>
      <c r="S183" s="105"/>
      <c r="T183" s="105"/>
      <c r="U183" s="105"/>
    </row>
    <row r="184" ht="12.75" customHeight="1">
      <c r="A184" s="105"/>
      <c r="B184" s="105"/>
      <c r="C184" s="105"/>
      <c r="D184" s="105"/>
      <c r="E184" s="50"/>
      <c r="F184" s="105"/>
      <c r="G184" s="105"/>
      <c r="H184" s="105"/>
      <c r="I184" s="105"/>
      <c r="J184" s="105"/>
      <c r="K184" s="105"/>
      <c r="L184" s="105"/>
      <c r="M184" s="106"/>
      <c r="N184" s="106"/>
      <c r="O184" s="105"/>
      <c r="P184" s="107"/>
      <c r="Q184" s="105"/>
      <c r="R184" s="106"/>
      <c r="S184" s="105"/>
      <c r="T184" s="105"/>
      <c r="U184" s="105"/>
    </row>
    <row r="185" ht="12.75" customHeight="1">
      <c r="A185" s="105"/>
      <c r="B185" s="105"/>
      <c r="C185" s="105"/>
      <c r="D185" s="105"/>
      <c r="E185" s="50"/>
      <c r="F185" s="105"/>
      <c r="G185" s="105"/>
      <c r="H185" s="105"/>
      <c r="I185" s="105"/>
      <c r="J185" s="105"/>
      <c r="K185" s="105"/>
      <c r="L185" s="105"/>
      <c r="M185" s="106"/>
      <c r="N185" s="106"/>
      <c r="O185" s="105"/>
      <c r="P185" s="107"/>
      <c r="Q185" s="105"/>
      <c r="R185" s="106"/>
      <c r="S185" s="105"/>
      <c r="T185" s="105"/>
      <c r="U185" s="105"/>
    </row>
    <row r="186" ht="12.75" customHeight="1">
      <c r="A186" s="105"/>
      <c r="B186" s="105"/>
      <c r="C186" s="105"/>
      <c r="D186" s="105"/>
      <c r="E186" s="50"/>
      <c r="F186" s="105"/>
      <c r="G186" s="105"/>
      <c r="H186" s="105"/>
      <c r="I186" s="105"/>
      <c r="J186" s="105"/>
      <c r="K186" s="105"/>
      <c r="L186" s="105"/>
      <c r="M186" s="106"/>
      <c r="N186" s="106"/>
      <c r="O186" s="105"/>
      <c r="P186" s="107"/>
      <c r="Q186" s="105"/>
      <c r="R186" s="106"/>
      <c r="S186" s="105"/>
      <c r="T186" s="105"/>
      <c r="U186" s="105"/>
    </row>
    <row r="187" ht="12.75" customHeight="1">
      <c r="A187" s="105"/>
      <c r="B187" s="105"/>
      <c r="C187" s="105"/>
      <c r="D187" s="105"/>
      <c r="E187" s="50"/>
      <c r="F187" s="105"/>
      <c r="G187" s="105"/>
      <c r="H187" s="105"/>
      <c r="I187" s="105"/>
      <c r="J187" s="105"/>
      <c r="K187" s="105"/>
      <c r="L187" s="105"/>
      <c r="M187" s="106"/>
      <c r="N187" s="106"/>
      <c r="O187" s="105"/>
      <c r="P187" s="107"/>
      <c r="Q187" s="105"/>
      <c r="R187" s="106"/>
      <c r="S187" s="105"/>
      <c r="T187" s="105"/>
      <c r="U187" s="105"/>
    </row>
    <row r="188" ht="12.75" customHeight="1">
      <c r="A188" s="105"/>
      <c r="B188" s="105"/>
      <c r="C188" s="105"/>
      <c r="D188" s="105"/>
      <c r="E188" s="50"/>
      <c r="F188" s="105"/>
      <c r="G188" s="105"/>
      <c r="H188" s="105"/>
      <c r="I188" s="105"/>
      <c r="J188" s="105"/>
      <c r="K188" s="105"/>
      <c r="L188" s="105"/>
      <c r="M188" s="106"/>
      <c r="N188" s="106"/>
      <c r="O188" s="105"/>
      <c r="P188" s="107"/>
      <c r="Q188" s="105"/>
      <c r="R188" s="106"/>
      <c r="S188" s="105"/>
      <c r="T188" s="105"/>
      <c r="U188" s="105"/>
    </row>
    <row r="189" ht="12.75" customHeight="1">
      <c r="A189" s="105"/>
      <c r="B189" s="105"/>
      <c r="C189" s="105"/>
      <c r="D189" s="105"/>
      <c r="E189" s="50"/>
      <c r="F189" s="105"/>
      <c r="G189" s="105"/>
      <c r="H189" s="105"/>
      <c r="I189" s="105"/>
      <c r="J189" s="105"/>
      <c r="K189" s="105"/>
      <c r="L189" s="105"/>
      <c r="M189" s="106"/>
      <c r="N189" s="106"/>
      <c r="O189" s="105"/>
      <c r="P189" s="107"/>
      <c r="Q189" s="105"/>
      <c r="R189" s="106"/>
      <c r="S189" s="105"/>
      <c r="T189" s="105"/>
      <c r="U189" s="105"/>
    </row>
    <row r="190" ht="12.75" customHeight="1">
      <c r="A190" s="105"/>
      <c r="B190" s="105"/>
      <c r="C190" s="105"/>
      <c r="D190" s="105"/>
      <c r="E190" s="50"/>
      <c r="F190" s="105"/>
      <c r="G190" s="105"/>
      <c r="H190" s="105"/>
      <c r="I190" s="105"/>
      <c r="J190" s="105"/>
      <c r="K190" s="105"/>
      <c r="L190" s="105"/>
      <c r="M190" s="106"/>
      <c r="N190" s="106"/>
      <c r="O190" s="105"/>
      <c r="P190" s="107"/>
      <c r="Q190" s="105"/>
      <c r="R190" s="106"/>
      <c r="S190" s="105"/>
      <c r="T190" s="105"/>
      <c r="U190" s="105"/>
    </row>
    <row r="191" ht="12.75" customHeight="1">
      <c r="A191" s="105"/>
      <c r="B191" s="105"/>
      <c r="C191" s="105"/>
      <c r="D191" s="105"/>
      <c r="E191" s="50"/>
      <c r="F191" s="105"/>
      <c r="G191" s="105"/>
      <c r="H191" s="105"/>
      <c r="I191" s="105"/>
      <c r="J191" s="105"/>
      <c r="K191" s="105"/>
      <c r="L191" s="105"/>
      <c r="M191" s="106"/>
      <c r="N191" s="106"/>
      <c r="O191" s="105"/>
      <c r="P191" s="107"/>
      <c r="Q191" s="105"/>
      <c r="R191" s="106"/>
      <c r="S191" s="105"/>
      <c r="T191" s="105"/>
      <c r="U191" s="105"/>
    </row>
    <row r="192" ht="12.75" customHeight="1">
      <c r="A192" s="105"/>
      <c r="B192" s="105"/>
      <c r="C192" s="105"/>
      <c r="D192" s="105"/>
      <c r="E192" s="50"/>
      <c r="F192" s="105"/>
      <c r="G192" s="105"/>
      <c r="H192" s="105"/>
      <c r="I192" s="105"/>
      <c r="J192" s="105"/>
      <c r="K192" s="105"/>
      <c r="L192" s="105"/>
      <c r="M192" s="106"/>
      <c r="N192" s="106"/>
      <c r="O192" s="105"/>
      <c r="P192" s="107"/>
      <c r="Q192" s="105"/>
      <c r="R192" s="106"/>
      <c r="S192" s="105"/>
      <c r="T192" s="105"/>
      <c r="U192" s="105"/>
    </row>
    <row r="193" ht="12.75" customHeight="1">
      <c r="A193" s="105"/>
      <c r="B193" s="105"/>
      <c r="C193" s="105"/>
      <c r="D193" s="105"/>
      <c r="E193" s="50"/>
      <c r="F193" s="105"/>
      <c r="G193" s="105"/>
      <c r="H193" s="105"/>
      <c r="I193" s="105"/>
      <c r="J193" s="105"/>
      <c r="K193" s="105"/>
      <c r="L193" s="105"/>
      <c r="M193" s="106"/>
      <c r="N193" s="106"/>
      <c r="O193" s="105"/>
      <c r="P193" s="107"/>
      <c r="Q193" s="105"/>
      <c r="R193" s="106"/>
      <c r="S193" s="105"/>
      <c r="T193" s="105"/>
      <c r="U193" s="105"/>
    </row>
    <row r="194" ht="12.75" customHeight="1">
      <c r="A194" s="105"/>
      <c r="B194" s="105"/>
      <c r="C194" s="105"/>
      <c r="D194" s="105"/>
      <c r="E194" s="50"/>
      <c r="F194" s="105"/>
      <c r="G194" s="105"/>
      <c r="H194" s="105"/>
      <c r="I194" s="105"/>
      <c r="J194" s="105"/>
      <c r="K194" s="105"/>
      <c r="L194" s="105"/>
      <c r="M194" s="106"/>
      <c r="N194" s="106"/>
      <c r="O194" s="105"/>
      <c r="P194" s="107"/>
      <c r="Q194" s="105"/>
      <c r="R194" s="106"/>
      <c r="S194" s="105"/>
      <c r="T194" s="105"/>
      <c r="U194" s="105"/>
    </row>
    <row r="195" ht="12.75" customHeight="1">
      <c r="A195" s="105"/>
      <c r="B195" s="105"/>
      <c r="C195" s="105"/>
      <c r="D195" s="105"/>
      <c r="E195" s="50"/>
      <c r="F195" s="105"/>
      <c r="G195" s="105"/>
      <c r="H195" s="105"/>
      <c r="I195" s="105"/>
      <c r="J195" s="105"/>
      <c r="K195" s="105"/>
      <c r="L195" s="105"/>
      <c r="M195" s="106"/>
      <c r="N195" s="106"/>
      <c r="O195" s="105"/>
      <c r="P195" s="107"/>
      <c r="Q195" s="105"/>
      <c r="R195" s="106"/>
      <c r="S195" s="105"/>
      <c r="T195" s="105"/>
      <c r="U195" s="105"/>
    </row>
    <row r="196" ht="12.75" customHeight="1">
      <c r="A196" s="105"/>
      <c r="B196" s="105"/>
      <c r="C196" s="105"/>
      <c r="D196" s="105"/>
      <c r="E196" s="50"/>
      <c r="F196" s="105"/>
      <c r="G196" s="105"/>
      <c r="H196" s="105"/>
      <c r="I196" s="105"/>
      <c r="J196" s="105"/>
      <c r="K196" s="105"/>
      <c r="L196" s="105"/>
      <c r="M196" s="106"/>
      <c r="N196" s="106"/>
      <c r="O196" s="105"/>
      <c r="P196" s="107"/>
      <c r="Q196" s="105"/>
      <c r="R196" s="106"/>
      <c r="S196" s="105"/>
      <c r="T196" s="105"/>
      <c r="U196" s="105"/>
    </row>
    <row r="197" ht="12.75" customHeight="1">
      <c r="A197" s="105"/>
      <c r="B197" s="105"/>
      <c r="C197" s="105"/>
      <c r="D197" s="105"/>
      <c r="E197" s="50"/>
      <c r="F197" s="105"/>
      <c r="G197" s="105"/>
      <c r="H197" s="105"/>
      <c r="I197" s="105"/>
      <c r="J197" s="105"/>
      <c r="K197" s="105"/>
      <c r="L197" s="105"/>
      <c r="M197" s="106"/>
      <c r="N197" s="106"/>
      <c r="O197" s="105"/>
      <c r="P197" s="107"/>
      <c r="Q197" s="105"/>
      <c r="R197" s="106"/>
      <c r="S197" s="105"/>
      <c r="T197" s="105"/>
      <c r="U197" s="105"/>
    </row>
    <row r="198" ht="12.75" customHeight="1">
      <c r="A198" s="105"/>
      <c r="B198" s="105"/>
      <c r="C198" s="105"/>
      <c r="D198" s="105"/>
      <c r="E198" s="50"/>
      <c r="F198" s="105"/>
      <c r="G198" s="105"/>
      <c r="H198" s="105"/>
      <c r="I198" s="105"/>
      <c r="J198" s="105"/>
      <c r="K198" s="105"/>
      <c r="L198" s="105"/>
      <c r="M198" s="106"/>
      <c r="N198" s="106"/>
      <c r="O198" s="105"/>
      <c r="P198" s="107"/>
      <c r="Q198" s="105"/>
      <c r="R198" s="106"/>
      <c r="S198" s="105"/>
      <c r="T198" s="105"/>
      <c r="U198" s="105"/>
    </row>
    <row r="199" ht="12.75" customHeight="1">
      <c r="A199" s="105"/>
      <c r="B199" s="105"/>
      <c r="C199" s="105"/>
      <c r="D199" s="105"/>
      <c r="E199" s="50"/>
      <c r="F199" s="105"/>
      <c r="G199" s="105"/>
      <c r="H199" s="105"/>
      <c r="I199" s="105"/>
      <c r="J199" s="105"/>
      <c r="K199" s="105"/>
      <c r="L199" s="105"/>
      <c r="M199" s="106"/>
      <c r="N199" s="106"/>
      <c r="O199" s="105"/>
      <c r="P199" s="107"/>
      <c r="Q199" s="105"/>
      <c r="R199" s="106"/>
      <c r="S199" s="105"/>
      <c r="T199" s="105"/>
      <c r="U199" s="105"/>
    </row>
    <row r="200" ht="12.75" customHeight="1">
      <c r="A200" s="105"/>
      <c r="B200" s="105"/>
      <c r="C200" s="105"/>
      <c r="D200" s="105"/>
      <c r="E200" s="50"/>
      <c r="F200" s="105"/>
      <c r="G200" s="105"/>
      <c r="H200" s="105"/>
      <c r="I200" s="105"/>
      <c r="J200" s="105"/>
      <c r="K200" s="105"/>
      <c r="L200" s="105"/>
      <c r="M200" s="106"/>
      <c r="N200" s="106"/>
      <c r="O200" s="105"/>
      <c r="P200" s="107"/>
      <c r="Q200" s="105"/>
      <c r="R200" s="106"/>
      <c r="S200" s="105"/>
      <c r="T200" s="105"/>
      <c r="U200" s="105"/>
    </row>
    <row r="201" ht="12.75" customHeight="1">
      <c r="A201" s="105"/>
      <c r="B201" s="105"/>
      <c r="C201" s="105"/>
      <c r="D201" s="105"/>
      <c r="E201" s="50"/>
      <c r="F201" s="105"/>
      <c r="G201" s="105"/>
      <c r="H201" s="105"/>
      <c r="I201" s="105"/>
      <c r="J201" s="105"/>
      <c r="K201" s="105"/>
      <c r="L201" s="105"/>
      <c r="M201" s="106"/>
      <c r="N201" s="106"/>
      <c r="O201" s="105"/>
      <c r="P201" s="107"/>
      <c r="Q201" s="105"/>
      <c r="R201" s="106"/>
      <c r="S201" s="105"/>
      <c r="T201" s="105"/>
      <c r="U201" s="105"/>
    </row>
    <row r="202" ht="12.75" customHeight="1">
      <c r="A202" s="105"/>
      <c r="B202" s="105"/>
      <c r="C202" s="105"/>
      <c r="D202" s="105"/>
      <c r="E202" s="50"/>
      <c r="F202" s="105"/>
      <c r="G202" s="105"/>
      <c r="H202" s="105"/>
      <c r="I202" s="105"/>
      <c r="J202" s="105"/>
      <c r="K202" s="105"/>
      <c r="L202" s="105"/>
      <c r="M202" s="106"/>
      <c r="N202" s="106"/>
      <c r="O202" s="105"/>
      <c r="P202" s="107"/>
      <c r="Q202" s="105"/>
      <c r="R202" s="106"/>
      <c r="S202" s="105"/>
      <c r="T202" s="105"/>
      <c r="U202" s="105"/>
    </row>
    <row r="203" ht="12.75" customHeight="1">
      <c r="A203" s="105"/>
      <c r="B203" s="105"/>
      <c r="C203" s="105"/>
      <c r="D203" s="105"/>
      <c r="E203" s="50"/>
      <c r="F203" s="105"/>
      <c r="G203" s="105"/>
      <c r="H203" s="105"/>
      <c r="I203" s="105"/>
      <c r="J203" s="105"/>
      <c r="K203" s="105"/>
      <c r="L203" s="105"/>
      <c r="M203" s="106"/>
      <c r="N203" s="106"/>
      <c r="O203" s="105"/>
      <c r="P203" s="107"/>
      <c r="Q203" s="105"/>
      <c r="R203" s="106"/>
      <c r="S203" s="105"/>
      <c r="T203" s="105"/>
      <c r="U203" s="105"/>
    </row>
    <row r="204" ht="12.75" customHeight="1">
      <c r="A204" s="105"/>
      <c r="B204" s="105"/>
      <c r="C204" s="105"/>
      <c r="D204" s="105"/>
      <c r="E204" s="50"/>
      <c r="F204" s="105"/>
      <c r="G204" s="105"/>
      <c r="H204" s="105"/>
      <c r="I204" s="105"/>
      <c r="J204" s="105"/>
      <c r="K204" s="105"/>
      <c r="L204" s="105"/>
      <c r="M204" s="106"/>
      <c r="N204" s="106"/>
      <c r="O204" s="105"/>
      <c r="P204" s="107"/>
      <c r="Q204" s="105"/>
      <c r="R204" s="106"/>
      <c r="S204" s="105"/>
      <c r="T204" s="105"/>
      <c r="U204" s="105"/>
    </row>
    <row r="205" ht="12.75" customHeight="1">
      <c r="A205" s="105"/>
      <c r="B205" s="105"/>
      <c r="C205" s="105"/>
      <c r="D205" s="105"/>
      <c r="E205" s="50"/>
      <c r="F205" s="105"/>
      <c r="G205" s="105"/>
      <c r="H205" s="105"/>
      <c r="I205" s="105"/>
      <c r="J205" s="105"/>
      <c r="K205" s="105"/>
      <c r="L205" s="105"/>
      <c r="M205" s="106"/>
      <c r="N205" s="106"/>
      <c r="O205" s="105"/>
      <c r="P205" s="107"/>
      <c r="Q205" s="105"/>
      <c r="R205" s="106"/>
      <c r="S205" s="105"/>
      <c r="T205" s="105"/>
      <c r="U205" s="105"/>
    </row>
    <row r="206" ht="12.75" customHeight="1">
      <c r="A206" s="105"/>
      <c r="B206" s="105"/>
      <c r="C206" s="105"/>
      <c r="D206" s="105"/>
      <c r="E206" s="50"/>
      <c r="F206" s="105"/>
      <c r="G206" s="105"/>
      <c r="H206" s="105"/>
      <c r="I206" s="105"/>
      <c r="J206" s="105"/>
      <c r="K206" s="105"/>
      <c r="L206" s="105"/>
      <c r="M206" s="106"/>
      <c r="N206" s="106"/>
      <c r="O206" s="105"/>
      <c r="P206" s="107"/>
      <c r="Q206" s="105"/>
      <c r="R206" s="106"/>
      <c r="S206" s="105"/>
      <c r="T206" s="105"/>
      <c r="U206" s="105"/>
    </row>
    <row r="207" ht="12.75" customHeight="1">
      <c r="A207" s="105"/>
      <c r="B207" s="105"/>
      <c r="C207" s="105"/>
      <c r="D207" s="105"/>
      <c r="E207" s="50"/>
      <c r="F207" s="105"/>
      <c r="G207" s="105"/>
      <c r="H207" s="105"/>
      <c r="I207" s="105"/>
      <c r="J207" s="105"/>
      <c r="K207" s="105"/>
      <c r="L207" s="105"/>
      <c r="M207" s="106"/>
      <c r="N207" s="106"/>
      <c r="O207" s="105"/>
      <c r="P207" s="107"/>
      <c r="Q207" s="105"/>
      <c r="R207" s="106"/>
      <c r="S207" s="105"/>
      <c r="T207" s="105"/>
      <c r="U207" s="105"/>
    </row>
    <row r="208" ht="12.75" customHeight="1">
      <c r="A208" s="105"/>
      <c r="B208" s="105"/>
      <c r="C208" s="105"/>
      <c r="D208" s="105"/>
      <c r="E208" s="50"/>
      <c r="F208" s="105"/>
      <c r="G208" s="105"/>
      <c r="H208" s="105"/>
      <c r="I208" s="105"/>
      <c r="J208" s="105"/>
      <c r="K208" s="105"/>
      <c r="L208" s="105"/>
      <c r="M208" s="106"/>
      <c r="N208" s="106"/>
      <c r="O208" s="105"/>
      <c r="P208" s="107"/>
      <c r="Q208" s="105"/>
      <c r="R208" s="106"/>
      <c r="S208" s="105"/>
      <c r="T208" s="105"/>
      <c r="U208" s="105"/>
    </row>
    <row r="209" ht="12.75" customHeight="1">
      <c r="A209" s="105"/>
      <c r="B209" s="105"/>
      <c r="C209" s="105"/>
      <c r="D209" s="105"/>
      <c r="E209" s="50"/>
      <c r="F209" s="105"/>
      <c r="G209" s="105"/>
      <c r="H209" s="105"/>
      <c r="I209" s="105"/>
      <c r="J209" s="105"/>
      <c r="K209" s="105"/>
      <c r="L209" s="105"/>
      <c r="M209" s="106"/>
      <c r="N209" s="106"/>
      <c r="O209" s="105"/>
      <c r="P209" s="107"/>
      <c r="Q209" s="105"/>
      <c r="R209" s="106"/>
      <c r="S209" s="105"/>
      <c r="T209" s="105"/>
      <c r="U209" s="105"/>
    </row>
    <row r="210" ht="12.75" customHeight="1">
      <c r="A210" s="105"/>
      <c r="B210" s="105"/>
      <c r="C210" s="105"/>
      <c r="D210" s="105"/>
      <c r="E210" s="50"/>
      <c r="F210" s="105"/>
      <c r="G210" s="105"/>
      <c r="H210" s="105"/>
      <c r="I210" s="105"/>
      <c r="J210" s="105"/>
      <c r="K210" s="105"/>
      <c r="L210" s="105"/>
      <c r="M210" s="106"/>
      <c r="N210" s="106"/>
      <c r="O210" s="105"/>
      <c r="P210" s="107"/>
      <c r="Q210" s="105"/>
      <c r="R210" s="106"/>
      <c r="S210" s="105"/>
      <c r="T210" s="105"/>
      <c r="U210" s="105"/>
    </row>
    <row r="211" ht="12.75" customHeight="1">
      <c r="A211" s="105"/>
      <c r="B211" s="105"/>
      <c r="C211" s="105"/>
      <c r="D211" s="105"/>
      <c r="E211" s="50"/>
      <c r="F211" s="105"/>
      <c r="G211" s="105"/>
      <c r="H211" s="105"/>
      <c r="I211" s="105"/>
      <c r="J211" s="105"/>
      <c r="K211" s="105"/>
      <c r="L211" s="105"/>
      <c r="M211" s="106"/>
      <c r="N211" s="106"/>
      <c r="O211" s="105"/>
      <c r="P211" s="107"/>
      <c r="Q211" s="105"/>
      <c r="R211" s="106"/>
      <c r="S211" s="105"/>
      <c r="T211" s="105"/>
      <c r="U211" s="105"/>
    </row>
    <row r="212" ht="12.75" customHeight="1">
      <c r="A212" s="105"/>
      <c r="B212" s="105"/>
      <c r="C212" s="105"/>
      <c r="D212" s="105"/>
      <c r="E212" s="50"/>
      <c r="F212" s="105"/>
      <c r="G212" s="105"/>
      <c r="H212" s="105"/>
      <c r="I212" s="105"/>
      <c r="J212" s="105"/>
      <c r="K212" s="105"/>
      <c r="L212" s="105"/>
      <c r="M212" s="106"/>
      <c r="N212" s="106"/>
      <c r="O212" s="105"/>
      <c r="P212" s="107"/>
      <c r="Q212" s="105"/>
      <c r="R212" s="106"/>
      <c r="S212" s="105"/>
      <c r="T212" s="105"/>
      <c r="U212" s="105"/>
    </row>
    <row r="213" ht="12.75" customHeight="1">
      <c r="A213" s="105"/>
      <c r="B213" s="105"/>
      <c r="C213" s="105"/>
      <c r="D213" s="105"/>
      <c r="E213" s="50"/>
      <c r="F213" s="105"/>
      <c r="G213" s="105"/>
      <c r="H213" s="105"/>
      <c r="I213" s="105"/>
      <c r="J213" s="105"/>
      <c r="K213" s="105"/>
      <c r="L213" s="105"/>
      <c r="M213" s="106"/>
      <c r="N213" s="106"/>
      <c r="O213" s="105"/>
      <c r="P213" s="107"/>
      <c r="Q213" s="105"/>
      <c r="R213" s="106"/>
      <c r="S213" s="105"/>
      <c r="T213" s="105"/>
      <c r="U213" s="105"/>
    </row>
    <row r="214" ht="12.75" customHeight="1">
      <c r="A214" s="105"/>
      <c r="B214" s="105"/>
      <c r="C214" s="105"/>
      <c r="D214" s="105"/>
      <c r="E214" s="50"/>
      <c r="F214" s="105"/>
      <c r="G214" s="105"/>
      <c r="H214" s="105"/>
      <c r="I214" s="105"/>
      <c r="J214" s="105"/>
      <c r="K214" s="105"/>
      <c r="L214" s="105"/>
      <c r="M214" s="106"/>
      <c r="N214" s="106"/>
      <c r="O214" s="105"/>
      <c r="P214" s="107"/>
      <c r="Q214" s="105"/>
      <c r="R214" s="106"/>
      <c r="S214" s="105"/>
      <c r="T214" s="105"/>
      <c r="U214" s="105"/>
    </row>
    <row r="215" ht="12.75" customHeight="1">
      <c r="A215" s="105"/>
      <c r="B215" s="105"/>
      <c r="C215" s="105"/>
      <c r="D215" s="105"/>
      <c r="E215" s="50"/>
      <c r="F215" s="105"/>
      <c r="G215" s="105"/>
      <c r="H215" s="105"/>
      <c r="I215" s="105"/>
      <c r="J215" s="105"/>
      <c r="K215" s="105"/>
      <c r="L215" s="105"/>
      <c r="M215" s="106"/>
      <c r="N215" s="106"/>
      <c r="O215" s="105"/>
      <c r="P215" s="107"/>
      <c r="Q215" s="105"/>
      <c r="R215" s="106"/>
      <c r="S215" s="105"/>
      <c r="T215" s="105"/>
      <c r="U215" s="105"/>
    </row>
    <row r="216" ht="12.75" customHeight="1">
      <c r="A216" s="105"/>
      <c r="B216" s="105"/>
      <c r="C216" s="105"/>
      <c r="D216" s="105"/>
      <c r="E216" s="50"/>
      <c r="F216" s="105"/>
      <c r="G216" s="105"/>
      <c r="H216" s="105"/>
      <c r="I216" s="105"/>
      <c r="J216" s="105"/>
      <c r="K216" s="105"/>
      <c r="L216" s="105"/>
      <c r="M216" s="106"/>
      <c r="N216" s="106"/>
      <c r="O216" s="105"/>
      <c r="P216" s="107"/>
      <c r="Q216" s="105"/>
      <c r="R216" s="106"/>
      <c r="S216" s="105"/>
      <c r="T216" s="105"/>
      <c r="U216" s="105"/>
    </row>
    <row r="217" ht="12.75" customHeight="1">
      <c r="A217" s="105"/>
      <c r="B217" s="105"/>
      <c r="C217" s="105"/>
      <c r="D217" s="105"/>
      <c r="E217" s="50"/>
      <c r="F217" s="105"/>
      <c r="G217" s="105"/>
      <c r="H217" s="105"/>
      <c r="I217" s="105"/>
      <c r="J217" s="105"/>
      <c r="K217" s="105"/>
      <c r="L217" s="105"/>
      <c r="M217" s="106"/>
      <c r="N217" s="106"/>
      <c r="O217" s="105"/>
      <c r="P217" s="107"/>
      <c r="Q217" s="105"/>
      <c r="R217" s="106"/>
      <c r="S217" s="105"/>
      <c r="T217" s="105"/>
      <c r="U217" s="105"/>
    </row>
    <row r="218" ht="12.75" customHeight="1">
      <c r="A218" s="105"/>
      <c r="B218" s="105"/>
      <c r="C218" s="105"/>
      <c r="D218" s="105"/>
      <c r="E218" s="50"/>
      <c r="F218" s="105"/>
      <c r="G218" s="105"/>
      <c r="H218" s="105"/>
      <c r="I218" s="105"/>
      <c r="J218" s="105"/>
      <c r="K218" s="105"/>
      <c r="L218" s="105"/>
      <c r="M218" s="106"/>
      <c r="N218" s="106"/>
      <c r="O218" s="105"/>
      <c r="P218" s="107"/>
      <c r="Q218" s="105"/>
      <c r="R218" s="106"/>
      <c r="S218" s="105"/>
      <c r="T218" s="105"/>
      <c r="U218" s="105"/>
    </row>
    <row r="219" ht="12.75" customHeight="1">
      <c r="A219" s="105"/>
      <c r="B219" s="105"/>
      <c r="C219" s="105"/>
      <c r="D219" s="105"/>
      <c r="E219" s="50"/>
      <c r="F219" s="105"/>
      <c r="G219" s="105"/>
      <c r="H219" s="105"/>
      <c r="I219" s="105"/>
      <c r="J219" s="105"/>
      <c r="K219" s="105"/>
      <c r="L219" s="105"/>
      <c r="M219" s="106"/>
      <c r="N219" s="106"/>
      <c r="O219" s="105"/>
      <c r="P219" s="107"/>
      <c r="Q219" s="105"/>
      <c r="R219" s="106"/>
      <c r="S219" s="105"/>
      <c r="T219" s="105"/>
      <c r="U219" s="105"/>
    </row>
    <row r="220" ht="12.75" customHeight="1">
      <c r="A220" s="105"/>
      <c r="B220" s="105"/>
      <c r="C220" s="105"/>
      <c r="D220" s="105"/>
      <c r="E220" s="50"/>
      <c r="F220" s="105"/>
      <c r="G220" s="105"/>
      <c r="H220" s="105"/>
      <c r="I220" s="105"/>
      <c r="J220" s="105"/>
      <c r="K220" s="105"/>
      <c r="L220" s="105"/>
      <c r="M220" s="106"/>
      <c r="N220" s="106"/>
      <c r="O220" s="105"/>
      <c r="P220" s="107"/>
      <c r="Q220" s="105"/>
      <c r="R220" s="106"/>
      <c r="S220" s="105"/>
      <c r="T220" s="105"/>
      <c r="U220" s="105"/>
    </row>
    <row r="221" ht="12.75" customHeight="1">
      <c r="A221" s="105"/>
      <c r="B221" s="105"/>
      <c r="C221" s="105"/>
      <c r="D221" s="105"/>
      <c r="E221" s="50"/>
      <c r="F221" s="105"/>
      <c r="G221" s="105"/>
      <c r="H221" s="105"/>
      <c r="I221" s="105"/>
      <c r="J221" s="105"/>
      <c r="K221" s="105"/>
      <c r="L221" s="105"/>
      <c r="M221" s="106"/>
      <c r="N221" s="106"/>
      <c r="O221" s="105"/>
      <c r="P221" s="107"/>
      <c r="Q221" s="105"/>
      <c r="R221" s="106"/>
      <c r="S221" s="105"/>
      <c r="T221" s="105"/>
      <c r="U221" s="105"/>
    </row>
    <row r="222" ht="12.75" customHeight="1">
      <c r="A222" s="105"/>
      <c r="B222" s="105"/>
      <c r="C222" s="105"/>
      <c r="D222" s="105"/>
      <c r="E222" s="50"/>
      <c r="F222" s="105"/>
      <c r="G222" s="105"/>
      <c r="H222" s="105"/>
      <c r="I222" s="105"/>
      <c r="J222" s="105"/>
      <c r="K222" s="105"/>
      <c r="L222" s="105"/>
      <c r="M222" s="106"/>
      <c r="N222" s="106"/>
      <c r="O222" s="105"/>
      <c r="P222" s="107"/>
      <c r="Q222" s="105"/>
      <c r="R222" s="106"/>
      <c r="S222" s="105"/>
      <c r="T222" s="105"/>
      <c r="U222" s="105"/>
    </row>
    <row r="223" ht="12.75" customHeight="1">
      <c r="A223" s="105"/>
      <c r="B223" s="105"/>
      <c r="C223" s="105"/>
      <c r="D223" s="105"/>
      <c r="E223" s="50"/>
      <c r="F223" s="105"/>
      <c r="G223" s="105"/>
      <c r="H223" s="105"/>
      <c r="I223" s="105"/>
      <c r="J223" s="105"/>
      <c r="K223" s="105"/>
      <c r="L223" s="105"/>
      <c r="M223" s="106"/>
      <c r="N223" s="106"/>
      <c r="O223" s="105"/>
      <c r="P223" s="107"/>
      <c r="Q223" s="105"/>
      <c r="R223" s="106"/>
      <c r="S223" s="105"/>
      <c r="T223" s="105"/>
      <c r="U223" s="105"/>
    </row>
    <row r="224" ht="12.75" customHeight="1">
      <c r="A224" s="105"/>
      <c r="B224" s="105"/>
      <c r="C224" s="105"/>
      <c r="D224" s="105"/>
      <c r="E224" s="50"/>
      <c r="F224" s="105"/>
      <c r="G224" s="105"/>
      <c r="H224" s="105"/>
      <c r="I224" s="105"/>
      <c r="J224" s="105"/>
      <c r="K224" s="105"/>
      <c r="L224" s="105"/>
      <c r="M224" s="106"/>
      <c r="N224" s="106"/>
      <c r="O224" s="105"/>
      <c r="P224" s="107"/>
      <c r="Q224" s="105"/>
      <c r="R224" s="106"/>
      <c r="S224" s="105"/>
      <c r="T224" s="105"/>
      <c r="U224" s="105"/>
    </row>
    <row r="225" ht="12.75" customHeight="1">
      <c r="A225" s="105"/>
      <c r="B225" s="105"/>
      <c r="C225" s="105"/>
      <c r="D225" s="105"/>
      <c r="E225" s="50"/>
      <c r="F225" s="105"/>
      <c r="G225" s="105"/>
      <c r="H225" s="105"/>
      <c r="I225" s="105"/>
      <c r="J225" s="105"/>
      <c r="K225" s="105"/>
      <c r="L225" s="105"/>
      <c r="M225" s="106"/>
      <c r="N225" s="106"/>
      <c r="O225" s="105"/>
      <c r="P225" s="107"/>
      <c r="Q225" s="105"/>
      <c r="R225" s="106"/>
      <c r="S225" s="105"/>
      <c r="T225" s="105"/>
      <c r="U225" s="105"/>
    </row>
    <row r="226" ht="12.75" customHeight="1">
      <c r="A226" s="105"/>
      <c r="B226" s="105"/>
      <c r="C226" s="105"/>
      <c r="D226" s="105"/>
      <c r="E226" s="50"/>
      <c r="F226" s="105"/>
      <c r="G226" s="105"/>
      <c r="H226" s="105"/>
      <c r="I226" s="105"/>
      <c r="J226" s="105"/>
      <c r="K226" s="105"/>
      <c r="L226" s="105"/>
      <c r="M226" s="106"/>
      <c r="N226" s="106"/>
      <c r="O226" s="105"/>
      <c r="P226" s="107"/>
      <c r="Q226" s="105"/>
      <c r="R226" s="106"/>
      <c r="S226" s="105"/>
      <c r="T226" s="105"/>
      <c r="U226" s="105"/>
    </row>
    <row r="227" ht="12.75" customHeight="1">
      <c r="A227" s="105"/>
      <c r="B227" s="105"/>
      <c r="C227" s="105"/>
      <c r="D227" s="105"/>
      <c r="E227" s="50"/>
      <c r="F227" s="105"/>
      <c r="G227" s="105"/>
      <c r="H227" s="105"/>
      <c r="I227" s="105"/>
      <c r="J227" s="105"/>
      <c r="K227" s="105"/>
      <c r="L227" s="105"/>
      <c r="M227" s="106"/>
      <c r="N227" s="106"/>
      <c r="O227" s="105"/>
      <c r="P227" s="107"/>
      <c r="Q227" s="105"/>
      <c r="R227" s="106"/>
      <c r="S227" s="105"/>
      <c r="T227" s="105"/>
      <c r="U227" s="105"/>
    </row>
    <row r="228" ht="12.75" customHeight="1">
      <c r="A228" s="105"/>
      <c r="B228" s="105"/>
      <c r="C228" s="105"/>
      <c r="D228" s="105"/>
      <c r="E228" s="50"/>
      <c r="F228" s="105"/>
      <c r="G228" s="105"/>
      <c r="H228" s="105"/>
      <c r="I228" s="105"/>
      <c r="J228" s="105"/>
      <c r="K228" s="105"/>
      <c r="L228" s="105"/>
      <c r="M228" s="106"/>
      <c r="N228" s="106"/>
      <c r="O228" s="105"/>
      <c r="P228" s="107"/>
      <c r="Q228" s="105"/>
      <c r="R228" s="106"/>
      <c r="S228" s="105"/>
      <c r="T228" s="105"/>
      <c r="U228" s="105"/>
    </row>
    <row r="229" ht="12.75" customHeight="1">
      <c r="A229" s="105"/>
      <c r="B229" s="105"/>
      <c r="C229" s="105"/>
      <c r="D229" s="105"/>
      <c r="E229" s="50"/>
      <c r="F229" s="105"/>
      <c r="G229" s="105"/>
      <c r="H229" s="105"/>
      <c r="I229" s="105"/>
      <c r="J229" s="105"/>
      <c r="K229" s="105"/>
      <c r="L229" s="105"/>
      <c r="M229" s="106"/>
      <c r="N229" s="106"/>
      <c r="O229" s="105"/>
      <c r="P229" s="107"/>
      <c r="Q229" s="105"/>
      <c r="R229" s="106"/>
      <c r="S229" s="105"/>
      <c r="T229" s="105"/>
      <c r="U229" s="105"/>
    </row>
    <row r="230" ht="12.75" customHeight="1">
      <c r="A230" s="105"/>
      <c r="B230" s="105"/>
      <c r="C230" s="105"/>
      <c r="D230" s="105"/>
      <c r="E230" s="50"/>
      <c r="F230" s="105"/>
      <c r="G230" s="105"/>
      <c r="H230" s="105"/>
      <c r="I230" s="105"/>
      <c r="J230" s="105"/>
      <c r="K230" s="105"/>
      <c r="L230" s="105"/>
      <c r="M230" s="106"/>
      <c r="N230" s="106"/>
      <c r="O230" s="105"/>
      <c r="P230" s="107"/>
      <c r="Q230" s="105"/>
      <c r="R230" s="106"/>
      <c r="S230" s="105"/>
      <c r="T230" s="105"/>
      <c r="U230" s="105"/>
    </row>
    <row r="231" ht="12.75" customHeight="1">
      <c r="A231" s="105"/>
      <c r="B231" s="105"/>
      <c r="C231" s="105"/>
      <c r="D231" s="105"/>
      <c r="E231" s="50"/>
      <c r="F231" s="105"/>
      <c r="G231" s="105"/>
      <c r="H231" s="105"/>
      <c r="I231" s="105"/>
      <c r="J231" s="105"/>
      <c r="K231" s="105"/>
      <c r="L231" s="105"/>
      <c r="M231" s="106"/>
      <c r="N231" s="106"/>
      <c r="O231" s="105"/>
      <c r="P231" s="107"/>
      <c r="Q231" s="105"/>
      <c r="R231" s="106"/>
      <c r="S231" s="105"/>
      <c r="T231" s="105"/>
      <c r="U231" s="105"/>
    </row>
    <row r="232" ht="12.75" customHeight="1">
      <c r="A232" s="105"/>
      <c r="B232" s="105"/>
      <c r="C232" s="105"/>
      <c r="D232" s="105"/>
      <c r="E232" s="50"/>
      <c r="F232" s="105"/>
      <c r="G232" s="105"/>
      <c r="H232" s="105"/>
      <c r="I232" s="105"/>
      <c r="J232" s="105"/>
      <c r="K232" s="105"/>
      <c r="L232" s="105"/>
      <c r="M232" s="106"/>
      <c r="N232" s="106"/>
      <c r="O232" s="105"/>
      <c r="P232" s="107"/>
      <c r="Q232" s="105"/>
      <c r="R232" s="106"/>
      <c r="S232" s="105"/>
      <c r="T232" s="105"/>
      <c r="U232" s="105"/>
    </row>
    <row r="233" ht="12.75" customHeight="1">
      <c r="A233" s="105"/>
      <c r="B233" s="105"/>
      <c r="C233" s="105"/>
      <c r="D233" s="105"/>
      <c r="E233" s="50"/>
      <c r="F233" s="105"/>
      <c r="G233" s="105"/>
      <c r="H233" s="105"/>
      <c r="I233" s="105"/>
      <c r="J233" s="105"/>
      <c r="K233" s="105"/>
      <c r="L233" s="105"/>
      <c r="M233" s="106"/>
      <c r="N233" s="106"/>
      <c r="O233" s="105"/>
      <c r="P233" s="107"/>
      <c r="Q233" s="105"/>
      <c r="R233" s="106"/>
      <c r="S233" s="105"/>
      <c r="T233" s="105"/>
      <c r="U233" s="105"/>
    </row>
    <row r="234" ht="12.75" customHeight="1">
      <c r="A234" s="105"/>
      <c r="B234" s="105"/>
      <c r="C234" s="105"/>
      <c r="D234" s="105"/>
      <c r="E234" s="50"/>
      <c r="F234" s="105"/>
      <c r="G234" s="105"/>
      <c r="H234" s="105"/>
      <c r="I234" s="105"/>
      <c r="J234" s="105"/>
      <c r="K234" s="105"/>
      <c r="L234" s="105"/>
      <c r="M234" s="106"/>
      <c r="N234" s="106"/>
      <c r="O234" s="105"/>
      <c r="P234" s="107"/>
      <c r="Q234" s="105"/>
      <c r="R234" s="106"/>
      <c r="S234" s="105"/>
      <c r="T234" s="105"/>
      <c r="U234" s="105"/>
    </row>
    <row r="235" ht="12.75" customHeight="1">
      <c r="A235" s="105"/>
      <c r="B235" s="105"/>
      <c r="C235" s="105"/>
      <c r="D235" s="105"/>
      <c r="E235" s="50"/>
      <c r="F235" s="105"/>
      <c r="G235" s="105"/>
      <c r="H235" s="105"/>
      <c r="I235" s="105"/>
      <c r="J235" s="105"/>
      <c r="K235" s="105"/>
      <c r="L235" s="105"/>
      <c r="M235" s="106"/>
      <c r="N235" s="106"/>
      <c r="O235" s="105"/>
      <c r="P235" s="107"/>
      <c r="Q235" s="105"/>
      <c r="R235" s="106"/>
      <c r="S235" s="105"/>
      <c r="T235" s="105"/>
      <c r="U235" s="105"/>
    </row>
    <row r="236" ht="12.75" customHeight="1">
      <c r="A236" s="105"/>
      <c r="B236" s="105"/>
      <c r="C236" s="105"/>
      <c r="D236" s="105"/>
      <c r="E236" s="50"/>
      <c r="F236" s="105"/>
      <c r="G236" s="105"/>
      <c r="H236" s="105"/>
      <c r="I236" s="105"/>
      <c r="J236" s="105"/>
      <c r="K236" s="105"/>
      <c r="L236" s="105"/>
      <c r="M236" s="106"/>
      <c r="N236" s="106"/>
      <c r="O236" s="105"/>
      <c r="P236" s="107"/>
      <c r="Q236" s="105"/>
      <c r="R236" s="106"/>
      <c r="S236" s="105"/>
      <c r="T236" s="105"/>
      <c r="U236" s="105"/>
    </row>
    <row r="237" ht="12.75" customHeight="1">
      <c r="A237" s="105"/>
      <c r="B237" s="105"/>
      <c r="C237" s="105"/>
      <c r="D237" s="105"/>
      <c r="E237" s="50"/>
      <c r="F237" s="105"/>
      <c r="G237" s="105"/>
      <c r="H237" s="105"/>
      <c r="I237" s="105"/>
      <c r="J237" s="105"/>
      <c r="K237" s="105"/>
      <c r="L237" s="105"/>
      <c r="M237" s="106"/>
      <c r="N237" s="106"/>
      <c r="O237" s="105"/>
      <c r="P237" s="107"/>
      <c r="Q237" s="105"/>
      <c r="R237" s="106"/>
      <c r="S237" s="105"/>
      <c r="T237" s="105"/>
      <c r="U237" s="105"/>
    </row>
    <row r="238" ht="12.75" customHeight="1">
      <c r="A238" s="105"/>
      <c r="B238" s="105"/>
      <c r="C238" s="105"/>
      <c r="D238" s="105"/>
      <c r="E238" s="50"/>
      <c r="F238" s="105"/>
      <c r="G238" s="105"/>
      <c r="H238" s="105"/>
      <c r="I238" s="105"/>
      <c r="J238" s="105"/>
      <c r="K238" s="105"/>
      <c r="L238" s="105"/>
      <c r="M238" s="106"/>
      <c r="N238" s="106"/>
      <c r="O238" s="105"/>
      <c r="P238" s="107"/>
      <c r="Q238" s="105"/>
      <c r="R238" s="106"/>
      <c r="S238" s="105"/>
      <c r="T238" s="105"/>
      <c r="U238" s="105"/>
    </row>
    <row r="239" ht="12.75" customHeight="1">
      <c r="A239" s="105"/>
      <c r="B239" s="105"/>
      <c r="C239" s="105"/>
      <c r="D239" s="105"/>
      <c r="E239" s="50"/>
      <c r="F239" s="105"/>
      <c r="G239" s="105"/>
      <c r="H239" s="105"/>
      <c r="I239" s="105"/>
      <c r="J239" s="105"/>
      <c r="K239" s="105"/>
      <c r="L239" s="105"/>
      <c r="M239" s="106"/>
      <c r="N239" s="106"/>
      <c r="O239" s="105"/>
      <c r="P239" s="107"/>
      <c r="Q239" s="105"/>
      <c r="R239" s="106"/>
      <c r="S239" s="105"/>
      <c r="T239" s="105"/>
      <c r="U239" s="105"/>
    </row>
    <row r="240" ht="12.75" customHeight="1">
      <c r="A240" s="105"/>
      <c r="B240" s="105"/>
      <c r="C240" s="105"/>
      <c r="D240" s="105"/>
      <c r="E240" s="50"/>
      <c r="F240" s="105"/>
      <c r="G240" s="105"/>
      <c r="H240" s="105"/>
      <c r="I240" s="105"/>
      <c r="J240" s="105"/>
      <c r="K240" s="105"/>
      <c r="L240" s="105"/>
      <c r="M240" s="106"/>
      <c r="N240" s="106"/>
      <c r="O240" s="105"/>
      <c r="P240" s="107"/>
      <c r="Q240" s="105"/>
      <c r="R240" s="106"/>
      <c r="S240" s="105"/>
      <c r="T240" s="105"/>
      <c r="U240" s="105"/>
    </row>
    <row r="241" ht="12.75" customHeight="1">
      <c r="A241" s="105"/>
      <c r="B241" s="105"/>
      <c r="C241" s="105"/>
      <c r="D241" s="105"/>
      <c r="E241" s="50"/>
      <c r="F241" s="105"/>
      <c r="G241" s="105"/>
      <c r="H241" s="105"/>
      <c r="I241" s="105"/>
      <c r="J241" s="105"/>
      <c r="K241" s="105"/>
      <c r="L241" s="105"/>
      <c r="M241" s="106"/>
      <c r="N241" s="106"/>
      <c r="O241" s="105"/>
      <c r="P241" s="107"/>
      <c r="Q241" s="105"/>
      <c r="R241" s="106"/>
      <c r="S241" s="105"/>
      <c r="T241" s="105"/>
      <c r="U241" s="105"/>
    </row>
    <row r="242" ht="12.75" customHeight="1">
      <c r="A242" s="105"/>
      <c r="B242" s="105"/>
      <c r="C242" s="105"/>
      <c r="D242" s="105"/>
      <c r="E242" s="50"/>
      <c r="F242" s="105"/>
      <c r="G242" s="105"/>
      <c r="H242" s="105"/>
      <c r="I242" s="105"/>
      <c r="J242" s="105"/>
      <c r="K242" s="105"/>
      <c r="L242" s="105"/>
      <c r="M242" s="106"/>
      <c r="N242" s="106"/>
      <c r="O242" s="105"/>
      <c r="P242" s="107"/>
      <c r="Q242" s="105"/>
      <c r="R242" s="106"/>
      <c r="S242" s="105"/>
      <c r="T242" s="105"/>
      <c r="U242" s="105"/>
    </row>
    <row r="243" ht="12.75" customHeight="1">
      <c r="A243" s="105"/>
      <c r="B243" s="105"/>
      <c r="C243" s="105"/>
      <c r="D243" s="105"/>
      <c r="E243" s="50"/>
      <c r="F243" s="105"/>
      <c r="G243" s="105"/>
      <c r="H243" s="105"/>
      <c r="I243" s="105"/>
      <c r="J243" s="105"/>
      <c r="K243" s="105"/>
      <c r="L243" s="105"/>
      <c r="M243" s="106"/>
      <c r="N243" s="106"/>
      <c r="O243" s="105"/>
      <c r="P243" s="107"/>
      <c r="Q243" s="105"/>
      <c r="R243" s="106"/>
      <c r="S243" s="105"/>
      <c r="T243" s="105"/>
      <c r="U243" s="105"/>
    </row>
    <row r="244" ht="12.75" customHeight="1">
      <c r="A244" s="105"/>
      <c r="B244" s="105"/>
      <c r="C244" s="105"/>
      <c r="D244" s="105"/>
      <c r="E244" s="50"/>
      <c r="F244" s="105"/>
      <c r="G244" s="105"/>
      <c r="H244" s="105"/>
      <c r="I244" s="105"/>
      <c r="J244" s="105"/>
      <c r="K244" s="105"/>
      <c r="L244" s="105"/>
      <c r="M244" s="106"/>
      <c r="N244" s="106"/>
      <c r="O244" s="105"/>
      <c r="P244" s="107"/>
      <c r="Q244" s="105"/>
      <c r="R244" s="106"/>
      <c r="S244" s="105"/>
      <c r="T244" s="105"/>
      <c r="U244" s="105"/>
    </row>
    <row r="245" ht="12.75" customHeight="1">
      <c r="A245" s="105"/>
      <c r="B245" s="105"/>
      <c r="C245" s="105"/>
      <c r="D245" s="105"/>
      <c r="E245" s="50"/>
      <c r="F245" s="105"/>
      <c r="G245" s="105"/>
      <c r="H245" s="105"/>
      <c r="I245" s="105"/>
      <c r="J245" s="105"/>
      <c r="K245" s="105"/>
      <c r="L245" s="105"/>
      <c r="M245" s="106"/>
      <c r="N245" s="106"/>
      <c r="O245" s="105"/>
      <c r="P245" s="107"/>
      <c r="Q245" s="105"/>
      <c r="R245" s="106"/>
      <c r="S245" s="105"/>
      <c r="T245" s="105"/>
      <c r="U245" s="105"/>
    </row>
    <row r="246" ht="12.75" customHeight="1">
      <c r="A246" s="105"/>
      <c r="B246" s="105"/>
      <c r="C246" s="105"/>
      <c r="D246" s="105"/>
      <c r="E246" s="50"/>
      <c r="F246" s="105"/>
      <c r="G246" s="105"/>
      <c r="H246" s="105"/>
      <c r="I246" s="105"/>
      <c r="J246" s="105"/>
      <c r="K246" s="105"/>
      <c r="L246" s="105"/>
      <c r="M246" s="106"/>
      <c r="N246" s="106"/>
      <c r="O246" s="105"/>
      <c r="P246" s="107"/>
      <c r="Q246" s="105"/>
      <c r="R246" s="106"/>
      <c r="S246" s="105"/>
      <c r="T246" s="105"/>
      <c r="U246" s="105"/>
    </row>
    <row r="247" ht="12.75" customHeight="1">
      <c r="A247" s="105"/>
      <c r="B247" s="105"/>
      <c r="C247" s="105"/>
      <c r="D247" s="105"/>
      <c r="E247" s="50"/>
      <c r="F247" s="105"/>
      <c r="G247" s="105"/>
      <c r="H247" s="105"/>
      <c r="I247" s="105"/>
      <c r="J247" s="105"/>
      <c r="K247" s="105"/>
      <c r="L247" s="105"/>
      <c r="M247" s="106"/>
      <c r="N247" s="106"/>
      <c r="O247" s="105"/>
      <c r="P247" s="107"/>
      <c r="Q247" s="105"/>
      <c r="R247" s="106"/>
      <c r="S247" s="105"/>
      <c r="T247" s="105"/>
      <c r="U247" s="105"/>
    </row>
    <row r="248" ht="12.75" customHeight="1">
      <c r="A248" s="105"/>
      <c r="B248" s="105"/>
      <c r="C248" s="105"/>
      <c r="D248" s="105"/>
      <c r="E248" s="50"/>
      <c r="F248" s="105"/>
      <c r="G248" s="105"/>
      <c r="H248" s="105"/>
      <c r="I248" s="105"/>
      <c r="J248" s="105"/>
      <c r="K248" s="105"/>
      <c r="L248" s="105"/>
      <c r="M248" s="106"/>
      <c r="N248" s="106"/>
      <c r="O248" s="105"/>
      <c r="P248" s="107"/>
      <c r="Q248" s="105"/>
      <c r="R248" s="106"/>
      <c r="S248" s="105"/>
      <c r="T248" s="105"/>
      <c r="U248" s="105"/>
    </row>
    <row r="249" ht="12.75" customHeight="1">
      <c r="A249" s="105"/>
      <c r="B249" s="105"/>
      <c r="C249" s="105"/>
      <c r="D249" s="105"/>
      <c r="E249" s="50"/>
      <c r="F249" s="105"/>
      <c r="G249" s="105"/>
      <c r="H249" s="105"/>
      <c r="I249" s="105"/>
      <c r="J249" s="105"/>
      <c r="K249" s="105"/>
      <c r="L249" s="105"/>
      <c r="M249" s="106"/>
      <c r="N249" s="106"/>
      <c r="O249" s="105"/>
      <c r="P249" s="107"/>
      <c r="Q249" s="105"/>
      <c r="R249" s="106"/>
      <c r="S249" s="105"/>
      <c r="T249" s="105"/>
      <c r="U249" s="105"/>
    </row>
    <row r="250" ht="12.75" customHeight="1">
      <c r="A250" s="105"/>
      <c r="B250" s="105"/>
      <c r="C250" s="105"/>
      <c r="D250" s="105"/>
      <c r="E250" s="50"/>
      <c r="F250" s="105"/>
      <c r="G250" s="105"/>
      <c r="H250" s="105"/>
      <c r="I250" s="105"/>
      <c r="J250" s="105"/>
      <c r="K250" s="105"/>
      <c r="L250" s="105"/>
      <c r="M250" s="106"/>
      <c r="N250" s="106"/>
      <c r="O250" s="105"/>
      <c r="P250" s="107"/>
      <c r="Q250" s="105"/>
      <c r="R250" s="106"/>
      <c r="S250" s="105"/>
      <c r="T250" s="105"/>
      <c r="U250" s="105"/>
    </row>
    <row r="251" ht="12.75" customHeight="1">
      <c r="A251" s="105"/>
      <c r="B251" s="105"/>
      <c r="C251" s="105"/>
      <c r="D251" s="105"/>
      <c r="E251" s="50"/>
      <c r="F251" s="105"/>
      <c r="G251" s="105"/>
      <c r="H251" s="105"/>
      <c r="I251" s="105"/>
      <c r="J251" s="105"/>
      <c r="K251" s="105"/>
      <c r="L251" s="105"/>
      <c r="M251" s="106"/>
      <c r="N251" s="106"/>
      <c r="O251" s="105"/>
      <c r="P251" s="107"/>
      <c r="Q251" s="105"/>
      <c r="R251" s="106"/>
      <c r="S251" s="105"/>
      <c r="T251" s="105"/>
      <c r="U251" s="105"/>
    </row>
    <row r="252" ht="12.75" customHeight="1">
      <c r="A252" s="105"/>
      <c r="B252" s="105"/>
      <c r="C252" s="105"/>
      <c r="D252" s="105"/>
      <c r="E252" s="50"/>
      <c r="F252" s="105"/>
      <c r="G252" s="105"/>
      <c r="H252" s="105"/>
      <c r="I252" s="105"/>
      <c r="J252" s="105"/>
      <c r="K252" s="105"/>
      <c r="L252" s="105"/>
      <c r="M252" s="106"/>
      <c r="N252" s="106"/>
      <c r="O252" s="105"/>
      <c r="P252" s="107"/>
      <c r="Q252" s="105"/>
      <c r="R252" s="106"/>
      <c r="S252" s="105"/>
      <c r="T252" s="105"/>
      <c r="U252" s="105"/>
    </row>
    <row r="253" ht="12.75" customHeight="1">
      <c r="A253" s="105"/>
      <c r="B253" s="105"/>
      <c r="C253" s="105"/>
      <c r="D253" s="105"/>
      <c r="E253" s="50"/>
      <c r="F253" s="105"/>
      <c r="G253" s="105"/>
      <c r="H253" s="105"/>
      <c r="I253" s="105"/>
      <c r="J253" s="105"/>
      <c r="K253" s="105"/>
      <c r="L253" s="105"/>
      <c r="M253" s="106"/>
      <c r="N253" s="106"/>
      <c r="O253" s="105"/>
      <c r="P253" s="107"/>
      <c r="Q253" s="105"/>
      <c r="R253" s="106"/>
      <c r="S253" s="105"/>
      <c r="T253" s="105"/>
      <c r="U253" s="105"/>
    </row>
    <row r="254" ht="12.75" customHeight="1">
      <c r="A254" s="105"/>
      <c r="B254" s="105"/>
      <c r="C254" s="105"/>
      <c r="D254" s="105"/>
      <c r="E254" s="50"/>
      <c r="F254" s="105"/>
      <c r="G254" s="105"/>
      <c r="H254" s="105"/>
      <c r="I254" s="105"/>
      <c r="J254" s="105"/>
      <c r="K254" s="105"/>
      <c r="L254" s="105"/>
      <c r="M254" s="106"/>
      <c r="N254" s="106"/>
      <c r="O254" s="105"/>
      <c r="P254" s="107"/>
      <c r="Q254" s="105"/>
      <c r="R254" s="106"/>
      <c r="S254" s="105"/>
      <c r="T254" s="105"/>
      <c r="U254" s="105"/>
    </row>
    <row r="255" ht="12.75" customHeight="1">
      <c r="A255" s="105"/>
      <c r="B255" s="105"/>
      <c r="C255" s="105"/>
      <c r="D255" s="105"/>
      <c r="E255" s="50"/>
      <c r="F255" s="105"/>
      <c r="G255" s="105"/>
      <c r="H255" s="105"/>
      <c r="I255" s="105"/>
      <c r="J255" s="105"/>
      <c r="K255" s="105"/>
      <c r="L255" s="105"/>
      <c r="M255" s="106"/>
      <c r="N255" s="106"/>
      <c r="O255" s="105"/>
      <c r="P255" s="107"/>
      <c r="Q255" s="105"/>
      <c r="R255" s="106"/>
      <c r="S255" s="105"/>
      <c r="T255" s="105"/>
      <c r="U255" s="105"/>
    </row>
    <row r="256" ht="12.75" customHeight="1">
      <c r="A256" s="105"/>
      <c r="B256" s="105"/>
      <c r="C256" s="105"/>
      <c r="D256" s="105"/>
      <c r="E256" s="50"/>
      <c r="F256" s="105"/>
      <c r="G256" s="105"/>
      <c r="H256" s="105"/>
      <c r="I256" s="105"/>
      <c r="J256" s="105"/>
      <c r="K256" s="105"/>
      <c r="L256" s="105"/>
      <c r="M256" s="106"/>
      <c r="N256" s="106"/>
      <c r="O256" s="105"/>
      <c r="P256" s="107"/>
      <c r="Q256" s="105"/>
      <c r="R256" s="106"/>
      <c r="S256" s="105"/>
      <c r="T256" s="105"/>
      <c r="U256" s="105"/>
    </row>
    <row r="257" ht="12.75" customHeight="1">
      <c r="A257" s="105"/>
      <c r="B257" s="105"/>
      <c r="C257" s="105"/>
      <c r="D257" s="105"/>
      <c r="E257" s="50"/>
      <c r="F257" s="105"/>
      <c r="G257" s="105"/>
      <c r="H257" s="105"/>
      <c r="I257" s="105"/>
      <c r="J257" s="105"/>
      <c r="K257" s="105"/>
      <c r="L257" s="105"/>
      <c r="M257" s="106"/>
      <c r="N257" s="106"/>
      <c r="O257" s="105"/>
      <c r="P257" s="107"/>
      <c r="Q257" s="105"/>
      <c r="R257" s="106"/>
      <c r="S257" s="105"/>
      <c r="T257" s="105"/>
      <c r="U257" s="105"/>
    </row>
    <row r="258" ht="12.75" customHeight="1">
      <c r="A258" s="105"/>
      <c r="B258" s="105"/>
      <c r="C258" s="105"/>
      <c r="D258" s="105"/>
      <c r="E258" s="50"/>
      <c r="F258" s="105"/>
      <c r="G258" s="105"/>
      <c r="H258" s="105"/>
      <c r="I258" s="105"/>
      <c r="J258" s="105"/>
      <c r="K258" s="105"/>
      <c r="L258" s="105"/>
      <c r="M258" s="106"/>
      <c r="N258" s="106"/>
      <c r="O258" s="105"/>
      <c r="P258" s="107"/>
      <c r="Q258" s="105"/>
      <c r="R258" s="106"/>
      <c r="S258" s="105"/>
      <c r="T258" s="105"/>
      <c r="U258" s="105"/>
    </row>
    <row r="259" ht="12.75" customHeight="1">
      <c r="A259" s="105"/>
      <c r="B259" s="105"/>
      <c r="C259" s="105"/>
      <c r="D259" s="105"/>
      <c r="E259" s="50"/>
      <c r="F259" s="105"/>
      <c r="G259" s="105"/>
      <c r="H259" s="105"/>
      <c r="I259" s="105"/>
      <c r="J259" s="105"/>
      <c r="K259" s="105"/>
      <c r="L259" s="105"/>
      <c r="M259" s="106"/>
      <c r="N259" s="106"/>
      <c r="O259" s="105"/>
      <c r="P259" s="107"/>
      <c r="Q259" s="105"/>
      <c r="R259" s="106"/>
      <c r="S259" s="105"/>
      <c r="T259" s="105"/>
      <c r="U259" s="105"/>
    </row>
    <row r="260" ht="12.75" customHeight="1">
      <c r="A260" s="105"/>
      <c r="B260" s="105"/>
      <c r="C260" s="105"/>
      <c r="D260" s="105"/>
      <c r="E260" s="50"/>
      <c r="F260" s="105"/>
      <c r="G260" s="105"/>
      <c r="H260" s="105"/>
      <c r="I260" s="105"/>
      <c r="J260" s="105"/>
      <c r="K260" s="105"/>
      <c r="L260" s="105"/>
      <c r="M260" s="106"/>
      <c r="N260" s="106"/>
      <c r="O260" s="105"/>
      <c r="P260" s="107"/>
      <c r="Q260" s="105"/>
      <c r="R260" s="106"/>
      <c r="S260" s="105"/>
      <c r="T260" s="105"/>
      <c r="U260" s="105"/>
    </row>
    <row r="261" ht="12.75" customHeight="1">
      <c r="A261" s="105"/>
      <c r="B261" s="105"/>
      <c r="C261" s="105"/>
      <c r="D261" s="105"/>
      <c r="E261" s="50"/>
      <c r="F261" s="105"/>
      <c r="G261" s="105"/>
      <c r="H261" s="105"/>
      <c r="I261" s="105"/>
      <c r="J261" s="105"/>
      <c r="K261" s="105"/>
      <c r="L261" s="105"/>
      <c r="M261" s="106"/>
      <c r="N261" s="106"/>
      <c r="O261" s="105"/>
      <c r="P261" s="107"/>
      <c r="Q261" s="105"/>
      <c r="R261" s="106"/>
      <c r="S261" s="105"/>
      <c r="T261" s="105"/>
      <c r="U261" s="105"/>
    </row>
    <row r="262" ht="12.75" customHeight="1">
      <c r="A262" s="105"/>
      <c r="B262" s="105"/>
      <c r="C262" s="105"/>
      <c r="D262" s="105"/>
      <c r="E262" s="50"/>
      <c r="F262" s="105"/>
      <c r="G262" s="105"/>
      <c r="H262" s="105"/>
      <c r="I262" s="105"/>
      <c r="J262" s="105"/>
      <c r="K262" s="105"/>
      <c r="L262" s="105"/>
      <c r="M262" s="106"/>
      <c r="N262" s="106"/>
      <c r="O262" s="105"/>
      <c r="P262" s="107"/>
      <c r="Q262" s="105"/>
      <c r="R262" s="106"/>
      <c r="S262" s="105"/>
      <c r="T262" s="105"/>
      <c r="U262" s="105"/>
    </row>
    <row r="263" ht="12.75" customHeight="1">
      <c r="A263" s="105"/>
      <c r="B263" s="105"/>
      <c r="C263" s="105"/>
      <c r="D263" s="105"/>
      <c r="E263" s="50"/>
      <c r="F263" s="105"/>
      <c r="G263" s="105"/>
      <c r="H263" s="105"/>
      <c r="I263" s="105"/>
      <c r="J263" s="105"/>
      <c r="K263" s="105"/>
      <c r="L263" s="105"/>
      <c r="M263" s="106"/>
      <c r="N263" s="106"/>
      <c r="O263" s="105"/>
      <c r="P263" s="107"/>
      <c r="Q263" s="105"/>
      <c r="R263" s="106"/>
      <c r="S263" s="105"/>
      <c r="T263" s="105"/>
      <c r="U263" s="105"/>
    </row>
    <row r="264" ht="12.75" customHeight="1">
      <c r="A264" s="105"/>
      <c r="B264" s="105"/>
      <c r="C264" s="105"/>
      <c r="D264" s="105"/>
      <c r="E264" s="50"/>
      <c r="F264" s="105"/>
      <c r="G264" s="105"/>
      <c r="H264" s="105"/>
      <c r="I264" s="105"/>
      <c r="J264" s="105"/>
      <c r="K264" s="105"/>
      <c r="L264" s="105"/>
      <c r="M264" s="106"/>
      <c r="N264" s="106"/>
      <c r="O264" s="105"/>
      <c r="P264" s="107"/>
      <c r="Q264" s="105"/>
      <c r="R264" s="106"/>
      <c r="S264" s="105"/>
      <c r="T264" s="105"/>
      <c r="U264" s="105"/>
    </row>
    <row r="265" ht="12.75" customHeight="1">
      <c r="A265" s="105"/>
      <c r="B265" s="105"/>
      <c r="C265" s="105"/>
      <c r="D265" s="105"/>
      <c r="E265" s="50"/>
      <c r="F265" s="105"/>
      <c r="G265" s="105"/>
      <c r="H265" s="105"/>
      <c r="I265" s="105"/>
      <c r="J265" s="105"/>
      <c r="K265" s="105"/>
      <c r="L265" s="105"/>
      <c r="M265" s="106"/>
      <c r="N265" s="106"/>
      <c r="O265" s="105"/>
      <c r="P265" s="107"/>
      <c r="Q265" s="105"/>
      <c r="R265" s="106"/>
      <c r="S265" s="105"/>
      <c r="T265" s="105"/>
      <c r="U265" s="105"/>
    </row>
    <row r="266" ht="12.75" customHeight="1">
      <c r="A266" s="105"/>
      <c r="B266" s="105"/>
      <c r="C266" s="105"/>
      <c r="D266" s="105"/>
      <c r="E266" s="50"/>
      <c r="F266" s="105"/>
      <c r="G266" s="105"/>
      <c r="H266" s="105"/>
      <c r="I266" s="105"/>
      <c r="J266" s="105"/>
      <c r="K266" s="105"/>
      <c r="L266" s="105"/>
      <c r="M266" s="106"/>
      <c r="N266" s="106"/>
      <c r="O266" s="105"/>
      <c r="P266" s="107"/>
      <c r="Q266" s="105"/>
      <c r="R266" s="106"/>
      <c r="S266" s="105"/>
      <c r="T266" s="105"/>
      <c r="U266" s="105"/>
    </row>
    <row r="267" ht="12.75" customHeight="1">
      <c r="A267" s="105"/>
      <c r="B267" s="105"/>
      <c r="C267" s="105"/>
      <c r="D267" s="105"/>
      <c r="E267" s="50"/>
      <c r="F267" s="105"/>
      <c r="G267" s="105"/>
      <c r="H267" s="105"/>
      <c r="I267" s="105"/>
      <c r="J267" s="105"/>
      <c r="K267" s="105"/>
      <c r="L267" s="105"/>
      <c r="M267" s="106"/>
      <c r="N267" s="106"/>
      <c r="O267" s="105"/>
      <c r="P267" s="107"/>
      <c r="Q267" s="105"/>
      <c r="R267" s="106"/>
      <c r="S267" s="105"/>
      <c r="T267" s="105"/>
      <c r="U267" s="105"/>
    </row>
    <row r="268" ht="12.75" customHeight="1">
      <c r="A268" s="105"/>
      <c r="B268" s="105"/>
      <c r="C268" s="105"/>
      <c r="D268" s="105"/>
      <c r="E268" s="50"/>
      <c r="F268" s="105"/>
      <c r="G268" s="105"/>
      <c r="H268" s="105"/>
      <c r="I268" s="105"/>
      <c r="J268" s="105"/>
      <c r="K268" s="105"/>
      <c r="L268" s="105"/>
      <c r="M268" s="106"/>
      <c r="N268" s="106"/>
      <c r="O268" s="105"/>
      <c r="P268" s="107"/>
      <c r="Q268" s="105"/>
      <c r="R268" s="106"/>
      <c r="S268" s="105"/>
      <c r="T268" s="105"/>
      <c r="U268" s="105"/>
    </row>
    <row r="269" ht="12.75" customHeight="1">
      <c r="A269" s="105"/>
      <c r="B269" s="105"/>
      <c r="C269" s="105"/>
      <c r="D269" s="105"/>
      <c r="E269" s="50"/>
      <c r="F269" s="105"/>
      <c r="G269" s="105"/>
      <c r="H269" s="105"/>
      <c r="I269" s="105"/>
      <c r="J269" s="105"/>
      <c r="K269" s="105"/>
      <c r="L269" s="105"/>
      <c r="M269" s="106"/>
      <c r="N269" s="106"/>
      <c r="O269" s="105"/>
      <c r="P269" s="107"/>
      <c r="Q269" s="105"/>
      <c r="R269" s="106"/>
      <c r="S269" s="105"/>
      <c r="T269" s="105"/>
      <c r="U269" s="105"/>
    </row>
    <row r="270" ht="12.75" customHeight="1">
      <c r="A270" s="105"/>
      <c r="B270" s="105"/>
      <c r="C270" s="105"/>
      <c r="D270" s="105"/>
      <c r="E270" s="50"/>
      <c r="F270" s="105"/>
      <c r="G270" s="105"/>
      <c r="H270" s="105"/>
      <c r="I270" s="105"/>
      <c r="J270" s="105"/>
      <c r="K270" s="105"/>
      <c r="L270" s="105"/>
      <c r="M270" s="106"/>
      <c r="N270" s="106"/>
      <c r="O270" s="105"/>
      <c r="P270" s="107"/>
      <c r="Q270" s="105"/>
      <c r="R270" s="106"/>
      <c r="S270" s="105"/>
      <c r="T270" s="105"/>
      <c r="U270" s="105"/>
    </row>
    <row r="271" ht="12.75" customHeight="1">
      <c r="A271" s="105"/>
      <c r="B271" s="105"/>
      <c r="C271" s="105"/>
      <c r="D271" s="105"/>
      <c r="E271" s="50"/>
      <c r="F271" s="105"/>
      <c r="G271" s="105"/>
      <c r="H271" s="105"/>
      <c r="I271" s="105"/>
      <c r="J271" s="105"/>
      <c r="K271" s="105"/>
      <c r="L271" s="105"/>
      <c r="M271" s="106"/>
      <c r="N271" s="106"/>
      <c r="O271" s="105"/>
      <c r="P271" s="107"/>
      <c r="Q271" s="105"/>
      <c r="R271" s="106"/>
      <c r="S271" s="105"/>
      <c r="T271" s="105"/>
      <c r="U271" s="105"/>
    </row>
    <row r="272" ht="12.75" customHeight="1">
      <c r="A272" s="105"/>
      <c r="B272" s="105"/>
      <c r="C272" s="105"/>
      <c r="D272" s="105"/>
      <c r="E272" s="50"/>
      <c r="F272" s="105"/>
      <c r="G272" s="105"/>
      <c r="H272" s="105"/>
      <c r="I272" s="105"/>
      <c r="J272" s="105"/>
      <c r="K272" s="105"/>
      <c r="L272" s="105"/>
      <c r="M272" s="106"/>
      <c r="N272" s="106"/>
      <c r="O272" s="105"/>
      <c r="P272" s="107"/>
      <c r="Q272" s="105"/>
      <c r="R272" s="106"/>
      <c r="S272" s="105"/>
      <c r="T272" s="105"/>
      <c r="U272" s="105"/>
    </row>
    <row r="273" ht="12.75" customHeight="1">
      <c r="A273" s="105"/>
      <c r="B273" s="105"/>
      <c r="C273" s="105"/>
      <c r="D273" s="105"/>
      <c r="E273" s="50"/>
      <c r="F273" s="105"/>
      <c r="G273" s="105"/>
      <c r="H273" s="105"/>
      <c r="I273" s="105"/>
      <c r="J273" s="105"/>
      <c r="K273" s="105"/>
      <c r="L273" s="105"/>
      <c r="M273" s="106"/>
      <c r="N273" s="106"/>
      <c r="O273" s="105"/>
      <c r="P273" s="107"/>
      <c r="Q273" s="105"/>
      <c r="R273" s="106"/>
      <c r="S273" s="105"/>
      <c r="T273" s="105"/>
      <c r="U273" s="105"/>
    </row>
    <row r="274" ht="12.75" customHeight="1">
      <c r="A274" s="105"/>
      <c r="B274" s="105"/>
      <c r="C274" s="105"/>
      <c r="D274" s="105"/>
      <c r="E274" s="50"/>
      <c r="F274" s="105"/>
      <c r="G274" s="105"/>
      <c r="H274" s="105"/>
      <c r="I274" s="105"/>
      <c r="J274" s="105"/>
      <c r="K274" s="105"/>
      <c r="L274" s="105"/>
      <c r="M274" s="106"/>
      <c r="N274" s="106"/>
      <c r="O274" s="105"/>
      <c r="P274" s="107"/>
      <c r="Q274" s="105"/>
      <c r="R274" s="106"/>
      <c r="S274" s="105"/>
      <c r="T274" s="105"/>
      <c r="U274" s="105"/>
    </row>
    <row r="275" ht="12.75" customHeight="1">
      <c r="A275" s="105"/>
      <c r="B275" s="105"/>
      <c r="C275" s="105"/>
      <c r="D275" s="105"/>
      <c r="E275" s="50"/>
      <c r="F275" s="105"/>
      <c r="G275" s="105"/>
      <c r="H275" s="105"/>
      <c r="I275" s="105"/>
      <c r="J275" s="105"/>
      <c r="K275" s="105"/>
      <c r="L275" s="105"/>
      <c r="M275" s="106"/>
      <c r="N275" s="106"/>
      <c r="O275" s="105"/>
      <c r="P275" s="107"/>
      <c r="Q275" s="105"/>
      <c r="R275" s="106"/>
      <c r="S275" s="105"/>
      <c r="T275" s="105"/>
      <c r="U275" s="105"/>
    </row>
    <row r="276" ht="12.75" customHeight="1">
      <c r="A276" s="105"/>
      <c r="B276" s="105"/>
      <c r="C276" s="105"/>
      <c r="D276" s="105"/>
      <c r="E276" s="50"/>
      <c r="F276" s="105"/>
      <c r="G276" s="105"/>
      <c r="H276" s="105"/>
      <c r="I276" s="105"/>
      <c r="J276" s="105"/>
      <c r="K276" s="105"/>
      <c r="L276" s="105"/>
      <c r="M276" s="106"/>
      <c r="N276" s="106"/>
      <c r="O276" s="105"/>
      <c r="P276" s="107"/>
      <c r="Q276" s="105"/>
      <c r="R276" s="106"/>
      <c r="S276" s="105"/>
      <c r="T276" s="105"/>
      <c r="U276" s="105"/>
    </row>
    <row r="277" ht="12.75" customHeight="1">
      <c r="A277" s="105"/>
      <c r="B277" s="105"/>
      <c r="C277" s="105"/>
      <c r="D277" s="105"/>
      <c r="E277" s="50"/>
      <c r="F277" s="105"/>
      <c r="G277" s="105"/>
      <c r="H277" s="105"/>
      <c r="I277" s="105"/>
      <c r="J277" s="105"/>
      <c r="K277" s="105"/>
      <c r="L277" s="105"/>
      <c r="M277" s="106"/>
      <c r="N277" s="106"/>
      <c r="O277" s="105"/>
      <c r="P277" s="107"/>
      <c r="Q277" s="105"/>
      <c r="R277" s="106"/>
      <c r="S277" s="105"/>
      <c r="T277" s="105"/>
      <c r="U277" s="105"/>
    </row>
    <row r="278" ht="12.75" customHeight="1">
      <c r="A278" s="105"/>
      <c r="B278" s="105"/>
      <c r="C278" s="105"/>
      <c r="D278" s="105"/>
      <c r="E278" s="50"/>
      <c r="F278" s="105"/>
      <c r="G278" s="105"/>
      <c r="H278" s="105"/>
      <c r="I278" s="105"/>
      <c r="J278" s="105"/>
      <c r="K278" s="105"/>
      <c r="L278" s="105"/>
      <c r="M278" s="106"/>
      <c r="N278" s="106"/>
      <c r="O278" s="105"/>
      <c r="P278" s="107"/>
      <c r="Q278" s="105"/>
      <c r="R278" s="106"/>
      <c r="S278" s="105"/>
      <c r="T278" s="105"/>
      <c r="U278" s="105"/>
    </row>
    <row r="279" ht="12.75" customHeight="1">
      <c r="A279" s="105"/>
      <c r="B279" s="105"/>
      <c r="C279" s="105"/>
      <c r="D279" s="105"/>
      <c r="E279" s="50"/>
      <c r="F279" s="105"/>
      <c r="G279" s="105"/>
      <c r="H279" s="105"/>
      <c r="I279" s="105"/>
      <c r="J279" s="105"/>
      <c r="K279" s="105"/>
      <c r="L279" s="105"/>
      <c r="M279" s="106"/>
      <c r="N279" s="106"/>
      <c r="O279" s="105"/>
      <c r="P279" s="107"/>
      <c r="Q279" s="105"/>
      <c r="R279" s="106"/>
      <c r="S279" s="105"/>
      <c r="T279" s="105"/>
      <c r="U279" s="105"/>
    </row>
    <row r="280" ht="12.75" customHeight="1">
      <c r="A280" s="105"/>
      <c r="B280" s="105"/>
      <c r="C280" s="105"/>
      <c r="D280" s="105"/>
      <c r="E280" s="50"/>
      <c r="F280" s="105"/>
      <c r="G280" s="105"/>
      <c r="H280" s="105"/>
      <c r="I280" s="105"/>
      <c r="J280" s="105"/>
      <c r="K280" s="105"/>
      <c r="L280" s="105"/>
      <c r="M280" s="106"/>
      <c r="N280" s="106"/>
      <c r="O280" s="105"/>
      <c r="P280" s="107"/>
      <c r="Q280" s="105"/>
      <c r="R280" s="106"/>
      <c r="S280" s="105"/>
      <c r="T280" s="105"/>
      <c r="U280" s="105"/>
    </row>
    <row r="281" ht="12.75" customHeight="1">
      <c r="A281" s="105"/>
      <c r="B281" s="105"/>
      <c r="C281" s="105"/>
      <c r="D281" s="105"/>
      <c r="E281" s="50"/>
      <c r="F281" s="105"/>
      <c r="G281" s="105"/>
      <c r="H281" s="105"/>
      <c r="I281" s="105"/>
      <c r="J281" s="105"/>
      <c r="K281" s="105"/>
      <c r="L281" s="105"/>
      <c r="M281" s="106"/>
      <c r="N281" s="106"/>
      <c r="O281" s="105"/>
      <c r="P281" s="107"/>
      <c r="Q281" s="105"/>
      <c r="R281" s="106"/>
      <c r="S281" s="105"/>
      <c r="T281" s="105"/>
      <c r="U281" s="105"/>
    </row>
    <row r="282" ht="12.75" customHeight="1">
      <c r="A282" s="105"/>
      <c r="B282" s="105"/>
      <c r="C282" s="105"/>
      <c r="D282" s="105"/>
      <c r="E282" s="50"/>
      <c r="F282" s="105"/>
      <c r="G282" s="105"/>
      <c r="H282" s="105"/>
      <c r="I282" s="105"/>
      <c r="J282" s="105"/>
      <c r="K282" s="105"/>
      <c r="L282" s="105"/>
      <c r="M282" s="106"/>
      <c r="N282" s="106"/>
      <c r="O282" s="105"/>
      <c r="P282" s="107"/>
      <c r="Q282" s="105"/>
      <c r="R282" s="106"/>
      <c r="S282" s="105"/>
      <c r="T282" s="105"/>
      <c r="U282" s="105"/>
    </row>
    <row r="283" ht="12.75" customHeight="1">
      <c r="A283" s="105"/>
      <c r="B283" s="105"/>
      <c r="C283" s="105"/>
      <c r="D283" s="105"/>
      <c r="E283" s="50"/>
      <c r="F283" s="105"/>
      <c r="G283" s="105"/>
      <c r="H283" s="105"/>
      <c r="I283" s="105"/>
      <c r="J283" s="105"/>
      <c r="K283" s="105"/>
      <c r="L283" s="105"/>
      <c r="M283" s="106"/>
      <c r="N283" s="106"/>
      <c r="O283" s="105"/>
      <c r="P283" s="107"/>
      <c r="Q283" s="105"/>
      <c r="R283" s="106"/>
      <c r="S283" s="105"/>
      <c r="T283" s="105"/>
      <c r="U283" s="105"/>
    </row>
    <row r="284" ht="12.75" customHeight="1">
      <c r="A284" s="105"/>
      <c r="B284" s="105"/>
      <c r="C284" s="105"/>
      <c r="D284" s="105"/>
      <c r="E284" s="50"/>
      <c r="F284" s="105"/>
      <c r="G284" s="105"/>
      <c r="H284" s="105"/>
      <c r="I284" s="105"/>
      <c r="J284" s="105"/>
      <c r="K284" s="105"/>
      <c r="L284" s="105"/>
      <c r="M284" s="106"/>
      <c r="N284" s="106"/>
      <c r="O284" s="105"/>
      <c r="P284" s="107"/>
      <c r="Q284" s="105"/>
      <c r="R284" s="106"/>
      <c r="S284" s="105"/>
      <c r="T284" s="105"/>
      <c r="U284" s="105"/>
    </row>
    <row r="285" ht="12.75" customHeight="1">
      <c r="A285" s="105"/>
      <c r="B285" s="105"/>
      <c r="C285" s="105"/>
      <c r="D285" s="105"/>
      <c r="E285" s="50"/>
      <c r="F285" s="105"/>
      <c r="G285" s="105"/>
      <c r="H285" s="105"/>
      <c r="I285" s="105"/>
      <c r="J285" s="105"/>
      <c r="K285" s="105"/>
      <c r="L285" s="105"/>
      <c r="M285" s="106"/>
      <c r="N285" s="106"/>
      <c r="O285" s="105"/>
      <c r="P285" s="107"/>
      <c r="Q285" s="105"/>
      <c r="R285" s="106"/>
      <c r="S285" s="105"/>
      <c r="T285" s="105"/>
      <c r="U285" s="105"/>
    </row>
    <row r="286" ht="12.75" customHeight="1">
      <c r="A286" s="105"/>
      <c r="B286" s="105"/>
      <c r="C286" s="105"/>
      <c r="D286" s="105"/>
      <c r="E286" s="50"/>
      <c r="F286" s="105"/>
      <c r="G286" s="105"/>
      <c r="H286" s="105"/>
      <c r="I286" s="105"/>
      <c r="J286" s="105"/>
      <c r="K286" s="105"/>
      <c r="L286" s="105"/>
      <c r="M286" s="106"/>
      <c r="N286" s="106"/>
      <c r="O286" s="105"/>
      <c r="P286" s="107"/>
      <c r="Q286" s="105"/>
      <c r="R286" s="106"/>
      <c r="S286" s="105"/>
      <c r="T286" s="105"/>
      <c r="U286" s="105"/>
    </row>
    <row r="287" ht="12.75" customHeight="1">
      <c r="A287" s="105"/>
      <c r="B287" s="105"/>
      <c r="C287" s="105"/>
      <c r="D287" s="105"/>
      <c r="E287" s="50"/>
      <c r="F287" s="105"/>
      <c r="G287" s="105"/>
      <c r="H287" s="105"/>
      <c r="I287" s="105"/>
      <c r="J287" s="105"/>
      <c r="K287" s="105"/>
      <c r="L287" s="105"/>
      <c r="M287" s="106"/>
      <c r="N287" s="106"/>
      <c r="O287" s="105"/>
      <c r="P287" s="107"/>
      <c r="Q287" s="105"/>
      <c r="R287" s="106"/>
      <c r="S287" s="105"/>
      <c r="T287" s="105"/>
      <c r="U287" s="105"/>
    </row>
    <row r="288" ht="12.75" customHeight="1">
      <c r="A288" s="105"/>
      <c r="B288" s="105"/>
      <c r="C288" s="105"/>
      <c r="D288" s="105"/>
      <c r="E288" s="50"/>
      <c r="F288" s="105"/>
      <c r="G288" s="105"/>
      <c r="H288" s="105"/>
      <c r="I288" s="105"/>
      <c r="J288" s="105"/>
      <c r="K288" s="105"/>
      <c r="L288" s="105"/>
      <c r="M288" s="106"/>
      <c r="N288" s="106"/>
      <c r="O288" s="105"/>
      <c r="P288" s="107"/>
      <c r="Q288" s="105"/>
      <c r="R288" s="106"/>
      <c r="S288" s="105"/>
      <c r="T288" s="105"/>
      <c r="U288" s="105"/>
    </row>
    <row r="289" ht="12.75" customHeight="1">
      <c r="A289" s="105"/>
      <c r="B289" s="105"/>
      <c r="C289" s="105"/>
      <c r="D289" s="105"/>
      <c r="E289" s="50"/>
      <c r="F289" s="105"/>
      <c r="G289" s="105"/>
      <c r="H289" s="105"/>
      <c r="I289" s="105"/>
      <c r="J289" s="105"/>
      <c r="K289" s="105"/>
      <c r="L289" s="105"/>
      <c r="M289" s="106"/>
      <c r="N289" s="106"/>
      <c r="O289" s="105"/>
      <c r="P289" s="107"/>
      <c r="Q289" s="105"/>
      <c r="R289" s="106"/>
      <c r="S289" s="105"/>
      <c r="T289" s="105"/>
      <c r="U289" s="105"/>
    </row>
    <row r="290" ht="12.75" customHeight="1">
      <c r="A290" s="105"/>
      <c r="B290" s="105"/>
      <c r="C290" s="105"/>
      <c r="D290" s="105"/>
      <c r="E290" s="50"/>
      <c r="F290" s="105"/>
      <c r="G290" s="105"/>
      <c r="H290" s="105"/>
      <c r="I290" s="105"/>
      <c r="J290" s="105"/>
      <c r="K290" s="105"/>
      <c r="L290" s="105"/>
      <c r="M290" s="106"/>
      <c r="N290" s="106"/>
      <c r="O290" s="105"/>
      <c r="P290" s="107"/>
      <c r="Q290" s="105"/>
      <c r="R290" s="106"/>
      <c r="S290" s="105"/>
      <c r="T290" s="105"/>
      <c r="U290" s="105"/>
    </row>
    <row r="291" ht="12.75" customHeight="1">
      <c r="A291" s="105"/>
      <c r="B291" s="105"/>
      <c r="C291" s="105"/>
      <c r="D291" s="105"/>
      <c r="E291" s="50"/>
      <c r="F291" s="105"/>
      <c r="G291" s="105"/>
      <c r="H291" s="105"/>
      <c r="I291" s="105"/>
      <c r="J291" s="105"/>
      <c r="K291" s="105"/>
      <c r="L291" s="105"/>
      <c r="M291" s="106"/>
      <c r="N291" s="106"/>
      <c r="O291" s="105"/>
      <c r="P291" s="107"/>
      <c r="Q291" s="105"/>
      <c r="R291" s="106"/>
      <c r="S291" s="105"/>
      <c r="T291" s="105"/>
      <c r="U291" s="105"/>
    </row>
    <row r="292" ht="12.75" customHeight="1">
      <c r="A292" s="105"/>
      <c r="B292" s="105"/>
      <c r="C292" s="105"/>
      <c r="D292" s="105"/>
      <c r="E292" s="50"/>
      <c r="F292" s="105"/>
      <c r="G292" s="105"/>
      <c r="H292" s="105"/>
      <c r="I292" s="105"/>
      <c r="J292" s="105"/>
      <c r="K292" s="105"/>
      <c r="L292" s="105"/>
      <c r="M292" s="106"/>
      <c r="N292" s="106"/>
      <c r="O292" s="105"/>
      <c r="P292" s="107"/>
      <c r="Q292" s="105"/>
      <c r="R292" s="106"/>
      <c r="S292" s="105"/>
      <c r="T292" s="105"/>
      <c r="U292" s="105"/>
    </row>
    <row r="293" ht="12.75" customHeight="1">
      <c r="A293" s="105"/>
      <c r="B293" s="105"/>
      <c r="C293" s="105"/>
      <c r="D293" s="105"/>
      <c r="E293" s="50"/>
      <c r="F293" s="105"/>
      <c r="G293" s="105"/>
      <c r="H293" s="105"/>
      <c r="I293" s="105"/>
      <c r="J293" s="105"/>
      <c r="K293" s="105"/>
      <c r="L293" s="105"/>
      <c r="M293" s="106"/>
      <c r="N293" s="106"/>
      <c r="O293" s="105"/>
      <c r="P293" s="107"/>
      <c r="Q293" s="105"/>
      <c r="R293" s="106"/>
      <c r="S293" s="105"/>
      <c r="T293" s="105"/>
      <c r="U293" s="105"/>
    </row>
    <row r="294" ht="12.75" customHeight="1">
      <c r="A294" s="105"/>
      <c r="B294" s="105"/>
      <c r="C294" s="105"/>
      <c r="D294" s="105"/>
      <c r="E294" s="50"/>
      <c r="F294" s="105"/>
      <c r="G294" s="105"/>
      <c r="H294" s="105"/>
      <c r="I294" s="105"/>
      <c r="J294" s="105"/>
      <c r="K294" s="105"/>
      <c r="L294" s="105"/>
      <c r="M294" s="106"/>
      <c r="N294" s="106"/>
      <c r="O294" s="105"/>
      <c r="P294" s="107"/>
      <c r="Q294" s="105"/>
      <c r="R294" s="106"/>
      <c r="S294" s="105"/>
      <c r="T294" s="105"/>
      <c r="U294" s="105"/>
    </row>
    <row r="295" ht="12.75" customHeight="1">
      <c r="A295" s="105"/>
      <c r="B295" s="105"/>
      <c r="C295" s="105"/>
      <c r="D295" s="105"/>
      <c r="E295" s="50"/>
      <c r="F295" s="105"/>
      <c r="G295" s="105"/>
      <c r="H295" s="105"/>
      <c r="I295" s="105"/>
      <c r="J295" s="105"/>
      <c r="K295" s="105"/>
      <c r="L295" s="105"/>
      <c r="M295" s="106"/>
      <c r="N295" s="106"/>
      <c r="O295" s="105"/>
      <c r="P295" s="107"/>
      <c r="Q295" s="105"/>
      <c r="R295" s="106"/>
      <c r="S295" s="105"/>
      <c r="T295" s="105"/>
      <c r="U295" s="105"/>
    </row>
    <row r="296" ht="12.75" customHeight="1">
      <c r="A296" s="105"/>
      <c r="B296" s="105"/>
      <c r="C296" s="105"/>
      <c r="D296" s="105"/>
      <c r="E296" s="50"/>
      <c r="F296" s="105"/>
      <c r="G296" s="105"/>
      <c r="H296" s="105"/>
      <c r="I296" s="105"/>
      <c r="J296" s="105"/>
      <c r="K296" s="105"/>
      <c r="L296" s="105"/>
      <c r="M296" s="106"/>
      <c r="N296" s="106"/>
      <c r="O296" s="105"/>
      <c r="P296" s="107"/>
      <c r="Q296" s="105"/>
      <c r="R296" s="106"/>
      <c r="S296" s="105"/>
      <c r="T296" s="105"/>
      <c r="U296" s="105"/>
    </row>
    <row r="297" ht="12.75" customHeight="1">
      <c r="A297" s="105"/>
      <c r="B297" s="105"/>
      <c r="C297" s="105"/>
      <c r="D297" s="105"/>
      <c r="E297" s="50"/>
      <c r="F297" s="105"/>
      <c r="G297" s="105"/>
      <c r="H297" s="105"/>
      <c r="I297" s="105"/>
      <c r="J297" s="105"/>
      <c r="K297" s="105"/>
      <c r="L297" s="105"/>
      <c r="M297" s="106"/>
      <c r="N297" s="106"/>
      <c r="O297" s="105"/>
      <c r="P297" s="107"/>
      <c r="Q297" s="105"/>
      <c r="R297" s="106"/>
      <c r="S297" s="105"/>
      <c r="T297" s="105"/>
      <c r="U297" s="105"/>
    </row>
    <row r="298" ht="12.75" customHeight="1">
      <c r="A298" s="105"/>
      <c r="B298" s="105"/>
      <c r="C298" s="105"/>
      <c r="D298" s="105"/>
      <c r="E298" s="50"/>
      <c r="F298" s="105"/>
      <c r="G298" s="105"/>
      <c r="H298" s="105"/>
      <c r="I298" s="105"/>
      <c r="J298" s="105"/>
      <c r="K298" s="105"/>
      <c r="L298" s="105"/>
      <c r="M298" s="106"/>
      <c r="N298" s="106"/>
      <c r="O298" s="105"/>
      <c r="P298" s="107"/>
      <c r="Q298" s="105"/>
      <c r="R298" s="106"/>
      <c r="S298" s="105"/>
      <c r="T298" s="105"/>
      <c r="U298" s="105"/>
    </row>
    <row r="299" ht="12.75" customHeight="1">
      <c r="A299" s="105"/>
      <c r="B299" s="105"/>
      <c r="C299" s="105"/>
      <c r="D299" s="105"/>
      <c r="E299" s="50"/>
      <c r="F299" s="105"/>
      <c r="G299" s="105"/>
      <c r="H299" s="105"/>
      <c r="I299" s="105"/>
      <c r="J299" s="105"/>
      <c r="K299" s="105"/>
      <c r="L299" s="105"/>
      <c r="M299" s="106"/>
      <c r="N299" s="106"/>
      <c r="O299" s="105"/>
      <c r="P299" s="107"/>
      <c r="Q299" s="105"/>
      <c r="R299" s="106"/>
      <c r="S299" s="105"/>
      <c r="T299" s="105"/>
      <c r="U299" s="105"/>
    </row>
    <row r="300" ht="12.75" customHeight="1">
      <c r="A300" s="105"/>
      <c r="B300" s="105"/>
      <c r="C300" s="105"/>
      <c r="D300" s="105"/>
      <c r="E300" s="50"/>
      <c r="F300" s="105"/>
      <c r="G300" s="105"/>
      <c r="H300" s="105"/>
      <c r="I300" s="105"/>
      <c r="J300" s="105"/>
      <c r="K300" s="105"/>
      <c r="L300" s="105"/>
      <c r="M300" s="106"/>
      <c r="N300" s="106"/>
      <c r="O300" s="105"/>
      <c r="P300" s="107"/>
      <c r="Q300" s="105"/>
      <c r="R300" s="106"/>
      <c r="S300" s="105"/>
      <c r="T300" s="105"/>
      <c r="U300" s="105"/>
    </row>
    <row r="301" ht="12.75" customHeight="1">
      <c r="A301" s="105"/>
      <c r="B301" s="105"/>
      <c r="C301" s="105"/>
      <c r="D301" s="105"/>
      <c r="E301" s="50"/>
      <c r="F301" s="105"/>
      <c r="G301" s="105"/>
      <c r="H301" s="105"/>
      <c r="I301" s="105"/>
      <c r="J301" s="105"/>
      <c r="K301" s="105"/>
      <c r="L301" s="105"/>
      <c r="M301" s="106"/>
      <c r="N301" s="106"/>
      <c r="O301" s="105"/>
      <c r="P301" s="107"/>
      <c r="Q301" s="105"/>
      <c r="R301" s="106"/>
      <c r="S301" s="105"/>
      <c r="T301" s="105"/>
      <c r="U301" s="105"/>
    </row>
    <row r="302" ht="12.75" customHeight="1">
      <c r="A302" s="105"/>
      <c r="B302" s="105"/>
      <c r="C302" s="105"/>
      <c r="D302" s="105"/>
      <c r="E302" s="50"/>
      <c r="F302" s="105"/>
      <c r="G302" s="105"/>
      <c r="H302" s="105"/>
      <c r="I302" s="105"/>
      <c r="J302" s="105"/>
      <c r="K302" s="105"/>
      <c r="L302" s="105"/>
      <c r="M302" s="106"/>
      <c r="N302" s="106"/>
      <c r="O302" s="105"/>
      <c r="P302" s="107"/>
      <c r="Q302" s="105"/>
      <c r="R302" s="106"/>
      <c r="S302" s="105"/>
      <c r="T302" s="105"/>
      <c r="U302" s="105"/>
    </row>
    <row r="303" ht="12.75" customHeight="1">
      <c r="A303" s="105"/>
      <c r="B303" s="105"/>
      <c r="C303" s="105"/>
      <c r="D303" s="105"/>
      <c r="E303" s="50"/>
      <c r="F303" s="105"/>
      <c r="G303" s="105"/>
      <c r="H303" s="105"/>
      <c r="I303" s="105"/>
      <c r="J303" s="105"/>
      <c r="K303" s="105"/>
      <c r="L303" s="105"/>
      <c r="M303" s="106"/>
      <c r="N303" s="106"/>
      <c r="O303" s="105"/>
      <c r="P303" s="107"/>
      <c r="Q303" s="105"/>
      <c r="R303" s="106"/>
      <c r="S303" s="105"/>
      <c r="T303" s="105"/>
      <c r="U303" s="105"/>
    </row>
    <row r="304" ht="12.75" customHeight="1">
      <c r="A304" s="105"/>
      <c r="B304" s="105"/>
      <c r="C304" s="105"/>
      <c r="D304" s="105"/>
      <c r="E304" s="50"/>
      <c r="F304" s="105"/>
      <c r="G304" s="105"/>
      <c r="H304" s="105"/>
      <c r="I304" s="105"/>
      <c r="J304" s="105"/>
      <c r="K304" s="105"/>
      <c r="L304" s="105"/>
      <c r="M304" s="106"/>
      <c r="N304" s="106"/>
      <c r="O304" s="105"/>
      <c r="P304" s="107"/>
      <c r="Q304" s="105"/>
      <c r="R304" s="106"/>
      <c r="S304" s="105"/>
      <c r="T304" s="105"/>
      <c r="U304" s="105"/>
    </row>
    <row r="305" ht="12.75" customHeight="1">
      <c r="A305" s="105"/>
      <c r="B305" s="105"/>
      <c r="C305" s="105"/>
      <c r="D305" s="105"/>
      <c r="E305" s="50"/>
      <c r="F305" s="105"/>
      <c r="G305" s="105"/>
      <c r="H305" s="105"/>
      <c r="I305" s="105"/>
      <c r="J305" s="105"/>
      <c r="K305" s="105"/>
      <c r="L305" s="105"/>
      <c r="M305" s="106"/>
      <c r="N305" s="106"/>
      <c r="O305" s="105"/>
      <c r="P305" s="107"/>
      <c r="Q305" s="105"/>
      <c r="R305" s="106"/>
      <c r="S305" s="105"/>
      <c r="T305" s="105"/>
      <c r="U305" s="105"/>
    </row>
    <row r="306" ht="12.75" customHeight="1">
      <c r="A306" s="105"/>
      <c r="B306" s="105"/>
      <c r="C306" s="105"/>
      <c r="D306" s="105"/>
      <c r="E306" s="50"/>
      <c r="F306" s="105"/>
      <c r="G306" s="105"/>
      <c r="H306" s="105"/>
      <c r="I306" s="105"/>
      <c r="J306" s="105"/>
      <c r="K306" s="105"/>
      <c r="L306" s="105"/>
      <c r="M306" s="106"/>
      <c r="N306" s="106"/>
      <c r="O306" s="105"/>
      <c r="P306" s="107"/>
      <c r="Q306" s="105"/>
      <c r="R306" s="106"/>
      <c r="S306" s="105"/>
      <c r="T306" s="105"/>
      <c r="U306" s="105"/>
    </row>
    <row r="307" ht="12.75" customHeight="1">
      <c r="A307" s="105"/>
      <c r="B307" s="105"/>
      <c r="C307" s="105"/>
      <c r="D307" s="105"/>
      <c r="E307" s="50"/>
      <c r="F307" s="105"/>
      <c r="G307" s="105"/>
      <c r="H307" s="105"/>
      <c r="I307" s="105"/>
      <c r="J307" s="105"/>
      <c r="K307" s="105"/>
      <c r="L307" s="105"/>
      <c r="M307" s="106"/>
      <c r="N307" s="106"/>
      <c r="O307" s="105"/>
      <c r="P307" s="107"/>
      <c r="Q307" s="105"/>
      <c r="R307" s="106"/>
      <c r="S307" s="105"/>
      <c r="T307" s="105"/>
      <c r="U307" s="105"/>
    </row>
    <row r="308" ht="12.75" customHeight="1">
      <c r="A308" s="105"/>
      <c r="B308" s="105"/>
      <c r="C308" s="105"/>
      <c r="D308" s="105"/>
      <c r="E308" s="50"/>
      <c r="F308" s="105"/>
      <c r="G308" s="105"/>
      <c r="H308" s="105"/>
      <c r="I308" s="105"/>
      <c r="J308" s="105"/>
      <c r="K308" s="105"/>
      <c r="L308" s="105"/>
      <c r="M308" s="106"/>
      <c r="N308" s="106"/>
      <c r="O308" s="105"/>
      <c r="P308" s="107"/>
      <c r="Q308" s="105"/>
      <c r="R308" s="106"/>
      <c r="S308" s="105"/>
      <c r="T308" s="105"/>
      <c r="U308" s="105"/>
    </row>
    <row r="309" ht="12.75" customHeight="1">
      <c r="A309" s="105"/>
      <c r="B309" s="105"/>
      <c r="C309" s="105"/>
      <c r="D309" s="105"/>
      <c r="E309" s="50"/>
      <c r="F309" s="105"/>
      <c r="G309" s="105"/>
      <c r="H309" s="105"/>
      <c r="I309" s="105"/>
      <c r="J309" s="105"/>
      <c r="K309" s="105"/>
      <c r="L309" s="105"/>
      <c r="M309" s="106"/>
      <c r="N309" s="106"/>
      <c r="O309" s="105"/>
      <c r="P309" s="107"/>
      <c r="Q309" s="105"/>
      <c r="R309" s="106"/>
      <c r="S309" s="105"/>
      <c r="T309" s="105"/>
      <c r="U309" s="105"/>
    </row>
    <row r="310" ht="12.75" customHeight="1">
      <c r="A310" s="105"/>
      <c r="B310" s="105"/>
      <c r="C310" s="105"/>
      <c r="D310" s="105"/>
      <c r="E310" s="50"/>
      <c r="F310" s="105"/>
      <c r="G310" s="105"/>
      <c r="H310" s="105"/>
      <c r="I310" s="105"/>
      <c r="J310" s="105"/>
      <c r="K310" s="105"/>
      <c r="L310" s="105"/>
      <c r="M310" s="106"/>
      <c r="N310" s="106"/>
      <c r="O310" s="105"/>
      <c r="P310" s="107"/>
      <c r="Q310" s="105"/>
      <c r="R310" s="106"/>
      <c r="S310" s="105"/>
      <c r="T310" s="105"/>
      <c r="U310" s="105"/>
    </row>
    <row r="311" ht="12.75" customHeight="1">
      <c r="A311" s="105"/>
      <c r="B311" s="105"/>
      <c r="C311" s="105"/>
      <c r="D311" s="105"/>
      <c r="E311" s="50"/>
      <c r="F311" s="105"/>
      <c r="G311" s="105"/>
      <c r="H311" s="105"/>
      <c r="I311" s="105"/>
      <c r="J311" s="105"/>
      <c r="K311" s="105"/>
      <c r="L311" s="105"/>
      <c r="M311" s="106"/>
      <c r="N311" s="106"/>
      <c r="O311" s="105"/>
      <c r="P311" s="107"/>
      <c r="Q311" s="105"/>
      <c r="R311" s="106"/>
      <c r="S311" s="105"/>
      <c r="T311" s="105"/>
      <c r="U311" s="105"/>
    </row>
    <row r="312" ht="12.75" customHeight="1">
      <c r="A312" s="105"/>
      <c r="B312" s="105"/>
      <c r="C312" s="105"/>
      <c r="D312" s="105"/>
      <c r="E312" s="50"/>
      <c r="F312" s="105"/>
      <c r="G312" s="105"/>
      <c r="H312" s="105"/>
      <c r="I312" s="105"/>
      <c r="J312" s="105"/>
      <c r="K312" s="105"/>
      <c r="L312" s="105"/>
      <c r="M312" s="106"/>
      <c r="N312" s="106"/>
      <c r="O312" s="105"/>
      <c r="P312" s="107"/>
      <c r="Q312" s="105"/>
      <c r="R312" s="106"/>
      <c r="S312" s="105"/>
      <c r="T312" s="105"/>
      <c r="U312" s="105"/>
    </row>
    <row r="313" ht="12.75" customHeight="1">
      <c r="A313" s="105"/>
      <c r="B313" s="105"/>
      <c r="C313" s="105"/>
      <c r="D313" s="105"/>
      <c r="E313" s="50"/>
      <c r="F313" s="105"/>
      <c r="G313" s="105"/>
      <c r="H313" s="105"/>
      <c r="I313" s="105"/>
      <c r="J313" s="105"/>
      <c r="K313" s="105"/>
      <c r="L313" s="105"/>
      <c r="M313" s="106"/>
      <c r="N313" s="106"/>
      <c r="O313" s="105"/>
      <c r="P313" s="107"/>
      <c r="Q313" s="105"/>
      <c r="R313" s="106"/>
      <c r="S313" s="105"/>
      <c r="T313" s="105"/>
      <c r="U313" s="105"/>
    </row>
    <row r="314" ht="12.75" customHeight="1">
      <c r="A314" s="105"/>
      <c r="B314" s="105"/>
      <c r="C314" s="105"/>
      <c r="D314" s="105"/>
      <c r="E314" s="50"/>
      <c r="F314" s="105"/>
      <c r="G314" s="105"/>
      <c r="H314" s="105"/>
      <c r="I314" s="105"/>
      <c r="J314" s="105"/>
      <c r="K314" s="105"/>
      <c r="L314" s="105"/>
      <c r="M314" s="106"/>
      <c r="N314" s="106"/>
      <c r="O314" s="105"/>
      <c r="P314" s="107"/>
      <c r="Q314" s="105"/>
      <c r="R314" s="106"/>
      <c r="S314" s="105"/>
      <c r="T314" s="105"/>
      <c r="U314" s="105"/>
    </row>
    <row r="315" ht="12.75" customHeight="1">
      <c r="A315" s="105"/>
      <c r="B315" s="105"/>
      <c r="C315" s="105"/>
      <c r="D315" s="105"/>
      <c r="E315" s="50"/>
      <c r="F315" s="105"/>
      <c r="G315" s="105"/>
      <c r="H315" s="105"/>
      <c r="I315" s="105"/>
      <c r="J315" s="105"/>
      <c r="K315" s="105"/>
      <c r="L315" s="105"/>
      <c r="M315" s="106"/>
      <c r="N315" s="106"/>
      <c r="O315" s="105"/>
      <c r="P315" s="107"/>
      <c r="Q315" s="105"/>
      <c r="R315" s="106"/>
      <c r="S315" s="105"/>
      <c r="T315" s="105"/>
      <c r="U315" s="105"/>
    </row>
    <row r="316" ht="12.75" customHeight="1">
      <c r="A316" s="105"/>
      <c r="B316" s="105"/>
      <c r="C316" s="105"/>
      <c r="D316" s="105"/>
      <c r="E316" s="50"/>
      <c r="F316" s="105"/>
      <c r="G316" s="105"/>
      <c r="H316" s="105"/>
      <c r="I316" s="105"/>
      <c r="J316" s="105"/>
      <c r="K316" s="105"/>
      <c r="L316" s="105"/>
      <c r="M316" s="106"/>
      <c r="N316" s="106"/>
      <c r="O316" s="105"/>
      <c r="P316" s="107"/>
      <c r="Q316" s="105"/>
      <c r="R316" s="106"/>
      <c r="S316" s="105"/>
      <c r="T316" s="105"/>
      <c r="U316" s="105"/>
    </row>
    <row r="317" ht="12.75" customHeight="1">
      <c r="A317" s="105"/>
      <c r="B317" s="105"/>
      <c r="C317" s="105"/>
      <c r="D317" s="105"/>
      <c r="E317" s="50"/>
      <c r="F317" s="105"/>
      <c r="G317" s="105"/>
      <c r="H317" s="105"/>
      <c r="I317" s="105"/>
      <c r="J317" s="105"/>
      <c r="K317" s="105"/>
      <c r="L317" s="105"/>
      <c r="M317" s="106"/>
      <c r="N317" s="106"/>
      <c r="O317" s="105"/>
      <c r="P317" s="107"/>
      <c r="Q317" s="105"/>
      <c r="R317" s="106"/>
      <c r="S317" s="105"/>
      <c r="T317" s="105"/>
      <c r="U317" s="105"/>
    </row>
    <row r="318" ht="12.75" customHeight="1">
      <c r="A318" s="105"/>
      <c r="B318" s="105"/>
      <c r="C318" s="105"/>
      <c r="D318" s="105"/>
      <c r="E318" s="50"/>
      <c r="F318" s="105"/>
      <c r="G318" s="105"/>
      <c r="H318" s="105"/>
      <c r="I318" s="105"/>
      <c r="J318" s="105"/>
      <c r="K318" s="105"/>
      <c r="L318" s="105"/>
      <c r="M318" s="106"/>
      <c r="N318" s="106"/>
      <c r="O318" s="105"/>
      <c r="P318" s="107"/>
      <c r="Q318" s="105"/>
      <c r="R318" s="106"/>
      <c r="S318" s="105"/>
      <c r="T318" s="105"/>
      <c r="U318" s="105"/>
    </row>
    <row r="319" ht="12.75" customHeight="1">
      <c r="A319" s="105"/>
      <c r="B319" s="105"/>
      <c r="C319" s="105"/>
      <c r="D319" s="105"/>
      <c r="E319" s="50"/>
      <c r="F319" s="105"/>
      <c r="G319" s="105"/>
      <c r="H319" s="105"/>
      <c r="I319" s="105"/>
      <c r="J319" s="105"/>
      <c r="K319" s="105"/>
      <c r="L319" s="105"/>
      <c r="M319" s="106"/>
      <c r="N319" s="106"/>
      <c r="O319" s="105"/>
      <c r="P319" s="107"/>
      <c r="Q319" s="105"/>
      <c r="R319" s="106"/>
      <c r="S319" s="105"/>
      <c r="T319" s="105"/>
      <c r="U319" s="105"/>
    </row>
    <row r="320" ht="12.75" customHeight="1">
      <c r="A320" s="105"/>
      <c r="B320" s="105"/>
      <c r="C320" s="105"/>
      <c r="D320" s="105"/>
      <c r="E320" s="50"/>
      <c r="F320" s="105"/>
      <c r="G320" s="105"/>
      <c r="H320" s="105"/>
      <c r="I320" s="105"/>
      <c r="J320" s="105"/>
      <c r="K320" s="105"/>
      <c r="L320" s="105"/>
      <c r="M320" s="106"/>
      <c r="N320" s="106"/>
      <c r="O320" s="105"/>
      <c r="P320" s="107"/>
      <c r="Q320" s="105"/>
      <c r="R320" s="106"/>
      <c r="S320" s="105"/>
      <c r="T320" s="105"/>
      <c r="U320" s="105"/>
    </row>
    <row r="321" ht="12.75" customHeight="1">
      <c r="A321" s="105"/>
      <c r="B321" s="105"/>
      <c r="C321" s="105"/>
      <c r="D321" s="105"/>
      <c r="E321" s="50"/>
      <c r="F321" s="105"/>
      <c r="G321" s="105"/>
      <c r="H321" s="105"/>
      <c r="I321" s="105"/>
      <c r="J321" s="105"/>
      <c r="K321" s="105"/>
      <c r="L321" s="105"/>
      <c r="M321" s="106"/>
      <c r="N321" s="106"/>
      <c r="O321" s="105"/>
      <c r="P321" s="107"/>
      <c r="Q321" s="105"/>
      <c r="R321" s="106"/>
      <c r="S321" s="105"/>
      <c r="T321" s="105"/>
      <c r="U321" s="105"/>
    </row>
    <row r="322" ht="12.75" customHeight="1">
      <c r="A322" s="105"/>
      <c r="B322" s="105"/>
      <c r="C322" s="105"/>
      <c r="D322" s="105"/>
      <c r="E322" s="50"/>
      <c r="F322" s="105"/>
      <c r="G322" s="105"/>
      <c r="H322" s="105"/>
      <c r="I322" s="105"/>
      <c r="J322" s="105"/>
      <c r="K322" s="105"/>
      <c r="L322" s="105"/>
      <c r="M322" s="106"/>
      <c r="N322" s="106"/>
      <c r="O322" s="105"/>
      <c r="P322" s="107"/>
      <c r="Q322" s="105"/>
      <c r="R322" s="106"/>
      <c r="S322" s="105"/>
      <c r="T322" s="105"/>
      <c r="U322" s="105"/>
    </row>
    <row r="323" ht="12.75" customHeight="1">
      <c r="A323" s="105"/>
      <c r="B323" s="105"/>
      <c r="C323" s="105"/>
      <c r="D323" s="105"/>
      <c r="E323" s="50"/>
      <c r="F323" s="105"/>
      <c r="G323" s="105"/>
      <c r="H323" s="105"/>
      <c r="I323" s="105"/>
      <c r="J323" s="105"/>
      <c r="K323" s="105"/>
      <c r="L323" s="105"/>
      <c r="M323" s="106"/>
      <c r="N323" s="106"/>
      <c r="O323" s="105"/>
      <c r="P323" s="107"/>
      <c r="Q323" s="105"/>
      <c r="R323" s="106"/>
      <c r="S323" s="105"/>
      <c r="T323" s="105"/>
      <c r="U323" s="105"/>
    </row>
    <row r="324" ht="12.75" customHeight="1">
      <c r="A324" s="105"/>
      <c r="B324" s="105"/>
      <c r="C324" s="105"/>
      <c r="D324" s="105"/>
      <c r="E324" s="50"/>
      <c r="F324" s="105"/>
      <c r="G324" s="105"/>
      <c r="H324" s="105"/>
      <c r="I324" s="105"/>
      <c r="J324" s="105"/>
      <c r="K324" s="105"/>
      <c r="L324" s="105"/>
      <c r="M324" s="106"/>
      <c r="N324" s="106"/>
      <c r="O324" s="105"/>
      <c r="P324" s="107"/>
      <c r="Q324" s="105"/>
      <c r="R324" s="106"/>
      <c r="S324" s="105"/>
      <c r="T324" s="105"/>
      <c r="U324" s="105"/>
    </row>
    <row r="325" ht="12.75" customHeight="1">
      <c r="A325" s="105"/>
      <c r="B325" s="105"/>
      <c r="C325" s="105"/>
      <c r="D325" s="105"/>
      <c r="E325" s="50"/>
      <c r="F325" s="105"/>
      <c r="G325" s="105"/>
      <c r="H325" s="105"/>
      <c r="I325" s="105"/>
      <c r="J325" s="105"/>
      <c r="K325" s="105"/>
      <c r="L325" s="105"/>
      <c r="M325" s="106"/>
      <c r="N325" s="106"/>
      <c r="O325" s="105"/>
      <c r="P325" s="107"/>
      <c r="Q325" s="105"/>
      <c r="R325" s="106"/>
      <c r="S325" s="105"/>
      <c r="T325" s="105"/>
      <c r="U325" s="105"/>
    </row>
    <row r="326" ht="12.75" customHeight="1">
      <c r="A326" s="105"/>
      <c r="B326" s="105"/>
      <c r="C326" s="105"/>
      <c r="D326" s="105"/>
      <c r="E326" s="50"/>
      <c r="F326" s="105"/>
      <c r="G326" s="105"/>
      <c r="H326" s="105"/>
      <c r="I326" s="105"/>
      <c r="J326" s="105"/>
      <c r="K326" s="105"/>
      <c r="L326" s="105"/>
      <c r="M326" s="106"/>
      <c r="N326" s="106"/>
      <c r="O326" s="105"/>
      <c r="P326" s="107"/>
      <c r="Q326" s="105"/>
      <c r="R326" s="106"/>
      <c r="S326" s="105"/>
      <c r="T326" s="105"/>
      <c r="U326" s="105"/>
    </row>
    <row r="327" ht="12.75" customHeight="1">
      <c r="A327" s="105"/>
      <c r="B327" s="105"/>
      <c r="C327" s="105"/>
      <c r="D327" s="105"/>
      <c r="E327" s="50"/>
      <c r="F327" s="105"/>
      <c r="G327" s="105"/>
      <c r="H327" s="105"/>
      <c r="I327" s="105"/>
      <c r="J327" s="105"/>
      <c r="K327" s="105"/>
      <c r="L327" s="105"/>
      <c r="M327" s="106"/>
      <c r="N327" s="106"/>
      <c r="O327" s="105"/>
      <c r="P327" s="107"/>
      <c r="Q327" s="105"/>
      <c r="R327" s="106"/>
      <c r="S327" s="105"/>
      <c r="T327" s="105"/>
      <c r="U327" s="105"/>
    </row>
    <row r="328" ht="12.75" customHeight="1">
      <c r="A328" s="105"/>
      <c r="B328" s="105"/>
      <c r="C328" s="105"/>
      <c r="D328" s="105"/>
      <c r="E328" s="50"/>
      <c r="F328" s="105"/>
      <c r="G328" s="105"/>
      <c r="H328" s="105"/>
      <c r="I328" s="105"/>
      <c r="J328" s="105"/>
      <c r="K328" s="105"/>
      <c r="L328" s="105"/>
      <c r="M328" s="106"/>
      <c r="N328" s="106"/>
      <c r="O328" s="105"/>
      <c r="P328" s="107"/>
      <c r="Q328" s="105"/>
      <c r="R328" s="106"/>
      <c r="S328" s="105"/>
      <c r="T328" s="105"/>
      <c r="U328" s="105"/>
    </row>
    <row r="329" ht="12.75" customHeight="1">
      <c r="A329" s="105"/>
      <c r="B329" s="105"/>
      <c r="C329" s="105"/>
      <c r="D329" s="105"/>
      <c r="E329" s="50"/>
      <c r="F329" s="105"/>
      <c r="G329" s="105"/>
      <c r="H329" s="105"/>
      <c r="I329" s="105"/>
      <c r="J329" s="105"/>
      <c r="K329" s="105"/>
      <c r="L329" s="105"/>
      <c r="M329" s="106"/>
      <c r="N329" s="106"/>
      <c r="O329" s="105"/>
      <c r="P329" s="107"/>
      <c r="Q329" s="105"/>
      <c r="R329" s="106"/>
      <c r="S329" s="105"/>
      <c r="T329" s="105"/>
      <c r="U329" s="105"/>
    </row>
    <row r="330" ht="12.75" customHeight="1">
      <c r="A330" s="105"/>
      <c r="B330" s="105"/>
      <c r="C330" s="105"/>
      <c r="D330" s="105"/>
      <c r="E330" s="50"/>
      <c r="F330" s="105"/>
      <c r="G330" s="105"/>
      <c r="H330" s="105"/>
      <c r="I330" s="105"/>
      <c r="J330" s="105"/>
      <c r="K330" s="105"/>
      <c r="L330" s="105"/>
      <c r="M330" s="106"/>
      <c r="N330" s="106"/>
      <c r="O330" s="105"/>
      <c r="P330" s="107"/>
      <c r="Q330" s="105"/>
      <c r="R330" s="106"/>
      <c r="S330" s="105"/>
      <c r="T330" s="105"/>
      <c r="U330" s="105"/>
    </row>
    <row r="331" ht="12.75" customHeight="1">
      <c r="A331" s="105"/>
      <c r="B331" s="105"/>
      <c r="C331" s="105"/>
      <c r="D331" s="105"/>
      <c r="E331" s="50"/>
      <c r="F331" s="105"/>
      <c r="G331" s="105"/>
      <c r="H331" s="105"/>
      <c r="I331" s="105"/>
      <c r="J331" s="105"/>
      <c r="K331" s="105"/>
      <c r="L331" s="105"/>
      <c r="M331" s="106"/>
      <c r="N331" s="106"/>
      <c r="O331" s="105"/>
      <c r="P331" s="107"/>
      <c r="Q331" s="105"/>
      <c r="R331" s="106"/>
      <c r="S331" s="105"/>
      <c r="T331" s="105"/>
      <c r="U331" s="105"/>
    </row>
    <row r="332" ht="12.75" customHeight="1">
      <c r="A332" s="105"/>
      <c r="B332" s="105"/>
      <c r="C332" s="105"/>
      <c r="D332" s="105"/>
      <c r="E332" s="50"/>
      <c r="F332" s="105"/>
      <c r="G332" s="105"/>
      <c r="H332" s="105"/>
      <c r="I332" s="105"/>
      <c r="J332" s="105"/>
      <c r="K332" s="105"/>
      <c r="L332" s="105"/>
      <c r="M332" s="106"/>
      <c r="N332" s="106"/>
      <c r="O332" s="105"/>
      <c r="P332" s="107"/>
      <c r="Q332" s="105"/>
      <c r="R332" s="106"/>
      <c r="S332" s="105"/>
      <c r="T332" s="105"/>
      <c r="U332" s="105"/>
    </row>
    <row r="333" ht="12.75" customHeight="1">
      <c r="A333" s="105"/>
      <c r="B333" s="105"/>
      <c r="C333" s="105"/>
      <c r="D333" s="105"/>
      <c r="E333" s="50"/>
      <c r="F333" s="105"/>
      <c r="G333" s="105"/>
      <c r="H333" s="105"/>
      <c r="I333" s="105"/>
      <c r="J333" s="105"/>
      <c r="K333" s="105"/>
      <c r="L333" s="105"/>
      <c r="M333" s="106"/>
      <c r="N333" s="106"/>
      <c r="O333" s="105"/>
      <c r="P333" s="107"/>
      <c r="Q333" s="105"/>
      <c r="R333" s="106"/>
      <c r="S333" s="105"/>
      <c r="T333" s="105"/>
      <c r="U333" s="105"/>
    </row>
    <row r="334" ht="12.75" customHeight="1">
      <c r="A334" s="105"/>
      <c r="B334" s="105"/>
      <c r="C334" s="105"/>
      <c r="D334" s="105"/>
      <c r="E334" s="50"/>
      <c r="F334" s="105"/>
      <c r="G334" s="105"/>
      <c r="H334" s="105"/>
      <c r="I334" s="105"/>
      <c r="J334" s="105"/>
      <c r="K334" s="105"/>
      <c r="L334" s="105"/>
      <c r="M334" s="106"/>
      <c r="N334" s="106"/>
      <c r="O334" s="105"/>
      <c r="P334" s="107"/>
      <c r="Q334" s="105"/>
      <c r="R334" s="106"/>
      <c r="S334" s="105"/>
      <c r="T334" s="105"/>
      <c r="U334" s="105"/>
    </row>
    <row r="335" ht="12.75" customHeight="1">
      <c r="A335" s="105"/>
      <c r="B335" s="105"/>
      <c r="C335" s="105"/>
      <c r="D335" s="105"/>
      <c r="E335" s="50"/>
      <c r="F335" s="105"/>
      <c r="G335" s="105"/>
      <c r="H335" s="105"/>
      <c r="I335" s="105"/>
      <c r="J335" s="105"/>
      <c r="K335" s="105"/>
      <c r="L335" s="105"/>
      <c r="M335" s="106"/>
      <c r="N335" s="106"/>
      <c r="O335" s="105"/>
      <c r="P335" s="107"/>
      <c r="Q335" s="105"/>
      <c r="R335" s="106"/>
      <c r="S335" s="105"/>
      <c r="T335" s="105"/>
      <c r="U335" s="105"/>
    </row>
    <row r="336" ht="12.75" customHeight="1">
      <c r="A336" s="105"/>
      <c r="B336" s="105"/>
      <c r="C336" s="105"/>
      <c r="D336" s="105"/>
      <c r="E336" s="50"/>
      <c r="F336" s="105"/>
      <c r="G336" s="105"/>
      <c r="H336" s="105"/>
      <c r="I336" s="105"/>
      <c r="J336" s="105"/>
      <c r="K336" s="105"/>
      <c r="L336" s="105"/>
      <c r="M336" s="106"/>
      <c r="N336" s="106"/>
      <c r="O336" s="105"/>
      <c r="P336" s="107"/>
      <c r="Q336" s="105"/>
      <c r="R336" s="106"/>
      <c r="S336" s="105"/>
      <c r="T336" s="105"/>
      <c r="U336" s="105"/>
    </row>
    <row r="337" ht="12.75" customHeight="1">
      <c r="A337" s="105"/>
      <c r="B337" s="105"/>
      <c r="C337" s="105"/>
      <c r="D337" s="105"/>
      <c r="E337" s="50"/>
      <c r="F337" s="105"/>
      <c r="G337" s="105"/>
      <c r="H337" s="105"/>
      <c r="I337" s="105"/>
      <c r="J337" s="105"/>
      <c r="K337" s="105"/>
      <c r="L337" s="105"/>
      <c r="M337" s="106"/>
      <c r="N337" s="106"/>
      <c r="O337" s="105"/>
      <c r="P337" s="107"/>
      <c r="Q337" s="105"/>
      <c r="R337" s="106"/>
      <c r="S337" s="105"/>
      <c r="T337" s="105"/>
      <c r="U337" s="105"/>
    </row>
    <row r="338" ht="12.75" customHeight="1">
      <c r="A338" s="105"/>
      <c r="B338" s="105"/>
      <c r="C338" s="105"/>
      <c r="D338" s="105"/>
      <c r="E338" s="50"/>
      <c r="F338" s="105"/>
      <c r="G338" s="105"/>
      <c r="H338" s="105"/>
      <c r="I338" s="105"/>
      <c r="J338" s="105"/>
      <c r="K338" s="105"/>
      <c r="L338" s="105"/>
      <c r="M338" s="106"/>
      <c r="N338" s="106"/>
      <c r="O338" s="105"/>
      <c r="P338" s="107"/>
      <c r="Q338" s="105"/>
      <c r="R338" s="106"/>
      <c r="S338" s="105"/>
      <c r="T338" s="105"/>
      <c r="U338" s="105"/>
    </row>
    <row r="339" ht="12.75" customHeight="1">
      <c r="A339" s="105"/>
      <c r="B339" s="105"/>
      <c r="C339" s="105"/>
      <c r="D339" s="105"/>
      <c r="E339" s="50"/>
      <c r="F339" s="105"/>
      <c r="G339" s="105"/>
      <c r="H339" s="105"/>
      <c r="I339" s="105"/>
      <c r="J339" s="105"/>
      <c r="K339" s="105"/>
      <c r="L339" s="105"/>
      <c r="M339" s="106"/>
      <c r="N339" s="106"/>
      <c r="O339" s="105"/>
      <c r="P339" s="107"/>
      <c r="Q339" s="105"/>
      <c r="R339" s="106"/>
      <c r="S339" s="105"/>
      <c r="T339" s="105"/>
      <c r="U339" s="105"/>
    </row>
    <row r="340" ht="12.75" customHeight="1">
      <c r="A340" s="105"/>
      <c r="B340" s="105"/>
      <c r="C340" s="105"/>
      <c r="D340" s="105"/>
      <c r="E340" s="50"/>
      <c r="F340" s="105"/>
      <c r="G340" s="105"/>
      <c r="H340" s="105"/>
      <c r="I340" s="105"/>
      <c r="J340" s="105"/>
      <c r="K340" s="105"/>
      <c r="L340" s="105"/>
      <c r="M340" s="106"/>
      <c r="N340" s="106"/>
      <c r="O340" s="105"/>
      <c r="P340" s="107"/>
      <c r="Q340" s="105"/>
      <c r="R340" s="106"/>
      <c r="S340" s="105"/>
      <c r="T340" s="105"/>
      <c r="U340" s="105"/>
    </row>
    <row r="341" ht="12.75" customHeight="1">
      <c r="A341" s="105"/>
      <c r="B341" s="105"/>
      <c r="C341" s="105"/>
      <c r="D341" s="105"/>
      <c r="E341" s="50"/>
      <c r="F341" s="105"/>
      <c r="G341" s="105"/>
      <c r="H341" s="105"/>
      <c r="I341" s="105"/>
      <c r="J341" s="105"/>
      <c r="K341" s="105"/>
      <c r="L341" s="105"/>
      <c r="M341" s="106"/>
      <c r="N341" s="106"/>
      <c r="O341" s="105"/>
      <c r="P341" s="107"/>
      <c r="Q341" s="105"/>
      <c r="R341" s="106"/>
      <c r="S341" s="105"/>
      <c r="T341" s="105"/>
      <c r="U341" s="105"/>
    </row>
    <row r="342" ht="12.75" customHeight="1">
      <c r="A342" s="105"/>
      <c r="B342" s="105"/>
      <c r="C342" s="105"/>
      <c r="D342" s="105"/>
      <c r="E342" s="50"/>
      <c r="F342" s="105"/>
      <c r="G342" s="105"/>
      <c r="H342" s="105"/>
      <c r="I342" s="105"/>
      <c r="J342" s="105"/>
      <c r="K342" s="105"/>
      <c r="L342" s="105"/>
      <c r="M342" s="106"/>
      <c r="N342" s="106"/>
      <c r="O342" s="105"/>
      <c r="P342" s="107"/>
      <c r="Q342" s="105"/>
      <c r="R342" s="106"/>
      <c r="S342" s="105"/>
      <c r="T342" s="105"/>
      <c r="U342" s="105"/>
    </row>
    <row r="343" ht="12.75" customHeight="1">
      <c r="A343" s="105"/>
      <c r="B343" s="105"/>
      <c r="C343" s="105"/>
      <c r="D343" s="105"/>
      <c r="E343" s="50"/>
      <c r="F343" s="105"/>
      <c r="G343" s="105"/>
      <c r="H343" s="105"/>
      <c r="I343" s="105"/>
      <c r="J343" s="105"/>
      <c r="K343" s="105"/>
      <c r="L343" s="105"/>
      <c r="M343" s="106"/>
      <c r="N343" s="106"/>
      <c r="O343" s="105"/>
      <c r="P343" s="107"/>
      <c r="Q343" s="105"/>
      <c r="R343" s="106"/>
      <c r="S343" s="105"/>
      <c r="T343" s="105"/>
      <c r="U343" s="105"/>
    </row>
    <row r="344" ht="12.75" customHeight="1">
      <c r="A344" s="105"/>
      <c r="B344" s="105"/>
      <c r="C344" s="105"/>
      <c r="D344" s="105"/>
      <c r="E344" s="50"/>
      <c r="F344" s="105"/>
      <c r="G344" s="105"/>
      <c r="H344" s="105"/>
      <c r="I344" s="105"/>
      <c r="J344" s="105"/>
      <c r="K344" s="105"/>
      <c r="L344" s="105"/>
      <c r="M344" s="106"/>
      <c r="N344" s="106"/>
      <c r="O344" s="105"/>
      <c r="P344" s="107"/>
      <c r="Q344" s="105"/>
      <c r="R344" s="106"/>
      <c r="S344" s="105"/>
      <c r="T344" s="105"/>
      <c r="U344" s="105"/>
    </row>
    <row r="345" ht="12.75" customHeight="1">
      <c r="A345" s="105"/>
      <c r="B345" s="105"/>
      <c r="C345" s="105"/>
      <c r="D345" s="105"/>
      <c r="E345" s="50"/>
      <c r="F345" s="105"/>
      <c r="G345" s="105"/>
      <c r="H345" s="105"/>
      <c r="I345" s="105"/>
      <c r="J345" s="105"/>
      <c r="K345" s="105"/>
      <c r="L345" s="105"/>
      <c r="M345" s="106"/>
      <c r="N345" s="106"/>
      <c r="O345" s="105"/>
      <c r="P345" s="107"/>
      <c r="Q345" s="105"/>
      <c r="R345" s="106"/>
      <c r="S345" s="105"/>
      <c r="T345" s="105"/>
      <c r="U345" s="105"/>
    </row>
    <row r="346" ht="12.75" customHeight="1">
      <c r="A346" s="105"/>
      <c r="B346" s="105"/>
      <c r="C346" s="105"/>
      <c r="D346" s="105"/>
      <c r="E346" s="50"/>
      <c r="F346" s="105"/>
      <c r="G346" s="105"/>
      <c r="H346" s="105"/>
      <c r="I346" s="105"/>
      <c r="J346" s="105"/>
      <c r="K346" s="105"/>
      <c r="L346" s="105"/>
      <c r="M346" s="106"/>
      <c r="N346" s="106"/>
      <c r="O346" s="105"/>
      <c r="P346" s="107"/>
      <c r="Q346" s="105"/>
      <c r="R346" s="106"/>
      <c r="S346" s="105"/>
      <c r="T346" s="105"/>
      <c r="U346" s="105"/>
    </row>
    <row r="347" ht="12.75" customHeight="1">
      <c r="A347" s="105"/>
      <c r="B347" s="105"/>
      <c r="C347" s="105"/>
      <c r="D347" s="105"/>
      <c r="E347" s="50"/>
      <c r="F347" s="105"/>
      <c r="G347" s="105"/>
      <c r="H347" s="105"/>
      <c r="I347" s="105"/>
      <c r="J347" s="105"/>
      <c r="K347" s="105"/>
      <c r="L347" s="105"/>
      <c r="M347" s="106"/>
      <c r="N347" s="106"/>
      <c r="O347" s="105"/>
      <c r="P347" s="107"/>
      <c r="Q347" s="105"/>
      <c r="R347" s="106"/>
      <c r="S347" s="105"/>
      <c r="T347" s="105"/>
      <c r="U347" s="105"/>
    </row>
    <row r="348" ht="12.75" customHeight="1">
      <c r="A348" s="105"/>
      <c r="B348" s="105"/>
      <c r="C348" s="105"/>
      <c r="D348" s="105"/>
      <c r="E348" s="50"/>
      <c r="F348" s="105"/>
      <c r="G348" s="105"/>
      <c r="H348" s="105"/>
      <c r="I348" s="105"/>
      <c r="J348" s="105"/>
      <c r="K348" s="105"/>
      <c r="L348" s="105"/>
      <c r="M348" s="106"/>
      <c r="N348" s="106"/>
      <c r="O348" s="105"/>
      <c r="P348" s="107"/>
      <c r="Q348" s="105"/>
      <c r="R348" s="106"/>
      <c r="S348" s="105"/>
      <c r="T348" s="105"/>
      <c r="U348" s="105"/>
    </row>
    <row r="349" ht="12.75" customHeight="1">
      <c r="A349" s="105"/>
      <c r="B349" s="105"/>
      <c r="C349" s="105"/>
      <c r="D349" s="105"/>
      <c r="E349" s="50"/>
      <c r="F349" s="105"/>
      <c r="G349" s="105"/>
      <c r="H349" s="105"/>
      <c r="I349" s="105"/>
      <c r="J349" s="105"/>
      <c r="K349" s="105"/>
      <c r="L349" s="105"/>
      <c r="M349" s="106"/>
      <c r="N349" s="106"/>
      <c r="O349" s="105"/>
      <c r="P349" s="107"/>
      <c r="Q349" s="105"/>
      <c r="R349" s="106"/>
      <c r="S349" s="105"/>
      <c r="T349" s="105"/>
      <c r="U349" s="105"/>
    </row>
    <row r="350" ht="12.75" customHeight="1">
      <c r="A350" s="105"/>
      <c r="B350" s="105"/>
      <c r="C350" s="105"/>
      <c r="D350" s="105"/>
      <c r="E350" s="50"/>
      <c r="F350" s="105"/>
      <c r="G350" s="105"/>
      <c r="H350" s="105"/>
      <c r="I350" s="105"/>
      <c r="J350" s="105"/>
      <c r="K350" s="105"/>
      <c r="L350" s="105"/>
      <c r="M350" s="106"/>
      <c r="N350" s="106"/>
      <c r="O350" s="105"/>
      <c r="P350" s="107"/>
      <c r="Q350" s="105"/>
      <c r="R350" s="106"/>
      <c r="S350" s="105"/>
      <c r="T350" s="105"/>
      <c r="U350" s="105"/>
    </row>
    <row r="351" ht="12.75" customHeight="1">
      <c r="A351" s="105"/>
      <c r="B351" s="105"/>
      <c r="C351" s="105"/>
      <c r="D351" s="105"/>
      <c r="E351" s="50"/>
      <c r="F351" s="105"/>
      <c r="G351" s="105"/>
      <c r="H351" s="105"/>
      <c r="I351" s="105"/>
      <c r="J351" s="105"/>
      <c r="K351" s="105"/>
      <c r="L351" s="105"/>
      <c r="M351" s="106"/>
      <c r="N351" s="106"/>
      <c r="O351" s="105"/>
      <c r="P351" s="107"/>
      <c r="Q351" s="105"/>
      <c r="R351" s="106"/>
      <c r="S351" s="105"/>
      <c r="T351" s="105"/>
      <c r="U351" s="105"/>
    </row>
    <row r="352" ht="12.75" customHeight="1">
      <c r="A352" s="105"/>
      <c r="B352" s="105"/>
      <c r="C352" s="105"/>
      <c r="D352" s="105"/>
      <c r="E352" s="50"/>
      <c r="F352" s="105"/>
      <c r="G352" s="105"/>
      <c r="H352" s="105"/>
      <c r="I352" s="105"/>
      <c r="J352" s="105"/>
      <c r="K352" s="105"/>
      <c r="L352" s="105"/>
      <c r="M352" s="106"/>
      <c r="N352" s="106"/>
      <c r="O352" s="105"/>
      <c r="P352" s="107"/>
      <c r="Q352" s="105"/>
      <c r="R352" s="106"/>
      <c r="S352" s="105"/>
      <c r="T352" s="105"/>
      <c r="U352" s="105"/>
    </row>
    <row r="353" ht="12.75" customHeight="1">
      <c r="A353" s="105"/>
      <c r="B353" s="105"/>
      <c r="C353" s="105"/>
      <c r="D353" s="105"/>
      <c r="E353" s="50"/>
      <c r="F353" s="105"/>
      <c r="G353" s="105"/>
      <c r="H353" s="105"/>
      <c r="I353" s="105"/>
      <c r="J353" s="105"/>
      <c r="K353" s="105"/>
      <c r="L353" s="105"/>
      <c r="M353" s="106"/>
      <c r="N353" s="106"/>
      <c r="O353" s="105"/>
      <c r="P353" s="107"/>
      <c r="Q353" s="105"/>
      <c r="R353" s="106"/>
      <c r="S353" s="105"/>
      <c r="T353" s="105"/>
      <c r="U353" s="105"/>
    </row>
    <row r="354" ht="12.75" customHeight="1">
      <c r="A354" s="105"/>
      <c r="B354" s="105"/>
      <c r="C354" s="105"/>
      <c r="D354" s="105"/>
      <c r="E354" s="50"/>
      <c r="F354" s="105"/>
      <c r="G354" s="105"/>
      <c r="H354" s="105"/>
      <c r="I354" s="105"/>
      <c r="J354" s="105"/>
      <c r="K354" s="105"/>
      <c r="L354" s="105"/>
      <c r="M354" s="106"/>
      <c r="N354" s="106"/>
      <c r="O354" s="105"/>
      <c r="P354" s="107"/>
      <c r="Q354" s="105"/>
      <c r="R354" s="106"/>
      <c r="S354" s="105"/>
      <c r="T354" s="105"/>
      <c r="U354" s="105"/>
    </row>
    <row r="355" ht="12.75" customHeight="1">
      <c r="A355" s="105"/>
      <c r="B355" s="105"/>
      <c r="C355" s="105"/>
      <c r="D355" s="105"/>
      <c r="E355" s="50"/>
      <c r="F355" s="105"/>
      <c r="G355" s="105"/>
      <c r="H355" s="105"/>
      <c r="I355" s="105"/>
      <c r="J355" s="105"/>
      <c r="K355" s="105"/>
      <c r="L355" s="105"/>
      <c r="M355" s="106"/>
      <c r="N355" s="106"/>
      <c r="O355" s="105"/>
      <c r="P355" s="107"/>
      <c r="Q355" s="105"/>
      <c r="R355" s="106"/>
      <c r="S355" s="105"/>
      <c r="T355" s="105"/>
      <c r="U355" s="105"/>
    </row>
    <row r="356" ht="12.75" customHeight="1">
      <c r="A356" s="105"/>
      <c r="B356" s="105"/>
      <c r="C356" s="105"/>
      <c r="D356" s="105"/>
      <c r="E356" s="50"/>
      <c r="F356" s="105"/>
      <c r="G356" s="105"/>
      <c r="H356" s="105"/>
      <c r="I356" s="105"/>
      <c r="J356" s="105"/>
      <c r="K356" s="105"/>
      <c r="L356" s="105"/>
      <c r="M356" s="106"/>
      <c r="N356" s="106"/>
      <c r="O356" s="105"/>
      <c r="P356" s="107"/>
      <c r="Q356" s="105"/>
      <c r="R356" s="106"/>
      <c r="S356" s="105"/>
      <c r="T356" s="105"/>
      <c r="U356" s="105"/>
    </row>
    <row r="357" ht="12.75" customHeight="1">
      <c r="A357" s="105"/>
      <c r="B357" s="105"/>
      <c r="C357" s="105"/>
      <c r="D357" s="105"/>
      <c r="E357" s="50"/>
      <c r="F357" s="105"/>
      <c r="G357" s="105"/>
      <c r="H357" s="105"/>
      <c r="I357" s="105"/>
      <c r="J357" s="105"/>
      <c r="K357" s="105"/>
      <c r="L357" s="105"/>
      <c r="M357" s="106"/>
      <c r="N357" s="106"/>
      <c r="O357" s="105"/>
      <c r="P357" s="107"/>
      <c r="Q357" s="105"/>
      <c r="R357" s="106"/>
      <c r="S357" s="105"/>
      <c r="T357" s="105"/>
      <c r="U357" s="105"/>
    </row>
    <row r="358" ht="12.75" customHeight="1">
      <c r="A358" s="105"/>
      <c r="B358" s="105"/>
      <c r="C358" s="105"/>
      <c r="D358" s="105"/>
      <c r="E358" s="50"/>
      <c r="F358" s="105"/>
      <c r="G358" s="105"/>
      <c r="H358" s="105"/>
      <c r="I358" s="105"/>
      <c r="J358" s="105"/>
      <c r="K358" s="105"/>
      <c r="L358" s="105"/>
      <c r="M358" s="106"/>
      <c r="N358" s="106"/>
      <c r="O358" s="105"/>
      <c r="P358" s="107"/>
      <c r="Q358" s="105"/>
      <c r="R358" s="106"/>
      <c r="S358" s="105"/>
      <c r="T358" s="105"/>
      <c r="U358" s="105"/>
    </row>
    <row r="359" ht="12.75" customHeight="1">
      <c r="A359" s="105"/>
      <c r="B359" s="105"/>
      <c r="C359" s="105"/>
      <c r="D359" s="105"/>
      <c r="E359" s="50"/>
      <c r="F359" s="105"/>
      <c r="G359" s="105"/>
      <c r="H359" s="105"/>
      <c r="I359" s="105"/>
      <c r="J359" s="105"/>
      <c r="K359" s="105"/>
      <c r="L359" s="105"/>
      <c r="M359" s="106"/>
      <c r="N359" s="106"/>
      <c r="O359" s="105"/>
      <c r="P359" s="107"/>
      <c r="Q359" s="105"/>
      <c r="R359" s="106"/>
      <c r="S359" s="105"/>
      <c r="T359" s="105"/>
      <c r="U359" s="105"/>
    </row>
    <row r="360" ht="12.75" customHeight="1">
      <c r="A360" s="105"/>
      <c r="B360" s="105"/>
      <c r="C360" s="105"/>
      <c r="D360" s="105"/>
      <c r="E360" s="50"/>
      <c r="F360" s="105"/>
      <c r="G360" s="105"/>
      <c r="H360" s="105"/>
      <c r="I360" s="105"/>
      <c r="J360" s="105"/>
      <c r="K360" s="105"/>
      <c r="L360" s="105"/>
      <c r="M360" s="106"/>
      <c r="N360" s="106"/>
      <c r="O360" s="105"/>
      <c r="P360" s="107"/>
      <c r="Q360" s="105"/>
      <c r="R360" s="106"/>
      <c r="S360" s="105"/>
      <c r="T360" s="105"/>
      <c r="U360" s="105"/>
    </row>
    <row r="361" ht="12.75" customHeight="1">
      <c r="A361" s="105"/>
      <c r="B361" s="105"/>
      <c r="C361" s="105"/>
      <c r="D361" s="105"/>
      <c r="E361" s="50"/>
      <c r="F361" s="105"/>
      <c r="G361" s="105"/>
      <c r="H361" s="105"/>
      <c r="I361" s="105"/>
      <c r="J361" s="105"/>
      <c r="K361" s="105"/>
      <c r="L361" s="105"/>
      <c r="M361" s="106"/>
      <c r="N361" s="106"/>
      <c r="O361" s="105"/>
      <c r="P361" s="107"/>
      <c r="Q361" s="105"/>
      <c r="R361" s="106"/>
      <c r="S361" s="105"/>
      <c r="T361" s="105"/>
      <c r="U361" s="105"/>
    </row>
    <row r="362" ht="12.75" customHeight="1">
      <c r="A362" s="105"/>
      <c r="B362" s="105"/>
      <c r="C362" s="105"/>
      <c r="D362" s="105"/>
      <c r="E362" s="50"/>
      <c r="F362" s="105"/>
      <c r="G362" s="105"/>
      <c r="H362" s="105"/>
      <c r="I362" s="105"/>
      <c r="J362" s="105"/>
      <c r="K362" s="105"/>
      <c r="L362" s="105"/>
      <c r="M362" s="106"/>
      <c r="N362" s="106"/>
      <c r="O362" s="105"/>
      <c r="P362" s="107"/>
      <c r="Q362" s="105"/>
      <c r="R362" s="106"/>
      <c r="S362" s="105"/>
      <c r="T362" s="105"/>
      <c r="U362" s="105"/>
    </row>
    <row r="363" ht="12.75" customHeight="1">
      <c r="A363" s="105"/>
      <c r="B363" s="105"/>
      <c r="C363" s="105"/>
      <c r="D363" s="105"/>
      <c r="E363" s="50"/>
      <c r="F363" s="105"/>
      <c r="G363" s="105"/>
      <c r="H363" s="105"/>
      <c r="I363" s="105"/>
      <c r="J363" s="105"/>
      <c r="K363" s="105"/>
      <c r="L363" s="105"/>
      <c r="M363" s="106"/>
      <c r="N363" s="106"/>
      <c r="O363" s="105"/>
      <c r="P363" s="107"/>
      <c r="Q363" s="105"/>
      <c r="R363" s="106"/>
      <c r="S363" s="105"/>
      <c r="T363" s="105"/>
      <c r="U363" s="105"/>
    </row>
    <row r="364" ht="12.75" customHeight="1">
      <c r="A364" s="105"/>
      <c r="B364" s="105"/>
      <c r="C364" s="105"/>
      <c r="D364" s="105"/>
      <c r="E364" s="50"/>
      <c r="F364" s="105"/>
      <c r="G364" s="105"/>
      <c r="H364" s="105"/>
      <c r="I364" s="105"/>
      <c r="J364" s="105"/>
      <c r="K364" s="105"/>
      <c r="L364" s="105"/>
      <c r="M364" s="106"/>
      <c r="N364" s="106"/>
      <c r="O364" s="105"/>
      <c r="P364" s="107"/>
      <c r="Q364" s="105"/>
      <c r="R364" s="106"/>
      <c r="S364" s="105"/>
      <c r="T364" s="105"/>
      <c r="U364" s="105"/>
    </row>
    <row r="365" ht="12.75" customHeight="1">
      <c r="A365" s="105"/>
      <c r="B365" s="105"/>
      <c r="C365" s="105"/>
      <c r="D365" s="105"/>
      <c r="E365" s="50"/>
      <c r="F365" s="105"/>
      <c r="G365" s="105"/>
      <c r="H365" s="105"/>
      <c r="I365" s="105"/>
      <c r="J365" s="105"/>
      <c r="K365" s="105"/>
      <c r="L365" s="105"/>
      <c r="M365" s="106"/>
      <c r="N365" s="106"/>
      <c r="O365" s="105"/>
      <c r="P365" s="107"/>
      <c r="Q365" s="105"/>
      <c r="R365" s="106"/>
      <c r="S365" s="105"/>
      <c r="T365" s="105"/>
      <c r="U365" s="105"/>
    </row>
    <row r="366" ht="12.75" customHeight="1">
      <c r="A366" s="105"/>
      <c r="B366" s="105"/>
      <c r="C366" s="105"/>
      <c r="D366" s="105"/>
      <c r="E366" s="50"/>
      <c r="F366" s="105"/>
      <c r="G366" s="105"/>
      <c r="H366" s="105"/>
      <c r="I366" s="105"/>
      <c r="J366" s="105"/>
      <c r="K366" s="105"/>
      <c r="L366" s="105"/>
      <c r="M366" s="106"/>
      <c r="N366" s="106"/>
      <c r="O366" s="105"/>
      <c r="P366" s="107"/>
      <c r="Q366" s="105"/>
      <c r="R366" s="106"/>
      <c r="S366" s="105"/>
      <c r="T366" s="105"/>
      <c r="U366" s="105"/>
    </row>
    <row r="367" ht="12.75" customHeight="1">
      <c r="A367" s="105"/>
      <c r="B367" s="105"/>
      <c r="C367" s="105"/>
      <c r="D367" s="105"/>
      <c r="E367" s="50"/>
      <c r="F367" s="105"/>
      <c r="G367" s="105"/>
      <c r="H367" s="105"/>
      <c r="I367" s="105"/>
      <c r="J367" s="105"/>
      <c r="K367" s="105"/>
      <c r="L367" s="105"/>
      <c r="M367" s="106"/>
      <c r="N367" s="106"/>
      <c r="O367" s="105"/>
      <c r="P367" s="107"/>
      <c r="Q367" s="105"/>
      <c r="R367" s="106"/>
      <c r="S367" s="105"/>
      <c r="T367" s="105"/>
      <c r="U367" s="105"/>
    </row>
    <row r="368" ht="12.75" customHeight="1">
      <c r="A368" s="105"/>
      <c r="B368" s="105"/>
      <c r="C368" s="105"/>
      <c r="D368" s="105"/>
      <c r="E368" s="50"/>
      <c r="F368" s="105"/>
      <c r="G368" s="105"/>
      <c r="H368" s="105"/>
      <c r="I368" s="105"/>
      <c r="J368" s="105"/>
      <c r="K368" s="105"/>
      <c r="L368" s="105"/>
      <c r="M368" s="106"/>
      <c r="N368" s="106"/>
      <c r="O368" s="105"/>
      <c r="P368" s="107"/>
      <c r="Q368" s="105"/>
      <c r="R368" s="106"/>
      <c r="S368" s="105"/>
      <c r="T368" s="105"/>
      <c r="U368" s="105"/>
    </row>
    <row r="369" ht="12.75" customHeight="1">
      <c r="A369" s="105"/>
      <c r="B369" s="105"/>
      <c r="C369" s="105"/>
      <c r="D369" s="105"/>
      <c r="E369" s="50"/>
      <c r="F369" s="105"/>
      <c r="G369" s="105"/>
      <c r="H369" s="105"/>
      <c r="I369" s="105"/>
      <c r="J369" s="105"/>
      <c r="K369" s="105"/>
      <c r="L369" s="105"/>
      <c r="M369" s="106"/>
      <c r="N369" s="106"/>
      <c r="O369" s="105"/>
      <c r="P369" s="107"/>
      <c r="Q369" s="105"/>
      <c r="R369" s="106"/>
      <c r="S369" s="105"/>
      <c r="T369" s="105"/>
      <c r="U369" s="105"/>
    </row>
    <row r="370" ht="12.75" customHeight="1">
      <c r="A370" s="105"/>
      <c r="B370" s="105"/>
      <c r="C370" s="105"/>
      <c r="D370" s="105"/>
      <c r="E370" s="50"/>
      <c r="F370" s="105"/>
      <c r="G370" s="105"/>
      <c r="H370" s="105"/>
      <c r="I370" s="105"/>
      <c r="J370" s="105"/>
      <c r="K370" s="105"/>
      <c r="L370" s="105"/>
      <c r="M370" s="106"/>
      <c r="N370" s="106"/>
      <c r="O370" s="105"/>
      <c r="P370" s="107"/>
      <c r="Q370" s="105"/>
      <c r="R370" s="106"/>
      <c r="S370" s="105"/>
      <c r="T370" s="105"/>
      <c r="U370" s="105"/>
    </row>
    <row r="371" ht="12.75" customHeight="1">
      <c r="A371" s="105"/>
      <c r="B371" s="105"/>
      <c r="C371" s="105"/>
      <c r="D371" s="105"/>
      <c r="E371" s="50"/>
      <c r="F371" s="105"/>
      <c r="G371" s="105"/>
      <c r="H371" s="105"/>
      <c r="I371" s="105"/>
      <c r="J371" s="105"/>
      <c r="K371" s="105"/>
      <c r="L371" s="105"/>
      <c r="M371" s="106"/>
      <c r="N371" s="106"/>
      <c r="O371" s="105"/>
      <c r="P371" s="107"/>
      <c r="Q371" s="105"/>
      <c r="R371" s="106"/>
      <c r="S371" s="105"/>
      <c r="T371" s="105"/>
      <c r="U371" s="105"/>
    </row>
    <row r="372" ht="12.75" customHeight="1">
      <c r="A372" s="105"/>
      <c r="B372" s="105"/>
      <c r="C372" s="105"/>
      <c r="D372" s="105"/>
      <c r="E372" s="50"/>
      <c r="F372" s="105"/>
      <c r="G372" s="105"/>
      <c r="H372" s="105"/>
      <c r="I372" s="105"/>
      <c r="J372" s="105"/>
      <c r="K372" s="105"/>
      <c r="L372" s="105"/>
      <c r="M372" s="106"/>
      <c r="N372" s="106"/>
      <c r="O372" s="105"/>
      <c r="P372" s="107"/>
      <c r="Q372" s="105"/>
      <c r="R372" s="106"/>
      <c r="S372" s="105"/>
      <c r="T372" s="105"/>
      <c r="U372" s="105"/>
    </row>
    <row r="373" ht="12.75" customHeight="1">
      <c r="A373" s="105"/>
      <c r="B373" s="105"/>
      <c r="C373" s="105"/>
      <c r="D373" s="105"/>
      <c r="E373" s="50"/>
      <c r="F373" s="105"/>
      <c r="G373" s="105"/>
      <c r="H373" s="105"/>
      <c r="I373" s="105"/>
      <c r="J373" s="105"/>
      <c r="K373" s="105"/>
      <c r="L373" s="105"/>
      <c r="M373" s="106"/>
      <c r="N373" s="106"/>
      <c r="O373" s="105"/>
      <c r="P373" s="107"/>
      <c r="Q373" s="105"/>
      <c r="R373" s="106"/>
      <c r="S373" s="105"/>
      <c r="T373" s="105"/>
      <c r="U373" s="105"/>
    </row>
    <row r="374" ht="12.75" customHeight="1">
      <c r="A374" s="105"/>
      <c r="B374" s="105"/>
      <c r="C374" s="105"/>
      <c r="D374" s="105"/>
      <c r="E374" s="50"/>
      <c r="F374" s="105"/>
      <c r="G374" s="105"/>
      <c r="H374" s="105"/>
      <c r="I374" s="105"/>
      <c r="J374" s="105"/>
      <c r="K374" s="105"/>
      <c r="L374" s="105"/>
      <c r="M374" s="106"/>
      <c r="N374" s="106"/>
      <c r="O374" s="105"/>
      <c r="P374" s="107"/>
      <c r="Q374" s="105"/>
      <c r="R374" s="106"/>
      <c r="S374" s="105"/>
      <c r="T374" s="105"/>
      <c r="U374" s="105"/>
    </row>
    <row r="375" ht="12.75" customHeight="1">
      <c r="A375" s="105"/>
      <c r="B375" s="105"/>
      <c r="C375" s="105"/>
      <c r="D375" s="105"/>
      <c r="E375" s="50"/>
      <c r="F375" s="105"/>
      <c r="G375" s="105"/>
      <c r="H375" s="105"/>
      <c r="I375" s="105"/>
      <c r="J375" s="105"/>
      <c r="K375" s="105"/>
      <c r="L375" s="105"/>
      <c r="M375" s="106"/>
      <c r="N375" s="106"/>
      <c r="O375" s="105"/>
      <c r="P375" s="107"/>
      <c r="Q375" s="105"/>
      <c r="R375" s="106"/>
      <c r="S375" s="105"/>
      <c r="T375" s="105"/>
      <c r="U375" s="105"/>
    </row>
    <row r="376" ht="12.75" customHeight="1">
      <c r="A376" s="105"/>
      <c r="B376" s="105"/>
      <c r="C376" s="105"/>
      <c r="D376" s="105"/>
      <c r="E376" s="50"/>
      <c r="F376" s="105"/>
      <c r="G376" s="105"/>
      <c r="H376" s="105"/>
      <c r="I376" s="105"/>
      <c r="J376" s="105"/>
      <c r="K376" s="105"/>
      <c r="L376" s="105"/>
      <c r="M376" s="106"/>
      <c r="N376" s="106"/>
      <c r="O376" s="105"/>
      <c r="P376" s="107"/>
      <c r="Q376" s="105"/>
      <c r="R376" s="106"/>
      <c r="S376" s="105"/>
      <c r="T376" s="105"/>
      <c r="U376" s="105"/>
    </row>
    <row r="377" ht="12.75" customHeight="1">
      <c r="A377" s="105"/>
      <c r="B377" s="105"/>
      <c r="C377" s="105"/>
      <c r="D377" s="105"/>
      <c r="E377" s="50"/>
      <c r="F377" s="105"/>
      <c r="G377" s="105"/>
      <c r="H377" s="105"/>
      <c r="I377" s="105"/>
      <c r="J377" s="105"/>
      <c r="K377" s="105"/>
      <c r="L377" s="105"/>
      <c r="M377" s="106"/>
      <c r="N377" s="106"/>
      <c r="O377" s="105"/>
      <c r="P377" s="107"/>
      <c r="Q377" s="105"/>
      <c r="R377" s="106"/>
      <c r="S377" s="105"/>
      <c r="T377" s="105"/>
      <c r="U377" s="105"/>
    </row>
    <row r="378" ht="12.75" customHeight="1">
      <c r="A378" s="105"/>
      <c r="B378" s="105"/>
      <c r="C378" s="105"/>
      <c r="D378" s="105"/>
      <c r="E378" s="50"/>
      <c r="F378" s="105"/>
      <c r="G378" s="105"/>
      <c r="H378" s="105"/>
      <c r="I378" s="105"/>
      <c r="J378" s="105"/>
      <c r="K378" s="105"/>
      <c r="L378" s="105"/>
      <c r="M378" s="106"/>
      <c r="N378" s="106"/>
      <c r="O378" s="105"/>
      <c r="P378" s="107"/>
      <c r="Q378" s="105"/>
      <c r="R378" s="106"/>
      <c r="S378" s="105"/>
      <c r="T378" s="105"/>
      <c r="U378" s="105"/>
    </row>
    <row r="379" ht="12.75" customHeight="1">
      <c r="A379" s="105"/>
      <c r="B379" s="105"/>
      <c r="C379" s="105"/>
      <c r="D379" s="105"/>
      <c r="E379" s="50"/>
      <c r="F379" s="105"/>
      <c r="G379" s="105"/>
      <c r="H379" s="105"/>
      <c r="I379" s="105"/>
      <c r="J379" s="105"/>
      <c r="K379" s="105"/>
      <c r="L379" s="105"/>
      <c r="M379" s="106"/>
      <c r="N379" s="106"/>
      <c r="O379" s="105"/>
      <c r="P379" s="107"/>
      <c r="Q379" s="105"/>
      <c r="R379" s="106"/>
      <c r="S379" s="105"/>
      <c r="T379" s="105"/>
      <c r="U379" s="105"/>
    </row>
    <row r="380" ht="12.75" customHeight="1">
      <c r="A380" s="105"/>
      <c r="B380" s="105"/>
      <c r="C380" s="105"/>
      <c r="D380" s="105"/>
      <c r="E380" s="50"/>
      <c r="F380" s="105"/>
      <c r="G380" s="105"/>
      <c r="H380" s="105"/>
      <c r="I380" s="105"/>
      <c r="J380" s="105"/>
      <c r="K380" s="105"/>
      <c r="L380" s="105"/>
      <c r="M380" s="106"/>
      <c r="N380" s="106"/>
      <c r="O380" s="105"/>
      <c r="P380" s="107"/>
      <c r="Q380" s="105"/>
      <c r="R380" s="106"/>
      <c r="S380" s="105"/>
      <c r="T380" s="105"/>
      <c r="U380" s="105"/>
    </row>
    <row r="381" ht="12.75" customHeight="1">
      <c r="A381" s="105"/>
      <c r="B381" s="105"/>
      <c r="C381" s="105"/>
      <c r="D381" s="105"/>
      <c r="E381" s="50"/>
      <c r="F381" s="105"/>
      <c r="G381" s="105"/>
      <c r="H381" s="105"/>
      <c r="I381" s="105"/>
      <c r="J381" s="105"/>
      <c r="K381" s="105"/>
      <c r="L381" s="105"/>
      <c r="M381" s="106"/>
      <c r="N381" s="106"/>
      <c r="O381" s="105"/>
      <c r="P381" s="107"/>
      <c r="Q381" s="105"/>
      <c r="R381" s="106"/>
      <c r="S381" s="105"/>
      <c r="T381" s="105"/>
      <c r="U381" s="105"/>
    </row>
    <row r="382" ht="12.75" customHeight="1">
      <c r="A382" s="105"/>
      <c r="B382" s="105"/>
      <c r="C382" s="105"/>
      <c r="D382" s="105"/>
      <c r="E382" s="50"/>
      <c r="F382" s="105"/>
      <c r="G382" s="105"/>
      <c r="H382" s="105"/>
      <c r="I382" s="105"/>
      <c r="J382" s="105"/>
      <c r="K382" s="105"/>
      <c r="L382" s="105"/>
      <c r="M382" s="106"/>
      <c r="N382" s="106"/>
      <c r="O382" s="105"/>
      <c r="P382" s="107"/>
      <c r="Q382" s="105"/>
      <c r="R382" s="106"/>
      <c r="S382" s="105"/>
      <c r="T382" s="105"/>
      <c r="U382" s="105"/>
    </row>
    <row r="383" ht="12.75" customHeight="1">
      <c r="A383" s="105"/>
      <c r="B383" s="105"/>
      <c r="C383" s="105"/>
      <c r="D383" s="105"/>
      <c r="E383" s="50"/>
      <c r="F383" s="105"/>
      <c r="G383" s="105"/>
      <c r="H383" s="105"/>
      <c r="I383" s="105"/>
      <c r="J383" s="105"/>
      <c r="K383" s="105"/>
      <c r="L383" s="105"/>
      <c r="M383" s="106"/>
      <c r="N383" s="106"/>
      <c r="O383" s="105"/>
      <c r="P383" s="107"/>
      <c r="Q383" s="105"/>
      <c r="R383" s="106"/>
      <c r="S383" s="105"/>
      <c r="T383" s="105"/>
      <c r="U383" s="105"/>
    </row>
    <row r="384" ht="12.75" customHeight="1">
      <c r="A384" s="105"/>
      <c r="B384" s="105"/>
      <c r="C384" s="105"/>
      <c r="D384" s="105"/>
      <c r="E384" s="50"/>
      <c r="F384" s="105"/>
      <c r="G384" s="105"/>
      <c r="H384" s="105"/>
      <c r="I384" s="105"/>
      <c r="J384" s="105"/>
      <c r="K384" s="105"/>
      <c r="L384" s="105"/>
      <c r="M384" s="106"/>
      <c r="N384" s="106"/>
      <c r="O384" s="105"/>
      <c r="P384" s="107"/>
      <c r="Q384" s="105"/>
      <c r="R384" s="106"/>
      <c r="S384" s="105"/>
      <c r="T384" s="105"/>
      <c r="U384" s="105"/>
    </row>
    <row r="385" ht="12.75" customHeight="1">
      <c r="A385" s="105"/>
      <c r="B385" s="105"/>
      <c r="C385" s="105"/>
      <c r="D385" s="105"/>
      <c r="E385" s="50"/>
      <c r="F385" s="105"/>
      <c r="G385" s="105"/>
      <c r="H385" s="105"/>
      <c r="I385" s="105"/>
      <c r="J385" s="105"/>
      <c r="K385" s="105"/>
      <c r="L385" s="105"/>
      <c r="M385" s="106"/>
      <c r="N385" s="106"/>
      <c r="O385" s="105"/>
      <c r="P385" s="107"/>
      <c r="Q385" s="105"/>
      <c r="R385" s="106"/>
      <c r="S385" s="105"/>
      <c r="T385" s="105"/>
      <c r="U385" s="105"/>
    </row>
    <row r="386" ht="12.75" customHeight="1">
      <c r="A386" s="105"/>
      <c r="B386" s="105"/>
      <c r="C386" s="105"/>
      <c r="D386" s="105"/>
      <c r="E386" s="50"/>
      <c r="F386" s="105"/>
      <c r="G386" s="105"/>
      <c r="H386" s="105"/>
      <c r="I386" s="105"/>
      <c r="J386" s="105"/>
      <c r="K386" s="105"/>
      <c r="L386" s="105"/>
      <c r="M386" s="106"/>
      <c r="N386" s="106"/>
      <c r="O386" s="105"/>
      <c r="P386" s="107"/>
      <c r="Q386" s="105"/>
      <c r="R386" s="106"/>
      <c r="S386" s="105"/>
      <c r="T386" s="105"/>
      <c r="U386" s="105"/>
    </row>
    <row r="387" ht="12.75" customHeight="1">
      <c r="A387" s="105"/>
      <c r="B387" s="105"/>
      <c r="C387" s="105"/>
      <c r="D387" s="105"/>
      <c r="E387" s="50"/>
      <c r="F387" s="105"/>
      <c r="G387" s="105"/>
      <c r="H387" s="105"/>
      <c r="I387" s="105"/>
      <c r="J387" s="105"/>
      <c r="K387" s="105"/>
      <c r="L387" s="105"/>
      <c r="M387" s="106"/>
      <c r="N387" s="106"/>
      <c r="O387" s="105"/>
      <c r="P387" s="107"/>
      <c r="Q387" s="105"/>
      <c r="R387" s="106"/>
      <c r="S387" s="105"/>
      <c r="T387" s="105"/>
      <c r="U387" s="105"/>
    </row>
    <row r="388" ht="12.75" customHeight="1">
      <c r="A388" s="105"/>
      <c r="B388" s="105"/>
      <c r="C388" s="105"/>
      <c r="D388" s="105"/>
      <c r="E388" s="50"/>
      <c r="F388" s="105"/>
      <c r="G388" s="105"/>
      <c r="H388" s="105"/>
      <c r="I388" s="105"/>
      <c r="J388" s="105"/>
      <c r="K388" s="105"/>
      <c r="L388" s="105"/>
      <c r="M388" s="106"/>
      <c r="N388" s="106"/>
      <c r="O388" s="105"/>
      <c r="P388" s="107"/>
      <c r="Q388" s="105"/>
      <c r="R388" s="106"/>
      <c r="S388" s="105"/>
      <c r="T388" s="105"/>
      <c r="U388" s="105"/>
    </row>
    <row r="389" ht="12.75" customHeight="1">
      <c r="A389" s="105"/>
      <c r="B389" s="105"/>
      <c r="C389" s="105"/>
      <c r="D389" s="105"/>
      <c r="E389" s="50"/>
      <c r="F389" s="105"/>
      <c r="G389" s="105"/>
      <c r="H389" s="105"/>
      <c r="I389" s="105"/>
      <c r="J389" s="105"/>
      <c r="K389" s="105"/>
      <c r="L389" s="105"/>
      <c r="M389" s="106"/>
      <c r="N389" s="106"/>
      <c r="O389" s="105"/>
      <c r="P389" s="107"/>
      <c r="Q389" s="105"/>
      <c r="R389" s="106"/>
      <c r="S389" s="105"/>
      <c r="T389" s="105"/>
      <c r="U389" s="105"/>
    </row>
    <row r="390" ht="12.75" customHeight="1">
      <c r="A390" s="105"/>
      <c r="B390" s="105"/>
      <c r="C390" s="105"/>
      <c r="D390" s="105"/>
      <c r="E390" s="50"/>
      <c r="F390" s="105"/>
      <c r="G390" s="105"/>
      <c r="H390" s="105"/>
      <c r="I390" s="105"/>
      <c r="J390" s="105"/>
      <c r="K390" s="105"/>
      <c r="L390" s="105"/>
      <c r="M390" s="106"/>
      <c r="N390" s="106"/>
      <c r="O390" s="105"/>
      <c r="P390" s="107"/>
      <c r="Q390" s="105"/>
      <c r="R390" s="106"/>
      <c r="S390" s="105"/>
      <c r="T390" s="105"/>
      <c r="U390" s="105"/>
    </row>
    <row r="391" ht="12.75" customHeight="1">
      <c r="A391" s="105"/>
      <c r="B391" s="105"/>
      <c r="C391" s="105"/>
      <c r="D391" s="105"/>
      <c r="E391" s="50"/>
      <c r="F391" s="105"/>
      <c r="G391" s="105"/>
      <c r="H391" s="105"/>
      <c r="I391" s="105"/>
      <c r="J391" s="105"/>
      <c r="K391" s="105"/>
      <c r="L391" s="105"/>
      <c r="M391" s="106"/>
      <c r="N391" s="106"/>
      <c r="O391" s="105"/>
      <c r="P391" s="107"/>
      <c r="Q391" s="105"/>
      <c r="R391" s="106"/>
      <c r="S391" s="105"/>
      <c r="T391" s="105"/>
      <c r="U391" s="105"/>
    </row>
    <row r="392" ht="12.75" customHeight="1">
      <c r="A392" s="105"/>
      <c r="B392" s="105"/>
      <c r="C392" s="105"/>
      <c r="D392" s="105"/>
      <c r="E392" s="50"/>
      <c r="F392" s="105"/>
      <c r="G392" s="105"/>
      <c r="H392" s="105"/>
      <c r="I392" s="105"/>
      <c r="J392" s="105"/>
      <c r="K392" s="105"/>
      <c r="L392" s="105"/>
      <c r="M392" s="106"/>
      <c r="N392" s="106"/>
      <c r="O392" s="105"/>
      <c r="P392" s="107"/>
      <c r="Q392" s="105"/>
      <c r="R392" s="106"/>
      <c r="S392" s="105"/>
      <c r="T392" s="105"/>
      <c r="U392" s="105"/>
    </row>
    <row r="393" ht="12.75" customHeight="1">
      <c r="A393" s="105"/>
      <c r="B393" s="105"/>
      <c r="C393" s="105"/>
      <c r="D393" s="105"/>
      <c r="E393" s="50"/>
      <c r="F393" s="105"/>
      <c r="G393" s="105"/>
      <c r="H393" s="105"/>
      <c r="I393" s="105"/>
      <c r="J393" s="105"/>
      <c r="K393" s="105"/>
      <c r="L393" s="105"/>
      <c r="M393" s="106"/>
      <c r="N393" s="106"/>
      <c r="O393" s="105"/>
      <c r="P393" s="107"/>
      <c r="Q393" s="105"/>
      <c r="R393" s="106"/>
      <c r="S393" s="105"/>
      <c r="T393" s="105"/>
      <c r="U393" s="105"/>
    </row>
    <row r="394" ht="12.75" customHeight="1">
      <c r="A394" s="105"/>
      <c r="B394" s="105"/>
      <c r="C394" s="105"/>
      <c r="D394" s="105"/>
      <c r="E394" s="50"/>
      <c r="F394" s="105"/>
      <c r="G394" s="105"/>
      <c r="H394" s="105"/>
      <c r="I394" s="105"/>
      <c r="J394" s="105"/>
      <c r="K394" s="105"/>
      <c r="L394" s="105"/>
      <c r="M394" s="106"/>
      <c r="N394" s="106"/>
      <c r="O394" s="105"/>
      <c r="P394" s="107"/>
      <c r="Q394" s="105"/>
      <c r="R394" s="106"/>
      <c r="S394" s="105"/>
      <c r="T394" s="105"/>
      <c r="U394" s="105"/>
    </row>
    <row r="395" ht="12.75" customHeight="1">
      <c r="A395" s="105"/>
      <c r="B395" s="105"/>
      <c r="C395" s="105"/>
      <c r="D395" s="105"/>
      <c r="E395" s="50"/>
      <c r="F395" s="105"/>
      <c r="G395" s="105"/>
      <c r="H395" s="105"/>
      <c r="I395" s="105"/>
      <c r="J395" s="105"/>
      <c r="K395" s="105"/>
      <c r="L395" s="105"/>
      <c r="M395" s="106"/>
      <c r="N395" s="106"/>
      <c r="O395" s="105"/>
      <c r="P395" s="107"/>
      <c r="Q395" s="105"/>
      <c r="R395" s="106"/>
      <c r="S395" s="105"/>
      <c r="T395" s="105"/>
      <c r="U395" s="105"/>
    </row>
    <row r="396" ht="12.75" customHeight="1">
      <c r="A396" s="105"/>
      <c r="B396" s="105"/>
      <c r="C396" s="105"/>
      <c r="D396" s="105"/>
      <c r="E396" s="50"/>
      <c r="F396" s="105"/>
      <c r="G396" s="105"/>
      <c r="H396" s="105"/>
      <c r="I396" s="105"/>
      <c r="J396" s="105"/>
      <c r="K396" s="105"/>
      <c r="L396" s="105"/>
      <c r="M396" s="106"/>
      <c r="N396" s="106"/>
      <c r="O396" s="105"/>
      <c r="P396" s="107"/>
      <c r="Q396" s="105"/>
      <c r="R396" s="106"/>
      <c r="S396" s="105"/>
      <c r="T396" s="105"/>
      <c r="U396" s="105"/>
    </row>
    <row r="397" ht="12.75" customHeight="1">
      <c r="A397" s="105"/>
      <c r="B397" s="105"/>
      <c r="C397" s="105"/>
      <c r="D397" s="105"/>
      <c r="E397" s="50"/>
      <c r="F397" s="105"/>
      <c r="G397" s="105"/>
      <c r="H397" s="105"/>
      <c r="I397" s="105"/>
      <c r="J397" s="105"/>
      <c r="K397" s="105"/>
      <c r="L397" s="105"/>
      <c r="M397" s="106"/>
      <c r="N397" s="106"/>
      <c r="O397" s="105"/>
      <c r="P397" s="107"/>
      <c r="Q397" s="105"/>
      <c r="R397" s="106"/>
      <c r="S397" s="105"/>
      <c r="T397" s="105"/>
      <c r="U397" s="105"/>
    </row>
    <row r="398" ht="12.75" customHeight="1">
      <c r="A398" s="105"/>
      <c r="B398" s="105"/>
      <c r="C398" s="105"/>
      <c r="D398" s="105"/>
      <c r="E398" s="50"/>
      <c r="F398" s="105"/>
      <c r="G398" s="105"/>
      <c r="H398" s="105"/>
      <c r="I398" s="105"/>
      <c r="J398" s="105"/>
      <c r="K398" s="105"/>
      <c r="L398" s="105"/>
      <c r="M398" s="106"/>
      <c r="N398" s="106"/>
      <c r="O398" s="105"/>
      <c r="P398" s="107"/>
      <c r="Q398" s="105"/>
      <c r="R398" s="106"/>
      <c r="S398" s="105"/>
      <c r="T398" s="105"/>
      <c r="U398" s="105"/>
    </row>
    <row r="399" ht="12.75" customHeight="1">
      <c r="A399" s="105"/>
      <c r="B399" s="105"/>
      <c r="C399" s="105"/>
      <c r="D399" s="105"/>
      <c r="E399" s="50"/>
      <c r="F399" s="105"/>
      <c r="G399" s="105"/>
      <c r="H399" s="105"/>
      <c r="I399" s="105"/>
      <c r="J399" s="105"/>
      <c r="K399" s="105"/>
      <c r="L399" s="105"/>
      <c r="M399" s="106"/>
      <c r="N399" s="106"/>
      <c r="O399" s="105"/>
      <c r="P399" s="107"/>
      <c r="Q399" s="105"/>
      <c r="R399" s="106"/>
      <c r="S399" s="105"/>
      <c r="T399" s="105"/>
      <c r="U399" s="105"/>
    </row>
    <row r="400" ht="12.75" customHeight="1">
      <c r="A400" s="105"/>
      <c r="B400" s="105"/>
      <c r="C400" s="105"/>
      <c r="D400" s="105"/>
      <c r="E400" s="50"/>
      <c r="F400" s="105"/>
      <c r="G400" s="105"/>
      <c r="H400" s="105"/>
      <c r="I400" s="105"/>
      <c r="J400" s="105"/>
      <c r="K400" s="105"/>
      <c r="L400" s="105"/>
      <c r="M400" s="106"/>
      <c r="N400" s="106"/>
      <c r="O400" s="105"/>
      <c r="P400" s="107"/>
      <c r="Q400" s="105"/>
      <c r="R400" s="106"/>
      <c r="S400" s="105"/>
      <c r="T400" s="105"/>
      <c r="U400" s="105"/>
    </row>
    <row r="401" ht="12.75" customHeight="1">
      <c r="A401" s="105"/>
      <c r="B401" s="105"/>
      <c r="C401" s="105"/>
      <c r="D401" s="105"/>
      <c r="E401" s="50"/>
      <c r="F401" s="105"/>
      <c r="G401" s="105"/>
      <c r="H401" s="105"/>
      <c r="I401" s="105"/>
      <c r="J401" s="105"/>
      <c r="K401" s="105"/>
      <c r="L401" s="105"/>
      <c r="M401" s="106"/>
      <c r="N401" s="106"/>
      <c r="O401" s="105"/>
      <c r="P401" s="107"/>
      <c r="Q401" s="105"/>
      <c r="R401" s="106"/>
      <c r="S401" s="105"/>
      <c r="T401" s="105"/>
      <c r="U401" s="105"/>
    </row>
    <row r="402" ht="12.75" customHeight="1">
      <c r="A402" s="105"/>
      <c r="B402" s="105"/>
      <c r="C402" s="105"/>
      <c r="D402" s="105"/>
      <c r="E402" s="50"/>
      <c r="F402" s="105"/>
      <c r="G402" s="105"/>
      <c r="H402" s="105"/>
      <c r="I402" s="105"/>
      <c r="J402" s="105"/>
      <c r="K402" s="105"/>
      <c r="L402" s="105"/>
      <c r="M402" s="106"/>
      <c r="N402" s="106"/>
      <c r="O402" s="105"/>
      <c r="P402" s="107"/>
      <c r="Q402" s="105"/>
      <c r="R402" s="106"/>
      <c r="S402" s="105"/>
      <c r="T402" s="105"/>
      <c r="U402" s="105"/>
    </row>
    <row r="403" ht="12.75" customHeight="1">
      <c r="A403" s="105"/>
      <c r="B403" s="105"/>
      <c r="C403" s="105"/>
      <c r="D403" s="105"/>
      <c r="E403" s="50"/>
      <c r="F403" s="105"/>
      <c r="G403" s="105"/>
      <c r="H403" s="105"/>
      <c r="I403" s="105"/>
      <c r="J403" s="105"/>
      <c r="K403" s="105"/>
      <c r="L403" s="105"/>
      <c r="M403" s="106"/>
      <c r="N403" s="106"/>
      <c r="O403" s="105"/>
      <c r="P403" s="107"/>
      <c r="Q403" s="105"/>
      <c r="R403" s="106"/>
      <c r="S403" s="105"/>
      <c r="T403" s="105"/>
      <c r="U403" s="105"/>
    </row>
    <row r="404" ht="12.75" customHeight="1">
      <c r="A404" s="105"/>
      <c r="B404" s="105"/>
      <c r="C404" s="105"/>
      <c r="D404" s="105"/>
      <c r="E404" s="50"/>
      <c r="F404" s="105"/>
      <c r="G404" s="105"/>
      <c r="H404" s="105"/>
      <c r="I404" s="105"/>
      <c r="J404" s="105"/>
      <c r="K404" s="105"/>
      <c r="L404" s="105"/>
      <c r="M404" s="106"/>
      <c r="N404" s="106"/>
      <c r="O404" s="105"/>
      <c r="P404" s="107"/>
      <c r="Q404" s="105"/>
      <c r="R404" s="106"/>
      <c r="S404" s="105"/>
      <c r="T404" s="105"/>
      <c r="U404" s="105"/>
    </row>
    <row r="405" ht="12.75" customHeight="1">
      <c r="A405" s="105"/>
      <c r="B405" s="105"/>
      <c r="C405" s="105"/>
      <c r="D405" s="105"/>
      <c r="E405" s="50"/>
      <c r="F405" s="105"/>
      <c r="G405" s="105"/>
      <c r="H405" s="105"/>
      <c r="I405" s="105"/>
      <c r="J405" s="105"/>
      <c r="K405" s="105"/>
      <c r="L405" s="105"/>
      <c r="M405" s="106"/>
      <c r="N405" s="106"/>
      <c r="O405" s="105"/>
      <c r="P405" s="107"/>
      <c r="Q405" s="105"/>
      <c r="R405" s="106"/>
      <c r="S405" s="105"/>
      <c r="T405" s="105"/>
      <c r="U405" s="105"/>
    </row>
    <row r="406" ht="12.75" customHeight="1">
      <c r="A406" s="105"/>
      <c r="B406" s="105"/>
      <c r="C406" s="105"/>
      <c r="D406" s="105"/>
      <c r="E406" s="50"/>
      <c r="F406" s="105"/>
      <c r="G406" s="105"/>
      <c r="H406" s="105"/>
      <c r="I406" s="105"/>
      <c r="J406" s="105"/>
      <c r="K406" s="105"/>
      <c r="L406" s="105"/>
      <c r="M406" s="106"/>
      <c r="N406" s="106"/>
      <c r="O406" s="105"/>
      <c r="P406" s="107"/>
      <c r="Q406" s="105"/>
      <c r="R406" s="106"/>
      <c r="S406" s="105"/>
      <c r="T406" s="105"/>
      <c r="U406" s="105"/>
    </row>
    <row r="407" ht="12.75" customHeight="1">
      <c r="A407" s="105"/>
      <c r="B407" s="105"/>
      <c r="C407" s="105"/>
      <c r="D407" s="105"/>
      <c r="E407" s="50"/>
      <c r="F407" s="105"/>
      <c r="G407" s="105"/>
      <c r="H407" s="105"/>
      <c r="I407" s="105"/>
      <c r="J407" s="105"/>
      <c r="K407" s="105"/>
      <c r="L407" s="105"/>
      <c r="M407" s="106"/>
      <c r="N407" s="106"/>
      <c r="O407" s="105"/>
      <c r="P407" s="107"/>
      <c r="Q407" s="105"/>
      <c r="R407" s="106"/>
      <c r="S407" s="105"/>
      <c r="T407" s="105"/>
      <c r="U407" s="105"/>
    </row>
    <row r="408" ht="12.75" customHeight="1">
      <c r="A408" s="105"/>
      <c r="B408" s="105"/>
      <c r="C408" s="105"/>
      <c r="D408" s="105"/>
      <c r="E408" s="50"/>
      <c r="F408" s="105"/>
      <c r="G408" s="105"/>
      <c r="H408" s="105"/>
      <c r="I408" s="105"/>
      <c r="J408" s="105"/>
      <c r="K408" s="105"/>
      <c r="L408" s="105"/>
      <c r="M408" s="106"/>
      <c r="N408" s="106"/>
      <c r="O408" s="105"/>
      <c r="P408" s="107"/>
      <c r="Q408" s="105"/>
      <c r="R408" s="106"/>
      <c r="S408" s="105"/>
      <c r="T408" s="105"/>
      <c r="U408" s="105"/>
    </row>
    <row r="409" ht="12.75" customHeight="1">
      <c r="A409" s="105"/>
      <c r="B409" s="105"/>
      <c r="C409" s="105"/>
      <c r="D409" s="105"/>
      <c r="E409" s="50"/>
      <c r="F409" s="105"/>
      <c r="G409" s="105"/>
      <c r="H409" s="105"/>
      <c r="I409" s="105"/>
      <c r="J409" s="105"/>
      <c r="K409" s="105"/>
      <c r="L409" s="105"/>
      <c r="M409" s="106"/>
      <c r="N409" s="106"/>
      <c r="O409" s="105"/>
      <c r="P409" s="107"/>
      <c r="Q409" s="105"/>
      <c r="R409" s="106"/>
      <c r="S409" s="105"/>
      <c r="T409" s="105"/>
      <c r="U409" s="105"/>
    </row>
    <row r="410" ht="12.75" customHeight="1">
      <c r="A410" s="105"/>
      <c r="B410" s="105"/>
      <c r="C410" s="105"/>
      <c r="D410" s="105"/>
      <c r="E410" s="50"/>
      <c r="F410" s="105"/>
      <c r="G410" s="105"/>
      <c r="H410" s="105"/>
      <c r="I410" s="105"/>
      <c r="J410" s="105"/>
      <c r="K410" s="105"/>
      <c r="L410" s="105"/>
      <c r="M410" s="106"/>
      <c r="N410" s="106"/>
      <c r="O410" s="105"/>
      <c r="P410" s="107"/>
      <c r="Q410" s="105"/>
      <c r="R410" s="106"/>
      <c r="S410" s="105"/>
      <c r="T410" s="105"/>
      <c r="U410" s="105"/>
    </row>
    <row r="411" ht="12.75" customHeight="1">
      <c r="A411" s="105"/>
      <c r="B411" s="105"/>
      <c r="C411" s="105"/>
      <c r="D411" s="105"/>
      <c r="E411" s="50"/>
      <c r="F411" s="105"/>
      <c r="G411" s="105"/>
      <c r="H411" s="105"/>
      <c r="I411" s="105"/>
      <c r="J411" s="105"/>
      <c r="K411" s="105"/>
      <c r="L411" s="105"/>
      <c r="M411" s="106"/>
      <c r="N411" s="106"/>
      <c r="O411" s="105"/>
      <c r="P411" s="107"/>
      <c r="Q411" s="105"/>
      <c r="R411" s="106"/>
      <c r="S411" s="105"/>
      <c r="T411" s="105"/>
      <c r="U411" s="105"/>
    </row>
    <row r="412" ht="12.75" customHeight="1">
      <c r="A412" s="105"/>
      <c r="B412" s="105"/>
      <c r="C412" s="105"/>
      <c r="D412" s="105"/>
      <c r="E412" s="50"/>
      <c r="F412" s="105"/>
      <c r="G412" s="105"/>
      <c r="H412" s="105"/>
      <c r="I412" s="105"/>
      <c r="J412" s="105"/>
      <c r="K412" s="105"/>
      <c r="L412" s="105"/>
      <c r="M412" s="106"/>
      <c r="N412" s="106"/>
      <c r="O412" s="105"/>
      <c r="P412" s="107"/>
      <c r="Q412" s="105"/>
      <c r="R412" s="106"/>
      <c r="S412" s="105"/>
      <c r="T412" s="105"/>
      <c r="U412" s="105"/>
    </row>
    <row r="413" ht="12.75" customHeight="1">
      <c r="A413" s="105"/>
      <c r="B413" s="105"/>
      <c r="C413" s="105"/>
      <c r="D413" s="105"/>
      <c r="E413" s="50"/>
      <c r="F413" s="105"/>
      <c r="G413" s="105"/>
      <c r="H413" s="105"/>
      <c r="I413" s="105"/>
      <c r="J413" s="105"/>
      <c r="K413" s="105"/>
      <c r="L413" s="105"/>
      <c r="M413" s="106"/>
      <c r="N413" s="106"/>
      <c r="O413" s="105"/>
      <c r="P413" s="107"/>
      <c r="Q413" s="105"/>
      <c r="R413" s="106"/>
      <c r="S413" s="105"/>
      <c r="T413" s="105"/>
      <c r="U413" s="105"/>
    </row>
    <row r="414" ht="12.75" customHeight="1">
      <c r="A414" s="105"/>
      <c r="B414" s="105"/>
      <c r="C414" s="105"/>
      <c r="D414" s="105"/>
      <c r="E414" s="50"/>
      <c r="F414" s="105"/>
      <c r="G414" s="105"/>
      <c r="H414" s="105"/>
      <c r="I414" s="105"/>
      <c r="J414" s="105"/>
      <c r="K414" s="105"/>
      <c r="L414" s="105"/>
      <c r="M414" s="106"/>
      <c r="N414" s="106"/>
      <c r="O414" s="105"/>
      <c r="P414" s="107"/>
      <c r="Q414" s="105"/>
      <c r="R414" s="106"/>
      <c r="S414" s="105"/>
      <c r="T414" s="105"/>
      <c r="U414" s="105"/>
    </row>
    <row r="415" ht="12.75" customHeight="1">
      <c r="A415" s="105"/>
      <c r="B415" s="105"/>
      <c r="C415" s="105"/>
      <c r="D415" s="105"/>
      <c r="E415" s="50"/>
      <c r="F415" s="105"/>
      <c r="G415" s="105"/>
      <c r="H415" s="105"/>
      <c r="I415" s="105"/>
      <c r="J415" s="105"/>
      <c r="K415" s="105"/>
      <c r="L415" s="105"/>
      <c r="M415" s="106"/>
      <c r="N415" s="106"/>
      <c r="O415" s="105"/>
      <c r="P415" s="107"/>
      <c r="Q415" s="105"/>
      <c r="R415" s="106"/>
      <c r="S415" s="105"/>
      <c r="T415" s="105"/>
      <c r="U415" s="105"/>
    </row>
    <row r="416" ht="12.75" customHeight="1">
      <c r="A416" s="105"/>
      <c r="B416" s="105"/>
      <c r="C416" s="105"/>
      <c r="D416" s="105"/>
      <c r="E416" s="50"/>
      <c r="F416" s="105"/>
      <c r="G416" s="105"/>
      <c r="H416" s="105"/>
      <c r="I416" s="105"/>
      <c r="J416" s="105"/>
      <c r="K416" s="105"/>
      <c r="L416" s="105"/>
      <c r="M416" s="106"/>
      <c r="N416" s="106"/>
      <c r="O416" s="105"/>
      <c r="P416" s="107"/>
      <c r="Q416" s="105"/>
      <c r="R416" s="106"/>
      <c r="S416" s="105"/>
      <c r="T416" s="105"/>
      <c r="U416" s="105"/>
    </row>
    <row r="417" ht="12.75" customHeight="1">
      <c r="A417" s="105"/>
      <c r="B417" s="105"/>
      <c r="C417" s="105"/>
      <c r="D417" s="105"/>
      <c r="E417" s="50"/>
      <c r="F417" s="105"/>
      <c r="G417" s="105"/>
      <c r="H417" s="105"/>
      <c r="I417" s="105"/>
      <c r="J417" s="105"/>
      <c r="K417" s="105"/>
      <c r="L417" s="105"/>
      <c r="M417" s="106"/>
      <c r="N417" s="106"/>
      <c r="O417" s="105"/>
      <c r="P417" s="107"/>
      <c r="Q417" s="105"/>
      <c r="R417" s="106"/>
      <c r="S417" s="105"/>
      <c r="T417" s="105"/>
      <c r="U417" s="105"/>
    </row>
    <row r="418" ht="12.75" customHeight="1">
      <c r="A418" s="105"/>
      <c r="B418" s="105"/>
      <c r="C418" s="105"/>
      <c r="D418" s="105"/>
      <c r="E418" s="50"/>
      <c r="F418" s="105"/>
      <c r="G418" s="105"/>
      <c r="H418" s="105"/>
      <c r="I418" s="105"/>
      <c r="J418" s="105"/>
      <c r="K418" s="105"/>
      <c r="L418" s="105"/>
      <c r="M418" s="106"/>
      <c r="N418" s="106"/>
      <c r="O418" s="105"/>
      <c r="P418" s="107"/>
      <c r="Q418" s="105"/>
      <c r="R418" s="106"/>
      <c r="S418" s="105"/>
      <c r="T418" s="105"/>
      <c r="U418" s="105"/>
    </row>
    <row r="419" ht="12.75" customHeight="1">
      <c r="A419" s="105"/>
      <c r="B419" s="105"/>
      <c r="C419" s="105"/>
      <c r="D419" s="105"/>
      <c r="E419" s="50"/>
      <c r="F419" s="105"/>
      <c r="G419" s="105"/>
      <c r="H419" s="105"/>
      <c r="I419" s="105"/>
      <c r="J419" s="105"/>
      <c r="K419" s="105"/>
      <c r="L419" s="105"/>
      <c r="M419" s="106"/>
      <c r="N419" s="106"/>
      <c r="O419" s="105"/>
      <c r="P419" s="107"/>
      <c r="Q419" s="105"/>
      <c r="R419" s="106"/>
      <c r="S419" s="105"/>
      <c r="T419" s="105"/>
      <c r="U419" s="105"/>
    </row>
    <row r="420" ht="12.75" customHeight="1">
      <c r="A420" s="105"/>
      <c r="B420" s="105"/>
      <c r="C420" s="105"/>
      <c r="D420" s="105"/>
      <c r="E420" s="50"/>
      <c r="F420" s="105"/>
      <c r="G420" s="105"/>
      <c r="H420" s="105"/>
      <c r="I420" s="105"/>
      <c r="J420" s="105"/>
      <c r="K420" s="105"/>
      <c r="L420" s="105"/>
      <c r="M420" s="106"/>
      <c r="N420" s="106"/>
      <c r="O420" s="105"/>
      <c r="P420" s="107"/>
      <c r="Q420" s="105"/>
      <c r="R420" s="106"/>
      <c r="S420" s="105"/>
      <c r="T420" s="105"/>
      <c r="U420" s="105"/>
    </row>
    <row r="421" ht="12.75" customHeight="1">
      <c r="A421" s="105"/>
      <c r="B421" s="105"/>
      <c r="C421" s="105"/>
      <c r="D421" s="105"/>
      <c r="E421" s="50"/>
      <c r="F421" s="105"/>
      <c r="G421" s="105"/>
      <c r="H421" s="105"/>
      <c r="I421" s="105"/>
      <c r="J421" s="105"/>
      <c r="K421" s="105"/>
      <c r="L421" s="105"/>
      <c r="M421" s="106"/>
      <c r="N421" s="106"/>
      <c r="O421" s="105"/>
      <c r="P421" s="107"/>
      <c r="Q421" s="105"/>
      <c r="R421" s="106"/>
      <c r="S421" s="105"/>
      <c r="T421" s="105"/>
      <c r="U421" s="105"/>
    </row>
    <row r="422" ht="12.75" customHeight="1">
      <c r="A422" s="105"/>
      <c r="B422" s="105"/>
      <c r="C422" s="105"/>
      <c r="D422" s="105"/>
      <c r="E422" s="50"/>
      <c r="F422" s="105"/>
      <c r="G422" s="105"/>
      <c r="H422" s="105"/>
      <c r="I422" s="105"/>
      <c r="J422" s="105"/>
      <c r="K422" s="105"/>
      <c r="L422" s="105"/>
      <c r="M422" s="106"/>
      <c r="N422" s="106"/>
      <c r="O422" s="105"/>
      <c r="P422" s="107"/>
      <c r="Q422" s="105"/>
      <c r="R422" s="106"/>
      <c r="S422" s="105"/>
      <c r="T422" s="105"/>
      <c r="U422" s="105"/>
    </row>
    <row r="423" ht="12.75" customHeight="1">
      <c r="A423" s="105"/>
      <c r="B423" s="105"/>
      <c r="C423" s="105"/>
      <c r="D423" s="105"/>
      <c r="E423" s="50"/>
      <c r="F423" s="105"/>
      <c r="G423" s="105"/>
      <c r="H423" s="105"/>
      <c r="I423" s="105"/>
      <c r="J423" s="105"/>
      <c r="K423" s="105"/>
      <c r="L423" s="105"/>
      <c r="M423" s="106"/>
      <c r="N423" s="106"/>
      <c r="O423" s="105"/>
      <c r="P423" s="107"/>
      <c r="Q423" s="105"/>
      <c r="R423" s="106"/>
      <c r="S423" s="105"/>
      <c r="T423" s="105"/>
      <c r="U423" s="105"/>
    </row>
    <row r="424" ht="12.75" customHeight="1">
      <c r="A424" s="105"/>
      <c r="B424" s="105"/>
      <c r="C424" s="105"/>
      <c r="D424" s="105"/>
      <c r="E424" s="50"/>
      <c r="F424" s="105"/>
      <c r="G424" s="105"/>
      <c r="H424" s="105"/>
      <c r="I424" s="105"/>
      <c r="J424" s="105"/>
      <c r="K424" s="105"/>
      <c r="L424" s="105"/>
      <c r="M424" s="106"/>
      <c r="N424" s="106"/>
      <c r="O424" s="105"/>
      <c r="P424" s="107"/>
      <c r="Q424" s="105"/>
      <c r="R424" s="106"/>
      <c r="S424" s="105"/>
      <c r="T424" s="105"/>
      <c r="U424" s="105"/>
    </row>
    <row r="425" ht="12.75" customHeight="1">
      <c r="A425" s="105"/>
      <c r="B425" s="105"/>
      <c r="C425" s="105"/>
      <c r="D425" s="105"/>
      <c r="E425" s="50"/>
      <c r="F425" s="105"/>
      <c r="G425" s="105"/>
      <c r="H425" s="105"/>
      <c r="I425" s="105"/>
      <c r="J425" s="105"/>
      <c r="K425" s="105"/>
      <c r="L425" s="105"/>
      <c r="M425" s="106"/>
      <c r="N425" s="106"/>
      <c r="O425" s="105"/>
      <c r="P425" s="107"/>
      <c r="Q425" s="105"/>
      <c r="R425" s="106"/>
      <c r="S425" s="105"/>
      <c r="T425" s="105"/>
      <c r="U425" s="105"/>
    </row>
    <row r="426" ht="12.75" customHeight="1">
      <c r="A426" s="105"/>
      <c r="B426" s="105"/>
      <c r="C426" s="105"/>
      <c r="D426" s="105"/>
      <c r="E426" s="50"/>
      <c r="F426" s="105"/>
      <c r="G426" s="105"/>
      <c r="H426" s="105"/>
      <c r="I426" s="105"/>
      <c r="J426" s="105"/>
      <c r="K426" s="105"/>
      <c r="L426" s="105"/>
      <c r="M426" s="106"/>
      <c r="N426" s="106"/>
      <c r="O426" s="105"/>
      <c r="P426" s="107"/>
      <c r="Q426" s="105"/>
      <c r="R426" s="106"/>
      <c r="S426" s="105"/>
      <c r="T426" s="105"/>
      <c r="U426" s="105"/>
    </row>
    <row r="427" ht="12.75" customHeight="1">
      <c r="A427" s="105"/>
      <c r="B427" s="105"/>
      <c r="C427" s="105"/>
      <c r="D427" s="105"/>
      <c r="E427" s="50"/>
      <c r="F427" s="105"/>
      <c r="G427" s="105"/>
      <c r="H427" s="105"/>
      <c r="I427" s="105"/>
      <c r="J427" s="105"/>
      <c r="K427" s="105"/>
      <c r="L427" s="105"/>
      <c r="M427" s="106"/>
      <c r="N427" s="106"/>
      <c r="O427" s="105"/>
      <c r="P427" s="107"/>
      <c r="Q427" s="105"/>
      <c r="R427" s="106"/>
      <c r="S427" s="105"/>
      <c r="T427" s="105"/>
      <c r="U427" s="105"/>
    </row>
    <row r="428" ht="12.75" customHeight="1">
      <c r="A428" s="105"/>
      <c r="B428" s="105"/>
      <c r="C428" s="105"/>
      <c r="D428" s="105"/>
      <c r="E428" s="50"/>
      <c r="F428" s="105"/>
      <c r="G428" s="105"/>
      <c r="H428" s="105"/>
      <c r="I428" s="105"/>
      <c r="J428" s="105"/>
      <c r="K428" s="105"/>
      <c r="L428" s="105"/>
      <c r="M428" s="106"/>
      <c r="N428" s="106"/>
      <c r="O428" s="105"/>
      <c r="P428" s="107"/>
      <c r="Q428" s="105"/>
      <c r="R428" s="106"/>
      <c r="S428" s="105"/>
      <c r="T428" s="105"/>
      <c r="U428" s="105"/>
    </row>
    <row r="429" ht="12.75" customHeight="1">
      <c r="A429" s="105"/>
      <c r="B429" s="105"/>
      <c r="C429" s="105"/>
      <c r="D429" s="105"/>
      <c r="E429" s="50"/>
      <c r="F429" s="105"/>
      <c r="G429" s="105"/>
      <c r="H429" s="105"/>
      <c r="I429" s="105"/>
      <c r="J429" s="105"/>
      <c r="K429" s="105"/>
      <c r="L429" s="105"/>
      <c r="M429" s="106"/>
      <c r="N429" s="106"/>
      <c r="O429" s="105"/>
      <c r="P429" s="107"/>
      <c r="Q429" s="105"/>
      <c r="R429" s="106"/>
      <c r="S429" s="105"/>
      <c r="T429" s="105"/>
      <c r="U429" s="105"/>
    </row>
    <row r="430" ht="12.75" customHeight="1">
      <c r="A430" s="105"/>
      <c r="B430" s="105"/>
      <c r="C430" s="105"/>
      <c r="D430" s="105"/>
      <c r="E430" s="50"/>
      <c r="F430" s="105"/>
      <c r="G430" s="105"/>
      <c r="H430" s="105"/>
      <c r="I430" s="105"/>
      <c r="J430" s="105"/>
      <c r="K430" s="105"/>
      <c r="L430" s="105"/>
      <c r="M430" s="106"/>
      <c r="N430" s="106"/>
      <c r="O430" s="105"/>
      <c r="P430" s="107"/>
      <c r="Q430" s="105"/>
      <c r="R430" s="106"/>
      <c r="S430" s="105"/>
      <c r="T430" s="105"/>
      <c r="U430" s="105"/>
    </row>
    <row r="431" ht="12.75" customHeight="1">
      <c r="A431" s="105"/>
      <c r="B431" s="105"/>
      <c r="C431" s="105"/>
      <c r="D431" s="105"/>
      <c r="E431" s="50"/>
      <c r="F431" s="105"/>
      <c r="G431" s="105"/>
      <c r="H431" s="105"/>
      <c r="I431" s="105"/>
      <c r="J431" s="105"/>
      <c r="K431" s="105"/>
      <c r="L431" s="105"/>
      <c r="M431" s="106"/>
      <c r="N431" s="106"/>
      <c r="O431" s="105"/>
      <c r="P431" s="107"/>
      <c r="Q431" s="105"/>
      <c r="R431" s="106"/>
      <c r="S431" s="105"/>
      <c r="T431" s="105"/>
      <c r="U431" s="105"/>
    </row>
    <row r="432" ht="12.75" customHeight="1">
      <c r="A432" s="105"/>
      <c r="B432" s="105"/>
      <c r="C432" s="105"/>
      <c r="D432" s="105"/>
      <c r="E432" s="50"/>
      <c r="F432" s="105"/>
      <c r="G432" s="105"/>
      <c r="H432" s="105"/>
      <c r="I432" s="105"/>
      <c r="J432" s="105"/>
      <c r="K432" s="105"/>
      <c r="L432" s="105"/>
      <c r="M432" s="106"/>
      <c r="N432" s="106"/>
      <c r="O432" s="105"/>
      <c r="P432" s="107"/>
      <c r="Q432" s="105"/>
      <c r="R432" s="106"/>
      <c r="S432" s="105"/>
      <c r="T432" s="105"/>
      <c r="U432" s="105"/>
    </row>
    <row r="433" ht="12.75" customHeight="1">
      <c r="A433" s="105"/>
      <c r="B433" s="105"/>
      <c r="C433" s="105"/>
      <c r="D433" s="105"/>
      <c r="E433" s="50"/>
      <c r="F433" s="105"/>
      <c r="G433" s="105"/>
      <c r="H433" s="105"/>
      <c r="I433" s="105"/>
      <c r="J433" s="105"/>
      <c r="K433" s="105"/>
      <c r="L433" s="105"/>
      <c r="M433" s="106"/>
      <c r="N433" s="106"/>
      <c r="O433" s="105"/>
      <c r="P433" s="107"/>
      <c r="Q433" s="105"/>
      <c r="R433" s="106"/>
      <c r="S433" s="105"/>
      <c r="T433" s="105"/>
      <c r="U433" s="105"/>
    </row>
    <row r="434" ht="12.75" customHeight="1">
      <c r="A434" s="105"/>
      <c r="B434" s="105"/>
      <c r="C434" s="105"/>
      <c r="D434" s="105"/>
      <c r="E434" s="50"/>
      <c r="F434" s="105"/>
      <c r="G434" s="105"/>
      <c r="H434" s="105"/>
      <c r="I434" s="105"/>
      <c r="J434" s="105"/>
      <c r="K434" s="105"/>
      <c r="L434" s="105"/>
      <c r="M434" s="106"/>
      <c r="N434" s="106"/>
      <c r="O434" s="105"/>
      <c r="P434" s="107"/>
      <c r="Q434" s="105"/>
      <c r="R434" s="106"/>
      <c r="S434" s="105"/>
      <c r="T434" s="105"/>
      <c r="U434" s="105"/>
    </row>
    <row r="435" ht="12.75" customHeight="1">
      <c r="A435" s="105"/>
      <c r="B435" s="105"/>
      <c r="C435" s="105"/>
      <c r="D435" s="105"/>
      <c r="E435" s="50"/>
      <c r="F435" s="105"/>
      <c r="G435" s="105"/>
      <c r="H435" s="105"/>
      <c r="I435" s="105"/>
      <c r="J435" s="105"/>
      <c r="K435" s="105"/>
      <c r="L435" s="105"/>
      <c r="M435" s="106"/>
      <c r="N435" s="106"/>
      <c r="O435" s="105"/>
      <c r="P435" s="107"/>
      <c r="Q435" s="105"/>
      <c r="R435" s="106"/>
      <c r="S435" s="105"/>
      <c r="T435" s="105"/>
      <c r="U435" s="105"/>
    </row>
    <row r="436" ht="12.75" customHeight="1">
      <c r="A436" s="105"/>
      <c r="B436" s="105"/>
      <c r="C436" s="105"/>
      <c r="D436" s="105"/>
      <c r="E436" s="50"/>
      <c r="F436" s="105"/>
      <c r="G436" s="105"/>
      <c r="H436" s="105"/>
      <c r="I436" s="105"/>
      <c r="J436" s="105"/>
      <c r="K436" s="105"/>
      <c r="L436" s="105"/>
      <c r="M436" s="106"/>
      <c r="N436" s="106"/>
      <c r="O436" s="105"/>
      <c r="P436" s="107"/>
      <c r="Q436" s="105"/>
      <c r="R436" s="106"/>
      <c r="S436" s="105"/>
      <c r="T436" s="105"/>
      <c r="U436" s="105"/>
    </row>
    <row r="437" ht="12.75" customHeight="1">
      <c r="A437" s="105"/>
      <c r="B437" s="105"/>
      <c r="C437" s="105"/>
      <c r="D437" s="105"/>
      <c r="E437" s="50"/>
      <c r="F437" s="105"/>
      <c r="G437" s="105"/>
      <c r="H437" s="105"/>
      <c r="I437" s="105"/>
      <c r="J437" s="105"/>
      <c r="K437" s="105"/>
      <c r="L437" s="105"/>
      <c r="M437" s="106"/>
      <c r="N437" s="106"/>
      <c r="O437" s="105"/>
      <c r="P437" s="107"/>
      <c r="Q437" s="105"/>
      <c r="R437" s="106"/>
      <c r="S437" s="105"/>
      <c r="T437" s="105"/>
      <c r="U437" s="105"/>
    </row>
    <row r="438" ht="12.75" customHeight="1">
      <c r="A438" s="105"/>
      <c r="B438" s="105"/>
      <c r="C438" s="105"/>
      <c r="D438" s="105"/>
      <c r="E438" s="50"/>
      <c r="F438" s="105"/>
      <c r="G438" s="105"/>
      <c r="H438" s="105"/>
      <c r="I438" s="105"/>
      <c r="J438" s="105"/>
      <c r="K438" s="105"/>
      <c r="L438" s="105"/>
      <c r="M438" s="106"/>
      <c r="N438" s="106"/>
      <c r="O438" s="105"/>
      <c r="P438" s="107"/>
      <c r="Q438" s="105"/>
      <c r="R438" s="106"/>
      <c r="S438" s="105"/>
      <c r="T438" s="105"/>
      <c r="U438" s="105"/>
    </row>
    <row r="439" ht="12.75" customHeight="1">
      <c r="A439" s="105"/>
      <c r="B439" s="105"/>
      <c r="C439" s="105"/>
      <c r="D439" s="105"/>
      <c r="E439" s="50"/>
      <c r="F439" s="105"/>
      <c r="G439" s="105"/>
      <c r="H439" s="105"/>
      <c r="I439" s="105"/>
      <c r="J439" s="105"/>
      <c r="K439" s="105"/>
      <c r="L439" s="105"/>
      <c r="M439" s="106"/>
      <c r="N439" s="106"/>
      <c r="O439" s="105"/>
      <c r="P439" s="107"/>
      <c r="Q439" s="105"/>
      <c r="R439" s="106"/>
      <c r="S439" s="105"/>
      <c r="T439" s="105"/>
      <c r="U439" s="105"/>
    </row>
    <row r="440" ht="12.75" customHeight="1">
      <c r="A440" s="105"/>
      <c r="B440" s="105"/>
      <c r="C440" s="105"/>
      <c r="D440" s="105"/>
      <c r="E440" s="50"/>
      <c r="F440" s="105"/>
      <c r="G440" s="105"/>
      <c r="H440" s="105"/>
      <c r="I440" s="105"/>
      <c r="J440" s="105"/>
      <c r="K440" s="105"/>
      <c r="L440" s="105"/>
      <c r="M440" s="106"/>
      <c r="N440" s="106"/>
      <c r="O440" s="105"/>
      <c r="P440" s="107"/>
      <c r="Q440" s="105"/>
      <c r="R440" s="106"/>
      <c r="S440" s="105"/>
      <c r="T440" s="105"/>
      <c r="U440" s="105"/>
    </row>
    <row r="441" ht="12.75" customHeight="1">
      <c r="A441" s="105"/>
      <c r="B441" s="105"/>
      <c r="C441" s="105"/>
      <c r="D441" s="105"/>
      <c r="E441" s="50"/>
      <c r="F441" s="105"/>
      <c r="G441" s="105"/>
      <c r="H441" s="105"/>
      <c r="I441" s="105"/>
      <c r="J441" s="105"/>
      <c r="K441" s="105"/>
      <c r="L441" s="105"/>
      <c r="M441" s="106"/>
      <c r="N441" s="106"/>
      <c r="O441" s="105"/>
      <c r="P441" s="107"/>
      <c r="Q441" s="105"/>
      <c r="R441" s="106"/>
      <c r="S441" s="105"/>
      <c r="T441" s="105"/>
      <c r="U441" s="105"/>
    </row>
    <row r="442" ht="12.75" customHeight="1">
      <c r="A442" s="105"/>
      <c r="B442" s="105"/>
      <c r="C442" s="105"/>
      <c r="D442" s="105"/>
      <c r="E442" s="50"/>
      <c r="F442" s="105"/>
      <c r="G442" s="105"/>
      <c r="H442" s="105"/>
      <c r="I442" s="105"/>
      <c r="J442" s="105"/>
      <c r="K442" s="105"/>
      <c r="L442" s="105"/>
      <c r="M442" s="106"/>
      <c r="N442" s="106"/>
      <c r="O442" s="105"/>
      <c r="P442" s="107"/>
      <c r="Q442" s="105"/>
      <c r="R442" s="106"/>
      <c r="S442" s="105"/>
      <c r="T442" s="105"/>
      <c r="U442" s="105"/>
    </row>
    <row r="443" ht="12.75" customHeight="1">
      <c r="A443" s="105"/>
      <c r="B443" s="105"/>
      <c r="C443" s="105"/>
      <c r="D443" s="105"/>
      <c r="E443" s="50"/>
      <c r="F443" s="105"/>
      <c r="G443" s="105"/>
      <c r="H443" s="105"/>
      <c r="I443" s="105"/>
      <c r="J443" s="105"/>
      <c r="K443" s="105"/>
      <c r="L443" s="105"/>
      <c r="M443" s="106"/>
      <c r="N443" s="106"/>
      <c r="O443" s="105"/>
      <c r="P443" s="107"/>
      <c r="Q443" s="105"/>
      <c r="R443" s="106"/>
      <c r="S443" s="105"/>
      <c r="T443" s="105"/>
      <c r="U443" s="105"/>
    </row>
    <row r="444" ht="12.75" customHeight="1">
      <c r="A444" s="105"/>
      <c r="B444" s="105"/>
      <c r="C444" s="105"/>
      <c r="D444" s="105"/>
      <c r="E444" s="50"/>
      <c r="F444" s="105"/>
      <c r="G444" s="105"/>
      <c r="H444" s="105"/>
      <c r="I444" s="105"/>
      <c r="J444" s="105"/>
      <c r="K444" s="105"/>
      <c r="L444" s="105"/>
      <c r="M444" s="106"/>
      <c r="N444" s="106"/>
      <c r="O444" s="105"/>
      <c r="P444" s="107"/>
      <c r="Q444" s="105"/>
      <c r="R444" s="106"/>
      <c r="S444" s="105"/>
      <c r="T444" s="105"/>
      <c r="U444" s="105"/>
    </row>
    <row r="445" ht="12.75" customHeight="1">
      <c r="A445" s="105"/>
      <c r="B445" s="105"/>
      <c r="C445" s="105"/>
      <c r="D445" s="105"/>
      <c r="E445" s="50"/>
      <c r="F445" s="105"/>
      <c r="G445" s="105"/>
      <c r="H445" s="105"/>
      <c r="I445" s="105"/>
      <c r="J445" s="105"/>
      <c r="K445" s="105"/>
      <c r="L445" s="105"/>
      <c r="M445" s="106"/>
      <c r="N445" s="106"/>
      <c r="O445" s="105"/>
      <c r="P445" s="107"/>
      <c r="Q445" s="105"/>
      <c r="R445" s="106"/>
      <c r="S445" s="105"/>
      <c r="T445" s="105"/>
      <c r="U445" s="105"/>
    </row>
    <row r="446" ht="12.75" customHeight="1">
      <c r="A446" s="105"/>
      <c r="B446" s="105"/>
      <c r="C446" s="105"/>
      <c r="D446" s="105"/>
      <c r="E446" s="50"/>
      <c r="F446" s="105"/>
      <c r="G446" s="105"/>
      <c r="H446" s="105"/>
      <c r="I446" s="105"/>
      <c r="J446" s="105"/>
      <c r="K446" s="105"/>
      <c r="L446" s="105"/>
      <c r="M446" s="106"/>
      <c r="N446" s="106"/>
      <c r="O446" s="105"/>
      <c r="P446" s="107"/>
      <c r="Q446" s="105"/>
      <c r="R446" s="106"/>
      <c r="S446" s="105"/>
      <c r="T446" s="105"/>
      <c r="U446" s="105"/>
    </row>
    <row r="447" ht="12.75" customHeight="1">
      <c r="A447" s="105"/>
      <c r="B447" s="105"/>
      <c r="C447" s="105"/>
      <c r="D447" s="105"/>
      <c r="E447" s="50"/>
      <c r="F447" s="105"/>
      <c r="G447" s="105"/>
      <c r="H447" s="105"/>
      <c r="I447" s="105"/>
      <c r="J447" s="105"/>
      <c r="K447" s="105"/>
      <c r="L447" s="105"/>
      <c r="M447" s="106"/>
      <c r="N447" s="106"/>
      <c r="O447" s="105"/>
      <c r="P447" s="107"/>
      <c r="Q447" s="105"/>
      <c r="R447" s="106"/>
      <c r="S447" s="105"/>
      <c r="T447" s="105"/>
      <c r="U447" s="105"/>
    </row>
    <row r="448" ht="12.75" customHeight="1">
      <c r="A448" s="105"/>
      <c r="B448" s="105"/>
      <c r="C448" s="105"/>
      <c r="D448" s="105"/>
      <c r="E448" s="50"/>
      <c r="F448" s="105"/>
      <c r="G448" s="105"/>
      <c r="H448" s="105"/>
      <c r="I448" s="105"/>
      <c r="J448" s="105"/>
      <c r="K448" s="105"/>
      <c r="L448" s="105"/>
      <c r="M448" s="106"/>
      <c r="N448" s="106"/>
      <c r="O448" s="105"/>
      <c r="P448" s="107"/>
      <c r="Q448" s="105"/>
      <c r="R448" s="106"/>
      <c r="S448" s="105"/>
      <c r="T448" s="105"/>
      <c r="U448" s="105"/>
    </row>
    <row r="449" ht="12.75" customHeight="1">
      <c r="A449" s="105"/>
      <c r="B449" s="105"/>
      <c r="C449" s="105"/>
      <c r="D449" s="105"/>
      <c r="E449" s="50"/>
      <c r="F449" s="105"/>
      <c r="G449" s="105"/>
      <c r="H449" s="105"/>
      <c r="I449" s="105"/>
      <c r="J449" s="105"/>
      <c r="K449" s="105"/>
      <c r="L449" s="105"/>
      <c r="M449" s="106"/>
      <c r="N449" s="106"/>
      <c r="O449" s="105"/>
      <c r="P449" s="107"/>
      <c r="Q449" s="105"/>
      <c r="R449" s="106"/>
      <c r="S449" s="105"/>
      <c r="T449" s="105"/>
      <c r="U449" s="105"/>
    </row>
    <row r="450" ht="12.75" customHeight="1">
      <c r="A450" s="105"/>
      <c r="B450" s="105"/>
      <c r="C450" s="105"/>
      <c r="D450" s="105"/>
      <c r="E450" s="50"/>
      <c r="F450" s="105"/>
      <c r="G450" s="105"/>
      <c r="H450" s="105"/>
      <c r="I450" s="105"/>
      <c r="J450" s="105"/>
      <c r="K450" s="105"/>
      <c r="L450" s="105"/>
      <c r="M450" s="106"/>
      <c r="N450" s="106"/>
      <c r="O450" s="105"/>
      <c r="P450" s="107"/>
      <c r="Q450" s="105"/>
      <c r="R450" s="106"/>
      <c r="S450" s="105"/>
      <c r="T450" s="105"/>
      <c r="U450" s="105"/>
    </row>
    <row r="451" ht="12.75" customHeight="1">
      <c r="A451" s="105"/>
      <c r="B451" s="105"/>
      <c r="C451" s="105"/>
      <c r="D451" s="105"/>
      <c r="E451" s="50"/>
      <c r="F451" s="105"/>
      <c r="G451" s="105"/>
      <c r="H451" s="105"/>
      <c r="I451" s="105"/>
      <c r="J451" s="105"/>
      <c r="K451" s="105"/>
      <c r="L451" s="105"/>
      <c r="M451" s="106"/>
      <c r="N451" s="106"/>
      <c r="O451" s="105"/>
      <c r="P451" s="107"/>
      <c r="Q451" s="105"/>
      <c r="R451" s="106"/>
      <c r="S451" s="105"/>
      <c r="T451" s="105"/>
      <c r="U451" s="105"/>
    </row>
    <row r="452" ht="12.75" customHeight="1">
      <c r="A452" s="105"/>
      <c r="B452" s="105"/>
      <c r="C452" s="105"/>
      <c r="D452" s="105"/>
      <c r="E452" s="50"/>
      <c r="F452" s="105"/>
      <c r="G452" s="105"/>
      <c r="H452" s="105"/>
      <c r="I452" s="105"/>
      <c r="J452" s="105"/>
      <c r="K452" s="105"/>
      <c r="L452" s="105"/>
      <c r="M452" s="106"/>
      <c r="N452" s="106"/>
      <c r="O452" s="105"/>
      <c r="P452" s="107"/>
      <c r="Q452" s="105"/>
      <c r="R452" s="106"/>
      <c r="S452" s="105"/>
      <c r="T452" s="105"/>
      <c r="U452" s="105"/>
    </row>
    <row r="453" ht="12.75" customHeight="1">
      <c r="A453" s="105"/>
      <c r="B453" s="105"/>
      <c r="C453" s="105"/>
      <c r="D453" s="105"/>
      <c r="E453" s="50"/>
      <c r="F453" s="105"/>
      <c r="G453" s="105"/>
      <c r="H453" s="105"/>
      <c r="I453" s="105"/>
      <c r="J453" s="105"/>
      <c r="K453" s="105"/>
      <c r="L453" s="105"/>
      <c r="M453" s="106"/>
      <c r="N453" s="106"/>
      <c r="O453" s="105"/>
      <c r="P453" s="107"/>
      <c r="Q453" s="105"/>
      <c r="R453" s="106"/>
      <c r="S453" s="105"/>
      <c r="T453" s="105"/>
      <c r="U453" s="105"/>
    </row>
    <row r="454" ht="12.75" customHeight="1">
      <c r="A454" s="105"/>
      <c r="B454" s="105"/>
      <c r="C454" s="105"/>
      <c r="D454" s="105"/>
      <c r="E454" s="50"/>
      <c r="F454" s="105"/>
      <c r="G454" s="105"/>
      <c r="H454" s="105"/>
      <c r="I454" s="105"/>
      <c r="J454" s="105"/>
      <c r="K454" s="105"/>
      <c r="L454" s="105"/>
      <c r="M454" s="106"/>
      <c r="N454" s="106"/>
      <c r="O454" s="105"/>
      <c r="P454" s="107"/>
      <c r="Q454" s="105"/>
      <c r="R454" s="106"/>
      <c r="S454" s="105"/>
      <c r="T454" s="105"/>
      <c r="U454" s="105"/>
    </row>
    <row r="455" ht="12.75" customHeight="1">
      <c r="A455" s="105"/>
      <c r="B455" s="105"/>
      <c r="C455" s="105"/>
      <c r="D455" s="105"/>
      <c r="E455" s="50"/>
      <c r="F455" s="105"/>
      <c r="G455" s="105"/>
      <c r="H455" s="105"/>
      <c r="I455" s="105"/>
      <c r="J455" s="105"/>
      <c r="K455" s="105"/>
      <c r="L455" s="105"/>
      <c r="M455" s="106"/>
      <c r="N455" s="106"/>
      <c r="O455" s="105"/>
      <c r="P455" s="107"/>
      <c r="Q455" s="105"/>
      <c r="R455" s="106"/>
      <c r="S455" s="105"/>
      <c r="T455" s="105"/>
      <c r="U455" s="105"/>
    </row>
    <row r="456" ht="12.75" customHeight="1">
      <c r="A456" s="105"/>
      <c r="B456" s="105"/>
      <c r="C456" s="105"/>
      <c r="D456" s="105"/>
      <c r="E456" s="50"/>
      <c r="F456" s="105"/>
      <c r="G456" s="105"/>
      <c r="H456" s="105"/>
      <c r="I456" s="105"/>
      <c r="J456" s="105"/>
      <c r="K456" s="105"/>
      <c r="L456" s="105"/>
      <c r="M456" s="106"/>
      <c r="N456" s="106"/>
      <c r="O456" s="105"/>
      <c r="P456" s="107"/>
      <c r="Q456" s="105"/>
      <c r="R456" s="106"/>
      <c r="S456" s="105"/>
      <c r="T456" s="105"/>
      <c r="U456" s="105"/>
    </row>
    <row r="457" ht="12.75" customHeight="1">
      <c r="A457" s="105"/>
      <c r="B457" s="105"/>
      <c r="C457" s="105"/>
      <c r="D457" s="105"/>
      <c r="E457" s="50"/>
      <c r="F457" s="105"/>
      <c r="G457" s="105"/>
      <c r="H457" s="105"/>
      <c r="I457" s="105"/>
      <c r="J457" s="105"/>
      <c r="K457" s="105"/>
      <c r="L457" s="105"/>
      <c r="M457" s="106"/>
      <c r="N457" s="106"/>
      <c r="O457" s="105"/>
      <c r="P457" s="107"/>
      <c r="Q457" s="105"/>
      <c r="R457" s="106"/>
      <c r="S457" s="105"/>
      <c r="T457" s="105"/>
      <c r="U457" s="105"/>
    </row>
    <row r="458" ht="12.75" customHeight="1">
      <c r="A458" s="105"/>
      <c r="B458" s="105"/>
      <c r="C458" s="105"/>
      <c r="D458" s="105"/>
      <c r="E458" s="50"/>
      <c r="F458" s="105"/>
      <c r="G458" s="105"/>
      <c r="H458" s="105"/>
      <c r="I458" s="105"/>
      <c r="J458" s="105"/>
      <c r="K458" s="105"/>
      <c r="L458" s="105"/>
      <c r="M458" s="106"/>
      <c r="N458" s="106"/>
      <c r="O458" s="105"/>
      <c r="P458" s="107"/>
      <c r="Q458" s="105"/>
      <c r="R458" s="106"/>
      <c r="S458" s="105"/>
      <c r="T458" s="105"/>
      <c r="U458" s="105"/>
    </row>
    <row r="459" ht="12.75" customHeight="1">
      <c r="A459" s="105"/>
      <c r="B459" s="105"/>
      <c r="C459" s="105"/>
      <c r="D459" s="105"/>
      <c r="E459" s="50"/>
      <c r="F459" s="105"/>
      <c r="G459" s="105"/>
      <c r="H459" s="105"/>
      <c r="I459" s="105"/>
      <c r="J459" s="105"/>
      <c r="K459" s="105"/>
      <c r="L459" s="105"/>
      <c r="M459" s="106"/>
      <c r="N459" s="106"/>
      <c r="O459" s="105"/>
      <c r="P459" s="107"/>
      <c r="Q459" s="105"/>
      <c r="R459" s="106"/>
      <c r="S459" s="105"/>
      <c r="T459" s="105"/>
      <c r="U459" s="105"/>
    </row>
    <row r="460" ht="12.75" customHeight="1">
      <c r="A460" s="105"/>
      <c r="B460" s="105"/>
      <c r="C460" s="105"/>
      <c r="D460" s="105"/>
      <c r="E460" s="50"/>
      <c r="F460" s="105"/>
      <c r="G460" s="105"/>
      <c r="H460" s="105"/>
      <c r="I460" s="105"/>
      <c r="J460" s="105"/>
      <c r="K460" s="105"/>
      <c r="L460" s="105"/>
      <c r="M460" s="106"/>
      <c r="N460" s="106"/>
      <c r="O460" s="105"/>
      <c r="P460" s="107"/>
      <c r="Q460" s="105"/>
      <c r="R460" s="106"/>
      <c r="S460" s="105"/>
      <c r="T460" s="105"/>
      <c r="U460" s="105"/>
    </row>
    <row r="461" ht="12.75" customHeight="1">
      <c r="A461" s="105"/>
      <c r="B461" s="105"/>
      <c r="C461" s="105"/>
      <c r="D461" s="105"/>
      <c r="E461" s="50"/>
      <c r="F461" s="105"/>
      <c r="G461" s="105"/>
      <c r="H461" s="105"/>
      <c r="I461" s="105"/>
      <c r="J461" s="105"/>
      <c r="K461" s="105"/>
      <c r="L461" s="105"/>
      <c r="M461" s="106"/>
      <c r="N461" s="106"/>
      <c r="O461" s="105"/>
      <c r="P461" s="107"/>
      <c r="Q461" s="105"/>
      <c r="R461" s="106"/>
      <c r="S461" s="105"/>
      <c r="T461" s="105"/>
      <c r="U461" s="105"/>
    </row>
    <row r="462" ht="12.75" customHeight="1">
      <c r="A462" s="105"/>
      <c r="B462" s="105"/>
      <c r="C462" s="105"/>
      <c r="D462" s="105"/>
      <c r="E462" s="50"/>
      <c r="F462" s="105"/>
      <c r="G462" s="105"/>
      <c r="H462" s="105"/>
      <c r="I462" s="105"/>
      <c r="J462" s="105"/>
      <c r="K462" s="105"/>
      <c r="L462" s="105"/>
      <c r="M462" s="106"/>
      <c r="N462" s="106"/>
      <c r="O462" s="105"/>
      <c r="P462" s="107"/>
      <c r="Q462" s="105"/>
      <c r="R462" s="106"/>
      <c r="S462" s="105"/>
      <c r="T462" s="105"/>
      <c r="U462" s="105"/>
    </row>
    <row r="463" ht="12.75" customHeight="1">
      <c r="A463" s="105"/>
      <c r="B463" s="105"/>
      <c r="C463" s="105"/>
      <c r="D463" s="105"/>
      <c r="E463" s="50"/>
      <c r="F463" s="105"/>
      <c r="G463" s="105"/>
      <c r="H463" s="105"/>
      <c r="I463" s="105"/>
      <c r="J463" s="105"/>
      <c r="K463" s="105"/>
      <c r="L463" s="105"/>
      <c r="M463" s="106"/>
      <c r="N463" s="106"/>
      <c r="O463" s="105"/>
      <c r="P463" s="107"/>
      <c r="Q463" s="105"/>
      <c r="R463" s="106"/>
      <c r="S463" s="105"/>
      <c r="T463" s="105"/>
      <c r="U463" s="105"/>
    </row>
    <row r="464" ht="12.75" customHeight="1">
      <c r="A464" s="105"/>
      <c r="B464" s="105"/>
      <c r="C464" s="105"/>
      <c r="D464" s="105"/>
      <c r="E464" s="50"/>
      <c r="F464" s="105"/>
      <c r="G464" s="105"/>
      <c r="H464" s="105"/>
      <c r="I464" s="105"/>
      <c r="J464" s="105"/>
      <c r="K464" s="105"/>
      <c r="L464" s="105"/>
      <c r="M464" s="106"/>
      <c r="N464" s="106"/>
      <c r="O464" s="105"/>
      <c r="P464" s="107"/>
      <c r="Q464" s="105"/>
      <c r="R464" s="106"/>
      <c r="S464" s="105"/>
      <c r="T464" s="105"/>
      <c r="U464" s="105"/>
    </row>
    <row r="465" ht="12.75" customHeight="1">
      <c r="A465" s="105"/>
      <c r="B465" s="105"/>
      <c r="C465" s="105"/>
      <c r="D465" s="105"/>
      <c r="E465" s="50"/>
      <c r="F465" s="105"/>
      <c r="G465" s="105"/>
      <c r="H465" s="105"/>
      <c r="I465" s="105"/>
      <c r="J465" s="105"/>
      <c r="K465" s="105"/>
      <c r="L465" s="105"/>
      <c r="M465" s="106"/>
      <c r="N465" s="106"/>
      <c r="O465" s="105"/>
      <c r="P465" s="107"/>
      <c r="Q465" s="105"/>
      <c r="R465" s="106"/>
      <c r="S465" s="105"/>
      <c r="T465" s="105"/>
      <c r="U465" s="105"/>
    </row>
    <row r="466" ht="12.75" customHeight="1">
      <c r="A466" s="105"/>
      <c r="B466" s="105"/>
      <c r="C466" s="105"/>
      <c r="D466" s="105"/>
      <c r="E466" s="50"/>
      <c r="F466" s="105"/>
      <c r="G466" s="105"/>
      <c r="H466" s="105"/>
      <c r="I466" s="105"/>
      <c r="J466" s="105"/>
      <c r="K466" s="105"/>
      <c r="L466" s="105"/>
      <c r="M466" s="106"/>
      <c r="N466" s="106"/>
      <c r="O466" s="105"/>
      <c r="P466" s="107"/>
      <c r="Q466" s="105"/>
      <c r="R466" s="106"/>
      <c r="S466" s="105"/>
      <c r="T466" s="105"/>
      <c r="U466" s="105"/>
    </row>
    <row r="467" ht="12.75" customHeight="1">
      <c r="A467" s="105"/>
      <c r="B467" s="105"/>
      <c r="C467" s="105"/>
      <c r="D467" s="105"/>
      <c r="E467" s="50"/>
      <c r="F467" s="105"/>
      <c r="G467" s="105"/>
      <c r="H467" s="105"/>
      <c r="I467" s="105"/>
      <c r="J467" s="105"/>
      <c r="K467" s="105"/>
      <c r="L467" s="105"/>
      <c r="M467" s="106"/>
      <c r="N467" s="106"/>
      <c r="O467" s="105"/>
      <c r="P467" s="107"/>
      <c r="Q467" s="105"/>
      <c r="R467" s="106"/>
      <c r="S467" s="105"/>
      <c r="T467" s="105"/>
      <c r="U467" s="105"/>
    </row>
    <row r="468" ht="12.75" customHeight="1">
      <c r="A468" s="105"/>
      <c r="B468" s="105"/>
      <c r="C468" s="105"/>
      <c r="D468" s="105"/>
      <c r="E468" s="50"/>
      <c r="F468" s="105"/>
      <c r="G468" s="105"/>
      <c r="H468" s="105"/>
      <c r="I468" s="105"/>
      <c r="J468" s="105"/>
      <c r="K468" s="105"/>
      <c r="L468" s="105"/>
      <c r="M468" s="106"/>
      <c r="N468" s="106"/>
      <c r="O468" s="105"/>
      <c r="P468" s="107"/>
      <c r="Q468" s="105"/>
      <c r="R468" s="106"/>
      <c r="S468" s="105"/>
      <c r="T468" s="105"/>
      <c r="U468" s="105"/>
    </row>
    <row r="469" ht="12.75" customHeight="1">
      <c r="A469" s="105"/>
      <c r="B469" s="105"/>
      <c r="C469" s="105"/>
      <c r="D469" s="105"/>
      <c r="E469" s="50"/>
      <c r="F469" s="105"/>
      <c r="G469" s="105"/>
      <c r="H469" s="105"/>
      <c r="I469" s="105"/>
      <c r="J469" s="105"/>
      <c r="K469" s="105"/>
      <c r="L469" s="105"/>
      <c r="M469" s="106"/>
      <c r="N469" s="106"/>
      <c r="O469" s="105"/>
      <c r="P469" s="107"/>
      <c r="Q469" s="105"/>
      <c r="R469" s="106"/>
      <c r="S469" s="105"/>
      <c r="T469" s="105"/>
      <c r="U469" s="105"/>
    </row>
    <row r="470" ht="12.75" customHeight="1">
      <c r="A470" s="105"/>
      <c r="B470" s="105"/>
      <c r="C470" s="105"/>
      <c r="D470" s="105"/>
      <c r="E470" s="50"/>
      <c r="F470" s="105"/>
      <c r="G470" s="105"/>
      <c r="H470" s="105"/>
      <c r="I470" s="105"/>
      <c r="J470" s="105"/>
      <c r="K470" s="105"/>
      <c r="L470" s="105"/>
      <c r="M470" s="106"/>
      <c r="N470" s="106"/>
      <c r="O470" s="105"/>
      <c r="P470" s="107"/>
      <c r="Q470" s="105"/>
      <c r="R470" s="106"/>
      <c r="S470" s="105"/>
      <c r="T470" s="105"/>
      <c r="U470" s="105"/>
    </row>
    <row r="471" ht="12.75" customHeight="1">
      <c r="A471" s="105"/>
      <c r="B471" s="105"/>
      <c r="C471" s="105"/>
      <c r="D471" s="105"/>
      <c r="E471" s="50"/>
      <c r="F471" s="105"/>
      <c r="G471" s="105"/>
      <c r="H471" s="105"/>
      <c r="I471" s="105"/>
      <c r="J471" s="105"/>
      <c r="K471" s="105"/>
      <c r="L471" s="105"/>
      <c r="M471" s="106"/>
      <c r="N471" s="106"/>
      <c r="O471" s="105"/>
      <c r="P471" s="107"/>
      <c r="Q471" s="105"/>
      <c r="R471" s="106"/>
      <c r="S471" s="105"/>
      <c r="T471" s="105"/>
      <c r="U471" s="105"/>
    </row>
    <row r="472" ht="12.75" customHeight="1">
      <c r="A472" s="105"/>
      <c r="B472" s="105"/>
      <c r="C472" s="105"/>
      <c r="D472" s="105"/>
      <c r="E472" s="50"/>
      <c r="F472" s="105"/>
      <c r="G472" s="105"/>
      <c r="H472" s="105"/>
      <c r="I472" s="105"/>
      <c r="J472" s="105"/>
      <c r="K472" s="105"/>
      <c r="L472" s="105"/>
      <c r="M472" s="106"/>
      <c r="N472" s="106"/>
      <c r="O472" s="105"/>
      <c r="P472" s="107"/>
      <c r="Q472" s="105"/>
      <c r="R472" s="106"/>
      <c r="S472" s="105"/>
      <c r="T472" s="105"/>
      <c r="U472" s="105"/>
    </row>
    <row r="473" ht="12.75" customHeight="1">
      <c r="A473" s="105"/>
      <c r="B473" s="105"/>
      <c r="C473" s="105"/>
      <c r="D473" s="105"/>
      <c r="E473" s="50"/>
      <c r="F473" s="105"/>
      <c r="G473" s="105"/>
      <c r="H473" s="105"/>
      <c r="I473" s="105"/>
      <c r="J473" s="105"/>
      <c r="K473" s="105"/>
      <c r="L473" s="105"/>
      <c r="M473" s="106"/>
      <c r="N473" s="106"/>
      <c r="O473" s="105"/>
      <c r="P473" s="107"/>
      <c r="Q473" s="105"/>
      <c r="R473" s="106"/>
      <c r="S473" s="105"/>
      <c r="T473" s="105"/>
      <c r="U473" s="105"/>
    </row>
    <row r="474" ht="12.75" customHeight="1">
      <c r="A474" s="105"/>
      <c r="B474" s="105"/>
      <c r="C474" s="105"/>
      <c r="D474" s="105"/>
      <c r="E474" s="50"/>
      <c r="F474" s="105"/>
      <c r="G474" s="105"/>
      <c r="H474" s="105"/>
      <c r="I474" s="105"/>
      <c r="J474" s="105"/>
      <c r="K474" s="105"/>
      <c r="L474" s="105"/>
      <c r="M474" s="106"/>
      <c r="N474" s="106"/>
      <c r="O474" s="105"/>
      <c r="P474" s="107"/>
      <c r="Q474" s="105"/>
      <c r="R474" s="106"/>
      <c r="S474" s="105"/>
      <c r="T474" s="105"/>
      <c r="U474" s="105"/>
    </row>
    <row r="475" ht="12.75" customHeight="1">
      <c r="A475" s="105"/>
      <c r="B475" s="105"/>
      <c r="C475" s="105"/>
      <c r="D475" s="105"/>
      <c r="E475" s="50"/>
      <c r="F475" s="105"/>
      <c r="G475" s="105"/>
      <c r="H475" s="105"/>
      <c r="I475" s="105"/>
      <c r="J475" s="105"/>
      <c r="K475" s="105"/>
      <c r="L475" s="105"/>
      <c r="M475" s="106"/>
      <c r="N475" s="106"/>
      <c r="O475" s="105"/>
      <c r="P475" s="107"/>
      <c r="Q475" s="105"/>
      <c r="R475" s="106"/>
      <c r="S475" s="105"/>
      <c r="T475" s="105"/>
      <c r="U475" s="105"/>
    </row>
    <row r="476" ht="12.75" customHeight="1">
      <c r="A476" s="105"/>
      <c r="B476" s="105"/>
      <c r="C476" s="105"/>
      <c r="D476" s="105"/>
      <c r="E476" s="50"/>
      <c r="F476" s="105"/>
      <c r="G476" s="105"/>
      <c r="H476" s="105"/>
      <c r="I476" s="105"/>
      <c r="J476" s="105"/>
      <c r="K476" s="105"/>
      <c r="L476" s="105"/>
      <c r="M476" s="106"/>
      <c r="N476" s="106"/>
      <c r="O476" s="105"/>
      <c r="P476" s="107"/>
      <c r="Q476" s="105"/>
      <c r="R476" s="106"/>
      <c r="S476" s="105"/>
      <c r="T476" s="105"/>
      <c r="U476" s="105"/>
    </row>
    <row r="477" ht="12.75" customHeight="1">
      <c r="A477" s="105"/>
      <c r="B477" s="105"/>
      <c r="C477" s="105"/>
      <c r="D477" s="105"/>
      <c r="E477" s="50"/>
      <c r="F477" s="105"/>
      <c r="G477" s="105"/>
      <c r="H477" s="105"/>
      <c r="I477" s="105"/>
      <c r="J477" s="105"/>
      <c r="K477" s="105"/>
      <c r="L477" s="105"/>
      <c r="M477" s="106"/>
      <c r="N477" s="106"/>
      <c r="O477" s="105"/>
      <c r="P477" s="107"/>
      <c r="Q477" s="105"/>
      <c r="R477" s="106"/>
      <c r="S477" s="105"/>
      <c r="T477" s="105"/>
      <c r="U477" s="105"/>
    </row>
    <row r="478" ht="12.75" customHeight="1">
      <c r="A478" s="105"/>
      <c r="B478" s="105"/>
      <c r="C478" s="105"/>
      <c r="D478" s="105"/>
      <c r="E478" s="50"/>
      <c r="F478" s="105"/>
      <c r="G478" s="105"/>
      <c r="H478" s="105"/>
      <c r="I478" s="105"/>
      <c r="J478" s="105"/>
      <c r="K478" s="105"/>
      <c r="L478" s="105"/>
      <c r="M478" s="106"/>
      <c r="N478" s="106"/>
      <c r="O478" s="105"/>
      <c r="P478" s="107"/>
      <c r="Q478" s="105"/>
      <c r="R478" s="106"/>
      <c r="S478" s="105"/>
      <c r="T478" s="105"/>
      <c r="U478" s="105"/>
    </row>
    <row r="479" ht="12.75" customHeight="1">
      <c r="A479" s="105"/>
      <c r="B479" s="105"/>
      <c r="C479" s="105"/>
      <c r="D479" s="105"/>
      <c r="E479" s="50"/>
      <c r="F479" s="105"/>
      <c r="G479" s="105"/>
      <c r="H479" s="105"/>
      <c r="I479" s="105"/>
      <c r="J479" s="105"/>
      <c r="K479" s="105"/>
      <c r="L479" s="105"/>
      <c r="M479" s="106"/>
      <c r="N479" s="106"/>
      <c r="O479" s="105"/>
      <c r="P479" s="107"/>
      <c r="Q479" s="105"/>
      <c r="R479" s="106"/>
      <c r="S479" s="105"/>
      <c r="T479" s="105"/>
      <c r="U479" s="105"/>
    </row>
    <row r="480" ht="12.75" customHeight="1">
      <c r="A480" s="105"/>
      <c r="B480" s="105"/>
      <c r="C480" s="105"/>
      <c r="D480" s="105"/>
      <c r="E480" s="50"/>
      <c r="F480" s="105"/>
      <c r="G480" s="105"/>
      <c r="H480" s="105"/>
      <c r="I480" s="105"/>
      <c r="J480" s="105"/>
      <c r="K480" s="105"/>
      <c r="L480" s="105"/>
      <c r="M480" s="106"/>
      <c r="N480" s="106"/>
      <c r="O480" s="105"/>
      <c r="P480" s="107"/>
      <c r="Q480" s="105"/>
      <c r="R480" s="106"/>
      <c r="S480" s="105"/>
      <c r="T480" s="105"/>
      <c r="U480" s="105"/>
    </row>
    <row r="481" ht="12.75" customHeight="1">
      <c r="A481" s="105"/>
      <c r="B481" s="105"/>
      <c r="C481" s="105"/>
      <c r="D481" s="105"/>
      <c r="E481" s="50"/>
      <c r="F481" s="105"/>
      <c r="G481" s="105"/>
      <c r="H481" s="105"/>
      <c r="I481" s="105"/>
      <c r="J481" s="105"/>
      <c r="K481" s="105"/>
      <c r="L481" s="105"/>
      <c r="M481" s="106"/>
      <c r="N481" s="106"/>
      <c r="O481" s="105"/>
      <c r="P481" s="107"/>
      <c r="Q481" s="105"/>
      <c r="R481" s="106"/>
      <c r="S481" s="105"/>
      <c r="T481" s="105"/>
      <c r="U481" s="105"/>
    </row>
    <row r="482" ht="12.75" customHeight="1">
      <c r="A482" s="105"/>
      <c r="B482" s="105"/>
      <c r="C482" s="105"/>
      <c r="D482" s="105"/>
      <c r="E482" s="50"/>
      <c r="F482" s="105"/>
      <c r="G482" s="105"/>
      <c r="H482" s="105"/>
      <c r="I482" s="105"/>
      <c r="J482" s="105"/>
      <c r="K482" s="105"/>
      <c r="L482" s="105"/>
      <c r="M482" s="106"/>
      <c r="N482" s="106"/>
      <c r="O482" s="105"/>
      <c r="P482" s="107"/>
      <c r="Q482" s="105"/>
      <c r="R482" s="106"/>
      <c r="S482" s="105"/>
      <c r="T482" s="105"/>
      <c r="U482" s="105"/>
    </row>
    <row r="483" ht="12.75" customHeight="1">
      <c r="A483" s="105"/>
      <c r="B483" s="105"/>
      <c r="C483" s="105"/>
      <c r="D483" s="105"/>
      <c r="E483" s="50"/>
      <c r="F483" s="105"/>
      <c r="G483" s="105"/>
      <c r="H483" s="105"/>
      <c r="I483" s="105"/>
      <c r="J483" s="105"/>
      <c r="K483" s="105"/>
      <c r="L483" s="105"/>
      <c r="M483" s="106"/>
      <c r="N483" s="106"/>
      <c r="O483" s="105"/>
      <c r="P483" s="107"/>
      <c r="Q483" s="105"/>
      <c r="R483" s="106"/>
      <c r="S483" s="105"/>
      <c r="T483" s="105"/>
      <c r="U483" s="105"/>
    </row>
    <row r="484" ht="12.75" customHeight="1">
      <c r="A484" s="105"/>
      <c r="B484" s="105"/>
      <c r="C484" s="105"/>
      <c r="D484" s="105"/>
      <c r="E484" s="50"/>
      <c r="F484" s="105"/>
      <c r="G484" s="105"/>
      <c r="H484" s="105"/>
      <c r="I484" s="105"/>
      <c r="J484" s="105"/>
      <c r="K484" s="105"/>
      <c r="L484" s="105"/>
      <c r="M484" s="106"/>
      <c r="N484" s="106"/>
      <c r="O484" s="105"/>
      <c r="P484" s="107"/>
      <c r="Q484" s="105"/>
      <c r="R484" s="106"/>
      <c r="S484" s="105"/>
      <c r="T484" s="105"/>
      <c r="U484" s="105"/>
    </row>
    <row r="485" ht="12.75" customHeight="1">
      <c r="A485" s="105"/>
      <c r="B485" s="105"/>
      <c r="C485" s="105"/>
      <c r="D485" s="105"/>
      <c r="E485" s="50"/>
      <c r="F485" s="105"/>
      <c r="G485" s="105"/>
      <c r="H485" s="105"/>
      <c r="I485" s="105"/>
      <c r="J485" s="105"/>
      <c r="K485" s="105"/>
      <c r="L485" s="105"/>
      <c r="M485" s="106"/>
      <c r="N485" s="106"/>
      <c r="O485" s="105"/>
      <c r="P485" s="107"/>
      <c r="Q485" s="105"/>
      <c r="R485" s="106"/>
      <c r="S485" s="105"/>
      <c r="T485" s="105"/>
      <c r="U485" s="105"/>
    </row>
    <row r="486" ht="12.75" customHeight="1">
      <c r="A486" s="105"/>
      <c r="B486" s="105"/>
      <c r="C486" s="105"/>
      <c r="D486" s="105"/>
      <c r="E486" s="50"/>
      <c r="F486" s="105"/>
      <c r="G486" s="105"/>
      <c r="H486" s="105"/>
      <c r="I486" s="105"/>
      <c r="J486" s="105"/>
      <c r="K486" s="105"/>
      <c r="L486" s="105"/>
      <c r="M486" s="106"/>
      <c r="N486" s="106"/>
      <c r="O486" s="105"/>
      <c r="P486" s="107"/>
      <c r="Q486" s="105"/>
      <c r="R486" s="106"/>
      <c r="S486" s="105"/>
      <c r="T486" s="105"/>
      <c r="U486" s="105"/>
    </row>
    <row r="487" ht="12.75" customHeight="1">
      <c r="A487" s="105"/>
      <c r="B487" s="105"/>
      <c r="C487" s="105"/>
      <c r="D487" s="105"/>
      <c r="E487" s="50"/>
      <c r="F487" s="105"/>
      <c r="G487" s="105"/>
      <c r="H487" s="105"/>
      <c r="I487" s="105"/>
      <c r="J487" s="105"/>
      <c r="K487" s="105"/>
      <c r="L487" s="105"/>
      <c r="M487" s="106"/>
      <c r="N487" s="106"/>
      <c r="O487" s="105"/>
      <c r="P487" s="107"/>
      <c r="Q487" s="105"/>
      <c r="R487" s="106"/>
      <c r="S487" s="105"/>
      <c r="T487" s="105"/>
      <c r="U487" s="105"/>
    </row>
    <row r="488" ht="12.75" customHeight="1">
      <c r="A488" s="105"/>
      <c r="B488" s="105"/>
      <c r="C488" s="105"/>
      <c r="D488" s="105"/>
      <c r="E488" s="50"/>
      <c r="F488" s="105"/>
      <c r="G488" s="105"/>
      <c r="H488" s="105"/>
      <c r="I488" s="105"/>
      <c r="J488" s="105"/>
      <c r="K488" s="105"/>
      <c r="L488" s="105"/>
      <c r="M488" s="106"/>
      <c r="N488" s="106"/>
      <c r="O488" s="105"/>
      <c r="P488" s="107"/>
      <c r="Q488" s="105"/>
      <c r="R488" s="106"/>
      <c r="S488" s="105"/>
      <c r="T488" s="105"/>
      <c r="U488" s="105"/>
    </row>
    <row r="489" ht="12.75" customHeight="1">
      <c r="A489" s="105"/>
      <c r="B489" s="105"/>
      <c r="C489" s="105"/>
      <c r="D489" s="105"/>
      <c r="E489" s="50"/>
      <c r="F489" s="105"/>
      <c r="G489" s="105"/>
      <c r="H489" s="105"/>
      <c r="I489" s="105"/>
      <c r="J489" s="105"/>
      <c r="K489" s="105"/>
      <c r="L489" s="105"/>
      <c r="M489" s="106"/>
      <c r="N489" s="106"/>
      <c r="O489" s="105"/>
      <c r="P489" s="107"/>
      <c r="Q489" s="105"/>
      <c r="R489" s="106"/>
      <c r="S489" s="105"/>
      <c r="T489" s="105"/>
      <c r="U489" s="105"/>
    </row>
    <row r="490" ht="12.75" customHeight="1">
      <c r="A490" s="105"/>
      <c r="B490" s="105"/>
      <c r="C490" s="105"/>
      <c r="D490" s="105"/>
      <c r="E490" s="50"/>
      <c r="F490" s="105"/>
      <c r="G490" s="105"/>
      <c r="H490" s="105"/>
      <c r="I490" s="105"/>
      <c r="J490" s="105"/>
      <c r="K490" s="105"/>
      <c r="L490" s="105"/>
      <c r="M490" s="106"/>
      <c r="N490" s="106"/>
      <c r="O490" s="105"/>
      <c r="P490" s="107"/>
      <c r="Q490" s="105"/>
      <c r="R490" s="106"/>
      <c r="S490" s="105"/>
      <c r="T490" s="105"/>
      <c r="U490" s="105"/>
    </row>
    <row r="491" ht="12.75" customHeight="1">
      <c r="A491" s="105"/>
      <c r="B491" s="105"/>
      <c r="C491" s="105"/>
      <c r="D491" s="105"/>
      <c r="E491" s="50"/>
      <c r="F491" s="105"/>
      <c r="G491" s="105"/>
      <c r="H491" s="105"/>
      <c r="I491" s="105"/>
      <c r="J491" s="105"/>
      <c r="K491" s="105"/>
      <c r="L491" s="105"/>
      <c r="M491" s="106"/>
      <c r="N491" s="106"/>
      <c r="O491" s="105"/>
      <c r="P491" s="107"/>
      <c r="Q491" s="105"/>
      <c r="R491" s="106"/>
      <c r="S491" s="105"/>
      <c r="T491" s="105"/>
      <c r="U491" s="105"/>
    </row>
    <row r="492" ht="12.75" customHeight="1">
      <c r="A492" s="105"/>
      <c r="B492" s="105"/>
      <c r="C492" s="105"/>
      <c r="D492" s="105"/>
      <c r="E492" s="50"/>
      <c r="F492" s="105"/>
      <c r="G492" s="105"/>
      <c r="H492" s="105"/>
      <c r="I492" s="105"/>
      <c r="J492" s="105"/>
      <c r="K492" s="105"/>
      <c r="L492" s="105"/>
      <c r="M492" s="106"/>
      <c r="N492" s="106"/>
      <c r="O492" s="105"/>
      <c r="P492" s="107"/>
      <c r="Q492" s="105"/>
      <c r="R492" s="106"/>
      <c r="S492" s="105"/>
      <c r="T492" s="105"/>
      <c r="U492" s="105"/>
    </row>
    <row r="493" ht="12.75" customHeight="1">
      <c r="A493" s="105"/>
      <c r="B493" s="105"/>
      <c r="C493" s="105"/>
      <c r="D493" s="105"/>
      <c r="E493" s="50"/>
      <c r="F493" s="105"/>
      <c r="G493" s="105"/>
      <c r="H493" s="105"/>
      <c r="I493" s="105"/>
      <c r="J493" s="105"/>
      <c r="K493" s="105"/>
      <c r="L493" s="105"/>
      <c r="M493" s="106"/>
      <c r="N493" s="106"/>
      <c r="O493" s="105"/>
      <c r="P493" s="107"/>
      <c r="Q493" s="105"/>
      <c r="R493" s="106"/>
      <c r="S493" s="105"/>
      <c r="T493" s="105"/>
      <c r="U493" s="105"/>
    </row>
    <row r="494" ht="12.75" customHeight="1">
      <c r="A494" s="105"/>
      <c r="B494" s="105"/>
      <c r="C494" s="105"/>
      <c r="D494" s="105"/>
      <c r="E494" s="50"/>
      <c r="F494" s="105"/>
      <c r="G494" s="105"/>
      <c r="H494" s="105"/>
      <c r="I494" s="105"/>
      <c r="J494" s="105"/>
      <c r="K494" s="105"/>
      <c r="L494" s="105"/>
      <c r="M494" s="106"/>
      <c r="N494" s="106"/>
      <c r="O494" s="105"/>
      <c r="P494" s="107"/>
      <c r="Q494" s="105"/>
      <c r="R494" s="106"/>
      <c r="S494" s="105"/>
      <c r="T494" s="105"/>
      <c r="U494" s="105"/>
    </row>
    <row r="495" ht="12.75" customHeight="1">
      <c r="A495" s="105"/>
      <c r="B495" s="105"/>
      <c r="C495" s="105"/>
      <c r="D495" s="105"/>
      <c r="E495" s="50"/>
      <c r="F495" s="105"/>
      <c r="G495" s="105"/>
      <c r="H495" s="105"/>
      <c r="I495" s="105"/>
      <c r="J495" s="105"/>
      <c r="K495" s="105"/>
      <c r="L495" s="105"/>
      <c r="M495" s="106"/>
      <c r="N495" s="106"/>
      <c r="O495" s="105"/>
      <c r="P495" s="107"/>
      <c r="Q495" s="105"/>
      <c r="R495" s="106"/>
      <c r="S495" s="105"/>
      <c r="T495" s="105"/>
      <c r="U495" s="105"/>
    </row>
    <row r="496" ht="12.75" customHeight="1">
      <c r="A496" s="105"/>
      <c r="B496" s="105"/>
      <c r="C496" s="105"/>
      <c r="D496" s="105"/>
      <c r="E496" s="50"/>
      <c r="F496" s="105"/>
      <c r="G496" s="105"/>
      <c r="H496" s="105"/>
      <c r="I496" s="105"/>
      <c r="J496" s="105"/>
      <c r="K496" s="105"/>
      <c r="L496" s="105"/>
      <c r="M496" s="106"/>
      <c r="N496" s="106"/>
      <c r="O496" s="105"/>
      <c r="P496" s="107"/>
      <c r="Q496" s="105"/>
      <c r="R496" s="106"/>
      <c r="S496" s="105"/>
      <c r="T496" s="105"/>
      <c r="U496" s="105"/>
    </row>
    <row r="497" ht="12.75" customHeight="1">
      <c r="A497" s="105"/>
      <c r="B497" s="105"/>
      <c r="C497" s="105"/>
      <c r="D497" s="105"/>
      <c r="E497" s="50"/>
      <c r="F497" s="105"/>
      <c r="G497" s="105"/>
      <c r="H497" s="105"/>
      <c r="I497" s="105"/>
      <c r="J497" s="105"/>
      <c r="K497" s="105"/>
      <c r="L497" s="105"/>
      <c r="M497" s="106"/>
      <c r="N497" s="106"/>
      <c r="O497" s="105"/>
      <c r="P497" s="107"/>
      <c r="Q497" s="105"/>
      <c r="R497" s="106"/>
      <c r="S497" s="105"/>
      <c r="T497" s="105"/>
      <c r="U497" s="105"/>
    </row>
    <row r="498" ht="12.75" customHeight="1">
      <c r="A498" s="105"/>
      <c r="B498" s="105"/>
      <c r="C498" s="105"/>
      <c r="D498" s="105"/>
      <c r="E498" s="50"/>
      <c r="F498" s="105"/>
      <c r="G498" s="105"/>
      <c r="H498" s="105"/>
      <c r="I498" s="105"/>
      <c r="J498" s="105"/>
      <c r="K498" s="105"/>
      <c r="L498" s="105"/>
      <c r="M498" s="106"/>
      <c r="N498" s="106"/>
      <c r="O498" s="105"/>
      <c r="P498" s="107"/>
      <c r="Q498" s="105"/>
      <c r="R498" s="106"/>
      <c r="S498" s="105"/>
      <c r="T498" s="105"/>
      <c r="U498" s="105"/>
    </row>
    <row r="499" ht="12.75" customHeight="1">
      <c r="A499" s="105"/>
      <c r="B499" s="105"/>
      <c r="C499" s="105"/>
      <c r="D499" s="105"/>
      <c r="E499" s="50"/>
      <c r="F499" s="105"/>
      <c r="G499" s="105"/>
      <c r="H499" s="105"/>
      <c r="I499" s="105"/>
      <c r="J499" s="105"/>
      <c r="K499" s="105"/>
      <c r="L499" s="105"/>
      <c r="M499" s="106"/>
      <c r="N499" s="106"/>
      <c r="O499" s="105"/>
      <c r="P499" s="107"/>
      <c r="Q499" s="105"/>
      <c r="R499" s="106"/>
      <c r="S499" s="105"/>
      <c r="T499" s="105"/>
      <c r="U499" s="105"/>
    </row>
    <row r="500" ht="12.75" customHeight="1">
      <c r="A500" s="105"/>
      <c r="B500" s="105"/>
      <c r="C500" s="105"/>
      <c r="D500" s="105"/>
      <c r="E500" s="50"/>
      <c r="F500" s="105"/>
      <c r="G500" s="105"/>
      <c r="H500" s="105"/>
      <c r="I500" s="105"/>
      <c r="J500" s="105"/>
      <c r="K500" s="105"/>
      <c r="L500" s="105"/>
      <c r="M500" s="106"/>
      <c r="N500" s="106"/>
      <c r="O500" s="105"/>
      <c r="P500" s="107"/>
      <c r="Q500" s="105"/>
      <c r="R500" s="106"/>
      <c r="S500" s="105"/>
      <c r="T500" s="105"/>
      <c r="U500" s="105"/>
    </row>
    <row r="501" ht="12.75" customHeight="1">
      <c r="A501" s="105"/>
      <c r="B501" s="105"/>
      <c r="C501" s="105"/>
      <c r="D501" s="105"/>
      <c r="E501" s="50"/>
      <c r="F501" s="105"/>
      <c r="G501" s="105"/>
      <c r="H501" s="105"/>
      <c r="I501" s="105"/>
      <c r="J501" s="105"/>
      <c r="K501" s="105"/>
      <c r="L501" s="105"/>
      <c r="M501" s="106"/>
      <c r="N501" s="106"/>
      <c r="O501" s="105"/>
      <c r="P501" s="107"/>
      <c r="Q501" s="105"/>
      <c r="R501" s="106"/>
      <c r="S501" s="105"/>
      <c r="T501" s="105"/>
      <c r="U501" s="105"/>
    </row>
    <row r="502" ht="12.75" customHeight="1">
      <c r="A502" s="105"/>
      <c r="B502" s="105"/>
      <c r="C502" s="105"/>
      <c r="D502" s="105"/>
      <c r="E502" s="50"/>
      <c r="F502" s="105"/>
      <c r="G502" s="105"/>
      <c r="H502" s="105"/>
      <c r="I502" s="105"/>
      <c r="J502" s="105"/>
      <c r="K502" s="105"/>
      <c r="L502" s="105"/>
      <c r="M502" s="106"/>
      <c r="N502" s="106"/>
      <c r="O502" s="105"/>
      <c r="P502" s="107"/>
      <c r="Q502" s="105"/>
      <c r="R502" s="106"/>
      <c r="S502" s="105"/>
      <c r="T502" s="105"/>
      <c r="U502" s="105"/>
    </row>
    <row r="503" ht="12.75" customHeight="1">
      <c r="A503" s="105"/>
      <c r="B503" s="105"/>
      <c r="C503" s="105"/>
      <c r="D503" s="105"/>
      <c r="E503" s="50"/>
      <c r="F503" s="105"/>
      <c r="G503" s="105"/>
      <c r="H503" s="105"/>
      <c r="I503" s="105"/>
      <c r="J503" s="105"/>
      <c r="K503" s="105"/>
      <c r="L503" s="105"/>
      <c r="M503" s="106"/>
      <c r="N503" s="106"/>
      <c r="O503" s="105"/>
      <c r="P503" s="107"/>
      <c r="Q503" s="105"/>
      <c r="R503" s="106"/>
      <c r="S503" s="105"/>
      <c r="T503" s="105"/>
      <c r="U503" s="105"/>
    </row>
    <row r="504" ht="12.75" customHeight="1">
      <c r="A504" s="105"/>
      <c r="B504" s="105"/>
      <c r="C504" s="105"/>
      <c r="D504" s="105"/>
      <c r="E504" s="50"/>
      <c r="F504" s="105"/>
      <c r="G504" s="105"/>
      <c r="H504" s="105"/>
      <c r="I504" s="105"/>
      <c r="J504" s="105"/>
      <c r="K504" s="105"/>
      <c r="L504" s="105"/>
      <c r="M504" s="106"/>
      <c r="N504" s="106"/>
      <c r="O504" s="105"/>
      <c r="P504" s="107"/>
      <c r="Q504" s="105"/>
      <c r="R504" s="106"/>
      <c r="S504" s="105"/>
      <c r="T504" s="105"/>
      <c r="U504" s="105"/>
    </row>
    <row r="505" ht="12.75" customHeight="1">
      <c r="A505" s="105"/>
      <c r="B505" s="105"/>
      <c r="C505" s="105"/>
      <c r="D505" s="105"/>
      <c r="E505" s="50"/>
      <c r="F505" s="105"/>
      <c r="G505" s="105"/>
      <c r="H505" s="105"/>
      <c r="I505" s="105"/>
      <c r="J505" s="105"/>
      <c r="K505" s="105"/>
      <c r="L505" s="105"/>
      <c r="M505" s="106"/>
      <c r="N505" s="106"/>
      <c r="O505" s="105"/>
      <c r="P505" s="107"/>
      <c r="Q505" s="105"/>
      <c r="R505" s="106"/>
      <c r="S505" s="105"/>
      <c r="T505" s="105"/>
      <c r="U505" s="105"/>
    </row>
    <row r="506" ht="12.75" customHeight="1">
      <c r="A506" s="105"/>
      <c r="B506" s="105"/>
      <c r="C506" s="105"/>
      <c r="D506" s="105"/>
      <c r="E506" s="50"/>
      <c r="F506" s="105"/>
      <c r="G506" s="105"/>
      <c r="H506" s="105"/>
      <c r="I506" s="105"/>
      <c r="J506" s="105"/>
      <c r="K506" s="105"/>
      <c r="L506" s="105"/>
      <c r="M506" s="106"/>
      <c r="N506" s="106"/>
      <c r="O506" s="105"/>
      <c r="P506" s="107"/>
      <c r="Q506" s="105"/>
      <c r="R506" s="106"/>
      <c r="S506" s="105"/>
      <c r="T506" s="105"/>
      <c r="U506" s="105"/>
    </row>
    <row r="507" ht="12.75" customHeight="1">
      <c r="A507" s="105"/>
      <c r="B507" s="105"/>
      <c r="C507" s="105"/>
      <c r="D507" s="105"/>
      <c r="E507" s="50"/>
      <c r="F507" s="105"/>
      <c r="G507" s="105"/>
      <c r="H507" s="105"/>
      <c r="I507" s="105"/>
      <c r="J507" s="105"/>
      <c r="K507" s="105"/>
      <c r="L507" s="105"/>
      <c r="M507" s="106"/>
      <c r="N507" s="106"/>
      <c r="O507" s="105"/>
      <c r="P507" s="107"/>
      <c r="Q507" s="105"/>
      <c r="R507" s="106"/>
      <c r="S507" s="105"/>
      <c r="T507" s="105"/>
      <c r="U507" s="105"/>
    </row>
    <row r="508" ht="12.75" customHeight="1">
      <c r="A508" s="105"/>
      <c r="B508" s="105"/>
      <c r="C508" s="105"/>
      <c r="D508" s="105"/>
      <c r="E508" s="50"/>
      <c r="F508" s="105"/>
      <c r="G508" s="105"/>
      <c r="H508" s="105"/>
      <c r="I508" s="105"/>
      <c r="J508" s="105"/>
      <c r="K508" s="105"/>
      <c r="L508" s="105"/>
      <c r="M508" s="106"/>
      <c r="N508" s="106"/>
      <c r="O508" s="105"/>
      <c r="P508" s="107"/>
      <c r="Q508" s="105"/>
      <c r="R508" s="106"/>
      <c r="S508" s="105"/>
      <c r="T508" s="105"/>
      <c r="U508" s="105"/>
    </row>
    <row r="509" ht="12.75" customHeight="1">
      <c r="A509" s="105"/>
      <c r="B509" s="105"/>
      <c r="C509" s="105"/>
      <c r="D509" s="105"/>
      <c r="E509" s="50"/>
      <c r="F509" s="105"/>
      <c r="G509" s="105"/>
      <c r="H509" s="105"/>
      <c r="I509" s="105"/>
      <c r="J509" s="105"/>
      <c r="K509" s="105"/>
      <c r="L509" s="105"/>
      <c r="M509" s="106"/>
      <c r="N509" s="106"/>
      <c r="O509" s="105"/>
      <c r="P509" s="107"/>
      <c r="Q509" s="105"/>
      <c r="R509" s="106"/>
      <c r="S509" s="105"/>
      <c r="T509" s="105"/>
      <c r="U509" s="105"/>
    </row>
    <row r="510" ht="12.75" customHeight="1">
      <c r="A510" s="105"/>
      <c r="B510" s="105"/>
      <c r="C510" s="105"/>
      <c r="D510" s="105"/>
      <c r="E510" s="50"/>
      <c r="F510" s="105"/>
      <c r="G510" s="105"/>
      <c r="H510" s="105"/>
      <c r="I510" s="105"/>
      <c r="J510" s="105"/>
      <c r="K510" s="105"/>
      <c r="L510" s="105"/>
      <c r="M510" s="106"/>
      <c r="N510" s="106"/>
      <c r="O510" s="105"/>
      <c r="P510" s="107"/>
      <c r="Q510" s="105"/>
      <c r="R510" s="106"/>
      <c r="S510" s="105"/>
      <c r="T510" s="105"/>
      <c r="U510" s="105"/>
    </row>
    <row r="511" ht="12.75" customHeight="1">
      <c r="A511" s="105"/>
      <c r="B511" s="105"/>
      <c r="C511" s="105"/>
      <c r="D511" s="105"/>
      <c r="E511" s="50"/>
      <c r="F511" s="105"/>
      <c r="G511" s="105"/>
      <c r="H511" s="105"/>
      <c r="I511" s="105"/>
      <c r="J511" s="105"/>
      <c r="K511" s="105"/>
      <c r="L511" s="105"/>
      <c r="M511" s="106"/>
      <c r="N511" s="106"/>
      <c r="O511" s="105"/>
      <c r="P511" s="107"/>
      <c r="Q511" s="105"/>
      <c r="R511" s="106"/>
      <c r="S511" s="105"/>
      <c r="T511" s="105"/>
      <c r="U511" s="105"/>
    </row>
    <row r="512" ht="12.75" customHeight="1">
      <c r="A512" s="105"/>
      <c r="B512" s="105"/>
      <c r="C512" s="105"/>
      <c r="D512" s="105"/>
      <c r="E512" s="50"/>
      <c r="F512" s="105"/>
      <c r="G512" s="105"/>
      <c r="H512" s="105"/>
      <c r="I512" s="105"/>
      <c r="J512" s="105"/>
      <c r="K512" s="105"/>
      <c r="L512" s="105"/>
      <c r="M512" s="106"/>
      <c r="N512" s="106"/>
      <c r="O512" s="105"/>
      <c r="P512" s="107"/>
      <c r="Q512" s="105"/>
      <c r="R512" s="106"/>
      <c r="S512" s="105"/>
      <c r="T512" s="105"/>
      <c r="U512" s="105"/>
    </row>
    <row r="513" ht="12.75" customHeight="1">
      <c r="A513" s="105"/>
      <c r="B513" s="105"/>
      <c r="C513" s="105"/>
      <c r="D513" s="105"/>
      <c r="E513" s="50"/>
      <c r="F513" s="105"/>
      <c r="G513" s="105"/>
      <c r="H513" s="105"/>
      <c r="I513" s="105"/>
      <c r="J513" s="105"/>
      <c r="K513" s="105"/>
      <c r="L513" s="105"/>
      <c r="M513" s="106"/>
      <c r="N513" s="106"/>
      <c r="O513" s="105"/>
      <c r="P513" s="107"/>
      <c r="Q513" s="105"/>
      <c r="R513" s="106"/>
      <c r="S513" s="105"/>
      <c r="T513" s="105"/>
      <c r="U513" s="105"/>
    </row>
    <row r="514" ht="12.75" customHeight="1">
      <c r="A514" s="105"/>
      <c r="B514" s="105"/>
      <c r="C514" s="105"/>
      <c r="D514" s="105"/>
      <c r="E514" s="50"/>
      <c r="F514" s="105"/>
      <c r="G514" s="105"/>
      <c r="H514" s="105"/>
      <c r="I514" s="105"/>
      <c r="J514" s="105"/>
      <c r="K514" s="105"/>
      <c r="L514" s="105"/>
      <c r="M514" s="106"/>
      <c r="N514" s="106"/>
      <c r="O514" s="105"/>
      <c r="P514" s="107"/>
      <c r="Q514" s="105"/>
      <c r="R514" s="106"/>
      <c r="S514" s="105"/>
      <c r="T514" s="105"/>
      <c r="U514" s="105"/>
    </row>
    <row r="515" ht="12.75" customHeight="1">
      <c r="A515" s="105"/>
      <c r="B515" s="105"/>
      <c r="C515" s="105"/>
      <c r="D515" s="105"/>
      <c r="E515" s="50"/>
      <c r="F515" s="105"/>
      <c r="G515" s="105"/>
      <c r="H515" s="105"/>
      <c r="I515" s="105"/>
      <c r="J515" s="105"/>
      <c r="K515" s="105"/>
      <c r="L515" s="105"/>
      <c r="M515" s="106"/>
      <c r="N515" s="106"/>
      <c r="O515" s="105"/>
      <c r="P515" s="107"/>
      <c r="Q515" s="105"/>
      <c r="R515" s="106"/>
      <c r="S515" s="105"/>
      <c r="T515" s="105"/>
      <c r="U515" s="105"/>
    </row>
    <row r="516" ht="12.75" customHeight="1">
      <c r="A516" s="105"/>
      <c r="B516" s="105"/>
      <c r="C516" s="105"/>
      <c r="D516" s="105"/>
      <c r="E516" s="50"/>
      <c r="F516" s="105"/>
      <c r="G516" s="105"/>
      <c r="H516" s="105"/>
      <c r="I516" s="105"/>
      <c r="J516" s="105"/>
      <c r="K516" s="105"/>
      <c r="L516" s="105"/>
      <c r="M516" s="106"/>
      <c r="N516" s="106"/>
      <c r="O516" s="105"/>
      <c r="P516" s="107"/>
      <c r="Q516" s="105"/>
      <c r="R516" s="106"/>
      <c r="S516" s="105"/>
      <c r="T516" s="105"/>
      <c r="U516" s="105"/>
    </row>
    <row r="517" ht="12.75" customHeight="1">
      <c r="A517" s="105"/>
      <c r="B517" s="105"/>
      <c r="C517" s="105"/>
      <c r="D517" s="105"/>
      <c r="E517" s="50"/>
      <c r="F517" s="105"/>
      <c r="G517" s="105"/>
      <c r="H517" s="105"/>
      <c r="I517" s="105"/>
      <c r="J517" s="105"/>
      <c r="K517" s="105"/>
      <c r="L517" s="105"/>
      <c r="M517" s="106"/>
      <c r="N517" s="106"/>
      <c r="O517" s="105"/>
      <c r="P517" s="107"/>
      <c r="Q517" s="105"/>
      <c r="R517" s="106"/>
      <c r="S517" s="105"/>
      <c r="T517" s="105"/>
      <c r="U517" s="105"/>
    </row>
    <row r="518" ht="12.75" customHeight="1">
      <c r="A518" s="105"/>
      <c r="B518" s="105"/>
      <c r="C518" s="105"/>
      <c r="D518" s="105"/>
      <c r="E518" s="50"/>
      <c r="F518" s="105"/>
      <c r="G518" s="105"/>
      <c r="H518" s="105"/>
      <c r="I518" s="105"/>
      <c r="J518" s="105"/>
      <c r="K518" s="105"/>
      <c r="L518" s="105"/>
      <c r="M518" s="106"/>
      <c r="N518" s="106"/>
      <c r="O518" s="105"/>
      <c r="P518" s="107"/>
      <c r="Q518" s="105"/>
      <c r="R518" s="106"/>
      <c r="S518" s="105"/>
      <c r="T518" s="105"/>
      <c r="U518" s="105"/>
    </row>
    <row r="519" ht="12.75" customHeight="1">
      <c r="A519" s="105"/>
      <c r="B519" s="105"/>
      <c r="C519" s="105"/>
      <c r="D519" s="105"/>
      <c r="E519" s="50"/>
      <c r="F519" s="105"/>
      <c r="G519" s="105"/>
      <c r="H519" s="105"/>
      <c r="I519" s="105"/>
      <c r="J519" s="105"/>
      <c r="K519" s="105"/>
      <c r="L519" s="105"/>
      <c r="M519" s="106"/>
      <c r="N519" s="106"/>
      <c r="O519" s="105"/>
      <c r="P519" s="107"/>
      <c r="Q519" s="105"/>
      <c r="R519" s="106"/>
      <c r="S519" s="105"/>
      <c r="T519" s="105"/>
      <c r="U519" s="105"/>
    </row>
    <row r="520" ht="12.75" customHeight="1">
      <c r="A520" s="105"/>
      <c r="B520" s="105"/>
      <c r="C520" s="105"/>
      <c r="D520" s="105"/>
      <c r="E520" s="50"/>
      <c r="F520" s="105"/>
      <c r="G520" s="105"/>
      <c r="H520" s="105"/>
      <c r="I520" s="105"/>
      <c r="J520" s="105"/>
      <c r="K520" s="105"/>
      <c r="L520" s="105"/>
      <c r="M520" s="106"/>
      <c r="N520" s="106"/>
      <c r="O520" s="105"/>
      <c r="P520" s="107"/>
      <c r="Q520" s="105"/>
      <c r="R520" s="106"/>
      <c r="S520" s="105"/>
      <c r="T520" s="105"/>
      <c r="U520" s="105"/>
    </row>
    <row r="521" ht="12.75" customHeight="1">
      <c r="A521" s="105"/>
      <c r="B521" s="105"/>
      <c r="C521" s="105"/>
      <c r="D521" s="105"/>
      <c r="E521" s="50"/>
      <c r="F521" s="105"/>
      <c r="G521" s="105"/>
      <c r="H521" s="105"/>
      <c r="I521" s="105"/>
      <c r="J521" s="105"/>
      <c r="K521" s="105"/>
      <c r="L521" s="105"/>
      <c r="M521" s="106"/>
      <c r="N521" s="106"/>
      <c r="O521" s="105"/>
      <c r="P521" s="107"/>
      <c r="Q521" s="105"/>
      <c r="R521" s="106"/>
      <c r="S521" s="105"/>
      <c r="T521" s="105"/>
      <c r="U521" s="105"/>
    </row>
    <row r="522" ht="12.75" customHeight="1">
      <c r="A522" s="105"/>
      <c r="B522" s="105"/>
      <c r="C522" s="105"/>
      <c r="D522" s="105"/>
      <c r="E522" s="50"/>
      <c r="F522" s="105"/>
      <c r="G522" s="105"/>
      <c r="H522" s="105"/>
      <c r="I522" s="105"/>
      <c r="J522" s="105"/>
      <c r="K522" s="105"/>
      <c r="L522" s="105"/>
      <c r="M522" s="106"/>
      <c r="N522" s="106"/>
      <c r="O522" s="105"/>
      <c r="P522" s="107"/>
      <c r="Q522" s="105"/>
      <c r="R522" s="106"/>
      <c r="S522" s="105"/>
      <c r="T522" s="105"/>
      <c r="U522" s="105"/>
    </row>
    <row r="523" ht="12.75" customHeight="1">
      <c r="A523" s="105"/>
      <c r="B523" s="105"/>
      <c r="C523" s="105"/>
      <c r="D523" s="105"/>
      <c r="E523" s="50"/>
      <c r="F523" s="105"/>
      <c r="G523" s="105"/>
      <c r="H523" s="105"/>
      <c r="I523" s="105"/>
      <c r="J523" s="105"/>
      <c r="K523" s="105"/>
      <c r="L523" s="105"/>
      <c r="M523" s="106"/>
      <c r="N523" s="106"/>
      <c r="O523" s="105"/>
      <c r="P523" s="107"/>
      <c r="Q523" s="105"/>
      <c r="R523" s="106"/>
      <c r="S523" s="105"/>
      <c r="T523" s="105"/>
      <c r="U523" s="105"/>
    </row>
    <row r="524" ht="12.75" customHeight="1">
      <c r="A524" s="105"/>
      <c r="B524" s="105"/>
      <c r="C524" s="105"/>
      <c r="D524" s="105"/>
      <c r="E524" s="50"/>
      <c r="F524" s="105"/>
      <c r="G524" s="105"/>
      <c r="H524" s="105"/>
      <c r="I524" s="105"/>
      <c r="J524" s="105"/>
      <c r="K524" s="105"/>
      <c r="L524" s="105"/>
      <c r="M524" s="106"/>
      <c r="N524" s="106"/>
      <c r="O524" s="105"/>
      <c r="P524" s="107"/>
      <c r="Q524" s="105"/>
      <c r="R524" s="106"/>
      <c r="S524" s="105"/>
      <c r="T524" s="105"/>
      <c r="U524" s="105"/>
    </row>
    <row r="525" ht="12.75" customHeight="1">
      <c r="A525" s="105"/>
      <c r="B525" s="105"/>
      <c r="C525" s="105"/>
      <c r="D525" s="105"/>
      <c r="E525" s="50"/>
      <c r="F525" s="105"/>
      <c r="G525" s="105"/>
      <c r="H525" s="105"/>
      <c r="I525" s="105"/>
      <c r="J525" s="105"/>
      <c r="K525" s="105"/>
      <c r="L525" s="105"/>
      <c r="M525" s="106"/>
      <c r="N525" s="106"/>
      <c r="O525" s="105"/>
      <c r="P525" s="107"/>
      <c r="Q525" s="105"/>
      <c r="R525" s="106"/>
      <c r="S525" s="105"/>
      <c r="T525" s="105"/>
      <c r="U525" s="105"/>
    </row>
    <row r="526" ht="12.75" customHeight="1">
      <c r="A526" s="105"/>
      <c r="B526" s="105"/>
      <c r="C526" s="105"/>
      <c r="D526" s="105"/>
      <c r="E526" s="50"/>
      <c r="F526" s="105"/>
      <c r="G526" s="105"/>
      <c r="H526" s="105"/>
      <c r="I526" s="105"/>
      <c r="J526" s="105"/>
      <c r="K526" s="105"/>
      <c r="L526" s="105"/>
      <c r="M526" s="106"/>
      <c r="N526" s="106"/>
      <c r="O526" s="105"/>
      <c r="P526" s="107"/>
      <c r="Q526" s="105"/>
      <c r="R526" s="106"/>
      <c r="S526" s="105"/>
      <c r="T526" s="105"/>
      <c r="U526" s="105"/>
    </row>
    <row r="527" ht="12.75" customHeight="1">
      <c r="A527" s="105"/>
      <c r="B527" s="105"/>
      <c r="C527" s="105"/>
      <c r="D527" s="105"/>
      <c r="E527" s="50"/>
      <c r="F527" s="105"/>
      <c r="G527" s="105"/>
      <c r="H527" s="105"/>
      <c r="I527" s="105"/>
      <c r="J527" s="105"/>
      <c r="K527" s="105"/>
      <c r="L527" s="105"/>
      <c r="M527" s="106"/>
      <c r="N527" s="106"/>
      <c r="O527" s="105"/>
      <c r="P527" s="107"/>
      <c r="Q527" s="105"/>
      <c r="R527" s="106"/>
      <c r="S527" s="105"/>
      <c r="T527" s="105"/>
      <c r="U527" s="105"/>
    </row>
    <row r="528" ht="12.75" customHeight="1">
      <c r="A528" s="105"/>
      <c r="B528" s="105"/>
      <c r="C528" s="105"/>
      <c r="D528" s="105"/>
      <c r="E528" s="50"/>
      <c r="F528" s="105"/>
      <c r="G528" s="105"/>
      <c r="H528" s="105"/>
      <c r="I528" s="105"/>
      <c r="J528" s="105"/>
      <c r="K528" s="105"/>
      <c r="L528" s="105"/>
      <c r="M528" s="106"/>
      <c r="N528" s="106"/>
      <c r="O528" s="105"/>
      <c r="P528" s="107"/>
      <c r="Q528" s="105"/>
      <c r="R528" s="106"/>
      <c r="S528" s="105"/>
      <c r="T528" s="105"/>
      <c r="U528" s="105"/>
    </row>
    <row r="529" ht="12.75" customHeight="1">
      <c r="A529" s="105"/>
      <c r="B529" s="105"/>
      <c r="C529" s="105"/>
      <c r="D529" s="105"/>
      <c r="E529" s="50"/>
      <c r="F529" s="105"/>
      <c r="G529" s="105"/>
      <c r="H529" s="105"/>
      <c r="I529" s="105"/>
      <c r="J529" s="105"/>
      <c r="K529" s="105"/>
      <c r="L529" s="105"/>
      <c r="M529" s="106"/>
      <c r="N529" s="106"/>
      <c r="O529" s="105"/>
      <c r="P529" s="107"/>
      <c r="Q529" s="105"/>
      <c r="R529" s="106"/>
      <c r="S529" s="105"/>
      <c r="T529" s="105"/>
      <c r="U529" s="105"/>
    </row>
    <row r="530" ht="12.75" customHeight="1">
      <c r="A530" s="105"/>
      <c r="B530" s="105"/>
      <c r="C530" s="105"/>
      <c r="D530" s="105"/>
      <c r="E530" s="50"/>
      <c r="F530" s="105"/>
      <c r="G530" s="105"/>
      <c r="H530" s="105"/>
      <c r="I530" s="105"/>
      <c r="J530" s="105"/>
      <c r="K530" s="105"/>
      <c r="L530" s="105"/>
      <c r="M530" s="106"/>
      <c r="N530" s="106"/>
      <c r="O530" s="105"/>
      <c r="P530" s="107"/>
      <c r="Q530" s="105"/>
      <c r="R530" s="106"/>
      <c r="S530" s="105"/>
      <c r="T530" s="105"/>
      <c r="U530" s="105"/>
    </row>
    <row r="531" ht="12.75" customHeight="1">
      <c r="A531" s="105"/>
      <c r="B531" s="105"/>
      <c r="C531" s="105"/>
      <c r="D531" s="105"/>
      <c r="E531" s="50"/>
      <c r="F531" s="105"/>
      <c r="G531" s="105"/>
      <c r="H531" s="105"/>
      <c r="I531" s="105"/>
      <c r="J531" s="105"/>
      <c r="K531" s="105"/>
      <c r="L531" s="105"/>
      <c r="M531" s="106"/>
      <c r="N531" s="106"/>
      <c r="O531" s="105"/>
      <c r="P531" s="107"/>
      <c r="Q531" s="105"/>
      <c r="R531" s="106"/>
      <c r="S531" s="105"/>
      <c r="T531" s="105"/>
      <c r="U531" s="105"/>
    </row>
    <row r="532" ht="12.75" customHeight="1">
      <c r="A532" s="105"/>
      <c r="B532" s="105"/>
      <c r="C532" s="105"/>
      <c r="D532" s="105"/>
      <c r="E532" s="50"/>
      <c r="F532" s="105"/>
      <c r="G532" s="105"/>
      <c r="H532" s="105"/>
      <c r="I532" s="105"/>
      <c r="J532" s="105"/>
      <c r="K532" s="105"/>
      <c r="L532" s="105"/>
      <c r="M532" s="106"/>
      <c r="N532" s="106"/>
      <c r="O532" s="105"/>
      <c r="P532" s="107"/>
      <c r="Q532" s="105"/>
      <c r="R532" s="106"/>
      <c r="S532" s="105"/>
      <c r="T532" s="105"/>
      <c r="U532" s="105"/>
    </row>
    <row r="533" ht="12.75" customHeight="1">
      <c r="A533" s="105"/>
      <c r="B533" s="105"/>
      <c r="C533" s="105"/>
      <c r="D533" s="105"/>
      <c r="E533" s="50"/>
      <c r="F533" s="105"/>
      <c r="G533" s="105"/>
      <c r="H533" s="105"/>
      <c r="I533" s="105"/>
      <c r="J533" s="105"/>
      <c r="K533" s="105"/>
      <c r="L533" s="105"/>
      <c r="M533" s="106"/>
      <c r="N533" s="106"/>
      <c r="O533" s="105"/>
      <c r="P533" s="107"/>
      <c r="Q533" s="105"/>
      <c r="R533" s="106"/>
      <c r="S533" s="105"/>
      <c r="T533" s="105"/>
      <c r="U533" s="105"/>
    </row>
    <row r="534" ht="12.75" customHeight="1">
      <c r="A534" s="105"/>
      <c r="B534" s="105"/>
      <c r="C534" s="105"/>
      <c r="D534" s="105"/>
      <c r="E534" s="50"/>
      <c r="F534" s="105"/>
      <c r="G534" s="105"/>
      <c r="H534" s="105"/>
      <c r="I534" s="105"/>
      <c r="J534" s="105"/>
      <c r="K534" s="105"/>
      <c r="L534" s="105"/>
      <c r="M534" s="106"/>
      <c r="N534" s="106"/>
      <c r="O534" s="105"/>
      <c r="P534" s="107"/>
      <c r="Q534" s="105"/>
      <c r="R534" s="106"/>
      <c r="S534" s="105"/>
      <c r="T534" s="105"/>
      <c r="U534" s="105"/>
    </row>
    <row r="535" ht="12.75" customHeight="1">
      <c r="A535" s="105"/>
      <c r="B535" s="105"/>
      <c r="C535" s="105"/>
      <c r="D535" s="105"/>
      <c r="E535" s="50"/>
      <c r="F535" s="105"/>
      <c r="G535" s="105"/>
      <c r="H535" s="105"/>
      <c r="I535" s="105"/>
      <c r="J535" s="105"/>
      <c r="K535" s="105"/>
      <c r="L535" s="105"/>
      <c r="M535" s="106"/>
      <c r="N535" s="106"/>
      <c r="O535" s="105"/>
      <c r="P535" s="107"/>
      <c r="Q535" s="105"/>
      <c r="R535" s="106"/>
      <c r="S535" s="105"/>
      <c r="T535" s="105"/>
      <c r="U535" s="105"/>
    </row>
    <row r="536" ht="12.75" customHeight="1">
      <c r="A536" s="105"/>
      <c r="B536" s="105"/>
      <c r="C536" s="105"/>
      <c r="D536" s="105"/>
      <c r="E536" s="50"/>
      <c r="F536" s="105"/>
      <c r="G536" s="105"/>
      <c r="H536" s="105"/>
      <c r="I536" s="105"/>
      <c r="J536" s="105"/>
      <c r="K536" s="105"/>
      <c r="L536" s="105"/>
      <c r="M536" s="106"/>
      <c r="N536" s="106"/>
      <c r="O536" s="105"/>
      <c r="P536" s="107"/>
      <c r="Q536" s="105"/>
      <c r="R536" s="106"/>
      <c r="S536" s="105"/>
      <c r="T536" s="105"/>
      <c r="U536" s="105"/>
    </row>
    <row r="537" ht="12.75" customHeight="1">
      <c r="A537" s="105"/>
      <c r="B537" s="105"/>
      <c r="C537" s="105"/>
      <c r="D537" s="105"/>
      <c r="E537" s="50"/>
      <c r="F537" s="105"/>
      <c r="G537" s="105"/>
      <c r="H537" s="105"/>
      <c r="I537" s="105"/>
      <c r="J537" s="105"/>
      <c r="K537" s="105"/>
      <c r="L537" s="105"/>
      <c r="M537" s="106"/>
      <c r="N537" s="106"/>
      <c r="O537" s="105"/>
      <c r="P537" s="107"/>
      <c r="Q537" s="105"/>
      <c r="R537" s="106"/>
      <c r="S537" s="105"/>
      <c r="T537" s="105"/>
      <c r="U537" s="105"/>
    </row>
    <row r="538" ht="12.75" customHeight="1">
      <c r="A538" s="105"/>
      <c r="B538" s="105"/>
      <c r="C538" s="105"/>
      <c r="D538" s="105"/>
      <c r="E538" s="50"/>
      <c r="F538" s="105"/>
      <c r="G538" s="105"/>
      <c r="H538" s="105"/>
      <c r="I538" s="105"/>
      <c r="J538" s="105"/>
      <c r="K538" s="105"/>
      <c r="L538" s="105"/>
      <c r="M538" s="106"/>
      <c r="N538" s="106"/>
      <c r="O538" s="105"/>
      <c r="P538" s="107"/>
      <c r="Q538" s="105"/>
      <c r="R538" s="106"/>
      <c r="S538" s="105"/>
      <c r="T538" s="105"/>
      <c r="U538" s="105"/>
    </row>
    <row r="539" ht="12.75" customHeight="1">
      <c r="A539" s="105"/>
      <c r="B539" s="105"/>
      <c r="C539" s="105"/>
      <c r="D539" s="105"/>
      <c r="E539" s="50"/>
      <c r="F539" s="105"/>
      <c r="G539" s="105"/>
      <c r="H539" s="105"/>
      <c r="I539" s="105"/>
      <c r="J539" s="105"/>
      <c r="K539" s="105"/>
      <c r="L539" s="105"/>
      <c r="M539" s="106"/>
      <c r="N539" s="106"/>
      <c r="O539" s="105"/>
      <c r="P539" s="107"/>
      <c r="Q539" s="105"/>
      <c r="R539" s="106"/>
      <c r="S539" s="105"/>
      <c r="T539" s="105"/>
      <c r="U539" s="105"/>
    </row>
    <row r="540" ht="12.75" customHeight="1">
      <c r="A540" s="105"/>
      <c r="B540" s="105"/>
      <c r="C540" s="105"/>
      <c r="D540" s="105"/>
      <c r="E540" s="50"/>
      <c r="F540" s="105"/>
      <c r="G540" s="105"/>
      <c r="H540" s="105"/>
      <c r="I540" s="105"/>
      <c r="J540" s="105"/>
      <c r="K540" s="105"/>
      <c r="L540" s="105"/>
      <c r="M540" s="106"/>
      <c r="N540" s="106"/>
      <c r="O540" s="105"/>
      <c r="P540" s="107"/>
      <c r="Q540" s="105"/>
      <c r="R540" s="106"/>
      <c r="S540" s="105"/>
      <c r="T540" s="105"/>
      <c r="U540" s="105"/>
    </row>
    <row r="541" ht="12.75" customHeight="1">
      <c r="A541" s="105"/>
      <c r="B541" s="105"/>
      <c r="C541" s="105"/>
      <c r="D541" s="105"/>
      <c r="E541" s="50"/>
      <c r="F541" s="105"/>
      <c r="G541" s="105"/>
      <c r="H541" s="105"/>
      <c r="I541" s="105"/>
      <c r="J541" s="105"/>
      <c r="K541" s="105"/>
      <c r="L541" s="105"/>
      <c r="M541" s="106"/>
      <c r="N541" s="106"/>
      <c r="O541" s="105"/>
      <c r="P541" s="107"/>
      <c r="Q541" s="105"/>
      <c r="R541" s="106"/>
      <c r="S541" s="105"/>
      <c r="T541" s="105"/>
      <c r="U541" s="105"/>
    </row>
    <row r="542" ht="12.75" customHeight="1">
      <c r="A542" s="105"/>
      <c r="B542" s="105"/>
      <c r="C542" s="105"/>
      <c r="D542" s="105"/>
      <c r="E542" s="50"/>
      <c r="F542" s="105"/>
      <c r="G542" s="105"/>
      <c r="H542" s="105"/>
      <c r="I542" s="105"/>
      <c r="J542" s="105"/>
      <c r="K542" s="105"/>
      <c r="L542" s="105"/>
      <c r="M542" s="106"/>
      <c r="N542" s="106"/>
      <c r="O542" s="105"/>
      <c r="P542" s="107"/>
      <c r="Q542" s="105"/>
      <c r="R542" s="106"/>
      <c r="S542" s="105"/>
      <c r="T542" s="105"/>
      <c r="U542" s="105"/>
    </row>
    <row r="543" ht="12.75" customHeight="1">
      <c r="A543" s="105"/>
      <c r="B543" s="105"/>
      <c r="C543" s="105"/>
      <c r="D543" s="105"/>
      <c r="E543" s="50"/>
      <c r="F543" s="105"/>
      <c r="G543" s="105"/>
      <c r="H543" s="105"/>
      <c r="I543" s="105"/>
      <c r="J543" s="105"/>
      <c r="K543" s="105"/>
      <c r="L543" s="105"/>
      <c r="M543" s="106"/>
      <c r="N543" s="106"/>
      <c r="O543" s="105"/>
      <c r="P543" s="107"/>
      <c r="Q543" s="105"/>
      <c r="R543" s="106"/>
      <c r="S543" s="105"/>
      <c r="T543" s="105"/>
      <c r="U543" s="105"/>
    </row>
    <row r="544" ht="12.75" customHeight="1">
      <c r="A544" s="105"/>
      <c r="B544" s="105"/>
      <c r="C544" s="105"/>
      <c r="D544" s="105"/>
      <c r="E544" s="50"/>
      <c r="F544" s="105"/>
      <c r="G544" s="105"/>
      <c r="H544" s="105"/>
      <c r="I544" s="105"/>
      <c r="J544" s="105"/>
      <c r="K544" s="105"/>
      <c r="L544" s="105"/>
      <c r="M544" s="106"/>
      <c r="N544" s="106"/>
      <c r="O544" s="105"/>
      <c r="P544" s="107"/>
      <c r="Q544" s="105"/>
      <c r="R544" s="106"/>
      <c r="S544" s="105"/>
      <c r="T544" s="105"/>
      <c r="U544" s="105"/>
    </row>
    <row r="545" ht="12.75" customHeight="1">
      <c r="A545" s="105"/>
      <c r="B545" s="105"/>
      <c r="C545" s="105"/>
      <c r="D545" s="105"/>
      <c r="E545" s="50"/>
      <c r="F545" s="105"/>
      <c r="G545" s="105"/>
      <c r="H545" s="105"/>
      <c r="I545" s="105"/>
      <c r="J545" s="105"/>
      <c r="K545" s="105"/>
      <c r="L545" s="105"/>
      <c r="M545" s="106"/>
      <c r="N545" s="106"/>
      <c r="O545" s="105"/>
      <c r="P545" s="107"/>
      <c r="Q545" s="105"/>
      <c r="R545" s="106"/>
      <c r="S545" s="105"/>
      <c r="T545" s="105"/>
      <c r="U545" s="105"/>
    </row>
    <row r="546" ht="12.75" customHeight="1">
      <c r="A546" s="105"/>
      <c r="B546" s="105"/>
      <c r="C546" s="105"/>
      <c r="D546" s="105"/>
      <c r="E546" s="50"/>
      <c r="F546" s="105"/>
      <c r="G546" s="105"/>
      <c r="H546" s="105"/>
      <c r="I546" s="105"/>
      <c r="J546" s="105"/>
      <c r="K546" s="105"/>
      <c r="L546" s="105"/>
      <c r="M546" s="106"/>
      <c r="N546" s="106"/>
      <c r="O546" s="105"/>
      <c r="P546" s="107"/>
      <c r="Q546" s="105"/>
      <c r="R546" s="106"/>
      <c r="S546" s="105"/>
      <c r="T546" s="105"/>
      <c r="U546" s="105"/>
    </row>
    <row r="547" ht="12.75" customHeight="1">
      <c r="A547" s="105"/>
      <c r="B547" s="105"/>
      <c r="C547" s="105"/>
      <c r="D547" s="105"/>
      <c r="E547" s="50"/>
      <c r="F547" s="105"/>
      <c r="G547" s="105"/>
      <c r="H547" s="105"/>
      <c r="I547" s="105"/>
      <c r="J547" s="105"/>
      <c r="K547" s="105"/>
      <c r="L547" s="105"/>
      <c r="M547" s="106"/>
      <c r="N547" s="106"/>
      <c r="O547" s="105"/>
      <c r="P547" s="107"/>
      <c r="Q547" s="105"/>
      <c r="R547" s="106"/>
      <c r="S547" s="105"/>
      <c r="T547" s="105"/>
      <c r="U547" s="105"/>
    </row>
    <row r="548" ht="12.75" customHeight="1">
      <c r="A548" s="105"/>
      <c r="B548" s="105"/>
      <c r="C548" s="105"/>
      <c r="D548" s="105"/>
      <c r="E548" s="50"/>
      <c r="F548" s="105"/>
      <c r="G548" s="105"/>
      <c r="H548" s="105"/>
      <c r="I548" s="105"/>
      <c r="J548" s="105"/>
      <c r="K548" s="105"/>
      <c r="L548" s="105"/>
      <c r="M548" s="106"/>
      <c r="N548" s="106"/>
      <c r="O548" s="105"/>
      <c r="P548" s="107"/>
      <c r="Q548" s="105"/>
      <c r="R548" s="106"/>
      <c r="S548" s="105"/>
      <c r="T548" s="105"/>
      <c r="U548" s="105"/>
    </row>
    <row r="549" ht="12.75" customHeight="1">
      <c r="A549" s="105"/>
      <c r="B549" s="105"/>
      <c r="C549" s="105"/>
      <c r="D549" s="105"/>
      <c r="E549" s="50"/>
      <c r="F549" s="105"/>
      <c r="G549" s="105"/>
      <c r="H549" s="105"/>
      <c r="I549" s="105"/>
      <c r="J549" s="105"/>
      <c r="K549" s="105"/>
      <c r="L549" s="105"/>
      <c r="M549" s="106"/>
      <c r="N549" s="106"/>
      <c r="O549" s="105"/>
      <c r="P549" s="107"/>
      <c r="Q549" s="105"/>
      <c r="R549" s="106"/>
      <c r="S549" s="105"/>
      <c r="T549" s="105"/>
      <c r="U549" s="105"/>
    </row>
    <row r="550" ht="12.75" customHeight="1">
      <c r="A550" s="105"/>
      <c r="B550" s="105"/>
      <c r="C550" s="105"/>
      <c r="D550" s="105"/>
      <c r="E550" s="50"/>
      <c r="F550" s="105"/>
      <c r="G550" s="105"/>
      <c r="H550" s="105"/>
      <c r="I550" s="105"/>
      <c r="J550" s="105"/>
      <c r="K550" s="105"/>
      <c r="L550" s="105"/>
      <c r="M550" s="106"/>
      <c r="N550" s="106"/>
      <c r="O550" s="105"/>
      <c r="P550" s="107"/>
      <c r="Q550" s="105"/>
      <c r="R550" s="106"/>
      <c r="S550" s="105"/>
      <c r="T550" s="105"/>
      <c r="U550" s="105"/>
    </row>
    <row r="551" ht="12.75" customHeight="1">
      <c r="A551" s="105"/>
      <c r="B551" s="105"/>
      <c r="C551" s="105"/>
      <c r="D551" s="105"/>
      <c r="E551" s="50"/>
      <c r="F551" s="105"/>
      <c r="G551" s="105"/>
      <c r="H551" s="105"/>
      <c r="I551" s="105"/>
      <c r="J551" s="105"/>
      <c r="K551" s="105"/>
      <c r="L551" s="105"/>
      <c r="M551" s="106"/>
      <c r="N551" s="106"/>
      <c r="O551" s="105"/>
      <c r="P551" s="107"/>
      <c r="Q551" s="105"/>
      <c r="R551" s="106"/>
      <c r="S551" s="105"/>
      <c r="T551" s="105"/>
      <c r="U551" s="105"/>
    </row>
    <row r="552" ht="12.75" customHeight="1">
      <c r="A552" s="105"/>
      <c r="B552" s="105"/>
      <c r="C552" s="105"/>
      <c r="D552" s="105"/>
      <c r="E552" s="50"/>
      <c r="F552" s="105"/>
      <c r="G552" s="105"/>
      <c r="H552" s="105"/>
      <c r="I552" s="105"/>
      <c r="J552" s="105"/>
      <c r="K552" s="105"/>
      <c r="L552" s="105"/>
      <c r="M552" s="106"/>
      <c r="N552" s="106"/>
      <c r="O552" s="105"/>
      <c r="P552" s="107"/>
      <c r="Q552" s="105"/>
      <c r="R552" s="106"/>
      <c r="S552" s="105"/>
      <c r="T552" s="105"/>
      <c r="U552" s="105"/>
    </row>
    <row r="553" ht="12.75" customHeight="1">
      <c r="A553" s="105"/>
      <c r="B553" s="105"/>
      <c r="C553" s="105"/>
      <c r="D553" s="105"/>
      <c r="E553" s="50"/>
      <c r="F553" s="105"/>
      <c r="G553" s="105"/>
      <c r="H553" s="105"/>
      <c r="I553" s="105"/>
      <c r="J553" s="105"/>
      <c r="K553" s="105"/>
      <c r="L553" s="105"/>
      <c r="M553" s="106"/>
      <c r="N553" s="106"/>
      <c r="O553" s="105"/>
      <c r="P553" s="107"/>
      <c r="Q553" s="105"/>
      <c r="R553" s="106"/>
      <c r="S553" s="105"/>
      <c r="T553" s="105"/>
      <c r="U553" s="105"/>
    </row>
    <row r="554" ht="12.75" customHeight="1">
      <c r="A554" s="105"/>
      <c r="B554" s="105"/>
      <c r="C554" s="105"/>
      <c r="D554" s="105"/>
      <c r="E554" s="50"/>
      <c r="F554" s="105"/>
      <c r="G554" s="105"/>
      <c r="H554" s="105"/>
      <c r="I554" s="105"/>
      <c r="J554" s="105"/>
      <c r="K554" s="105"/>
      <c r="L554" s="105"/>
      <c r="M554" s="106"/>
      <c r="N554" s="106"/>
      <c r="O554" s="105"/>
      <c r="P554" s="107"/>
      <c r="Q554" s="105"/>
      <c r="R554" s="106"/>
      <c r="S554" s="105"/>
      <c r="T554" s="105"/>
      <c r="U554" s="105"/>
    </row>
    <row r="555" ht="12.75" customHeight="1">
      <c r="A555" s="105"/>
      <c r="B555" s="105"/>
      <c r="C555" s="105"/>
      <c r="D555" s="105"/>
      <c r="E555" s="50"/>
      <c r="F555" s="105"/>
      <c r="G555" s="105"/>
      <c r="H555" s="105"/>
      <c r="I555" s="105"/>
      <c r="J555" s="105"/>
      <c r="K555" s="105"/>
      <c r="L555" s="105"/>
      <c r="M555" s="106"/>
      <c r="N555" s="106"/>
      <c r="O555" s="105"/>
      <c r="P555" s="107"/>
      <c r="Q555" s="105"/>
      <c r="R555" s="106"/>
      <c r="S555" s="105"/>
      <c r="T555" s="105"/>
      <c r="U555" s="105"/>
    </row>
    <row r="556" ht="12.75" customHeight="1">
      <c r="A556" s="105"/>
      <c r="B556" s="105"/>
      <c r="C556" s="105"/>
      <c r="D556" s="105"/>
      <c r="E556" s="50"/>
      <c r="F556" s="105"/>
      <c r="G556" s="105"/>
      <c r="H556" s="105"/>
      <c r="I556" s="105"/>
      <c r="J556" s="105"/>
      <c r="K556" s="105"/>
      <c r="L556" s="105"/>
      <c r="M556" s="106"/>
      <c r="N556" s="106"/>
      <c r="O556" s="105"/>
      <c r="P556" s="107"/>
      <c r="Q556" s="105"/>
      <c r="R556" s="106"/>
      <c r="S556" s="105"/>
      <c r="T556" s="105"/>
      <c r="U556" s="105"/>
    </row>
    <row r="557" ht="12.75" customHeight="1">
      <c r="A557" s="105"/>
      <c r="B557" s="105"/>
      <c r="C557" s="105"/>
      <c r="D557" s="105"/>
      <c r="E557" s="50"/>
      <c r="F557" s="105"/>
      <c r="G557" s="105"/>
      <c r="H557" s="105"/>
      <c r="I557" s="105"/>
      <c r="J557" s="105"/>
      <c r="K557" s="105"/>
      <c r="L557" s="105"/>
      <c r="M557" s="106"/>
      <c r="N557" s="106"/>
      <c r="O557" s="105"/>
      <c r="P557" s="107"/>
      <c r="Q557" s="105"/>
      <c r="R557" s="106"/>
      <c r="S557" s="105"/>
      <c r="T557" s="105"/>
      <c r="U557" s="105"/>
    </row>
    <row r="558" ht="12.75" customHeight="1">
      <c r="A558" s="105"/>
      <c r="B558" s="105"/>
      <c r="C558" s="105"/>
      <c r="D558" s="105"/>
      <c r="E558" s="50"/>
      <c r="F558" s="105"/>
      <c r="G558" s="105"/>
      <c r="H558" s="105"/>
      <c r="I558" s="105"/>
      <c r="J558" s="105"/>
      <c r="K558" s="105"/>
      <c r="L558" s="105"/>
      <c r="M558" s="106"/>
      <c r="N558" s="106"/>
      <c r="O558" s="105"/>
      <c r="P558" s="107"/>
      <c r="Q558" s="105"/>
      <c r="R558" s="106"/>
      <c r="S558" s="105"/>
      <c r="T558" s="105"/>
      <c r="U558" s="105"/>
    </row>
    <row r="559" ht="12.75" customHeight="1">
      <c r="A559" s="105"/>
      <c r="B559" s="105"/>
      <c r="C559" s="105"/>
      <c r="D559" s="105"/>
      <c r="E559" s="50"/>
      <c r="F559" s="105"/>
      <c r="G559" s="105"/>
      <c r="H559" s="105"/>
      <c r="I559" s="105"/>
      <c r="J559" s="105"/>
      <c r="K559" s="105"/>
      <c r="L559" s="105"/>
      <c r="M559" s="106"/>
      <c r="N559" s="106"/>
      <c r="O559" s="105"/>
      <c r="P559" s="107"/>
      <c r="Q559" s="105"/>
      <c r="R559" s="106"/>
      <c r="S559" s="105"/>
      <c r="T559" s="105"/>
      <c r="U559" s="105"/>
    </row>
    <row r="560" ht="12.75" customHeight="1">
      <c r="A560" s="105"/>
      <c r="B560" s="105"/>
      <c r="C560" s="105"/>
      <c r="D560" s="105"/>
      <c r="E560" s="50"/>
      <c r="F560" s="105"/>
      <c r="G560" s="105"/>
      <c r="H560" s="105"/>
      <c r="I560" s="105"/>
      <c r="J560" s="105"/>
      <c r="K560" s="105"/>
      <c r="L560" s="105"/>
      <c r="M560" s="106"/>
      <c r="N560" s="106"/>
      <c r="O560" s="105"/>
      <c r="P560" s="107"/>
      <c r="Q560" s="105"/>
      <c r="R560" s="106"/>
      <c r="S560" s="105"/>
      <c r="T560" s="105"/>
      <c r="U560" s="105"/>
    </row>
    <row r="561" ht="12.75" customHeight="1">
      <c r="A561" s="105"/>
      <c r="B561" s="105"/>
      <c r="C561" s="105"/>
      <c r="D561" s="105"/>
      <c r="E561" s="50"/>
      <c r="F561" s="105"/>
      <c r="G561" s="105"/>
      <c r="H561" s="105"/>
      <c r="I561" s="105"/>
      <c r="J561" s="105"/>
      <c r="K561" s="105"/>
      <c r="L561" s="105"/>
      <c r="M561" s="106"/>
      <c r="N561" s="106"/>
      <c r="O561" s="105"/>
      <c r="P561" s="107"/>
      <c r="Q561" s="105"/>
      <c r="R561" s="106"/>
      <c r="S561" s="105"/>
      <c r="T561" s="105"/>
      <c r="U561" s="105"/>
    </row>
    <row r="562" ht="12.75" customHeight="1">
      <c r="A562" s="105"/>
      <c r="B562" s="105"/>
      <c r="C562" s="105"/>
      <c r="D562" s="105"/>
      <c r="E562" s="50"/>
      <c r="F562" s="105"/>
      <c r="G562" s="105"/>
      <c r="H562" s="105"/>
      <c r="I562" s="105"/>
      <c r="J562" s="105"/>
      <c r="K562" s="105"/>
      <c r="L562" s="105"/>
      <c r="M562" s="106"/>
      <c r="N562" s="106"/>
      <c r="O562" s="105"/>
      <c r="P562" s="107"/>
      <c r="Q562" s="105"/>
      <c r="R562" s="106"/>
      <c r="S562" s="105"/>
      <c r="T562" s="105"/>
      <c r="U562" s="105"/>
    </row>
    <row r="563" ht="12.75" customHeight="1">
      <c r="A563" s="105"/>
      <c r="B563" s="105"/>
      <c r="C563" s="105"/>
      <c r="D563" s="105"/>
      <c r="E563" s="50"/>
      <c r="F563" s="105"/>
      <c r="G563" s="105"/>
      <c r="H563" s="105"/>
      <c r="I563" s="105"/>
      <c r="J563" s="105"/>
      <c r="K563" s="105"/>
      <c r="L563" s="105"/>
      <c r="M563" s="106"/>
      <c r="N563" s="106"/>
      <c r="O563" s="105"/>
      <c r="P563" s="107"/>
      <c r="Q563" s="105"/>
      <c r="R563" s="106"/>
      <c r="S563" s="105"/>
      <c r="T563" s="105"/>
      <c r="U563" s="105"/>
    </row>
    <row r="564" ht="12.75" customHeight="1">
      <c r="A564" s="105"/>
      <c r="B564" s="105"/>
      <c r="C564" s="105"/>
      <c r="D564" s="105"/>
      <c r="E564" s="50"/>
      <c r="F564" s="105"/>
      <c r="G564" s="105"/>
      <c r="H564" s="105"/>
      <c r="I564" s="105"/>
      <c r="J564" s="105"/>
      <c r="K564" s="105"/>
      <c r="L564" s="105"/>
      <c r="M564" s="106"/>
      <c r="N564" s="106"/>
      <c r="O564" s="105"/>
      <c r="P564" s="107"/>
      <c r="Q564" s="105"/>
      <c r="R564" s="106"/>
      <c r="S564" s="105"/>
      <c r="T564" s="105"/>
      <c r="U564" s="105"/>
    </row>
    <row r="565" ht="12.75" customHeight="1">
      <c r="A565" s="105"/>
      <c r="B565" s="105"/>
      <c r="C565" s="105"/>
      <c r="D565" s="105"/>
      <c r="E565" s="50"/>
      <c r="F565" s="105"/>
      <c r="G565" s="105"/>
      <c r="H565" s="105"/>
      <c r="I565" s="105"/>
      <c r="J565" s="105"/>
      <c r="K565" s="105"/>
      <c r="L565" s="105"/>
      <c r="M565" s="106"/>
      <c r="N565" s="106"/>
      <c r="O565" s="105"/>
      <c r="P565" s="107"/>
      <c r="Q565" s="105"/>
      <c r="R565" s="106"/>
      <c r="S565" s="105"/>
      <c r="T565" s="105"/>
      <c r="U565" s="105"/>
    </row>
    <row r="566" ht="12.75" customHeight="1">
      <c r="A566" s="105"/>
      <c r="B566" s="105"/>
      <c r="C566" s="105"/>
      <c r="D566" s="105"/>
      <c r="E566" s="50"/>
      <c r="F566" s="105"/>
      <c r="G566" s="105"/>
      <c r="H566" s="105"/>
      <c r="I566" s="105"/>
      <c r="J566" s="105"/>
      <c r="K566" s="105"/>
      <c r="L566" s="105"/>
      <c r="M566" s="106"/>
      <c r="N566" s="106"/>
      <c r="O566" s="105"/>
      <c r="P566" s="107"/>
      <c r="Q566" s="105"/>
      <c r="R566" s="106"/>
      <c r="S566" s="105"/>
      <c r="T566" s="105"/>
      <c r="U566" s="105"/>
    </row>
    <row r="567" ht="12.75" customHeight="1">
      <c r="A567" s="105"/>
      <c r="B567" s="105"/>
      <c r="C567" s="105"/>
      <c r="D567" s="105"/>
      <c r="E567" s="50"/>
      <c r="F567" s="105"/>
      <c r="G567" s="105"/>
      <c r="H567" s="105"/>
      <c r="I567" s="105"/>
      <c r="J567" s="105"/>
      <c r="K567" s="105"/>
      <c r="L567" s="105"/>
      <c r="M567" s="106"/>
      <c r="N567" s="106"/>
      <c r="O567" s="105"/>
      <c r="P567" s="107"/>
      <c r="Q567" s="105"/>
      <c r="R567" s="106"/>
      <c r="S567" s="105"/>
      <c r="T567" s="105"/>
      <c r="U567" s="105"/>
    </row>
    <row r="568" ht="12.75" customHeight="1">
      <c r="A568" s="105"/>
      <c r="B568" s="105"/>
      <c r="C568" s="105"/>
      <c r="D568" s="105"/>
      <c r="E568" s="50"/>
      <c r="F568" s="105"/>
      <c r="G568" s="105"/>
      <c r="H568" s="105"/>
      <c r="I568" s="105"/>
      <c r="J568" s="105"/>
      <c r="K568" s="105"/>
      <c r="L568" s="105"/>
      <c r="M568" s="106"/>
      <c r="N568" s="106"/>
      <c r="O568" s="105"/>
      <c r="P568" s="107"/>
      <c r="Q568" s="105"/>
      <c r="R568" s="106"/>
      <c r="S568" s="105"/>
      <c r="T568" s="105"/>
      <c r="U568" s="105"/>
    </row>
    <row r="569" ht="12.75" customHeight="1">
      <c r="A569" s="105"/>
      <c r="B569" s="105"/>
      <c r="C569" s="105"/>
      <c r="D569" s="105"/>
      <c r="E569" s="50"/>
      <c r="F569" s="105"/>
      <c r="G569" s="105"/>
      <c r="H569" s="105"/>
      <c r="I569" s="105"/>
      <c r="J569" s="105"/>
      <c r="K569" s="105"/>
      <c r="L569" s="105"/>
      <c r="M569" s="106"/>
      <c r="N569" s="106"/>
      <c r="O569" s="105"/>
      <c r="P569" s="107"/>
      <c r="Q569" s="105"/>
      <c r="R569" s="106"/>
      <c r="S569" s="105"/>
      <c r="T569" s="105"/>
      <c r="U569" s="105"/>
    </row>
    <row r="570" ht="12.75" customHeight="1">
      <c r="A570" s="105"/>
      <c r="B570" s="105"/>
      <c r="C570" s="105"/>
      <c r="D570" s="105"/>
      <c r="E570" s="50"/>
      <c r="F570" s="105"/>
      <c r="G570" s="105"/>
      <c r="H570" s="105"/>
      <c r="I570" s="105"/>
      <c r="J570" s="105"/>
      <c r="K570" s="105"/>
      <c r="L570" s="105"/>
      <c r="M570" s="106"/>
      <c r="N570" s="106"/>
      <c r="O570" s="105"/>
      <c r="P570" s="107"/>
      <c r="Q570" s="105"/>
      <c r="R570" s="106"/>
      <c r="S570" s="105"/>
      <c r="T570" s="105"/>
      <c r="U570" s="105"/>
    </row>
    <row r="571" ht="12.75" customHeight="1">
      <c r="A571" s="105"/>
      <c r="B571" s="105"/>
      <c r="C571" s="105"/>
      <c r="D571" s="105"/>
      <c r="E571" s="50"/>
      <c r="F571" s="105"/>
      <c r="G571" s="105"/>
      <c r="H571" s="105"/>
      <c r="I571" s="105"/>
      <c r="J571" s="105"/>
      <c r="K571" s="105"/>
      <c r="L571" s="105"/>
      <c r="M571" s="106"/>
      <c r="N571" s="106"/>
      <c r="O571" s="105"/>
      <c r="P571" s="107"/>
      <c r="Q571" s="105"/>
      <c r="R571" s="106"/>
      <c r="S571" s="105"/>
      <c r="T571" s="105"/>
      <c r="U571" s="105"/>
    </row>
    <row r="572" ht="12.75" customHeight="1">
      <c r="A572" s="105"/>
      <c r="B572" s="105"/>
      <c r="C572" s="105"/>
      <c r="D572" s="105"/>
      <c r="E572" s="50"/>
      <c r="F572" s="105"/>
      <c r="G572" s="105"/>
      <c r="H572" s="105"/>
      <c r="I572" s="105"/>
      <c r="J572" s="105"/>
      <c r="K572" s="105"/>
      <c r="L572" s="105"/>
      <c r="M572" s="106"/>
      <c r="N572" s="106"/>
      <c r="O572" s="105"/>
      <c r="P572" s="107"/>
      <c r="Q572" s="105"/>
      <c r="R572" s="106"/>
      <c r="S572" s="105"/>
      <c r="T572" s="105"/>
      <c r="U572" s="105"/>
    </row>
    <row r="573" ht="12.75" customHeight="1">
      <c r="A573" s="105"/>
      <c r="B573" s="105"/>
      <c r="C573" s="105"/>
      <c r="D573" s="105"/>
      <c r="E573" s="50"/>
      <c r="F573" s="105"/>
      <c r="G573" s="105"/>
      <c r="H573" s="105"/>
      <c r="I573" s="105"/>
      <c r="J573" s="105"/>
      <c r="K573" s="105"/>
      <c r="L573" s="105"/>
      <c r="M573" s="106"/>
      <c r="N573" s="106"/>
      <c r="O573" s="105"/>
      <c r="P573" s="107"/>
      <c r="Q573" s="105"/>
      <c r="R573" s="106"/>
      <c r="S573" s="105"/>
      <c r="T573" s="105"/>
      <c r="U573" s="105"/>
    </row>
    <row r="574" ht="12.75" customHeight="1">
      <c r="A574" s="105"/>
      <c r="B574" s="105"/>
      <c r="C574" s="105"/>
      <c r="D574" s="105"/>
      <c r="E574" s="50"/>
      <c r="F574" s="105"/>
      <c r="G574" s="105"/>
      <c r="H574" s="105"/>
      <c r="I574" s="105"/>
      <c r="J574" s="105"/>
      <c r="K574" s="105"/>
      <c r="L574" s="105"/>
      <c r="M574" s="106"/>
      <c r="N574" s="106"/>
      <c r="O574" s="105"/>
      <c r="P574" s="107"/>
      <c r="Q574" s="105"/>
      <c r="R574" s="106"/>
      <c r="S574" s="105"/>
      <c r="T574" s="105"/>
      <c r="U574" s="105"/>
    </row>
    <row r="575" ht="12.75" customHeight="1">
      <c r="A575" s="105"/>
      <c r="B575" s="105"/>
      <c r="C575" s="105"/>
      <c r="D575" s="105"/>
      <c r="E575" s="50"/>
      <c r="F575" s="105"/>
      <c r="G575" s="105"/>
      <c r="H575" s="105"/>
      <c r="I575" s="105"/>
      <c r="J575" s="105"/>
      <c r="K575" s="105"/>
      <c r="L575" s="105"/>
      <c r="M575" s="106"/>
      <c r="N575" s="106"/>
      <c r="O575" s="105"/>
      <c r="P575" s="107"/>
      <c r="Q575" s="105"/>
      <c r="R575" s="106"/>
      <c r="S575" s="105"/>
      <c r="T575" s="105"/>
      <c r="U575" s="105"/>
    </row>
    <row r="576" ht="12.75" customHeight="1">
      <c r="A576" s="105"/>
      <c r="B576" s="105"/>
      <c r="C576" s="105"/>
      <c r="D576" s="105"/>
      <c r="E576" s="50"/>
      <c r="F576" s="105"/>
      <c r="G576" s="105"/>
      <c r="H576" s="105"/>
      <c r="I576" s="105"/>
      <c r="J576" s="105"/>
      <c r="K576" s="105"/>
      <c r="L576" s="105"/>
      <c r="M576" s="106"/>
      <c r="N576" s="106"/>
      <c r="O576" s="105"/>
      <c r="P576" s="107"/>
      <c r="Q576" s="105"/>
      <c r="R576" s="106"/>
      <c r="S576" s="105"/>
      <c r="T576" s="105"/>
      <c r="U576" s="105"/>
    </row>
    <row r="577" ht="12.75" customHeight="1">
      <c r="A577" s="105"/>
      <c r="B577" s="105"/>
      <c r="C577" s="105"/>
      <c r="D577" s="105"/>
      <c r="E577" s="50"/>
      <c r="F577" s="105"/>
      <c r="G577" s="105"/>
      <c r="H577" s="105"/>
      <c r="I577" s="105"/>
      <c r="J577" s="105"/>
      <c r="K577" s="105"/>
      <c r="L577" s="105"/>
      <c r="M577" s="106"/>
      <c r="N577" s="106"/>
      <c r="O577" s="105"/>
      <c r="P577" s="107"/>
      <c r="Q577" s="105"/>
      <c r="R577" s="106"/>
      <c r="S577" s="105"/>
      <c r="T577" s="105"/>
      <c r="U577" s="105"/>
    </row>
    <row r="578" ht="12.75" customHeight="1">
      <c r="A578" s="105"/>
      <c r="B578" s="105"/>
      <c r="C578" s="105"/>
      <c r="D578" s="105"/>
      <c r="E578" s="50"/>
      <c r="F578" s="105"/>
      <c r="G578" s="105"/>
      <c r="H578" s="105"/>
      <c r="I578" s="105"/>
      <c r="J578" s="105"/>
      <c r="K578" s="105"/>
      <c r="L578" s="105"/>
      <c r="M578" s="106"/>
      <c r="N578" s="106"/>
      <c r="O578" s="105"/>
      <c r="P578" s="107"/>
      <c r="Q578" s="105"/>
      <c r="R578" s="106"/>
      <c r="S578" s="105"/>
      <c r="T578" s="105"/>
      <c r="U578" s="105"/>
    </row>
    <row r="579" ht="12.75" customHeight="1">
      <c r="A579" s="105"/>
      <c r="B579" s="105"/>
      <c r="C579" s="105"/>
      <c r="D579" s="105"/>
      <c r="E579" s="50"/>
      <c r="F579" s="105"/>
      <c r="G579" s="105"/>
      <c r="H579" s="105"/>
      <c r="I579" s="105"/>
      <c r="J579" s="105"/>
      <c r="K579" s="105"/>
      <c r="L579" s="105"/>
      <c r="M579" s="106"/>
      <c r="N579" s="106"/>
      <c r="O579" s="105"/>
      <c r="P579" s="107"/>
      <c r="Q579" s="105"/>
      <c r="R579" s="106"/>
      <c r="S579" s="105"/>
      <c r="T579" s="105"/>
      <c r="U579" s="105"/>
    </row>
    <row r="580" ht="12.75" customHeight="1">
      <c r="A580" s="105"/>
      <c r="B580" s="105"/>
      <c r="C580" s="105"/>
      <c r="D580" s="105"/>
      <c r="E580" s="50"/>
      <c r="F580" s="105"/>
      <c r="G580" s="105"/>
      <c r="H580" s="105"/>
      <c r="I580" s="105"/>
      <c r="J580" s="105"/>
      <c r="K580" s="105"/>
      <c r="L580" s="105"/>
      <c r="M580" s="106"/>
      <c r="N580" s="106"/>
      <c r="O580" s="105"/>
      <c r="P580" s="107"/>
      <c r="Q580" s="105"/>
      <c r="R580" s="106"/>
      <c r="S580" s="105"/>
      <c r="T580" s="105"/>
      <c r="U580" s="105"/>
    </row>
    <row r="581" ht="12.75" customHeight="1">
      <c r="A581" s="105"/>
      <c r="B581" s="105"/>
      <c r="C581" s="105"/>
      <c r="D581" s="105"/>
      <c r="E581" s="50"/>
      <c r="F581" s="105"/>
      <c r="G581" s="105"/>
      <c r="H581" s="105"/>
      <c r="I581" s="105"/>
      <c r="J581" s="105"/>
      <c r="K581" s="105"/>
      <c r="L581" s="105"/>
      <c r="M581" s="106"/>
      <c r="N581" s="106"/>
      <c r="O581" s="105"/>
      <c r="P581" s="107"/>
      <c r="Q581" s="105"/>
      <c r="R581" s="106"/>
      <c r="S581" s="105"/>
      <c r="T581" s="105"/>
      <c r="U581" s="105"/>
    </row>
    <row r="582" ht="12.75" customHeight="1">
      <c r="A582" s="105"/>
      <c r="B582" s="105"/>
      <c r="C582" s="105"/>
      <c r="D582" s="105"/>
      <c r="E582" s="50"/>
      <c r="F582" s="105"/>
      <c r="G582" s="105"/>
      <c r="H582" s="105"/>
      <c r="I582" s="105"/>
      <c r="J582" s="105"/>
      <c r="K582" s="105"/>
      <c r="L582" s="105"/>
      <c r="M582" s="106"/>
      <c r="N582" s="106"/>
      <c r="O582" s="105"/>
      <c r="P582" s="107"/>
      <c r="Q582" s="105"/>
      <c r="R582" s="106"/>
      <c r="S582" s="105"/>
      <c r="T582" s="105"/>
      <c r="U582" s="105"/>
    </row>
    <row r="583" ht="12.75" customHeight="1">
      <c r="A583" s="105"/>
      <c r="B583" s="105"/>
      <c r="C583" s="105"/>
      <c r="D583" s="105"/>
      <c r="E583" s="50"/>
      <c r="F583" s="105"/>
      <c r="G583" s="105"/>
      <c r="H583" s="105"/>
      <c r="I583" s="105"/>
      <c r="J583" s="105"/>
      <c r="K583" s="105"/>
      <c r="L583" s="105"/>
      <c r="M583" s="106"/>
      <c r="N583" s="106"/>
      <c r="O583" s="105"/>
      <c r="P583" s="107"/>
      <c r="Q583" s="105"/>
      <c r="R583" s="106"/>
      <c r="S583" s="105"/>
      <c r="T583" s="105"/>
      <c r="U583" s="105"/>
    </row>
    <row r="584" ht="12.75" customHeight="1">
      <c r="A584" s="105"/>
      <c r="B584" s="105"/>
      <c r="C584" s="105"/>
      <c r="D584" s="105"/>
      <c r="E584" s="50"/>
      <c r="F584" s="105"/>
      <c r="G584" s="105"/>
      <c r="H584" s="105"/>
      <c r="I584" s="105"/>
      <c r="J584" s="105"/>
      <c r="K584" s="105"/>
      <c r="L584" s="105"/>
      <c r="M584" s="106"/>
      <c r="N584" s="106"/>
      <c r="O584" s="105"/>
      <c r="P584" s="107"/>
      <c r="Q584" s="105"/>
      <c r="R584" s="106"/>
      <c r="S584" s="105"/>
      <c r="T584" s="105"/>
      <c r="U584" s="105"/>
    </row>
    <row r="585" ht="12.75" customHeight="1">
      <c r="A585" s="105"/>
      <c r="B585" s="105"/>
      <c r="C585" s="105"/>
      <c r="D585" s="105"/>
      <c r="E585" s="50"/>
      <c r="F585" s="105"/>
      <c r="G585" s="105"/>
      <c r="H585" s="105"/>
      <c r="I585" s="105"/>
      <c r="J585" s="105"/>
      <c r="K585" s="105"/>
      <c r="L585" s="105"/>
      <c r="M585" s="106"/>
      <c r="N585" s="106"/>
      <c r="O585" s="105"/>
      <c r="P585" s="107"/>
      <c r="Q585" s="105"/>
      <c r="R585" s="106"/>
      <c r="S585" s="105"/>
      <c r="T585" s="105"/>
      <c r="U585" s="105"/>
    </row>
    <row r="586" ht="12.75" customHeight="1">
      <c r="A586" s="105"/>
      <c r="B586" s="105"/>
      <c r="C586" s="105"/>
      <c r="D586" s="105"/>
      <c r="E586" s="50"/>
      <c r="F586" s="105"/>
      <c r="G586" s="105"/>
      <c r="H586" s="105"/>
      <c r="I586" s="105"/>
      <c r="J586" s="105"/>
      <c r="K586" s="105"/>
      <c r="L586" s="105"/>
      <c r="M586" s="106"/>
      <c r="N586" s="106"/>
      <c r="O586" s="105"/>
      <c r="P586" s="107"/>
      <c r="Q586" s="105"/>
      <c r="R586" s="106"/>
      <c r="S586" s="105"/>
      <c r="T586" s="105"/>
      <c r="U586" s="105"/>
    </row>
    <row r="587" ht="12.75" customHeight="1">
      <c r="A587" s="105"/>
      <c r="B587" s="105"/>
      <c r="C587" s="105"/>
      <c r="D587" s="105"/>
      <c r="E587" s="50"/>
      <c r="F587" s="105"/>
      <c r="G587" s="105"/>
      <c r="H587" s="105"/>
      <c r="I587" s="105"/>
      <c r="J587" s="105"/>
      <c r="K587" s="105"/>
      <c r="L587" s="105"/>
      <c r="M587" s="106"/>
      <c r="N587" s="106"/>
      <c r="O587" s="105"/>
      <c r="P587" s="107"/>
      <c r="Q587" s="105"/>
      <c r="R587" s="106"/>
      <c r="S587" s="105"/>
      <c r="T587" s="105"/>
      <c r="U587" s="105"/>
    </row>
    <row r="588" ht="12.75" customHeight="1">
      <c r="A588" s="105"/>
      <c r="B588" s="105"/>
      <c r="C588" s="105"/>
      <c r="D588" s="105"/>
      <c r="E588" s="50"/>
      <c r="F588" s="105"/>
      <c r="G588" s="105"/>
      <c r="H588" s="105"/>
      <c r="I588" s="105"/>
      <c r="J588" s="105"/>
      <c r="K588" s="105"/>
      <c r="L588" s="105"/>
      <c r="M588" s="106"/>
      <c r="N588" s="106"/>
      <c r="O588" s="105"/>
      <c r="P588" s="107"/>
      <c r="Q588" s="105"/>
      <c r="R588" s="106"/>
      <c r="S588" s="105"/>
      <c r="T588" s="105"/>
      <c r="U588" s="105"/>
    </row>
    <row r="589" ht="12.75" customHeight="1">
      <c r="A589" s="105"/>
      <c r="B589" s="105"/>
      <c r="C589" s="105"/>
      <c r="D589" s="105"/>
      <c r="E589" s="50"/>
      <c r="F589" s="105"/>
      <c r="G589" s="105"/>
      <c r="H589" s="105"/>
      <c r="I589" s="105"/>
      <c r="J589" s="105"/>
      <c r="K589" s="105"/>
      <c r="L589" s="105"/>
      <c r="M589" s="106"/>
      <c r="N589" s="106"/>
      <c r="O589" s="105"/>
      <c r="P589" s="107"/>
      <c r="Q589" s="105"/>
      <c r="R589" s="106"/>
      <c r="S589" s="105"/>
      <c r="T589" s="105"/>
      <c r="U589" s="105"/>
    </row>
    <row r="590" ht="12.75" customHeight="1">
      <c r="A590" s="105"/>
      <c r="B590" s="105"/>
      <c r="C590" s="105"/>
      <c r="D590" s="105"/>
      <c r="E590" s="50"/>
      <c r="F590" s="105"/>
      <c r="G590" s="105"/>
      <c r="H590" s="105"/>
      <c r="I590" s="105"/>
      <c r="J590" s="105"/>
      <c r="K590" s="105"/>
      <c r="L590" s="105"/>
      <c r="M590" s="106"/>
      <c r="N590" s="106"/>
      <c r="O590" s="105"/>
      <c r="P590" s="107"/>
      <c r="Q590" s="105"/>
      <c r="R590" s="106"/>
      <c r="S590" s="105"/>
      <c r="T590" s="105"/>
      <c r="U590" s="105"/>
    </row>
    <row r="591" ht="12.75" customHeight="1">
      <c r="A591" s="105"/>
      <c r="B591" s="105"/>
      <c r="C591" s="105"/>
      <c r="D591" s="105"/>
      <c r="E591" s="50"/>
      <c r="F591" s="105"/>
      <c r="G591" s="105"/>
      <c r="H591" s="105"/>
      <c r="I591" s="105"/>
      <c r="J591" s="105"/>
      <c r="K591" s="105"/>
      <c r="L591" s="105"/>
      <c r="M591" s="106"/>
      <c r="N591" s="106"/>
      <c r="O591" s="105"/>
      <c r="P591" s="107"/>
      <c r="Q591" s="105"/>
      <c r="R591" s="106"/>
      <c r="S591" s="105"/>
      <c r="T591" s="105"/>
      <c r="U591" s="105"/>
    </row>
    <row r="592" ht="12.75" customHeight="1">
      <c r="A592" s="105"/>
      <c r="B592" s="105"/>
      <c r="C592" s="105"/>
      <c r="D592" s="105"/>
      <c r="E592" s="50"/>
      <c r="F592" s="105"/>
      <c r="G592" s="105"/>
      <c r="H592" s="105"/>
      <c r="I592" s="105"/>
      <c r="J592" s="105"/>
      <c r="K592" s="105"/>
      <c r="L592" s="105"/>
      <c r="M592" s="106"/>
      <c r="N592" s="106"/>
      <c r="O592" s="105"/>
      <c r="P592" s="107"/>
      <c r="Q592" s="105"/>
      <c r="R592" s="106"/>
      <c r="S592" s="105"/>
      <c r="T592" s="105"/>
      <c r="U592" s="105"/>
    </row>
    <row r="593" ht="12.75" customHeight="1">
      <c r="A593" s="105"/>
      <c r="B593" s="105"/>
      <c r="C593" s="105"/>
      <c r="D593" s="105"/>
      <c r="E593" s="50"/>
      <c r="F593" s="105"/>
      <c r="G593" s="105"/>
      <c r="H593" s="105"/>
      <c r="I593" s="105"/>
      <c r="J593" s="105"/>
      <c r="K593" s="105"/>
      <c r="L593" s="105"/>
      <c r="M593" s="106"/>
      <c r="N593" s="106"/>
      <c r="O593" s="105"/>
      <c r="P593" s="107"/>
      <c r="Q593" s="105"/>
      <c r="R593" s="106"/>
      <c r="S593" s="105"/>
      <c r="T593" s="105"/>
      <c r="U593" s="105"/>
    </row>
    <row r="594" ht="12.75" customHeight="1">
      <c r="A594" s="105"/>
      <c r="B594" s="105"/>
      <c r="C594" s="105"/>
      <c r="D594" s="105"/>
      <c r="E594" s="50"/>
      <c r="F594" s="105"/>
      <c r="G594" s="105"/>
      <c r="H594" s="105"/>
      <c r="I594" s="105"/>
      <c r="J594" s="105"/>
      <c r="K594" s="105"/>
      <c r="L594" s="105"/>
      <c r="M594" s="106"/>
      <c r="N594" s="106"/>
      <c r="O594" s="105"/>
      <c r="P594" s="107"/>
      <c r="Q594" s="105"/>
      <c r="R594" s="106"/>
      <c r="S594" s="105"/>
      <c r="T594" s="105"/>
      <c r="U594" s="105"/>
    </row>
    <row r="595" ht="12.75" customHeight="1">
      <c r="A595" s="105"/>
      <c r="B595" s="105"/>
      <c r="C595" s="105"/>
      <c r="D595" s="105"/>
      <c r="E595" s="50"/>
      <c r="F595" s="105"/>
      <c r="G595" s="105"/>
      <c r="H595" s="105"/>
      <c r="I595" s="105"/>
      <c r="J595" s="105"/>
      <c r="K595" s="105"/>
      <c r="L595" s="105"/>
      <c r="M595" s="106"/>
      <c r="N595" s="106"/>
      <c r="O595" s="105"/>
      <c r="P595" s="107"/>
      <c r="Q595" s="105"/>
      <c r="R595" s="106"/>
      <c r="S595" s="105"/>
      <c r="T595" s="105"/>
      <c r="U595" s="105"/>
    </row>
    <row r="596" ht="12.75" customHeight="1">
      <c r="A596" s="105"/>
      <c r="B596" s="105"/>
      <c r="C596" s="105"/>
      <c r="D596" s="105"/>
      <c r="E596" s="50"/>
      <c r="F596" s="105"/>
      <c r="G596" s="105"/>
      <c r="H596" s="105"/>
      <c r="I596" s="105"/>
      <c r="J596" s="105"/>
      <c r="K596" s="105"/>
      <c r="L596" s="105"/>
      <c r="M596" s="106"/>
      <c r="N596" s="106"/>
      <c r="O596" s="105"/>
      <c r="P596" s="107"/>
      <c r="Q596" s="105"/>
      <c r="R596" s="106"/>
      <c r="S596" s="105"/>
      <c r="T596" s="105"/>
      <c r="U596" s="105"/>
    </row>
    <row r="597" ht="12.75" customHeight="1">
      <c r="A597" s="105"/>
      <c r="B597" s="105"/>
      <c r="C597" s="105"/>
      <c r="D597" s="105"/>
      <c r="E597" s="50"/>
      <c r="F597" s="105"/>
      <c r="G597" s="105"/>
      <c r="H597" s="105"/>
      <c r="I597" s="105"/>
      <c r="J597" s="105"/>
      <c r="K597" s="105"/>
      <c r="L597" s="105"/>
      <c r="M597" s="106"/>
      <c r="N597" s="106"/>
      <c r="O597" s="105"/>
      <c r="P597" s="107"/>
      <c r="Q597" s="105"/>
      <c r="R597" s="106"/>
      <c r="S597" s="105"/>
      <c r="T597" s="105"/>
      <c r="U597" s="105"/>
    </row>
    <row r="598" ht="12.75" customHeight="1">
      <c r="A598" s="105"/>
      <c r="B598" s="105"/>
      <c r="C598" s="105"/>
      <c r="D598" s="105"/>
      <c r="E598" s="50"/>
      <c r="F598" s="105"/>
      <c r="G598" s="105"/>
      <c r="H598" s="105"/>
      <c r="I598" s="105"/>
      <c r="J598" s="105"/>
      <c r="K598" s="105"/>
      <c r="L598" s="105"/>
      <c r="M598" s="106"/>
      <c r="N598" s="106"/>
      <c r="O598" s="105"/>
      <c r="P598" s="107"/>
      <c r="Q598" s="105"/>
      <c r="R598" s="106"/>
      <c r="S598" s="105"/>
      <c r="T598" s="105"/>
      <c r="U598" s="105"/>
    </row>
    <row r="599" ht="12.75" customHeight="1">
      <c r="A599" s="105"/>
      <c r="B599" s="105"/>
      <c r="C599" s="105"/>
      <c r="D599" s="105"/>
      <c r="E599" s="50"/>
      <c r="F599" s="105"/>
      <c r="G599" s="105"/>
      <c r="H599" s="105"/>
      <c r="I599" s="105"/>
      <c r="J599" s="105"/>
      <c r="K599" s="105"/>
      <c r="L599" s="105"/>
      <c r="M599" s="106"/>
      <c r="N599" s="106"/>
      <c r="O599" s="105"/>
      <c r="P599" s="107"/>
      <c r="Q599" s="105"/>
      <c r="R599" s="106"/>
      <c r="S599" s="105"/>
      <c r="T599" s="105"/>
      <c r="U599" s="105"/>
    </row>
    <row r="600" ht="12.75" customHeight="1">
      <c r="A600" s="105"/>
      <c r="B600" s="105"/>
      <c r="C600" s="105"/>
      <c r="D600" s="105"/>
      <c r="E600" s="50"/>
      <c r="F600" s="105"/>
      <c r="G600" s="105"/>
      <c r="H600" s="105"/>
      <c r="I600" s="105"/>
      <c r="J600" s="105"/>
      <c r="K600" s="105"/>
      <c r="L600" s="105"/>
      <c r="M600" s="106"/>
      <c r="N600" s="106"/>
      <c r="O600" s="105"/>
      <c r="P600" s="107"/>
      <c r="Q600" s="105"/>
      <c r="R600" s="106"/>
      <c r="S600" s="105"/>
      <c r="T600" s="105"/>
      <c r="U600" s="105"/>
    </row>
    <row r="601" ht="12.75" customHeight="1">
      <c r="A601" s="105"/>
      <c r="B601" s="105"/>
      <c r="C601" s="105"/>
      <c r="D601" s="105"/>
      <c r="E601" s="50"/>
      <c r="F601" s="105"/>
      <c r="G601" s="105"/>
      <c r="H601" s="105"/>
      <c r="I601" s="105"/>
      <c r="J601" s="105"/>
      <c r="K601" s="105"/>
      <c r="L601" s="105"/>
      <c r="M601" s="106"/>
      <c r="N601" s="106"/>
      <c r="O601" s="105"/>
      <c r="P601" s="107"/>
      <c r="Q601" s="105"/>
      <c r="R601" s="106"/>
      <c r="S601" s="105"/>
      <c r="T601" s="105"/>
      <c r="U601" s="105"/>
    </row>
    <row r="602" ht="12.75" customHeight="1">
      <c r="A602" s="105"/>
      <c r="B602" s="105"/>
      <c r="C602" s="105"/>
      <c r="D602" s="105"/>
      <c r="E602" s="50"/>
      <c r="F602" s="105"/>
      <c r="G602" s="105"/>
      <c r="H602" s="105"/>
      <c r="I602" s="105"/>
      <c r="J602" s="105"/>
      <c r="K602" s="105"/>
      <c r="L602" s="105"/>
      <c r="M602" s="106"/>
      <c r="N602" s="106"/>
      <c r="O602" s="105"/>
      <c r="P602" s="107"/>
      <c r="Q602" s="105"/>
      <c r="R602" s="106"/>
      <c r="S602" s="105"/>
      <c r="T602" s="105"/>
      <c r="U602" s="105"/>
    </row>
    <row r="603" ht="12.75" customHeight="1">
      <c r="A603" s="105"/>
      <c r="B603" s="105"/>
      <c r="C603" s="105"/>
      <c r="D603" s="105"/>
      <c r="E603" s="50"/>
      <c r="F603" s="105"/>
      <c r="G603" s="105"/>
      <c r="H603" s="105"/>
      <c r="I603" s="105"/>
      <c r="J603" s="105"/>
      <c r="K603" s="105"/>
      <c r="L603" s="105"/>
      <c r="M603" s="106"/>
      <c r="N603" s="106"/>
      <c r="O603" s="105"/>
      <c r="P603" s="107"/>
      <c r="Q603" s="105"/>
      <c r="R603" s="106"/>
      <c r="S603" s="105"/>
      <c r="T603" s="105"/>
      <c r="U603" s="105"/>
    </row>
    <row r="604" ht="12.75" customHeight="1">
      <c r="A604" s="105"/>
      <c r="B604" s="105"/>
      <c r="C604" s="105"/>
      <c r="D604" s="105"/>
      <c r="E604" s="50"/>
      <c r="F604" s="105"/>
      <c r="G604" s="105"/>
      <c r="H604" s="105"/>
      <c r="I604" s="105"/>
      <c r="J604" s="105"/>
      <c r="K604" s="105"/>
      <c r="L604" s="105"/>
      <c r="M604" s="106"/>
      <c r="N604" s="106"/>
      <c r="O604" s="105"/>
      <c r="P604" s="107"/>
      <c r="Q604" s="105"/>
      <c r="R604" s="106"/>
      <c r="S604" s="105"/>
      <c r="T604" s="105"/>
      <c r="U604" s="105"/>
    </row>
    <row r="605" ht="12.75" customHeight="1">
      <c r="A605" s="105"/>
      <c r="B605" s="105"/>
      <c r="C605" s="105"/>
      <c r="D605" s="105"/>
      <c r="E605" s="50"/>
      <c r="F605" s="105"/>
      <c r="G605" s="105"/>
      <c r="H605" s="105"/>
      <c r="I605" s="105"/>
      <c r="J605" s="105"/>
      <c r="K605" s="105"/>
      <c r="L605" s="105"/>
      <c r="M605" s="106"/>
      <c r="N605" s="106"/>
      <c r="O605" s="105"/>
      <c r="P605" s="107"/>
      <c r="Q605" s="105"/>
      <c r="R605" s="106"/>
      <c r="S605" s="105"/>
      <c r="T605" s="105"/>
      <c r="U605" s="105"/>
    </row>
    <row r="606" ht="12.75" customHeight="1">
      <c r="A606" s="105"/>
      <c r="B606" s="105"/>
      <c r="C606" s="105"/>
      <c r="D606" s="105"/>
      <c r="E606" s="50"/>
      <c r="F606" s="105"/>
      <c r="G606" s="105"/>
      <c r="H606" s="105"/>
      <c r="I606" s="105"/>
      <c r="J606" s="105"/>
      <c r="K606" s="105"/>
      <c r="L606" s="105"/>
      <c r="M606" s="106"/>
      <c r="N606" s="106"/>
      <c r="O606" s="105"/>
      <c r="P606" s="107"/>
      <c r="Q606" s="105"/>
      <c r="R606" s="106"/>
      <c r="S606" s="105"/>
      <c r="T606" s="105"/>
      <c r="U606" s="105"/>
    </row>
    <row r="607" ht="12.75" customHeight="1">
      <c r="A607" s="105"/>
      <c r="B607" s="105"/>
      <c r="C607" s="105"/>
      <c r="D607" s="105"/>
      <c r="E607" s="50"/>
      <c r="F607" s="105"/>
      <c r="G607" s="105"/>
      <c r="H607" s="105"/>
      <c r="I607" s="105"/>
      <c r="J607" s="105"/>
      <c r="K607" s="105"/>
      <c r="L607" s="105"/>
      <c r="M607" s="106"/>
      <c r="N607" s="106"/>
      <c r="O607" s="105"/>
      <c r="P607" s="107"/>
      <c r="Q607" s="105"/>
      <c r="R607" s="106"/>
      <c r="S607" s="105"/>
      <c r="T607" s="105"/>
      <c r="U607" s="105"/>
    </row>
    <row r="608" ht="12.75" customHeight="1">
      <c r="A608" s="105"/>
      <c r="B608" s="105"/>
      <c r="C608" s="105"/>
      <c r="D608" s="105"/>
      <c r="E608" s="50"/>
      <c r="F608" s="105"/>
      <c r="G608" s="105"/>
      <c r="H608" s="105"/>
      <c r="I608" s="105"/>
      <c r="J608" s="105"/>
      <c r="K608" s="105"/>
      <c r="L608" s="105"/>
      <c r="M608" s="106"/>
      <c r="N608" s="106"/>
      <c r="O608" s="105"/>
      <c r="P608" s="107"/>
      <c r="Q608" s="105"/>
      <c r="R608" s="106"/>
      <c r="S608" s="105"/>
      <c r="T608" s="105"/>
      <c r="U608" s="105"/>
    </row>
    <row r="609" ht="12.75" customHeight="1">
      <c r="A609" s="105"/>
      <c r="B609" s="105"/>
      <c r="C609" s="105"/>
      <c r="D609" s="105"/>
      <c r="E609" s="50"/>
      <c r="F609" s="105"/>
      <c r="G609" s="105"/>
      <c r="H609" s="105"/>
      <c r="I609" s="105"/>
      <c r="J609" s="105"/>
      <c r="K609" s="105"/>
      <c r="L609" s="105"/>
      <c r="M609" s="106"/>
      <c r="N609" s="106"/>
      <c r="O609" s="105"/>
      <c r="P609" s="107"/>
      <c r="Q609" s="105"/>
      <c r="R609" s="106"/>
      <c r="S609" s="105"/>
      <c r="T609" s="105"/>
      <c r="U609" s="105"/>
    </row>
    <row r="610" ht="12.75" customHeight="1">
      <c r="A610" s="105"/>
      <c r="B610" s="105"/>
      <c r="C610" s="105"/>
      <c r="D610" s="105"/>
      <c r="E610" s="50"/>
      <c r="F610" s="105"/>
      <c r="G610" s="105"/>
      <c r="H610" s="105"/>
      <c r="I610" s="105"/>
      <c r="J610" s="105"/>
      <c r="K610" s="105"/>
      <c r="L610" s="105"/>
      <c r="M610" s="106"/>
      <c r="N610" s="106"/>
      <c r="O610" s="105"/>
      <c r="P610" s="107"/>
      <c r="Q610" s="105"/>
      <c r="R610" s="106"/>
      <c r="S610" s="105"/>
      <c r="T610" s="105"/>
      <c r="U610" s="105"/>
    </row>
    <row r="611" ht="12.75" customHeight="1">
      <c r="A611" s="105"/>
      <c r="B611" s="105"/>
      <c r="C611" s="105"/>
      <c r="D611" s="105"/>
      <c r="E611" s="50"/>
      <c r="F611" s="105"/>
      <c r="G611" s="105"/>
      <c r="H611" s="105"/>
      <c r="I611" s="105"/>
      <c r="J611" s="105"/>
      <c r="K611" s="105"/>
      <c r="L611" s="105"/>
      <c r="M611" s="106"/>
      <c r="N611" s="106"/>
      <c r="O611" s="105"/>
      <c r="P611" s="107"/>
      <c r="Q611" s="105"/>
      <c r="R611" s="106"/>
      <c r="S611" s="105"/>
      <c r="T611" s="105"/>
      <c r="U611" s="105"/>
    </row>
    <row r="612" ht="12.75" customHeight="1">
      <c r="A612" s="105"/>
      <c r="B612" s="105"/>
      <c r="C612" s="105"/>
      <c r="D612" s="105"/>
      <c r="E612" s="50"/>
      <c r="F612" s="105"/>
      <c r="G612" s="105"/>
      <c r="H612" s="105"/>
      <c r="I612" s="105"/>
      <c r="J612" s="105"/>
      <c r="K612" s="105"/>
      <c r="L612" s="105"/>
      <c r="M612" s="106"/>
      <c r="N612" s="106"/>
      <c r="O612" s="105"/>
      <c r="P612" s="107"/>
      <c r="Q612" s="105"/>
      <c r="R612" s="106"/>
      <c r="S612" s="105"/>
      <c r="T612" s="105"/>
      <c r="U612" s="105"/>
    </row>
    <row r="613" ht="12.75" customHeight="1">
      <c r="A613" s="105"/>
      <c r="B613" s="105"/>
      <c r="C613" s="105"/>
      <c r="D613" s="105"/>
      <c r="E613" s="50"/>
      <c r="F613" s="105"/>
      <c r="G613" s="105"/>
      <c r="H613" s="105"/>
      <c r="I613" s="105"/>
      <c r="J613" s="105"/>
      <c r="K613" s="105"/>
      <c r="L613" s="105"/>
      <c r="M613" s="106"/>
      <c r="N613" s="106"/>
      <c r="O613" s="105"/>
      <c r="P613" s="107"/>
      <c r="Q613" s="105"/>
      <c r="R613" s="106"/>
      <c r="S613" s="105"/>
      <c r="T613" s="105"/>
      <c r="U613" s="105"/>
    </row>
    <row r="614" ht="12.75" customHeight="1">
      <c r="A614" s="105"/>
      <c r="B614" s="105"/>
      <c r="C614" s="105"/>
      <c r="D614" s="105"/>
      <c r="E614" s="50"/>
      <c r="F614" s="105"/>
      <c r="G614" s="105"/>
      <c r="H614" s="105"/>
      <c r="I614" s="105"/>
      <c r="J614" s="105"/>
      <c r="K614" s="105"/>
      <c r="L614" s="105"/>
      <c r="M614" s="106"/>
      <c r="N614" s="106"/>
      <c r="O614" s="105"/>
      <c r="P614" s="107"/>
      <c r="Q614" s="105"/>
      <c r="R614" s="106"/>
      <c r="S614" s="105"/>
      <c r="T614" s="105"/>
      <c r="U614" s="105"/>
    </row>
    <row r="615" ht="12.75" customHeight="1">
      <c r="A615" s="105"/>
      <c r="B615" s="105"/>
      <c r="C615" s="105"/>
      <c r="D615" s="105"/>
      <c r="E615" s="50"/>
      <c r="F615" s="105"/>
      <c r="G615" s="105"/>
      <c r="H615" s="105"/>
      <c r="I615" s="105"/>
      <c r="J615" s="105"/>
      <c r="K615" s="105"/>
      <c r="L615" s="105"/>
      <c r="M615" s="106"/>
      <c r="N615" s="106"/>
      <c r="O615" s="105"/>
      <c r="P615" s="107"/>
      <c r="Q615" s="105"/>
      <c r="R615" s="106"/>
      <c r="S615" s="105"/>
      <c r="T615" s="105"/>
      <c r="U615" s="105"/>
    </row>
    <row r="616" ht="12.75" customHeight="1">
      <c r="A616" s="105"/>
      <c r="B616" s="105"/>
      <c r="C616" s="105"/>
      <c r="D616" s="105"/>
      <c r="E616" s="50"/>
      <c r="F616" s="105"/>
      <c r="G616" s="105"/>
      <c r="H616" s="105"/>
      <c r="I616" s="105"/>
      <c r="J616" s="105"/>
      <c r="K616" s="105"/>
      <c r="L616" s="105"/>
      <c r="M616" s="106"/>
      <c r="N616" s="106"/>
      <c r="O616" s="105"/>
      <c r="P616" s="107"/>
      <c r="Q616" s="105"/>
      <c r="R616" s="106"/>
      <c r="S616" s="105"/>
      <c r="T616" s="105"/>
      <c r="U616" s="105"/>
    </row>
    <row r="617" ht="12.75" customHeight="1">
      <c r="A617" s="105"/>
      <c r="B617" s="105"/>
      <c r="C617" s="105"/>
      <c r="D617" s="105"/>
      <c r="E617" s="50"/>
      <c r="F617" s="105"/>
      <c r="G617" s="105"/>
      <c r="H617" s="105"/>
      <c r="I617" s="105"/>
      <c r="J617" s="105"/>
      <c r="K617" s="105"/>
      <c r="L617" s="105"/>
      <c r="M617" s="106"/>
      <c r="N617" s="106"/>
      <c r="O617" s="105"/>
      <c r="P617" s="107"/>
      <c r="Q617" s="105"/>
      <c r="R617" s="106"/>
      <c r="S617" s="105"/>
      <c r="T617" s="105"/>
      <c r="U617" s="105"/>
    </row>
    <row r="618" ht="12.75" customHeight="1">
      <c r="A618" s="105"/>
      <c r="B618" s="105"/>
      <c r="C618" s="105"/>
      <c r="D618" s="105"/>
      <c r="E618" s="50"/>
      <c r="F618" s="105"/>
      <c r="G618" s="105"/>
      <c r="H618" s="105"/>
      <c r="I618" s="105"/>
      <c r="J618" s="105"/>
      <c r="K618" s="105"/>
      <c r="L618" s="105"/>
      <c r="M618" s="106"/>
      <c r="N618" s="106"/>
      <c r="O618" s="105"/>
      <c r="P618" s="107"/>
      <c r="Q618" s="105"/>
      <c r="R618" s="106"/>
      <c r="S618" s="105"/>
      <c r="T618" s="105"/>
      <c r="U618" s="105"/>
    </row>
    <row r="619" ht="12.75" customHeight="1">
      <c r="A619" s="105"/>
      <c r="B619" s="105"/>
      <c r="C619" s="105"/>
      <c r="D619" s="105"/>
      <c r="E619" s="50"/>
      <c r="F619" s="105"/>
      <c r="G619" s="105"/>
      <c r="H619" s="105"/>
      <c r="I619" s="105"/>
      <c r="J619" s="105"/>
      <c r="K619" s="105"/>
      <c r="L619" s="105"/>
      <c r="M619" s="106"/>
      <c r="N619" s="106"/>
      <c r="O619" s="105"/>
      <c r="P619" s="107"/>
      <c r="Q619" s="105"/>
      <c r="R619" s="106"/>
      <c r="S619" s="105"/>
      <c r="T619" s="105"/>
      <c r="U619" s="105"/>
    </row>
    <row r="620" ht="12.75" customHeight="1">
      <c r="A620" s="105"/>
      <c r="B620" s="105"/>
      <c r="C620" s="105"/>
      <c r="D620" s="105"/>
      <c r="E620" s="50"/>
      <c r="F620" s="105"/>
      <c r="G620" s="105"/>
      <c r="H620" s="105"/>
      <c r="I620" s="105"/>
      <c r="J620" s="105"/>
      <c r="K620" s="105"/>
      <c r="L620" s="105"/>
      <c r="M620" s="106"/>
      <c r="N620" s="106"/>
      <c r="O620" s="105"/>
      <c r="P620" s="107"/>
      <c r="Q620" s="105"/>
      <c r="R620" s="106"/>
      <c r="S620" s="105"/>
      <c r="T620" s="105"/>
      <c r="U620" s="105"/>
    </row>
    <row r="621" ht="12.75" customHeight="1">
      <c r="A621" s="105"/>
      <c r="B621" s="105"/>
      <c r="C621" s="105"/>
      <c r="D621" s="105"/>
      <c r="E621" s="50"/>
      <c r="F621" s="105"/>
      <c r="G621" s="105"/>
      <c r="H621" s="105"/>
      <c r="I621" s="105"/>
      <c r="J621" s="105"/>
      <c r="K621" s="105"/>
      <c r="L621" s="105"/>
      <c r="M621" s="106"/>
      <c r="N621" s="106"/>
      <c r="O621" s="105"/>
      <c r="P621" s="107"/>
      <c r="Q621" s="105"/>
      <c r="R621" s="106"/>
      <c r="S621" s="105"/>
      <c r="T621" s="105"/>
      <c r="U621" s="105"/>
    </row>
    <row r="622" ht="12.75" customHeight="1">
      <c r="A622" s="105"/>
      <c r="B622" s="105"/>
      <c r="C622" s="105"/>
      <c r="D622" s="105"/>
      <c r="E622" s="50"/>
      <c r="F622" s="105"/>
      <c r="G622" s="105"/>
      <c r="H622" s="105"/>
      <c r="I622" s="105"/>
      <c r="J622" s="105"/>
      <c r="K622" s="105"/>
      <c r="L622" s="105"/>
      <c r="M622" s="106"/>
      <c r="N622" s="106"/>
      <c r="O622" s="105"/>
      <c r="P622" s="107"/>
      <c r="Q622" s="105"/>
      <c r="R622" s="106"/>
      <c r="S622" s="105"/>
      <c r="T622" s="105"/>
      <c r="U622" s="105"/>
    </row>
    <row r="623" ht="12.75" customHeight="1">
      <c r="A623" s="105"/>
      <c r="B623" s="105"/>
      <c r="C623" s="105"/>
      <c r="D623" s="105"/>
      <c r="E623" s="50"/>
      <c r="F623" s="105"/>
      <c r="G623" s="105"/>
      <c r="H623" s="105"/>
      <c r="I623" s="105"/>
      <c r="J623" s="105"/>
      <c r="K623" s="105"/>
      <c r="L623" s="105"/>
      <c r="M623" s="106"/>
      <c r="N623" s="106"/>
      <c r="O623" s="105"/>
      <c r="P623" s="107"/>
      <c r="Q623" s="105"/>
      <c r="R623" s="106"/>
      <c r="S623" s="105"/>
      <c r="T623" s="105"/>
      <c r="U623" s="105"/>
    </row>
    <row r="624" ht="12.75" customHeight="1">
      <c r="A624" s="105"/>
      <c r="B624" s="105"/>
      <c r="C624" s="105"/>
      <c r="D624" s="105"/>
      <c r="E624" s="50"/>
      <c r="F624" s="105"/>
      <c r="G624" s="105"/>
      <c r="H624" s="105"/>
      <c r="I624" s="105"/>
      <c r="J624" s="105"/>
      <c r="K624" s="105"/>
      <c r="L624" s="105"/>
      <c r="M624" s="106"/>
      <c r="N624" s="106"/>
      <c r="O624" s="105"/>
      <c r="P624" s="107"/>
      <c r="Q624" s="105"/>
      <c r="R624" s="106"/>
      <c r="S624" s="105"/>
      <c r="T624" s="105"/>
      <c r="U624" s="105"/>
    </row>
    <row r="625" ht="12.75" customHeight="1">
      <c r="A625" s="105"/>
      <c r="B625" s="105"/>
      <c r="C625" s="105"/>
      <c r="D625" s="105"/>
      <c r="E625" s="50"/>
      <c r="F625" s="105"/>
      <c r="G625" s="105"/>
      <c r="H625" s="105"/>
      <c r="I625" s="105"/>
      <c r="J625" s="105"/>
      <c r="K625" s="105"/>
      <c r="L625" s="105"/>
      <c r="M625" s="106"/>
      <c r="N625" s="106"/>
      <c r="O625" s="105"/>
      <c r="P625" s="107"/>
      <c r="Q625" s="105"/>
      <c r="R625" s="106"/>
      <c r="S625" s="105"/>
      <c r="T625" s="105"/>
      <c r="U625" s="105"/>
    </row>
    <row r="626" ht="12.75" customHeight="1">
      <c r="A626" s="105"/>
      <c r="B626" s="105"/>
      <c r="C626" s="105"/>
      <c r="D626" s="105"/>
      <c r="E626" s="50"/>
      <c r="F626" s="105"/>
      <c r="G626" s="105"/>
      <c r="H626" s="105"/>
      <c r="I626" s="105"/>
      <c r="J626" s="105"/>
      <c r="K626" s="105"/>
      <c r="L626" s="105"/>
      <c r="M626" s="106"/>
      <c r="N626" s="106"/>
      <c r="O626" s="105"/>
      <c r="P626" s="107"/>
      <c r="Q626" s="105"/>
      <c r="R626" s="106"/>
      <c r="S626" s="105"/>
      <c r="T626" s="105"/>
      <c r="U626" s="105"/>
    </row>
    <row r="627" ht="12.75" customHeight="1">
      <c r="A627" s="105"/>
      <c r="B627" s="105"/>
      <c r="C627" s="105"/>
      <c r="D627" s="105"/>
      <c r="E627" s="50"/>
      <c r="F627" s="105"/>
      <c r="G627" s="105"/>
      <c r="H627" s="105"/>
      <c r="I627" s="105"/>
      <c r="J627" s="105"/>
      <c r="K627" s="105"/>
      <c r="L627" s="105"/>
      <c r="M627" s="106"/>
      <c r="N627" s="106"/>
      <c r="O627" s="105"/>
      <c r="P627" s="107"/>
      <c r="Q627" s="105"/>
      <c r="R627" s="106"/>
      <c r="S627" s="105"/>
      <c r="T627" s="105"/>
      <c r="U627" s="105"/>
    </row>
    <row r="628" ht="12.75" customHeight="1">
      <c r="A628" s="105"/>
      <c r="B628" s="105"/>
      <c r="C628" s="105"/>
      <c r="D628" s="105"/>
      <c r="E628" s="50"/>
      <c r="F628" s="105"/>
      <c r="G628" s="105"/>
      <c r="H628" s="105"/>
      <c r="I628" s="105"/>
      <c r="J628" s="105"/>
      <c r="K628" s="105"/>
      <c r="L628" s="105"/>
      <c r="M628" s="106"/>
      <c r="N628" s="106"/>
      <c r="O628" s="105"/>
      <c r="P628" s="107"/>
      <c r="Q628" s="105"/>
      <c r="R628" s="106"/>
      <c r="S628" s="105"/>
      <c r="T628" s="105"/>
      <c r="U628" s="105"/>
    </row>
    <row r="629" ht="12.75" customHeight="1">
      <c r="A629" s="105"/>
      <c r="B629" s="105"/>
      <c r="C629" s="105"/>
      <c r="D629" s="105"/>
      <c r="E629" s="50"/>
      <c r="F629" s="105"/>
      <c r="G629" s="105"/>
      <c r="H629" s="105"/>
      <c r="I629" s="105"/>
      <c r="J629" s="105"/>
      <c r="K629" s="105"/>
      <c r="L629" s="105"/>
      <c r="M629" s="106"/>
      <c r="N629" s="106"/>
      <c r="O629" s="105"/>
      <c r="P629" s="107"/>
      <c r="Q629" s="105"/>
      <c r="R629" s="106"/>
      <c r="S629" s="105"/>
      <c r="T629" s="105"/>
      <c r="U629" s="105"/>
    </row>
    <row r="630" ht="12.75" customHeight="1">
      <c r="A630" s="105"/>
      <c r="B630" s="105"/>
      <c r="C630" s="105"/>
      <c r="D630" s="105"/>
      <c r="E630" s="50"/>
      <c r="F630" s="105"/>
      <c r="G630" s="105"/>
      <c r="H630" s="105"/>
      <c r="I630" s="105"/>
      <c r="J630" s="105"/>
      <c r="K630" s="105"/>
      <c r="L630" s="105"/>
      <c r="M630" s="106"/>
      <c r="N630" s="106"/>
      <c r="O630" s="105"/>
      <c r="P630" s="107"/>
      <c r="Q630" s="105"/>
      <c r="R630" s="106"/>
      <c r="S630" s="105"/>
      <c r="T630" s="105"/>
      <c r="U630" s="105"/>
    </row>
    <row r="631" ht="12.75" customHeight="1">
      <c r="A631" s="105"/>
      <c r="B631" s="105"/>
      <c r="C631" s="105"/>
      <c r="D631" s="105"/>
      <c r="E631" s="50"/>
      <c r="F631" s="105"/>
      <c r="G631" s="105"/>
      <c r="H631" s="105"/>
      <c r="I631" s="105"/>
      <c r="J631" s="105"/>
      <c r="K631" s="105"/>
      <c r="L631" s="105"/>
      <c r="M631" s="106"/>
      <c r="N631" s="106"/>
      <c r="O631" s="105"/>
      <c r="P631" s="107"/>
      <c r="Q631" s="105"/>
      <c r="R631" s="106"/>
      <c r="S631" s="105"/>
      <c r="T631" s="105"/>
      <c r="U631" s="105"/>
    </row>
    <row r="632" ht="12.75" customHeight="1">
      <c r="A632" s="105"/>
      <c r="B632" s="105"/>
      <c r="C632" s="105"/>
      <c r="D632" s="105"/>
      <c r="E632" s="50"/>
      <c r="F632" s="105"/>
      <c r="G632" s="105"/>
      <c r="H632" s="105"/>
      <c r="I632" s="105"/>
      <c r="J632" s="105"/>
      <c r="K632" s="105"/>
      <c r="L632" s="105"/>
      <c r="M632" s="106"/>
      <c r="N632" s="106"/>
      <c r="O632" s="105"/>
      <c r="P632" s="107"/>
      <c r="Q632" s="105"/>
      <c r="R632" s="106"/>
      <c r="S632" s="105"/>
      <c r="T632" s="105"/>
      <c r="U632" s="105"/>
    </row>
    <row r="633" ht="12.75" customHeight="1">
      <c r="A633" s="105"/>
      <c r="B633" s="105"/>
      <c r="C633" s="105"/>
      <c r="D633" s="105"/>
      <c r="E633" s="50"/>
      <c r="F633" s="105"/>
      <c r="G633" s="105"/>
      <c r="H633" s="105"/>
      <c r="I633" s="105"/>
      <c r="J633" s="105"/>
      <c r="K633" s="105"/>
      <c r="L633" s="105"/>
      <c r="M633" s="106"/>
      <c r="N633" s="106"/>
      <c r="O633" s="105"/>
      <c r="P633" s="107"/>
      <c r="Q633" s="105"/>
      <c r="R633" s="106"/>
      <c r="S633" s="105"/>
      <c r="T633" s="105"/>
      <c r="U633" s="105"/>
    </row>
    <row r="634" ht="12.75" customHeight="1">
      <c r="A634" s="105"/>
      <c r="B634" s="105"/>
      <c r="C634" s="105"/>
      <c r="D634" s="105"/>
      <c r="E634" s="50"/>
      <c r="F634" s="105"/>
      <c r="G634" s="105"/>
      <c r="H634" s="105"/>
      <c r="I634" s="105"/>
      <c r="J634" s="105"/>
      <c r="K634" s="105"/>
      <c r="L634" s="105"/>
      <c r="M634" s="106"/>
      <c r="N634" s="106"/>
      <c r="O634" s="105"/>
      <c r="P634" s="107"/>
      <c r="Q634" s="105"/>
      <c r="R634" s="106"/>
      <c r="S634" s="105"/>
      <c r="T634" s="105"/>
      <c r="U634" s="105"/>
    </row>
    <row r="635" ht="12.75" customHeight="1">
      <c r="A635" s="105"/>
      <c r="B635" s="105"/>
      <c r="C635" s="105"/>
      <c r="D635" s="105"/>
      <c r="E635" s="50"/>
      <c r="F635" s="105"/>
      <c r="G635" s="105"/>
      <c r="H635" s="105"/>
      <c r="I635" s="105"/>
      <c r="J635" s="105"/>
      <c r="K635" s="105"/>
      <c r="L635" s="105"/>
      <c r="M635" s="106"/>
      <c r="N635" s="106"/>
      <c r="O635" s="105"/>
      <c r="P635" s="107"/>
      <c r="Q635" s="105"/>
      <c r="R635" s="106"/>
      <c r="S635" s="105"/>
      <c r="T635" s="105"/>
      <c r="U635" s="105"/>
    </row>
    <row r="636" ht="12.75" customHeight="1">
      <c r="A636" s="105"/>
      <c r="B636" s="105"/>
      <c r="C636" s="105"/>
      <c r="D636" s="105"/>
      <c r="E636" s="50"/>
      <c r="F636" s="105"/>
      <c r="G636" s="105"/>
      <c r="H636" s="105"/>
      <c r="I636" s="105"/>
      <c r="J636" s="105"/>
      <c r="K636" s="105"/>
      <c r="L636" s="105"/>
      <c r="M636" s="106"/>
      <c r="N636" s="106"/>
      <c r="O636" s="105"/>
      <c r="P636" s="107"/>
      <c r="Q636" s="105"/>
      <c r="R636" s="106"/>
      <c r="S636" s="105"/>
      <c r="T636" s="105"/>
      <c r="U636" s="105"/>
    </row>
    <row r="637" ht="12.75" customHeight="1">
      <c r="A637" s="105"/>
      <c r="B637" s="105"/>
      <c r="C637" s="105"/>
      <c r="D637" s="105"/>
      <c r="E637" s="50"/>
      <c r="F637" s="105"/>
      <c r="G637" s="105"/>
      <c r="H637" s="105"/>
      <c r="I637" s="105"/>
      <c r="J637" s="105"/>
      <c r="K637" s="105"/>
      <c r="L637" s="105"/>
      <c r="M637" s="106"/>
      <c r="N637" s="106"/>
      <c r="O637" s="105"/>
      <c r="P637" s="107"/>
      <c r="Q637" s="105"/>
      <c r="R637" s="106"/>
      <c r="S637" s="105"/>
      <c r="T637" s="105"/>
      <c r="U637" s="105"/>
    </row>
    <row r="638" ht="12.75" customHeight="1">
      <c r="A638" s="105"/>
      <c r="B638" s="105"/>
      <c r="C638" s="105"/>
      <c r="D638" s="105"/>
      <c r="E638" s="50"/>
      <c r="F638" s="105"/>
      <c r="G638" s="105"/>
      <c r="H638" s="105"/>
      <c r="I638" s="105"/>
      <c r="J638" s="105"/>
      <c r="K638" s="105"/>
      <c r="L638" s="105"/>
      <c r="M638" s="106"/>
      <c r="N638" s="106"/>
      <c r="O638" s="105"/>
      <c r="P638" s="107"/>
      <c r="Q638" s="105"/>
      <c r="R638" s="106"/>
      <c r="S638" s="105"/>
      <c r="T638" s="105"/>
      <c r="U638" s="105"/>
    </row>
    <row r="639" ht="12.75" customHeight="1">
      <c r="A639" s="105"/>
      <c r="B639" s="105"/>
      <c r="C639" s="105"/>
      <c r="D639" s="105"/>
      <c r="E639" s="50"/>
      <c r="F639" s="105"/>
      <c r="G639" s="105"/>
      <c r="H639" s="105"/>
      <c r="I639" s="105"/>
      <c r="J639" s="105"/>
      <c r="K639" s="105"/>
      <c r="L639" s="105"/>
      <c r="M639" s="106"/>
      <c r="N639" s="106"/>
      <c r="O639" s="105"/>
      <c r="P639" s="107"/>
      <c r="Q639" s="105"/>
      <c r="R639" s="106"/>
      <c r="S639" s="105"/>
      <c r="T639" s="105"/>
      <c r="U639" s="105"/>
    </row>
    <row r="640" ht="12.75" customHeight="1">
      <c r="A640" s="105"/>
      <c r="B640" s="105"/>
      <c r="C640" s="105"/>
      <c r="D640" s="105"/>
      <c r="E640" s="50"/>
      <c r="F640" s="105"/>
      <c r="G640" s="105"/>
      <c r="H640" s="105"/>
      <c r="I640" s="105"/>
      <c r="J640" s="105"/>
      <c r="K640" s="105"/>
      <c r="L640" s="105"/>
      <c r="M640" s="106"/>
      <c r="N640" s="106"/>
      <c r="O640" s="105"/>
      <c r="P640" s="107"/>
      <c r="Q640" s="105"/>
      <c r="R640" s="106"/>
      <c r="S640" s="105"/>
      <c r="T640" s="105"/>
      <c r="U640" s="105"/>
    </row>
    <row r="641" ht="12.75" customHeight="1">
      <c r="A641" s="105"/>
      <c r="B641" s="105"/>
      <c r="C641" s="105"/>
      <c r="D641" s="105"/>
      <c r="E641" s="50"/>
      <c r="F641" s="105"/>
      <c r="G641" s="105"/>
      <c r="H641" s="105"/>
      <c r="I641" s="105"/>
      <c r="J641" s="105"/>
      <c r="K641" s="105"/>
      <c r="L641" s="105"/>
      <c r="M641" s="106"/>
      <c r="N641" s="106"/>
      <c r="O641" s="105"/>
      <c r="P641" s="107"/>
      <c r="Q641" s="105"/>
      <c r="R641" s="106"/>
      <c r="S641" s="105"/>
      <c r="T641" s="105"/>
      <c r="U641" s="105"/>
    </row>
    <row r="642" ht="12.75" customHeight="1">
      <c r="A642" s="105"/>
      <c r="B642" s="105"/>
      <c r="C642" s="105"/>
      <c r="D642" s="105"/>
      <c r="E642" s="50"/>
      <c r="F642" s="105"/>
      <c r="G642" s="105"/>
      <c r="H642" s="105"/>
      <c r="I642" s="105"/>
      <c r="J642" s="105"/>
      <c r="K642" s="105"/>
      <c r="L642" s="105"/>
      <c r="M642" s="106"/>
      <c r="N642" s="106"/>
      <c r="O642" s="105"/>
      <c r="P642" s="107"/>
      <c r="Q642" s="105"/>
      <c r="R642" s="106"/>
      <c r="S642" s="105"/>
      <c r="T642" s="105"/>
      <c r="U642" s="105"/>
    </row>
    <row r="643" ht="12.75" customHeight="1">
      <c r="A643" s="105"/>
      <c r="B643" s="105"/>
      <c r="C643" s="105"/>
      <c r="D643" s="105"/>
      <c r="E643" s="50"/>
      <c r="F643" s="105"/>
      <c r="G643" s="105"/>
      <c r="H643" s="105"/>
      <c r="I643" s="105"/>
      <c r="J643" s="105"/>
      <c r="K643" s="105"/>
      <c r="L643" s="105"/>
      <c r="M643" s="106"/>
      <c r="N643" s="106"/>
      <c r="O643" s="105"/>
      <c r="P643" s="107"/>
      <c r="Q643" s="105"/>
      <c r="R643" s="106"/>
      <c r="S643" s="105"/>
      <c r="T643" s="105"/>
      <c r="U643" s="105"/>
    </row>
    <row r="644" ht="12.75" customHeight="1">
      <c r="A644" s="105"/>
      <c r="B644" s="105"/>
      <c r="C644" s="105"/>
      <c r="D644" s="105"/>
      <c r="E644" s="50"/>
      <c r="F644" s="105"/>
      <c r="G644" s="105"/>
      <c r="H644" s="105"/>
      <c r="I644" s="105"/>
      <c r="J644" s="105"/>
      <c r="K644" s="105"/>
      <c r="L644" s="105"/>
      <c r="M644" s="106"/>
      <c r="N644" s="106"/>
      <c r="O644" s="105"/>
      <c r="P644" s="107"/>
      <c r="Q644" s="105"/>
      <c r="R644" s="106"/>
      <c r="S644" s="105"/>
      <c r="T644" s="105"/>
      <c r="U644" s="105"/>
    </row>
    <row r="645" ht="12.75" customHeight="1">
      <c r="A645" s="105"/>
      <c r="B645" s="105"/>
      <c r="C645" s="105"/>
      <c r="D645" s="105"/>
      <c r="E645" s="50"/>
      <c r="F645" s="105"/>
      <c r="G645" s="105"/>
      <c r="H645" s="105"/>
      <c r="I645" s="105"/>
      <c r="J645" s="105"/>
      <c r="K645" s="105"/>
      <c r="L645" s="105"/>
      <c r="M645" s="106"/>
      <c r="N645" s="106"/>
      <c r="O645" s="105"/>
      <c r="P645" s="107"/>
      <c r="Q645" s="105"/>
      <c r="R645" s="106"/>
      <c r="S645" s="105"/>
      <c r="T645" s="105"/>
      <c r="U645" s="105"/>
    </row>
    <row r="646" ht="12.75" customHeight="1">
      <c r="A646" s="105"/>
      <c r="B646" s="105"/>
      <c r="C646" s="105"/>
      <c r="D646" s="105"/>
      <c r="E646" s="50"/>
      <c r="F646" s="105"/>
      <c r="G646" s="105"/>
      <c r="H646" s="105"/>
      <c r="I646" s="105"/>
      <c r="J646" s="105"/>
      <c r="K646" s="105"/>
      <c r="L646" s="105"/>
      <c r="M646" s="106"/>
      <c r="N646" s="106"/>
      <c r="O646" s="105"/>
      <c r="P646" s="107"/>
      <c r="Q646" s="105"/>
      <c r="R646" s="106"/>
      <c r="S646" s="105"/>
      <c r="T646" s="105"/>
      <c r="U646" s="105"/>
    </row>
    <row r="647" ht="12.75" customHeight="1">
      <c r="A647" s="105"/>
      <c r="B647" s="105"/>
      <c r="C647" s="105"/>
      <c r="D647" s="105"/>
      <c r="E647" s="50"/>
      <c r="F647" s="105"/>
      <c r="G647" s="105"/>
      <c r="H647" s="105"/>
      <c r="I647" s="105"/>
      <c r="J647" s="105"/>
      <c r="K647" s="105"/>
      <c r="L647" s="105"/>
      <c r="M647" s="106"/>
      <c r="N647" s="106"/>
      <c r="O647" s="105"/>
      <c r="P647" s="107"/>
      <c r="Q647" s="105"/>
      <c r="R647" s="106"/>
      <c r="S647" s="105"/>
      <c r="T647" s="105"/>
      <c r="U647" s="105"/>
    </row>
    <row r="648" ht="12.75" customHeight="1">
      <c r="A648" s="105"/>
      <c r="B648" s="105"/>
      <c r="C648" s="105"/>
      <c r="D648" s="105"/>
      <c r="E648" s="50"/>
      <c r="F648" s="105"/>
      <c r="G648" s="105"/>
      <c r="H648" s="105"/>
      <c r="I648" s="105"/>
      <c r="J648" s="105"/>
      <c r="K648" s="105"/>
      <c r="L648" s="105"/>
      <c r="M648" s="106"/>
      <c r="N648" s="106"/>
      <c r="O648" s="105"/>
      <c r="P648" s="107"/>
      <c r="Q648" s="105"/>
      <c r="R648" s="106"/>
      <c r="S648" s="105"/>
      <c r="T648" s="105"/>
      <c r="U648" s="105"/>
    </row>
    <row r="649" ht="12.75" customHeight="1">
      <c r="A649" s="105"/>
      <c r="B649" s="105"/>
      <c r="C649" s="105"/>
      <c r="D649" s="105"/>
      <c r="E649" s="50"/>
      <c r="F649" s="105"/>
      <c r="G649" s="105"/>
      <c r="H649" s="105"/>
      <c r="I649" s="105"/>
      <c r="J649" s="105"/>
      <c r="K649" s="105"/>
      <c r="L649" s="105"/>
      <c r="M649" s="106"/>
      <c r="N649" s="106"/>
      <c r="O649" s="105"/>
      <c r="P649" s="107"/>
      <c r="Q649" s="105"/>
      <c r="R649" s="106"/>
      <c r="S649" s="105"/>
      <c r="T649" s="105"/>
      <c r="U649" s="105"/>
    </row>
    <row r="650" ht="12.75" customHeight="1">
      <c r="A650" s="105"/>
      <c r="B650" s="105"/>
      <c r="C650" s="105"/>
      <c r="D650" s="105"/>
      <c r="E650" s="50"/>
      <c r="F650" s="105"/>
      <c r="G650" s="105"/>
      <c r="H650" s="105"/>
      <c r="I650" s="105"/>
      <c r="J650" s="105"/>
      <c r="K650" s="105"/>
      <c r="L650" s="105"/>
      <c r="M650" s="106"/>
      <c r="N650" s="106"/>
      <c r="O650" s="105"/>
      <c r="P650" s="107"/>
      <c r="Q650" s="105"/>
      <c r="R650" s="106"/>
      <c r="S650" s="105"/>
      <c r="T650" s="105"/>
      <c r="U650" s="105"/>
    </row>
    <row r="651" ht="12.75" customHeight="1">
      <c r="A651" s="105"/>
      <c r="B651" s="105"/>
      <c r="C651" s="105"/>
      <c r="D651" s="105"/>
      <c r="E651" s="50"/>
      <c r="F651" s="105"/>
      <c r="G651" s="105"/>
      <c r="H651" s="105"/>
      <c r="I651" s="105"/>
      <c r="J651" s="105"/>
      <c r="K651" s="105"/>
      <c r="L651" s="105"/>
      <c r="M651" s="106"/>
      <c r="N651" s="106"/>
      <c r="O651" s="105"/>
      <c r="P651" s="107"/>
      <c r="Q651" s="105"/>
      <c r="R651" s="106"/>
      <c r="S651" s="105"/>
      <c r="T651" s="105"/>
      <c r="U651" s="105"/>
    </row>
    <row r="652" ht="12.75" customHeight="1">
      <c r="A652" s="105"/>
      <c r="B652" s="105"/>
      <c r="C652" s="105"/>
      <c r="D652" s="105"/>
      <c r="E652" s="50"/>
      <c r="F652" s="105"/>
      <c r="G652" s="105"/>
      <c r="H652" s="105"/>
      <c r="I652" s="105"/>
      <c r="J652" s="105"/>
      <c r="K652" s="105"/>
      <c r="L652" s="105"/>
      <c r="M652" s="106"/>
      <c r="N652" s="106"/>
      <c r="O652" s="105"/>
      <c r="P652" s="107"/>
      <c r="Q652" s="105"/>
      <c r="R652" s="106"/>
      <c r="S652" s="105"/>
      <c r="T652" s="105"/>
      <c r="U652" s="105"/>
    </row>
    <row r="653" ht="12.75" customHeight="1">
      <c r="A653" s="105"/>
      <c r="B653" s="105"/>
      <c r="C653" s="105"/>
      <c r="D653" s="105"/>
      <c r="E653" s="50"/>
      <c r="F653" s="105"/>
      <c r="G653" s="105"/>
      <c r="H653" s="105"/>
      <c r="I653" s="105"/>
      <c r="J653" s="105"/>
      <c r="K653" s="105"/>
      <c r="L653" s="105"/>
      <c r="M653" s="106"/>
      <c r="N653" s="106"/>
      <c r="O653" s="105"/>
      <c r="P653" s="107"/>
      <c r="Q653" s="105"/>
      <c r="R653" s="106"/>
      <c r="S653" s="105"/>
      <c r="T653" s="105"/>
      <c r="U653" s="105"/>
    </row>
    <row r="654" ht="12.75" customHeight="1">
      <c r="A654" s="105"/>
      <c r="B654" s="105"/>
      <c r="C654" s="105"/>
      <c r="D654" s="105"/>
      <c r="E654" s="50"/>
      <c r="F654" s="105"/>
      <c r="G654" s="105"/>
      <c r="H654" s="105"/>
      <c r="I654" s="105"/>
      <c r="J654" s="105"/>
      <c r="K654" s="105"/>
      <c r="L654" s="105"/>
      <c r="M654" s="106"/>
      <c r="N654" s="106"/>
      <c r="O654" s="105"/>
      <c r="P654" s="107"/>
      <c r="Q654" s="105"/>
      <c r="R654" s="106"/>
      <c r="S654" s="105"/>
      <c r="T654" s="105"/>
      <c r="U654" s="105"/>
    </row>
    <row r="655" ht="12.75" customHeight="1">
      <c r="A655" s="105"/>
      <c r="B655" s="105"/>
      <c r="C655" s="105"/>
      <c r="D655" s="105"/>
      <c r="E655" s="50"/>
      <c r="F655" s="105"/>
      <c r="G655" s="105"/>
      <c r="H655" s="105"/>
      <c r="I655" s="105"/>
      <c r="J655" s="105"/>
      <c r="K655" s="105"/>
      <c r="L655" s="105"/>
      <c r="M655" s="106"/>
      <c r="N655" s="106"/>
      <c r="O655" s="105"/>
      <c r="P655" s="107"/>
      <c r="Q655" s="105"/>
      <c r="R655" s="106"/>
      <c r="S655" s="105"/>
      <c r="T655" s="105"/>
      <c r="U655" s="105"/>
    </row>
    <row r="656" ht="12.75" customHeight="1">
      <c r="A656" s="105"/>
      <c r="B656" s="105"/>
      <c r="C656" s="105"/>
      <c r="D656" s="105"/>
      <c r="E656" s="50"/>
      <c r="F656" s="105"/>
      <c r="G656" s="105"/>
      <c r="H656" s="105"/>
      <c r="I656" s="105"/>
      <c r="J656" s="105"/>
      <c r="K656" s="105"/>
      <c r="L656" s="105"/>
      <c r="M656" s="106"/>
      <c r="N656" s="106"/>
      <c r="O656" s="105"/>
      <c r="P656" s="107"/>
      <c r="Q656" s="105"/>
      <c r="R656" s="106"/>
      <c r="S656" s="105"/>
      <c r="T656" s="105"/>
      <c r="U656" s="105"/>
    </row>
    <row r="657" ht="12.75" customHeight="1">
      <c r="A657" s="105"/>
      <c r="B657" s="105"/>
      <c r="C657" s="105"/>
      <c r="D657" s="105"/>
      <c r="E657" s="50"/>
      <c r="F657" s="105"/>
      <c r="G657" s="105"/>
      <c r="H657" s="105"/>
      <c r="I657" s="105"/>
      <c r="J657" s="105"/>
      <c r="K657" s="105"/>
      <c r="L657" s="105"/>
      <c r="M657" s="106"/>
      <c r="N657" s="106"/>
      <c r="O657" s="105"/>
      <c r="P657" s="107"/>
      <c r="Q657" s="105"/>
      <c r="R657" s="106"/>
      <c r="S657" s="105"/>
      <c r="T657" s="105"/>
      <c r="U657" s="105"/>
    </row>
    <row r="658" ht="12.75" customHeight="1">
      <c r="A658" s="105"/>
      <c r="B658" s="105"/>
      <c r="C658" s="105"/>
      <c r="D658" s="105"/>
      <c r="E658" s="50"/>
      <c r="F658" s="105"/>
      <c r="G658" s="105"/>
      <c r="H658" s="105"/>
      <c r="I658" s="105"/>
      <c r="J658" s="105"/>
      <c r="K658" s="105"/>
      <c r="L658" s="105"/>
      <c r="M658" s="106"/>
      <c r="N658" s="106"/>
      <c r="O658" s="105"/>
      <c r="P658" s="107"/>
      <c r="Q658" s="105"/>
      <c r="R658" s="106"/>
      <c r="S658" s="105"/>
      <c r="T658" s="105"/>
      <c r="U658" s="105"/>
    </row>
    <row r="659" ht="12.75" customHeight="1">
      <c r="A659" s="105"/>
      <c r="B659" s="105"/>
      <c r="C659" s="105"/>
      <c r="D659" s="105"/>
      <c r="E659" s="50"/>
      <c r="F659" s="105"/>
      <c r="G659" s="105"/>
      <c r="H659" s="105"/>
      <c r="I659" s="105"/>
      <c r="J659" s="105"/>
      <c r="K659" s="105"/>
      <c r="L659" s="105"/>
      <c r="M659" s="106"/>
      <c r="N659" s="106"/>
      <c r="O659" s="105"/>
      <c r="P659" s="107"/>
      <c r="Q659" s="105"/>
      <c r="R659" s="106"/>
      <c r="S659" s="105"/>
      <c r="T659" s="105"/>
      <c r="U659" s="105"/>
    </row>
    <row r="660" ht="12.75" customHeight="1">
      <c r="A660" s="105"/>
      <c r="B660" s="105"/>
      <c r="C660" s="105"/>
      <c r="D660" s="105"/>
      <c r="E660" s="50"/>
      <c r="F660" s="105"/>
      <c r="G660" s="105"/>
      <c r="H660" s="105"/>
      <c r="I660" s="105"/>
      <c r="J660" s="105"/>
      <c r="K660" s="105"/>
      <c r="L660" s="105"/>
      <c r="M660" s="106"/>
      <c r="N660" s="106"/>
      <c r="O660" s="105"/>
      <c r="P660" s="107"/>
      <c r="Q660" s="105"/>
      <c r="R660" s="106"/>
      <c r="S660" s="105"/>
      <c r="T660" s="105"/>
      <c r="U660" s="105"/>
    </row>
    <row r="661" ht="12.75" customHeight="1">
      <c r="A661" s="105"/>
      <c r="B661" s="105"/>
      <c r="C661" s="105"/>
      <c r="D661" s="105"/>
      <c r="E661" s="50"/>
      <c r="F661" s="105"/>
      <c r="G661" s="105"/>
      <c r="H661" s="105"/>
      <c r="I661" s="105"/>
      <c r="J661" s="105"/>
      <c r="K661" s="105"/>
      <c r="L661" s="105"/>
      <c r="M661" s="106"/>
      <c r="N661" s="106"/>
      <c r="O661" s="105"/>
      <c r="P661" s="107"/>
      <c r="Q661" s="105"/>
      <c r="R661" s="106"/>
      <c r="S661" s="105"/>
      <c r="T661" s="105"/>
      <c r="U661" s="105"/>
    </row>
    <row r="662" ht="12.75" customHeight="1">
      <c r="A662" s="105"/>
      <c r="B662" s="105"/>
      <c r="C662" s="105"/>
      <c r="D662" s="105"/>
      <c r="E662" s="50"/>
      <c r="F662" s="105"/>
      <c r="G662" s="105"/>
      <c r="H662" s="105"/>
      <c r="I662" s="105"/>
      <c r="J662" s="105"/>
      <c r="K662" s="105"/>
      <c r="L662" s="105"/>
      <c r="M662" s="106"/>
      <c r="N662" s="106"/>
      <c r="O662" s="105"/>
      <c r="P662" s="107"/>
      <c r="Q662" s="105"/>
      <c r="R662" s="106"/>
      <c r="S662" s="105"/>
      <c r="T662" s="105"/>
      <c r="U662" s="105"/>
    </row>
    <row r="663" ht="12.75" customHeight="1">
      <c r="A663" s="105"/>
      <c r="B663" s="105"/>
      <c r="C663" s="105"/>
      <c r="D663" s="105"/>
      <c r="E663" s="50"/>
      <c r="F663" s="105"/>
      <c r="G663" s="105"/>
      <c r="H663" s="105"/>
      <c r="I663" s="105"/>
      <c r="J663" s="105"/>
      <c r="K663" s="105"/>
      <c r="L663" s="105"/>
      <c r="M663" s="106"/>
      <c r="N663" s="106"/>
      <c r="O663" s="105"/>
      <c r="P663" s="107"/>
      <c r="Q663" s="105"/>
      <c r="R663" s="106"/>
      <c r="S663" s="105"/>
      <c r="T663" s="105"/>
      <c r="U663" s="105"/>
    </row>
    <row r="664" ht="12.75" customHeight="1">
      <c r="A664" s="105"/>
      <c r="B664" s="105"/>
      <c r="C664" s="105"/>
      <c r="D664" s="105"/>
      <c r="E664" s="50"/>
      <c r="F664" s="105"/>
      <c r="G664" s="105"/>
      <c r="H664" s="105"/>
      <c r="I664" s="105"/>
      <c r="J664" s="105"/>
      <c r="K664" s="105"/>
      <c r="L664" s="105"/>
      <c r="M664" s="106"/>
      <c r="N664" s="106"/>
      <c r="O664" s="105"/>
      <c r="P664" s="107"/>
      <c r="Q664" s="105"/>
      <c r="R664" s="106"/>
      <c r="S664" s="105"/>
      <c r="T664" s="105"/>
      <c r="U664" s="105"/>
    </row>
    <row r="665" ht="12.75" customHeight="1">
      <c r="A665" s="105"/>
      <c r="B665" s="105"/>
      <c r="C665" s="105"/>
      <c r="D665" s="105"/>
      <c r="E665" s="50"/>
      <c r="F665" s="105"/>
      <c r="G665" s="105"/>
      <c r="H665" s="105"/>
      <c r="I665" s="105"/>
      <c r="J665" s="105"/>
      <c r="K665" s="105"/>
      <c r="L665" s="105"/>
      <c r="M665" s="106"/>
      <c r="N665" s="106"/>
      <c r="O665" s="105"/>
      <c r="P665" s="107"/>
      <c r="Q665" s="105"/>
      <c r="R665" s="106"/>
      <c r="S665" s="105"/>
      <c r="T665" s="105"/>
      <c r="U665" s="105"/>
    </row>
    <row r="666" ht="12.75" customHeight="1">
      <c r="A666" s="105"/>
      <c r="B666" s="105"/>
      <c r="C666" s="105"/>
      <c r="D666" s="105"/>
      <c r="E666" s="50"/>
      <c r="F666" s="105"/>
      <c r="G666" s="105"/>
      <c r="H666" s="105"/>
      <c r="I666" s="105"/>
      <c r="J666" s="105"/>
      <c r="K666" s="105"/>
      <c r="L666" s="105"/>
      <c r="M666" s="106"/>
      <c r="N666" s="106"/>
      <c r="O666" s="105"/>
      <c r="P666" s="107"/>
      <c r="Q666" s="105"/>
      <c r="R666" s="106"/>
      <c r="S666" s="105"/>
      <c r="T666" s="105"/>
      <c r="U666" s="105"/>
    </row>
    <row r="667" ht="12.75" customHeight="1">
      <c r="A667" s="105"/>
      <c r="B667" s="105"/>
      <c r="C667" s="105"/>
      <c r="D667" s="105"/>
      <c r="E667" s="50"/>
      <c r="F667" s="105"/>
      <c r="G667" s="105"/>
      <c r="H667" s="105"/>
      <c r="I667" s="105"/>
      <c r="J667" s="105"/>
      <c r="K667" s="105"/>
      <c r="L667" s="105"/>
      <c r="M667" s="106"/>
      <c r="N667" s="106"/>
      <c r="O667" s="105"/>
      <c r="P667" s="107"/>
      <c r="Q667" s="105"/>
      <c r="R667" s="106"/>
      <c r="S667" s="105"/>
      <c r="T667" s="105"/>
      <c r="U667" s="105"/>
    </row>
    <row r="668" ht="12.75" customHeight="1">
      <c r="A668" s="105"/>
      <c r="B668" s="105"/>
      <c r="C668" s="105"/>
      <c r="D668" s="105"/>
      <c r="E668" s="50"/>
      <c r="F668" s="105"/>
      <c r="G668" s="105"/>
      <c r="H668" s="105"/>
      <c r="I668" s="105"/>
      <c r="J668" s="105"/>
      <c r="K668" s="105"/>
      <c r="L668" s="105"/>
      <c r="M668" s="106"/>
      <c r="N668" s="106"/>
      <c r="O668" s="105"/>
      <c r="P668" s="107"/>
      <c r="Q668" s="105"/>
      <c r="R668" s="106"/>
      <c r="S668" s="105"/>
      <c r="T668" s="105"/>
      <c r="U668" s="105"/>
    </row>
    <row r="669" ht="12.75" customHeight="1">
      <c r="A669" s="105"/>
      <c r="B669" s="105"/>
      <c r="C669" s="105"/>
      <c r="D669" s="105"/>
      <c r="E669" s="50"/>
      <c r="F669" s="105"/>
      <c r="G669" s="105"/>
      <c r="H669" s="105"/>
      <c r="I669" s="105"/>
      <c r="J669" s="105"/>
      <c r="K669" s="105"/>
      <c r="L669" s="105"/>
      <c r="M669" s="106"/>
      <c r="N669" s="106"/>
      <c r="O669" s="105"/>
      <c r="P669" s="107"/>
      <c r="Q669" s="105"/>
      <c r="R669" s="106"/>
      <c r="S669" s="105"/>
      <c r="T669" s="105"/>
      <c r="U669" s="105"/>
    </row>
    <row r="670" ht="12.75" customHeight="1">
      <c r="A670" s="105"/>
      <c r="B670" s="105"/>
      <c r="C670" s="105"/>
      <c r="D670" s="105"/>
      <c r="E670" s="50"/>
      <c r="F670" s="105"/>
      <c r="G670" s="105"/>
      <c r="H670" s="105"/>
      <c r="I670" s="105"/>
      <c r="J670" s="105"/>
      <c r="K670" s="105"/>
      <c r="L670" s="105"/>
      <c r="M670" s="106"/>
      <c r="N670" s="106"/>
      <c r="O670" s="105"/>
      <c r="P670" s="107"/>
      <c r="Q670" s="105"/>
      <c r="R670" s="106"/>
      <c r="S670" s="105"/>
      <c r="T670" s="105"/>
      <c r="U670" s="105"/>
    </row>
    <row r="671" ht="12.75" customHeight="1">
      <c r="A671" s="105"/>
      <c r="B671" s="105"/>
      <c r="C671" s="105"/>
      <c r="D671" s="105"/>
      <c r="E671" s="50"/>
      <c r="F671" s="105"/>
      <c r="G671" s="105"/>
      <c r="H671" s="105"/>
      <c r="I671" s="105"/>
      <c r="J671" s="105"/>
      <c r="K671" s="105"/>
      <c r="L671" s="105"/>
      <c r="M671" s="106"/>
      <c r="N671" s="106"/>
      <c r="O671" s="105"/>
      <c r="P671" s="107"/>
      <c r="Q671" s="105"/>
      <c r="R671" s="106"/>
      <c r="S671" s="105"/>
      <c r="T671" s="105"/>
      <c r="U671" s="105"/>
    </row>
    <row r="672" ht="12.75" customHeight="1">
      <c r="A672" s="105"/>
      <c r="B672" s="105"/>
      <c r="C672" s="105"/>
      <c r="D672" s="105"/>
      <c r="E672" s="50"/>
      <c r="F672" s="105"/>
      <c r="G672" s="105"/>
      <c r="H672" s="105"/>
      <c r="I672" s="105"/>
      <c r="J672" s="105"/>
      <c r="K672" s="105"/>
      <c r="L672" s="105"/>
      <c r="M672" s="106"/>
      <c r="N672" s="106"/>
      <c r="O672" s="105"/>
      <c r="P672" s="107"/>
      <c r="Q672" s="105"/>
      <c r="R672" s="106"/>
      <c r="S672" s="105"/>
      <c r="T672" s="105"/>
      <c r="U672" s="105"/>
    </row>
    <row r="673" ht="12.75" customHeight="1">
      <c r="A673" s="105"/>
      <c r="B673" s="105"/>
      <c r="C673" s="105"/>
      <c r="D673" s="105"/>
      <c r="E673" s="50"/>
      <c r="F673" s="105"/>
      <c r="G673" s="105"/>
      <c r="H673" s="105"/>
      <c r="I673" s="105"/>
      <c r="J673" s="105"/>
      <c r="K673" s="105"/>
      <c r="L673" s="105"/>
      <c r="M673" s="106"/>
      <c r="N673" s="106"/>
      <c r="O673" s="105"/>
      <c r="P673" s="107"/>
      <c r="Q673" s="105"/>
      <c r="R673" s="106"/>
      <c r="S673" s="105"/>
      <c r="T673" s="105"/>
      <c r="U673" s="105"/>
    </row>
    <row r="674" ht="12.75" customHeight="1">
      <c r="A674" s="105"/>
      <c r="B674" s="105"/>
      <c r="C674" s="105"/>
      <c r="D674" s="105"/>
      <c r="E674" s="50"/>
      <c r="F674" s="105"/>
      <c r="G674" s="105"/>
      <c r="H674" s="105"/>
      <c r="I674" s="105"/>
      <c r="J674" s="105"/>
      <c r="K674" s="105"/>
      <c r="L674" s="105"/>
      <c r="M674" s="106"/>
      <c r="N674" s="106"/>
      <c r="O674" s="105"/>
      <c r="P674" s="107"/>
      <c r="Q674" s="105"/>
      <c r="R674" s="106"/>
      <c r="S674" s="105"/>
      <c r="T674" s="105"/>
      <c r="U674" s="105"/>
    </row>
    <row r="675" ht="12.75" customHeight="1">
      <c r="A675" s="105"/>
      <c r="B675" s="105"/>
      <c r="C675" s="105"/>
      <c r="D675" s="105"/>
      <c r="E675" s="50"/>
      <c r="F675" s="105"/>
      <c r="G675" s="105"/>
      <c r="H675" s="105"/>
      <c r="I675" s="105"/>
      <c r="J675" s="105"/>
      <c r="K675" s="105"/>
      <c r="L675" s="105"/>
      <c r="M675" s="106"/>
      <c r="N675" s="106"/>
      <c r="O675" s="105"/>
      <c r="P675" s="107"/>
      <c r="Q675" s="105"/>
      <c r="R675" s="106"/>
      <c r="S675" s="105"/>
      <c r="T675" s="105"/>
      <c r="U675" s="105"/>
    </row>
    <row r="676" ht="12.75" customHeight="1">
      <c r="A676" s="105"/>
      <c r="B676" s="105"/>
      <c r="C676" s="105"/>
      <c r="D676" s="105"/>
      <c r="E676" s="50"/>
      <c r="F676" s="105"/>
      <c r="G676" s="105"/>
      <c r="H676" s="105"/>
      <c r="I676" s="105"/>
      <c r="J676" s="105"/>
      <c r="K676" s="105"/>
      <c r="L676" s="105"/>
      <c r="M676" s="106"/>
      <c r="N676" s="106"/>
      <c r="O676" s="105"/>
      <c r="P676" s="107"/>
      <c r="Q676" s="105"/>
      <c r="R676" s="106"/>
      <c r="S676" s="105"/>
      <c r="T676" s="105"/>
      <c r="U676" s="105"/>
    </row>
    <row r="677" ht="12.75" customHeight="1">
      <c r="A677" s="105"/>
      <c r="B677" s="105"/>
      <c r="C677" s="105"/>
      <c r="D677" s="105"/>
      <c r="E677" s="50"/>
      <c r="F677" s="105"/>
      <c r="G677" s="105"/>
      <c r="H677" s="105"/>
      <c r="I677" s="105"/>
      <c r="J677" s="105"/>
      <c r="K677" s="105"/>
      <c r="L677" s="105"/>
      <c r="M677" s="106"/>
      <c r="N677" s="106"/>
      <c r="O677" s="105"/>
      <c r="P677" s="107"/>
      <c r="Q677" s="105"/>
      <c r="R677" s="106"/>
      <c r="S677" s="105"/>
      <c r="T677" s="105"/>
      <c r="U677" s="105"/>
    </row>
    <row r="678" ht="12.75" customHeight="1">
      <c r="A678" s="105"/>
      <c r="B678" s="105"/>
      <c r="C678" s="105"/>
      <c r="D678" s="105"/>
      <c r="E678" s="50"/>
      <c r="F678" s="105"/>
      <c r="G678" s="105"/>
      <c r="H678" s="105"/>
      <c r="I678" s="105"/>
      <c r="J678" s="105"/>
      <c r="K678" s="105"/>
      <c r="L678" s="105"/>
      <c r="M678" s="106"/>
      <c r="N678" s="106"/>
      <c r="O678" s="105"/>
      <c r="P678" s="107"/>
      <c r="Q678" s="105"/>
      <c r="R678" s="106"/>
      <c r="S678" s="105"/>
      <c r="T678" s="105"/>
      <c r="U678" s="105"/>
    </row>
    <row r="679" ht="12.75" customHeight="1">
      <c r="A679" s="105"/>
      <c r="B679" s="105"/>
      <c r="C679" s="105"/>
      <c r="D679" s="105"/>
      <c r="E679" s="50"/>
      <c r="F679" s="105"/>
      <c r="G679" s="105"/>
      <c r="H679" s="105"/>
      <c r="I679" s="105"/>
      <c r="J679" s="105"/>
      <c r="K679" s="105"/>
      <c r="L679" s="105"/>
      <c r="M679" s="106"/>
      <c r="N679" s="106"/>
      <c r="O679" s="105"/>
      <c r="P679" s="107"/>
      <c r="Q679" s="105"/>
      <c r="R679" s="106"/>
      <c r="S679" s="105"/>
      <c r="T679" s="105"/>
      <c r="U679" s="105"/>
    </row>
    <row r="680" ht="12.75" customHeight="1">
      <c r="A680" s="105"/>
      <c r="B680" s="105"/>
      <c r="C680" s="105"/>
      <c r="D680" s="105"/>
      <c r="E680" s="50"/>
      <c r="F680" s="105"/>
      <c r="G680" s="105"/>
      <c r="H680" s="105"/>
      <c r="I680" s="105"/>
      <c r="J680" s="105"/>
      <c r="K680" s="105"/>
      <c r="L680" s="105"/>
      <c r="M680" s="106"/>
      <c r="N680" s="106"/>
      <c r="O680" s="105"/>
      <c r="P680" s="107"/>
      <c r="Q680" s="105"/>
      <c r="R680" s="106"/>
      <c r="S680" s="105"/>
      <c r="T680" s="105"/>
      <c r="U680" s="105"/>
    </row>
    <row r="681" ht="12.75" customHeight="1">
      <c r="A681" s="105"/>
      <c r="B681" s="105"/>
      <c r="C681" s="105"/>
      <c r="D681" s="105"/>
      <c r="E681" s="50"/>
      <c r="F681" s="105"/>
      <c r="G681" s="105"/>
      <c r="H681" s="105"/>
      <c r="I681" s="105"/>
      <c r="J681" s="105"/>
      <c r="K681" s="105"/>
      <c r="L681" s="105"/>
      <c r="M681" s="106"/>
      <c r="N681" s="106"/>
      <c r="O681" s="105"/>
      <c r="P681" s="107"/>
      <c r="Q681" s="105"/>
      <c r="R681" s="106"/>
      <c r="S681" s="105"/>
      <c r="T681" s="105"/>
      <c r="U681" s="105"/>
    </row>
    <row r="682" ht="12.75" customHeight="1">
      <c r="A682" s="105"/>
      <c r="B682" s="105"/>
      <c r="C682" s="105"/>
      <c r="D682" s="105"/>
      <c r="E682" s="50"/>
      <c r="F682" s="105"/>
      <c r="G682" s="105"/>
      <c r="H682" s="105"/>
      <c r="I682" s="105"/>
      <c r="J682" s="105"/>
      <c r="K682" s="105"/>
      <c r="L682" s="105"/>
      <c r="M682" s="106"/>
      <c r="N682" s="106"/>
      <c r="O682" s="105"/>
      <c r="P682" s="107"/>
      <c r="Q682" s="105"/>
      <c r="R682" s="106"/>
      <c r="S682" s="105"/>
      <c r="T682" s="105"/>
      <c r="U682" s="105"/>
    </row>
    <row r="683" ht="12.75" customHeight="1">
      <c r="A683" s="105"/>
      <c r="B683" s="105"/>
      <c r="C683" s="105"/>
      <c r="D683" s="105"/>
      <c r="E683" s="50"/>
      <c r="F683" s="105"/>
      <c r="G683" s="105"/>
      <c r="H683" s="105"/>
      <c r="I683" s="105"/>
      <c r="J683" s="105"/>
      <c r="K683" s="105"/>
      <c r="L683" s="105"/>
      <c r="M683" s="106"/>
      <c r="N683" s="106"/>
      <c r="O683" s="105"/>
      <c r="P683" s="107"/>
      <c r="Q683" s="105"/>
      <c r="R683" s="106"/>
      <c r="S683" s="105"/>
      <c r="T683" s="105"/>
      <c r="U683" s="105"/>
    </row>
    <row r="684" ht="12.75" customHeight="1">
      <c r="A684" s="105"/>
      <c r="B684" s="105"/>
      <c r="C684" s="105"/>
      <c r="D684" s="105"/>
      <c r="E684" s="50"/>
      <c r="F684" s="105"/>
      <c r="G684" s="105"/>
      <c r="H684" s="105"/>
      <c r="I684" s="105"/>
      <c r="J684" s="105"/>
      <c r="K684" s="105"/>
      <c r="L684" s="105"/>
      <c r="M684" s="106"/>
      <c r="N684" s="106"/>
      <c r="O684" s="105"/>
      <c r="P684" s="107"/>
      <c r="Q684" s="105"/>
      <c r="R684" s="106"/>
      <c r="S684" s="105"/>
      <c r="T684" s="105"/>
      <c r="U684" s="105"/>
    </row>
    <row r="685" ht="12.75" customHeight="1">
      <c r="A685" s="105"/>
      <c r="B685" s="105"/>
      <c r="C685" s="105"/>
      <c r="D685" s="105"/>
      <c r="E685" s="50"/>
      <c r="F685" s="105"/>
      <c r="G685" s="105"/>
      <c r="H685" s="105"/>
      <c r="I685" s="105"/>
      <c r="J685" s="105"/>
      <c r="K685" s="105"/>
      <c r="L685" s="105"/>
      <c r="M685" s="106"/>
      <c r="N685" s="106"/>
      <c r="O685" s="105"/>
      <c r="P685" s="107"/>
      <c r="Q685" s="105"/>
      <c r="R685" s="106"/>
      <c r="S685" s="105"/>
      <c r="T685" s="105"/>
      <c r="U685" s="105"/>
    </row>
    <row r="686" ht="12.75" customHeight="1">
      <c r="A686" s="105"/>
      <c r="B686" s="105"/>
      <c r="C686" s="105"/>
      <c r="D686" s="105"/>
      <c r="E686" s="50"/>
      <c r="F686" s="105"/>
      <c r="G686" s="105"/>
      <c r="H686" s="105"/>
      <c r="I686" s="105"/>
      <c r="J686" s="105"/>
      <c r="K686" s="105"/>
      <c r="L686" s="105"/>
      <c r="M686" s="106"/>
      <c r="N686" s="106"/>
      <c r="O686" s="105"/>
      <c r="P686" s="107"/>
      <c r="Q686" s="105"/>
      <c r="R686" s="106"/>
      <c r="S686" s="105"/>
      <c r="T686" s="105"/>
      <c r="U686" s="105"/>
    </row>
    <row r="687" ht="12.75" customHeight="1">
      <c r="A687" s="105"/>
      <c r="B687" s="105"/>
      <c r="C687" s="105"/>
      <c r="D687" s="105"/>
      <c r="E687" s="50"/>
      <c r="F687" s="105"/>
      <c r="G687" s="105"/>
      <c r="H687" s="105"/>
      <c r="I687" s="105"/>
      <c r="J687" s="105"/>
      <c r="K687" s="105"/>
      <c r="L687" s="105"/>
      <c r="M687" s="106"/>
      <c r="N687" s="106"/>
      <c r="O687" s="105"/>
      <c r="P687" s="107"/>
      <c r="Q687" s="105"/>
      <c r="R687" s="106"/>
      <c r="S687" s="105"/>
      <c r="T687" s="105"/>
      <c r="U687" s="105"/>
    </row>
    <row r="688" ht="12.75" customHeight="1">
      <c r="A688" s="105"/>
      <c r="B688" s="105"/>
      <c r="C688" s="105"/>
      <c r="D688" s="105"/>
      <c r="E688" s="50"/>
      <c r="F688" s="105"/>
      <c r="G688" s="105"/>
      <c r="H688" s="105"/>
      <c r="I688" s="105"/>
      <c r="J688" s="105"/>
      <c r="K688" s="105"/>
      <c r="L688" s="105"/>
      <c r="M688" s="106"/>
      <c r="N688" s="106"/>
      <c r="O688" s="105"/>
      <c r="P688" s="107"/>
      <c r="Q688" s="105"/>
      <c r="R688" s="106"/>
      <c r="S688" s="105"/>
      <c r="T688" s="105"/>
      <c r="U688" s="105"/>
    </row>
    <row r="689" ht="12.75" customHeight="1">
      <c r="A689" s="105"/>
      <c r="B689" s="105"/>
      <c r="C689" s="105"/>
      <c r="D689" s="105"/>
      <c r="E689" s="50"/>
      <c r="F689" s="105"/>
      <c r="G689" s="105"/>
      <c r="H689" s="105"/>
      <c r="I689" s="105"/>
      <c r="J689" s="105"/>
      <c r="K689" s="105"/>
      <c r="L689" s="105"/>
      <c r="M689" s="106"/>
      <c r="N689" s="106"/>
      <c r="O689" s="105"/>
      <c r="P689" s="107"/>
      <c r="Q689" s="105"/>
      <c r="R689" s="106"/>
      <c r="S689" s="105"/>
      <c r="T689" s="105"/>
      <c r="U689" s="105"/>
    </row>
    <row r="690" ht="12.75" customHeight="1">
      <c r="A690" s="105"/>
      <c r="B690" s="105"/>
      <c r="C690" s="105"/>
      <c r="D690" s="105"/>
      <c r="E690" s="50"/>
      <c r="F690" s="105"/>
      <c r="G690" s="105"/>
      <c r="H690" s="105"/>
      <c r="I690" s="105"/>
      <c r="J690" s="105"/>
      <c r="K690" s="105"/>
      <c r="L690" s="105"/>
      <c r="M690" s="106"/>
      <c r="N690" s="106"/>
      <c r="O690" s="105"/>
      <c r="P690" s="107"/>
      <c r="Q690" s="105"/>
      <c r="R690" s="106"/>
      <c r="S690" s="105"/>
      <c r="T690" s="105"/>
      <c r="U690" s="105"/>
    </row>
    <row r="691" ht="12.75" customHeight="1">
      <c r="A691" s="105"/>
      <c r="B691" s="105"/>
      <c r="C691" s="105"/>
      <c r="D691" s="105"/>
      <c r="E691" s="50"/>
      <c r="F691" s="105"/>
      <c r="G691" s="105"/>
      <c r="H691" s="105"/>
      <c r="I691" s="105"/>
      <c r="J691" s="105"/>
      <c r="K691" s="105"/>
      <c r="L691" s="105"/>
      <c r="M691" s="106"/>
      <c r="N691" s="106"/>
      <c r="O691" s="105"/>
      <c r="P691" s="107"/>
      <c r="Q691" s="105"/>
      <c r="R691" s="106"/>
      <c r="S691" s="105"/>
      <c r="T691" s="105"/>
      <c r="U691" s="105"/>
    </row>
    <row r="692" ht="12.75" customHeight="1">
      <c r="A692" s="105"/>
      <c r="B692" s="105"/>
      <c r="C692" s="105"/>
      <c r="D692" s="105"/>
      <c r="E692" s="50"/>
      <c r="F692" s="105"/>
      <c r="G692" s="105"/>
      <c r="H692" s="105"/>
      <c r="I692" s="105"/>
      <c r="J692" s="105"/>
      <c r="K692" s="105"/>
      <c r="L692" s="105"/>
      <c r="M692" s="106"/>
      <c r="N692" s="106"/>
      <c r="O692" s="105"/>
      <c r="P692" s="107"/>
      <c r="Q692" s="105"/>
      <c r="R692" s="106"/>
      <c r="S692" s="105"/>
      <c r="T692" s="105"/>
      <c r="U692" s="105"/>
    </row>
    <row r="693" ht="12.75" customHeight="1">
      <c r="A693" s="105"/>
      <c r="B693" s="105"/>
      <c r="C693" s="105"/>
      <c r="D693" s="105"/>
      <c r="E693" s="50"/>
      <c r="F693" s="105"/>
      <c r="G693" s="105"/>
      <c r="H693" s="105"/>
      <c r="I693" s="105"/>
      <c r="J693" s="105"/>
      <c r="K693" s="105"/>
      <c r="L693" s="105"/>
      <c r="M693" s="106"/>
      <c r="N693" s="106"/>
      <c r="O693" s="105"/>
      <c r="P693" s="107"/>
      <c r="Q693" s="105"/>
      <c r="R693" s="106"/>
      <c r="S693" s="105"/>
      <c r="T693" s="105"/>
      <c r="U693" s="105"/>
    </row>
    <row r="694" ht="12.75" customHeight="1">
      <c r="A694" s="105"/>
      <c r="B694" s="105"/>
      <c r="C694" s="105"/>
      <c r="D694" s="105"/>
      <c r="E694" s="50"/>
      <c r="F694" s="105"/>
      <c r="G694" s="105"/>
      <c r="H694" s="105"/>
      <c r="I694" s="105"/>
      <c r="J694" s="105"/>
      <c r="K694" s="105"/>
      <c r="L694" s="105"/>
      <c r="M694" s="106"/>
      <c r="N694" s="106"/>
      <c r="O694" s="105"/>
      <c r="P694" s="107"/>
      <c r="Q694" s="105"/>
      <c r="R694" s="106"/>
      <c r="S694" s="105"/>
      <c r="T694" s="105"/>
      <c r="U694" s="105"/>
    </row>
    <row r="695" ht="12.75" customHeight="1">
      <c r="A695" s="105"/>
      <c r="B695" s="105"/>
      <c r="C695" s="105"/>
      <c r="D695" s="105"/>
      <c r="E695" s="50"/>
      <c r="F695" s="105"/>
      <c r="G695" s="105"/>
      <c r="H695" s="105"/>
      <c r="I695" s="105"/>
      <c r="J695" s="105"/>
      <c r="K695" s="105"/>
      <c r="L695" s="105"/>
      <c r="M695" s="106"/>
      <c r="N695" s="106"/>
      <c r="O695" s="105"/>
      <c r="P695" s="107"/>
      <c r="Q695" s="105"/>
      <c r="R695" s="106"/>
      <c r="S695" s="105"/>
      <c r="T695" s="105"/>
      <c r="U695" s="105"/>
    </row>
    <row r="696" ht="12.75" customHeight="1">
      <c r="A696" s="105"/>
      <c r="B696" s="105"/>
      <c r="C696" s="105"/>
      <c r="D696" s="105"/>
      <c r="E696" s="50"/>
      <c r="F696" s="105"/>
      <c r="G696" s="105"/>
      <c r="H696" s="105"/>
      <c r="I696" s="105"/>
      <c r="J696" s="105"/>
      <c r="K696" s="105"/>
      <c r="L696" s="105"/>
      <c r="M696" s="106"/>
      <c r="N696" s="106"/>
      <c r="O696" s="105"/>
      <c r="P696" s="107"/>
      <c r="Q696" s="105"/>
      <c r="R696" s="106"/>
      <c r="S696" s="105"/>
      <c r="T696" s="105"/>
      <c r="U696" s="105"/>
    </row>
    <row r="697" ht="12.75" customHeight="1">
      <c r="A697" s="105"/>
      <c r="B697" s="105"/>
      <c r="C697" s="105"/>
      <c r="D697" s="105"/>
      <c r="E697" s="50"/>
      <c r="F697" s="105"/>
      <c r="G697" s="105"/>
      <c r="H697" s="105"/>
      <c r="I697" s="105"/>
      <c r="J697" s="105"/>
      <c r="K697" s="105"/>
      <c r="L697" s="105"/>
      <c r="M697" s="106"/>
      <c r="N697" s="106"/>
      <c r="O697" s="105"/>
      <c r="P697" s="107"/>
      <c r="Q697" s="105"/>
      <c r="R697" s="106"/>
      <c r="S697" s="105"/>
      <c r="T697" s="105"/>
      <c r="U697" s="105"/>
    </row>
    <row r="698" ht="12.75" customHeight="1">
      <c r="A698" s="105"/>
      <c r="B698" s="105"/>
      <c r="C698" s="105"/>
      <c r="D698" s="105"/>
      <c r="E698" s="50"/>
      <c r="F698" s="105"/>
      <c r="G698" s="105"/>
      <c r="H698" s="105"/>
      <c r="I698" s="105"/>
      <c r="J698" s="105"/>
      <c r="K698" s="105"/>
      <c r="L698" s="105"/>
      <c r="M698" s="106"/>
      <c r="N698" s="106"/>
      <c r="O698" s="105"/>
      <c r="P698" s="107"/>
      <c r="Q698" s="105"/>
      <c r="R698" s="106"/>
      <c r="S698" s="105"/>
      <c r="T698" s="105"/>
      <c r="U698" s="105"/>
    </row>
    <row r="699" ht="12.75" customHeight="1">
      <c r="A699" s="105"/>
      <c r="B699" s="105"/>
      <c r="C699" s="105"/>
      <c r="D699" s="105"/>
      <c r="E699" s="50"/>
      <c r="F699" s="105"/>
      <c r="G699" s="105"/>
      <c r="H699" s="105"/>
      <c r="I699" s="105"/>
      <c r="J699" s="105"/>
      <c r="K699" s="105"/>
      <c r="L699" s="105"/>
      <c r="M699" s="106"/>
      <c r="N699" s="106"/>
      <c r="O699" s="105"/>
      <c r="P699" s="107"/>
      <c r="Q699" s="105"/>
      <c r="R699" s="106"/>
      <c r="S699" s="105"/>
      <c r="T699" s="105"/>
      <c r="U699" s="105"/>
    </row>
    <row r="700" ht="12.75" customHeight="1">
      <c r="A700" s="105"/>
      <c r="B700" s="105"/>
      <c r="C700" s="105"/>
      <c r="D700" s="105"/>
      <c r="E700" s="50"/>
      <c r="F700" s="105"/>
      <c r="G700" s="105"/>
      <c r="H700" s="105"/>
      <c r="I700" s="105"/>
      <c r="J700" s="105"/>
      <c r="K700" s="105"/>
      <c r="L700" s="105"/>
      <c r="M700" s="106"/>
      <c r="N700" s="106"/>
      <c r="O700" s="105"/>
      <c r="P700" s="107"/>
      <c r="Q700" s="105"/>
      <c r="R700" s="106"/>
      <c r="S700" s="105"/>
      <c r="T700" s="105"/>
      <c r="U700" s="105"/>
    </row>
    <row r="701" ht="12.75" customHeight="1">
      <c r="A701" s="105"/>
      <c r="B701" s="105"/>
      <c r="C701" s="105"/>
      <c r="D701" s="105"/>
      <c r="E701" s="50"/>
      <c r="F701" s="105"/>
      <c r="G701" s="105"/>
      <c r="H701" s="105"/>
      <c r="I701" s="105"/>
      <c r="J701" s="105"/>
      <c r="K701" s="105"/>
      <c r="L701" s="105"/>
      <c r="M701" s="106"/>
      <c r="N701" s="106"/>
      <c r="O701" s="105"/>
      <c r="P701" s="107"/>
      <c r="Q701" s="105"/>
      <c r="R701" s="106"/>
      <c r="S701" s="105"/>
      <c r="T701" s="105"/>
      <c r="U701" s="105"/>
    </row>
    <row r="702" ht="12.75" customHeight="1">
      <c r="A702" s="105"/>
      <c r="B702" s="105"/>
      <c r="C702" s="105"/>
      <c r="D702" s="105"/>
      <c r="E702" s="50"/>
      <c r="F702" s="105"/>
      <c r="G702" s="105"/>
      <c r="H702" s="105"/>
      <c r="I702" s="105"/>
      <c r="J702" s="105"/>
      <c r="K702" s="105"/>
      <c r="L702" s="105"/>
      <c r="M702" s="106"/>
      <c r="N702" s="106"/>
      <c r="O702" s="105"/>
      <c r="P702" s="107"/>
      <c r="Q702" s="105"/>
      <c r="R702" s="106"/>
      <c r="S702" s="105"/>
      <c r="T702" s="105"/>
      <c r="U702" s="105"/>
    </row>
    <row r="703" ht="12.75" customHeight="1">
      <c r="A703" s="105"/>
      <c r="B703" s="105"/>
      <c r="C703" s="105"/>
      <c r="D703" s="105"/>
      <c r="E703" s="50"/>
      <c r="F703" s="105"/>
      <c r="G703" s="105"/>
      <c r="H703" s="105"/>
      <c r="I703" s="105"/>
      <c r="J703" s="105"/>
      <c r="K703" s="105"/>
      <c r="L703" s="105"/>
      <c r="M703" s="106"/>
      <c r="N703" s="106"/>
      <c r="O703" s="105"/>
      <c r="P703" s="107"/>
      <c r="Q703" s="105"/>
      <c r="R703" s="106"/>
      <c r="S703" s="105"/>
      <c r="T703" s="105"/>
      <c r="U703" s="105"/>
    </row>
    <row r="704" ht="12.75" customHeight="1">
      <c r="A704" s="105"/>
      <c r="B704" s="105"/>
      <c r="C704" s="105"/>
      <c r="D704" s="105"/>
      <c r="E704" s="50"/>
      <c r="F704" s="105"/>
      <c r="G704" s="105"/>
      <c r="H704" s="105"/>
      <c r="I704" s="105"/>
      <c r="J704" s="105"/>
      <c r="K704" s="105"/>
      <c r="L704" s="105"/>
      <c r="M704" s="106"/>
      <c r="N704" s="106"/>
      <c r="O704" s="105"/>
      <c r="P704" s="107"/>
      <c r="Q704" s="105"/>
      <c r="R704" s="106"/>
      <c r="S704" s="105"/>
      <c r="T704" s="105"/>
      <c r="U704" s="105"/>
    </row>
    <row r="705" ht="12.75" customHeight="1">
      <c r="A705" s="105"/>
      <c r="B705" s="105"/>
      <c r="C705" s="105"/>
      <c r="D705" s="105"/>
      <c r="E705" s="50"/>
      <c r="F705" s="105"/>
      <c r="G705" s="105"/>
      <c r="H705" s="105"/>
      <c r="I705" s="105"/>
      <c r="J705" s="105"/>
      <c r="K705" s="105"/>
      <c r="L705" s="105"/>
      <c r="M705" s="106"/>
      <c r="N705" s="106"/>
      <c r="O705" s="105"/>
      <c r="P705" s="107"/>
      <c r="Q705" s="105"/>
      <c r="R705" s="106"/>
      <c r="S705" s="105"/>
      <c r="T705" s="105"/>
      <c r="U705" s="105"/>
    </row>
    <row r="706" ht="12.75" customHeight="1">
      <c r="A706" s="105"/>
      <c r="B706" s="105"/>
      <c r="C706" s="105"/>
      <c r="D706" s="105"/>
      <c r="E706" s="50"/>
      <c r="F706" s="105"/>
      <c r="G706" s="105"/>
      <c r="H706" s="105"/>
      <c r="I706" s="105"/>
      <c r="J706" s="105"/>
      <c r="K706" s="105"/>
      <c r="L706" s="105"/>
      <c r="M706" s="106"/>
      <c r="N706" s="106"/>
      <c r="O706" s="105"/>
      <c r="P706" s="107"/>
      <c r="Q706" s="105"/>
      <c r="R706" s="106"/>
      <c r="S706" s="105"/>
      <c r="T706" s="105"/>
      <c r="U706" s="105"/>
    </row>
    <row r="707" ht="12.75" customHeight="1">
      <c r="A707" s="105"/>
      <c r="B707" s="105"/>
      <c r="C707" s="105"/>
      <c r="D707" s="105"/>
      <c r="E707" s="50"/>
      <c r="F707" s="105"/>
      <c r="G707" s="105"/>
      <c r="H707" s="105"/>
      <c r="I707" s="105"/>
      <c r="J707" s="105"/>
      <c r="K707" s="105"/>
      <c r="L707" s="105"/>
      <c r="M707" s="106"/>
      <c r="N707" s="106"/>
      <c r="O707" s="105"/>
      <c r="P707" s="107"/>
      <c r="Q707" s="105"/>
      <c r="R707" s="106"/>
      <c r="S707" s="105"/>
      <c r="T707" s="105"/>
      <c r="U707" s="105"/>
    </row>
    <row r="708" ht="12.75" customHeight="1">
      <c r="A708" s="105"/>
      <c r="B708" s="105"/>
      <c r="C708" s="105"/>
      <c r="D708" s="105"/>
      <c r="E708" s="50"/>
      <c r="F708" s="105"/>
      <c r="G708" s="105"/>
      <c r="H708" s="105"/>
      <c r="I708" s="105"/>
      <c r="J708" s="105"/>
      <c r="K708" s="105"/>
      <c r="L708" s="105"/>
      <c r="M708" s="106"/>
      <c r="N708" s="106"/>
      <c r="O708" s="105"/>
      <c r="P708" s="107"/>
      <c r="Q708" s="105"/>
      <c r="R708" s="106"/>
      <c r="S708" s="105"/>
      <c r="T708" s="105"/>
      <c r="U708" s="105"/>
    </row>
    <row r="709" ht="12.75" customHeight="1">
      <c r="A709" s="105"/>
      <c r="B709" s="105"/>
      <c r="C709" s="105"/>
      <c r="D709" s="105"/>
      <c r="E709" s="50"/>
      <c r="F709" s="105"/>
      <c r="G709" s="105"/>
      <c r="H709" s="105"/>
      <c r="I709" s="105"/>
      <c r="J709" s="105"/>
      <c r="K709" s="105"/>
      <c r="L709" s="105"/>
      <c r="M709" s="106"/>
      <c r="N709" s="106"/>
      <c r="O709" s="105"/>
      <c r="P709" s="107"/>
      <c r="Q709" s="105"/>
      <c r="R709" s="106"/>
      <c r="S709" s="105"/>
      <c r="T709" s="105"/>
      <c r="U709" s="105"/>
    </row>
    <row r="710" ht="12.75" customHeight="1">
      <c r="A710" s="105"/>
      <c r="B710" s="105"/>
      <c r="C710" s="105"/>
      <c r="D710" s="105"/>
      <c r="E710" s="50"/>
      <c r="F710" s="105"/>
      <c r="G710" s="105"/>
      <c r="H710" s="105"/>
      <c r="I710" s="105"/>
      <c r="J710" s="105"/>
      <c r="K710" s="105"/>
      <c r="L710" s="105"/>
      <c r="M710" s="106"/>
      <c r="N710" s="106"/>
      <c r="O710" s="105"/>
      <c r="P710" s="107"/>
      <c r="Q710" s="105"/>
      <c r="R710" s="106"/>
      <c r="S710" s="105"/>
      <c r="T710" s="105"/>
      <c r="U710" s="105"/>
    </row>
    <row r="711" ht="12.75" customHeight="1">
      <c r="A711" s="105"/>
      <c r="B711" s="105"/>
      <c r="C711" s="105"/>
      <c r="D711" s="105"/>
      <c r="E711" s="50"/>
      <c r="F711" s="105"/>
      <c r="G711" s="105"/>
      <c r="H711" s="105"/>
      <c r="I711" s="105"/>
      <c r="J711" s="105"/>
      <c r="K711" s="105"/>
      <c r="L711" s="105"/>
      <c r="M711" s="106"/>
      <c r="N711" s="106"/>
      <c r="O711" s="105"/>
      <c r="P711" s="107"/>
      <c r="Q711" s="105"/>
      <c r="R711" s="106"/>
      <c r="S711" s="105"/>
      <c r="T711" s="105"/>
      <c r="U711" s="105"/>
    </row>
    <row r="712" ht="12.75" customHeight="1">
      <c r="A712" s="105"/>
      <c r="B712" s="105"/>
      <c r="C712" s="105"/>
      <c r="D712" s="105"/>
      <c r="E712" s="50"/>
      <c r="F712" s="105"/>
      <c r="G712" s="105"/>
      <c r="H712" s="105"/>
      <c r="I712" s="105"/>
      <c r="J712" s="105"/>
      <c r="K712" s="105"/>
      <c r="L712" s="105"/>
      <c r="M712" s="106"/>
      <c r="N712" s="106"/>
      <c r="O712" s="105"/>
      <c r="P712" s="107"/>
      <c r="Q712" s="105"/>
      <c r="R712" s="106"/>
      <c r="S712" s="105"/>
      <c r="T712" s="105"/>
      <c r="U712" s="105"/>
    </row>
    <row r="713" ht="12.75" customHeight="1">
      <c r="A713" s="105"/>
      <c r="B713" s="105"/>
      <c r="C713" s="105"/>
      <c r="D713" s="105"/>
      <c r="E713" s="50"/>
      <c r="F713" s="105"/>
      <c r="G713" s="105"/>
      <c r="H713" s="105"/>
      <c r="I713" s="105"/>
      <c r="J713" s="105"/>
      <c r="K713" s="105"/>
      <c r="L713" s="105"/>
      <c r="M713" s="106"/>
      <c r="N713" s="106"/>
      <c r="O713" s="105"/>
      <c r="P713" s="107"/>
      <c r="Q713" s="105"/>
      <c r="R713" s="106"/>
      <c r="S713" s="105"/>
      <c r="T713" s="105"/>
      <c r="U713" s="105"/>
    </row>
    <row r="714" ht="12.75" customHeight="1">
      <c r="A714" s="105"/>
      <c r="B714" s="105"/>
      <c r="C714" s="105"/>
      <c r="D714" s="105"/>
      <c r="E714" s="50"/>
      <c r="F714" s="105"/>
      <c r="G714" s="105"/>
      <c r="H714" s="105"/>
      <c r="I714" s="105"/>
      <c r="J714" s="105"/>
      <c r="K714" s="105"/>
      <c r="L714" s="105"/>
      <c r="M714" s="106"/>
      <c r="N714" s="106"/>
      <c r="O714" s="105"/>
      <c r="P714" s="107"/>
      <c r="Q714" s="105"/>
      <c r="R714" s="106"/>
      <c r="S714" s="105"/>
      <c r="T714" s="105"/>
      <c r="U714" s="105"/>
    </row>
    <row r="715" ht="12.75" customHeight="1">
      <c r="A715" s="105"/>
      <c r="B715" s="105"/>
      <c r="C715" s="105"/>
      <c r="D715" s="105"/>
      <c r="E715" s="50"/>
      <c r="F715" s="105"/>
      <c r="G715" s="105"/>
      <c r="H715" s="105"/>
      <c r="I715" s="105"/>
      <c r="J715" s="105"/>
      <c r="K715" s="105"/>
      <c r="L715" s="105"/>
      <c r="M715" s="106"/>
      <c r="N715" s="106"/>
      <c r="O715" s="105"/>
      <c r="P715" s="107"/>
      <c r="Q715" s="105"/>
      <c r="R715" s="106"/>
      <c r="S715" s="105"/>
      <c r="T715" s="105"/>
      <c r="U715" s="105"/>
    </row>
    <row r="716" ht="12.75" customHeight="1">
      <c r="A716" s="105"/>
      <c r="B716" s="105"/>
      <c r="C716" s="105"/>
      <c r="D716" s="105"/>
      <c r="E716" s="50"/>
      <c r="F716" s="105"/>
      <c r="G716" s="105"/>
      <c r="H716" s="105"/>
      <c r="I716" s="105"/>
      <c r="J716" s="105"/>
      <c r="K716" s="105"/>
      <c r="L716" s="105"/>
      <c r="M716" s="106"/>
      <c r="N716" s="106"/>
      <c r="O716" s="105"/>
      <c r="P716" s="107"/>
      <c r="Q716" s="105"/>
      <c r="R716" s="106"/>
      <c r="S716" s="105"/>
      <c r="T716" s="105"/>
      <c r="U716" s="105"/>
    </row>
    <row r="717" ht="12.75" customHeight="1">
      <c r="A717" s="105"/>
      <c r="B717" s="105"/>
      <c r="C717" s="105"/>
      <c r="D717" s="105"/>
      <c r="E717" s="50"/>
      <c r="F717" s="105"/>
      <c r="G717" s="105"/>
      <c r="H717" s="105"/>
      <c r="I717" s="105"/>
      <c r="J717" s="105"/>
      <c r="K717" s="105"/>
      <c r="L717" s="105"/>
      <c r="M717" s="106"/>
      <c r="N717" s="106"/>
      <c r="O717" s="105"/>
      <c r="P717" s="107"/>
      <c r="Q717" s="105"/>
      <c r="R717" s="106"/>
      <c r="S717" s="105"/>
      <c r="T717" s="105"/>
      <c r="U717" s="105"/>
    </row>
    <row r="718" ht="12.75" customHeight="1">
      <c r="A718" s="105"/>
      <c r="B718" s="105"/>
      <c r="C718" s="105"/>
      <c r="D718" s="105"/>
      <c r="E718" s="50"/>
      <c r="F718" s="105"/>
      <c r="G718" s="105"/>
      <c r="H718" s="105"/>
      <c r="I718" s="105"/>
      <c r="J718" s="105"/>
      <c r="K718" s="105"/>
      <c r="L718" s="105"/>
      <c r="M718" s="106"/>
      <c r="N718" s="106"/>
      <c r="O718" s="105"/>
      <c r="P718" s="107"/>
      <c r="Q718" s="105"/>
      <c r="R718" s="106"/>
      <c r="S718" s="105"/>
      <c r="T718" s="105"/>
      <c r="U718" s="105"/>
    </row>
    <row r="719" ht="12.75" customHeight="1">
      <c r="A719" s="105"/>
      <c r="B719" s="105"/>
      <c r="C719" s="105"/>
      <c r="D719" s="105"/>
      <c r="E719" s="50"/>
      <c r="F719" s="105"/>
      <c r="G719" s="105"/>
      <c r="H719" s="105"/>
      <c r="I719" s="105"/>
      <c r="J719" s="105"/>
      <c r="K719" s="105"/>
      <c r="L719" s="105"/>
      <c r="M719" s="106"/>
      <c r="N719" s="106"/>
      <c r="O719" s="105"/>
      <c r="P719" s="107"/>
      <c r="Q719" s="105"/>
      <c r="R719" s="106"/>
      <c r="S719" s="105"/>
      <c r="T719" s="105"/>
      <c r="U719" s="105"/>
    </row>
    <row r="720" ht="12.75" customHeight="1">
      <c r="A720" s="105"/>
      <c r="B720" s="105"/>
      <c r="C720" s="105"/>
      <c r="D720" s="105"/>
      <c r="E720" s="50"/>
      <c r="F720" s="105"/>
      <c r="G720" s="105"/>
      <c r="H720" s="105"/>
      <c r="I720" s="105"/>
      <c r="J720" s="105"/>
      <c r="K720" s="105"/>
      <c r="L720" s="105"/>
      <c r="M720" s="106"/>
      <c r="N720" s="106"/>
      <c r="O720" s="105"/>
      <c r="P720" s="107"/>
      <c r="Q720" s="105"/>
      <c r="R720" s="106"/>
      <c r="S720" s="105"/>
      <c r="T720" s="105"/>
      <c r="U720" s="105"/>
    </row>
    <row r="721" ht="12.75" customHeight="1">
      <c r="A721" s="105"/>
      <c r="B721" s="105"/>
      <c r="C721" s="105"/>
      <c r="D721" s="105"/>
      <c r="E721" s="50"/>
      <c r="F721" s="105"/>
      <c r="G721" s="105"/>
      <c r="H721" s="105"/>
      <c r="I721" s="105"/>
      <c r="J721" s="105"/>
      <c r="K721" s="105"/>
      <c r="L721" s="105"/>
      <c r="M721" s="106"/>
      <c r="N721" s="106"/>
      <c r="O721" s="105"/>
      <c r="P721" s="107"/>
      <c r="Q721" s="105"/>
      <c r="R721" s="106"/>
      <c r="S721" s="105"/>
      <c r="T721" s="105"/>
      <c r="U721" s="105"/>
    </row>
    <row r="722" ht="12.75" customHeight="1">
      <c r="A722" s="105"/>
      <c r="B722" s="105"/>
      <c r="C722" s="105"/>
      <c r="D722" s="105"/>
      <c r="E722" s="50"/>
      <c r="F722" s="105"/>
      <c r="G722" s="105"/>
      <c r="H722" s="105"/>
      <c r="I722" s="105"/>
      <c r="J722" s="105"/>
      <c r="K722" s="105"/>
      <c r="L722" s="105"/>
      <c r="M722" s="106"/>
      <c r="N722" s="106"/>
      <c r="O722" s="105"/>
      <c r="P722" s="107"/>
      <c r="Q722" s="105"/>
      <c r="R722" s="106"/>
      <c r="S722" s="105"/>
      <c r="T722" s="105"/>
      <c r="U722" s="105"/>
    </row>
    <row r="723" ht="12.75" customHeight="1">
      <c r="A723" s="105"/>
      <c r="B723" s="105"/>
      <c r="C723" s="105"/>
      <c r="D723" s="105"/>
      <c r="E723" s="50"/>
      <c r="F723" s="105"/>
      <c r="G723" s="105"/>
      <c r="H723" s="105"/>
      <c r="I723" s="105"/>
      <c r="J723" s="105"/>
      <c r="K723" s="105"/>
      <c r="L723" s="105"/>
      <c r="M723" s="106"/>
      <c r="N723" s="106"/>
      <c r="O723" s="105"/>
      <c r="P723" s="107"/>
      <c r="Q723" s="105"/>
      <c r="R723" s="106"/>
      <c r="S723" s="105"/>
      <c r="T723" s="105"/>
      <c r="U723" s="105"/>
    </row>
    <row r="724" ht="12.75" customHeight="1">
      <c r="A724" s="105"/>
      <c r="B724" s="105"/>
      <c r="C724" s="105"/>
      <c r="D724" s="105"/>
      <c r="E724" s="50"/>
      <c r="F724" s="105"/>
      <c r="G724" s="105"/>
      <c r="H724" s="105"/>
      <c r="I724" s="105"/>
      <c r="J724" s="105"/>
      <c r="K724" s="105"/>
      <c r="L724" s="105"/>
      <c r="M724" s="106"/>
      <c r="N724" s="106"/>
      <c r="O724" s="105"/>
      <c r="P724" s="107"/>
      <c r="Q724" s="105"/>
      <c r="R724" s="106"/>
      <c r="S724" s="105"/>
      <c r="T724" s="105"/>
      <c r="U724" s="105"/>
    </row>
    <row r="725" ht="12.75" customHeight="1">
      <c r="A725" s="105"/>
      <c r="B725" s="105"/>
      <c r="C725" s="105"/>
      <c r="D725" s="105"/>
      <c r="E725" s="50"/>
      <c r="F725" s="105"/>
      <c r="G725" s="105"/>
      <c r="H725" s="105"/>
      <c r="I725" s="105"/>
      <c r="J725" s="105"/>
      <c r="K725" s="105"/>
      <c r="L725" s="105"/>
      <c r="M725" s="106"/>
      <c r="N725" s="106"/>
      <c r="O725" s="105"/>
      <c r="P725" s="107"/>
      <c r="Q725" s="105"/>
      <c r="R725" s="106"/>
      <c r="S725" s="105"/>
      <c r="T725" s="105"/>
      <c r="U725" s="105"/>
    </row>
    <row r="726" ht="12.75" customHeight="1">
      <c r="A726" s="105"/>
      <c r="B726" s="105"/>
      <c r="C726" s="105"/>
      <c r="D726" s="105"/>
      <c r="E726" s="50"/>
      <c r="F726" s="105"/>
      <c r="G726" s="105"/>
      <c r="H726" s="105"/>
      <c r="I726" s="105"/>
      <c r="J726" s="105"/>
      <c r="K726" s="105"/>
      <c r="L726" s="105"/>
      <c r="M726" s="106"/>
      <c r="N726" s="106"/>
      <c r="O726" s="105"/>
      <c r="P726" s="107"/>
      <c r="Q726" s="105"/>
      <c r="R726" s="106"/>
      <c r="S726" s="105"/>
      <c r="T726" s="105"/>
      <c r="U726" s="105"/>
    </row>
    <row r="727" ht="12.75" customHeight="1">
      <c r="A727" s="105"/>
      <c r="B727" s="105"/>
      <c r="C727" s="105"/>
      <c r="D727" s="105"/>
      <c r="E727" s="50"/>
      <c r="F727" s="105"/>
      <c r="G727" s="105"/>
      <c r="H727" s="105"/>
      <c r="I727" s="105"/>
      <c r="J727" s="105"/>
      <c r="K727" s="105"/>
      <c r="L727" s="105"/>
      <c r="M727" s="106"/>
      <c r="N727" s="106"/>
      <c r="O727" s="105"/>
      <c r="P727" s="107"/>
      <c r="Q727" s="105"/>
      <c r="R727" s="106"/>
      <c r="S727" s="105"/>
      <c r="T727" s="105"/>
      <c r="U727" s="105"/>
    </row>
    <row r="728" ht="12.75" customHeight="1">
      <c r="A728" s="105"/>
      <c r="B728" s="105"/>
      <c r="C728" s="105"/>
      <c r="D728" s="105"/>
      <c r="E728" s="50"/>
      <c r="F728" s="105"/>
      <c r="G728" s="105"/>
      <c r="H728" s="105"/>
      <c r="I728" s="105"/>
      <c r="J728" s="105"/>
      <c r="K728" s="105"/>
      <c r="L728" s="105"/>
      <c r="M728" s="106"/>
      <c r="N728" s="106"/>
      <c r="O728" s="105"/>
      <c r="P728" s="107"/>
      <c r="Q728" s="105"/>
      <c r="R728" s="106"/>
      <c r="S728" s="105"/>
      <c r="T728" s="105"/>
      <c r="U728" s="105"/>
    </row>
    <row r="729" ht="12.75" customHeight="1">
      <c r="A729" s="105"/>
      <c r="B729" s="105"/>
      <c r="C729" s="105"/>
      <c r="D729" s="105"/>
      <c r="E729" s="50"/>
      <c r="F729" s="105"/>
      <c r="G729" s="105"/>
      <c r="H729" s="105"/>
      <c r="I729" s="105"/>
      <c r="J729" s="105"/>
      <c r="K729" s="105"/>
      <c r="L729" s="105"/>
      <c r="M729" s="106"/>
      <c r="N729" s="106"/>
      <c r="O729" s="105"/>
      <c r="P729" s="107"/>
      <c r="Q729" s="105"/>
      <c r="R729" s="106"/>
      <c r="S729" s="105"/>
      <c r="T729" s="105"/>
      <c r="U729" s="105"/>
    </row>
    <row r="730" ht="12.75" customHeight="1">
      <c r="A730" s="105"/>
      <c r="B730" s="105"/>
      <c r="C730" s="105"/>
      <c r="D730" s="105"/>
      <c r="E730" s="50"/>
      <c r="F730" s="105"/>
      <c r="G730" s="105"/>
      <c r="H730" s="105"/>
      <c r="I730" s="105"/>
      <c r="J730" s="105"/>
      <c r="K730" s="105"/>
      <c r="L730" s="105"/>
      <c r="M730" s="106"/>
      <c r="N730" s="106"/>
      <c r="O730" s="105"/>
      <c r="P730" s="107"/>
      <c r="Q730" s="105"/>
      <c r="R730" s="106"/>
      <c r="S730" s="105"/>
      <c r="T730" s="105"/>
      <c r="U730" s="105"/>
    </row>
    <row r="731" ht="12.75" customHeight="1">
      <c r="A731" s="105"/>
      <c r="B731" s="105"/>
      <c r="C731" s="105"/>
      <c r="D731" s="105"/>
      <c r="E731" s="50"/>
      <c r="F731" s="105"/>
      <c r="G731" s="105"/>
      <c r="H731" s="105"/>
      <c r="I731" s="105"/>
      <c r="J731" s="105"/>
      <c r="K731" s="105"/>
      <c r="L731" s="105"/>
      <c r="M731" s="106"/>
      <c r="N731" s="106"/>
      <c r="O731" s="105"/>
      <c r="P731" s="107"/>
      <c r="Q731" s="105"/>
      <c r="R731" s="106"/>
      <c r="S731" s="105"/>
      <c r="T731" s="105"/>
      <c r="U731" s="105"/>
    </row>
    <row r="732" ht="12.75" customHeight="1">
      <c r="A732" s="105"/>
      <c r="B732" s="105"/>
      <c r="C732" s="105"/>
      <c r="D732" s="105"/>
      <c r="E732" s="50"/>
      <c r="F732" s="105"/>
      <c r="G732" s="105"/>
      <c r="H732" s="105"/>
      <c r="I732" s="105"/>
      <c r="J732" s="105"/>
      <c r="K732" s="105"/>
      <c r="L732" s="105"/>
      <c r="M732" s="106"/>
      <c r="N732" s="106"/>
      <c r="O732" s="105"/>
      <c r="P732" s="107"/>
      <c r="Q732" s="105"/>
      <c r="R732" s="106"/>
      <c r="S732" s="105"/>
      <c r="T732" s="105"/>
      <c r="U732" s="105"/>
    </row>
    <row r="733" ht="12.75" customHeight="1">
      <c r="A733" s="105"/>
      <c r="B733" s="105"/>
      <c r="C733" s="105"/>
      <c r="D733" s="105"/>
      <c r="E733" s="50"/>
      <c r="F733" s="105"/>
      <c r="G733" s="105"/>
      <c r="H733" s="105"/>
      <c r="I733" s="105"/>
      <c r="J733" s="105"/>
      <c r="K733" s="105"/>
      <c r="L733" s="105"/>
      <c r="M733" s="106"/>
      <c r="N733" s="106"/>
      <c r="O733" s="105"/>
      <c r="P733" s="107"/>
      <c r="Q733" s="105"/>
      <c r="R733" s="106"/>
      <c r="S733" s="105"/>
      <c r="T733" s="105"/>
      <c r="U733" s="105"/>
    </row>
    <row r="734" ht="12.75" customHeight="1">
      <c r="A734" s="105"/>
      <c r="B734" s="105"/>
      <c r="C734" s="105"/>
      <c r="D734" s="105"/>
      <c r="E734" s="50"/>
      <c r="F734" s="105"/>
      <c r="G734" s="105"/>
      <c r="H734" s="105"/>
      <c r="I734" s="105"/>
      <c r="J734" s="105"/>
      <c r="K734" s="105"/>
      <c r="L734" s="105"/>
      <c r="M734" s="106"/>
      <c r="N734" s="106"/>
      <c r="O734" s="105"/>
      <c r="P734" s="107"/>
      <c r="Q734" s="105"/>
      <c r="R734" s="106"/>
      <c r="S734" s="105"/>
      <c r="T734" s="105"/>
      <c r="U734" s="105"/>
    </row>
    <row r="735" ht="12.75" customHeight="1">
      <c r="A735" s="105"/>
      <c r="B735" s="105"/>
      <c r="C735" s="105"/>
      <c r="D735" s="105"/>
      <c r="E735" s="50"/>
      <c r="F735" s="105"/>
      <c r="G735" s="105"/>
      <c r="H735" s="105"/>
      <c r="I735" s="105"/>
      <c r="J735" s="105"/>
      <c r="K735" s="105"/>
      <c r="L735" s="105"/>
      <c r="M735" s="106"/>
      <c r="N735" s="106"/>
      <c r="O735" s="105"/>
      <c r="P735" s="107"/>
      <c r="Q735" s="105"/>
      <c r="R735" s="106"/>
      <c r="S735" s="105"/>
      <c r="T735" s="105"/>
      <c r="U735" s="105"/>
    </row>
    <row r="736" ht="12.75" customHeight="1">
      <c r="A736" s="105"/>
      <c r="B736" s="105"/>
      <c r="C736" s="105"/>
      <c r="D736" s="105"/>
      <c r="E736" s="50"/>
      <c r="F736" s="105"/>
      <c r="G736" s="105"/>
      <c r="H736" s="105"/>
      <c r="I736" s="105"/>
      <c r="J736" s="105"/>
      <c r="K736" s="105"/>
      <c r="L736" s="105"/>
      <c r="M736" s="106"/>
      <c r="N736" s="106"/>
      <c r="O736" s="105"/>
      <c r="P736" s="107"/>
      <c r="Q736" s="105"/>
      <c r="R736" s="106"/>
      <c r="S736" s="105"/>
      <c r="T736" s="105"/>
      <c r="U736" s="105"/>
    </row>
    <row r="737" ht="12.75" customHeight="1">
      <c r="A737" s="105"/>
      <c r="B737" s="105"/>
      <c r="C737" s="105"/>
      <c r="D737" s="105"/>
      <c r="E737" s="50"/>
      <c r="F737" s="105"/>
      <c r="G737" s="105"/>
      <c r="H737" s="105"/>
      <c r="I737" s="105"/>
      <c r="J737" s="105"/>
      <c r="K737" s="105"/>
      <c r="L737" s="105"/>
      <c r="M737" s="106"/>
      <c r="N737" s="106"/>
      <c r="O737" s="105"/>
      <c r="P737" s="107"/>
      <c r="Q737" s="105"/>
      <c r="R737" s="106"/>
      <c r="S737" s="105"/>
      <c r="T737" s="105"/>
      <c r="U737" s="105"/>
    </row>
    <row r="738" ht="12.75" customHeight="1">
      <c r="A738" s="105"/>
      <c r="B738" s="105"/>
      <c r="C738" s="105"/>
      <c r="D738" s="105"/>
      <c r="E738" s="50"/>
      <c r="F738" s="105"/>
      <c r="G738" s="105"/>
      <c r="H738" s="105"/>
      <c r="I738" s="105"/>
      <c r="J738" s="105"/>
      <c r="K738" s="105"/>
      <c r="L738" s="105"/>
      <c r="M738" s="106"/>
      <c r="N738" s="106"/>
      <c r="O738" s="105"/>
      <c r="P738" s="107"/>
      <c r="Q738" s="105"/>
      <c r="R738" s="106"/>
      <c r="S738" s="105"/>
      <c r="T738" s="105"/>
      <c r="U738" s="105"/>
    </row>
    <row r="739" ht="12.75" customHeight="1">
      <c r="A739" s="105"/>
      <c r="B739" s="105"/>
      <c r="C739" s="105"/>
      <c r="D739" s="105"/>
      <c r="E739" s="50"/>
      <c r="F739" s="105"/>
      <c r="G739" s="105"/>
      <c r="H739" s="105"/>
      <c r="I739" s="105"/>
      <c r="J739" s="105"/>
      <c r="K739" s="105"/>
      <c r="L739" s="105"/>
      <c r="M739" s="106"/>
      <c r="N739" s="106"/>
      <c r="O739" s="105"/>
      <c r="P739" s="107"/>
      <c r="Q739" s="105"/>
      <c r="R739" s="106"/>
      <c r="S739" s="105"/>
      <c r="T739" s="105"/>
      <c r="U739" s="105"/>
    </row>
    <row r="740" ht="12.75" customHeight="1">
      <c r="A740" s="105"/>
      <c r="B740" s="105"/>
      <c r="C740" s="105"/>
      <c r="D740" s="105"/>
      <c r="E740" s="50"/>
      <c r="F740" s="105"/>
      <c r="G740" s="105"/>
      <c r="H740" s="105"/>
      <c r="I740" s="105"/>
      <c r="J740" s="105"/>
      <c r="K740" s="105"/>
      <c r="L740" s="105"/>
      <c r="M740" s="106"/>
      <c r="N740" s="106"/>
      <c r="O740" s="105"/>
      <c r="P740" s="107"/>
      <c r="Q740" s="105"/>
      <c r="R740" s="106"/>
      <c r="S740" s="105"/>
      <c r="T740" s="105"/>
      <c r="U740" s="105"/>
    </row>
    <row r="741" ht="12.75" customHeight="1">
      <c r="A741" s="105"/>
      <c r="B741" s="105"/>
      <c r="C741" s="105"/>
      <c r="D741" s="105"/>
      <c r="E741" s="50"/>
      <c r="F741" s="105"/>
      <c r="G741" s="105"/>
      <c r="H741" s="105"/>
      <c r="I741" s="105"/>
      <c r="J741" s="105"/>
      <c r="K741" s="105"/>
      <c r="L741" s="105"/>
      <c r="M741" s="106"/>
      <c r="N741" s="106"/>
      <c r="O741" s="105"/>
      <c r="P741" s="107"/>
      <c r="Q741" s="105"/>
      <c r="R741" s="106"/>
      <c r="S741" s="105"/>
      <c r="T741" s="105"/>
      <c r="U741" s="105"/>
    </row>
    <row r="742" ht="12.75" customHeight="1">
      <c r="A742" s="105"/>
      <c r="B742" s="105"/>
      <c r="C742" s="105"/>
      <c r="D742" s="105"/>
      <c r="E742" s="50"/>
      <c r="F742" s="105"/>
      <c r="G742" s="105"/>
      <c r="H742" s="105"/>
      <c r="I742" s="105"/>
      <c r="J742" s="105"/>
      <c r="K742" s="105"/>
      <c r="L742" s="105"/>
      <c r="M742" s="106"/>
      <c r="N742" s="106"/>
      <c r="O742" s="105"/>
      <c r="P742" s="107"/>
      <c r="Q742" s="105"/>
      <c r="R742" s="106"/>
      <c r="S742" s="105"/>
      <c r="T742" s="105"/>
      <c r="U742" s="105"/>
    </row>
    <row r="743" ht="12.75" customHeight="1">
      <c r="A743" s="105"/>
      <c r="B743" s="105"/>
      <c r="C743" s="105"/>
      <c r="D743" s="105"/>
      <c r="E743" s="50"/>
      <c r="F743" s="105"/>
      <c r="G743" s="105"/>
      <c r="H743" s="105"/>
      <c r="I743" s="105"/>
      <c r="J743" s="105"/>
      <c r="K743" s="105"/>
      <c r="L743" s="105"/>
      <c r="M743" s="106"/>
      <c r="N743" s="106"/>
      <c r="O743" s="105"/>
      <c r="P743" s="107"/>
      <c r="Q743" s="105"/>
      <c r="R743" s="106"/>
      <c r="S743" s="105"/>
      <c r="T743" s="105"/>
      <c r="U743" s="105"/>
    </row>
    <row r="744" ht="12.75" customHeight="1">
      <c r="A744" s="105"/>
      <c r="B744" s="105"/>
      <c r="C744" s="105"/>
      <c r="D744" s="105"/>
      <c r="E744" s="50"/>
      <c r="F744" s="105"/>
      <c r="G744" s="105"/>
      <c r="H744" s="105"/>
      <c r="I744" s="105"/>
      <c r="J744" s="105"/>
      <c r="K744" s="105"/>
      <c r="L744" s="105"/>
      <c r="M744" s="106"/>
      <c r="N744" s="106"/>
      <c r="O744" s="105"/>
      <c r="P744" s="107"/>
      <c r="Q744" s="105"/>
      <c r="R744" s="106"/>
      <c r="S744" s="105"/>
      <c r="T744" s="105"/>
      <c r="U744" s="105"/>
    </row>
    <row r="745" ht="12.75" customHeight="1">
      <c r="A745" s="105"/>
      <c r="B745" s="105"/>
      <c r="C745" s="105"/>
      <c r="D745" s="105"/>
      <c r="E745" s="50"/>
      <c r="F745" s="105"/>
      <c r="G745" s="105"/>
      <c r="H745" s="105"/>
      <c r="I745" s="105"/>
      <c r="J745" s="105"/>
      <c r="K745" s="105"/>
      <c r="L745" s="105"/>
      <c r="M745" s="106"/>
      <c r="N745" s="106"/>
      <c r="O745" s="105"/>
      <c r="P745" s="107"/>
      <c r="Q745" s="105"/>
      <c r="R745" s="106"/>
      <c r="S745" s="105"/>
      <c r="T745" s="105"/>
      <c r="U745" s="105"/>
    </row>
    <row r="746" ht="12.75" customHeight="1">
      <c r="A746" s="105"/>
      <c r="B746" s="105"/>
      <c r="C746" s="105"/>
      <c r="D746" s="105"/>
      <c r="E746" s="50"/>
      <c r="F746" s="105"/>
      <c r="G746" s="105"/>
      <c r="H746" s="105"/>
      <c r="I746" s="105"/>
      <c r="J746" s="105"/>
      <c r="K746" s="105"/>
      <c r="L746" s="105"/>
      <c r="M746" s="106"/>
      <c r="N746" s="106"/>
      <c r="O746" s="105"/>
      <c r="P746" s="107"/>
      <c r="Q746" s="105"/>
      <c r="R746" s="106"/>
      <c r="S746" s="105"/>
      <c r="T746" s="105"/>
      <c r="U746" s="105"/>
    </row>
    <row r="747" ht="12.75" customHeight="1">
      <c r="A747" s="105"/>
      <c r="B747" s="105"/>
      <c r="C747" s="105"/>
      <c r="D747" s="105"/>
      <c r="E747" s="50"/>
      <c r="F747" s="105"/>
      <c r="G747" s="105"/>
      <c r="H747" s="105"/>
      <c r="I747" s="105"/>
      <c r="J747" s="105"/>
      <c r="K747" s="105"/>
      <c r="L747" s="105"/>
      <c r="M747" s="106"/>
      <c r="N747" s="106"/>
      <c r="O747" s="105"/>
      <c r="P747" s="107"/>
      <c r="Q747" s="105"/>
      <c r="R747" s="106"/>
      <c r="S747" s="105"/>
      <c r="T747" s="105"/>
      <c r="U747" s="105"/>
    </row>
    <row r="748" ht="12.75" customHeight="1">
      <c r="A748" s="105"/>
      <c r="B748" s="105"/>
      <c r="C748" s="105"/>
      <c r="D748" s="105"/>
      <c r="E748" s="50"/>
      <c r="F748" s="105"/>
      <c r="G748" s="105"/>
      <c r="H748" s="105"/>
      <c r="I748" s="105"/>
      <c r="J748" s="105"/>
      <c r="K748" s="105"/>
      <c r="L748" s="105"/>
      <c r="M748" s="106"/>
      <c r="N748" s="106"/>
      <c r="O748" s="105"/>
      <c r="P748" s="107"/>
      <c r="Q748" s="105"/>
      <c r="R748" s="106"/>
      <c r="S748" s="105"/>
      <c r="T748" s="105"/>
      <c r="U748" s="105"/>
    </row>
    <row r="749" ht="12.75" customHeight="1">
      <c r="A749" s="105"/>
      <c r="B749" s="105"/>
      <c r="C749" s="105"/>
      <c r="D749" s="105"/>
      <c r="E749" s="50"/>
      <c r="F749" s="105"/>
      <c r="G749" s="105"/>
      <c r="H749" s="105"/>
      <c r="I749" s="105"/>
      <c r="J749" s="105"/>
      <c r="K749" s="105"/>
      <c r="L749" s="105"/>
      <c r="M749" s="106"/>
      <c r="N749" s="106"/>
      <c r="O749" s="105"/>
      <c r="P749" s="107"/>
      <c r="Q749" s="105"/>
      <c r="R749" s="106"/>
      <c r="S749" s="105"/>
      <c r="T749" s="105"/>
      <c r="U749" s="105"/>
    </row>
    <row r="750" ht="12.75" customHeight="1">
      <c r="A750" s="105"/>
      <c r="B750" s="105"/>
      <c r="C750" s="105"/>
      <c r="D750" s="105"/>
      <c r="E750" s="50"/>
      <c r="F750" s="105"/>
      <c r="G750" s="105"/>
      <c r="H750" s="105"/>
      <c r="I750" s="105"/>
      <c r="J750" s="105"/>
      <c r="K750" s="105"/>
      <c r="L750" s="105"/>
      <c r="M750" s="106"/>
      <c r="N750" s="106"/>
      <c r="O750" s="105"/>
      <c r="P750" s="107"/>
      <c r="Q750" s="105"/>
      <c r="R750" s="106"/>
      <c r="S750" s="105"/>
      <c r="T750" s="105"/>
      <c r="U750" s="105"/>
    </row>
    <row r="751" ht="12.75" customHeight="1">
      <c r="A751" s="105"/>
      <c r="B751" s="105"/>
      <c r="C751" s="105"/>
      <c r="D751" s="105"/>
      <c r="E751" s="50"/>
      <c r="F751" s="105"/>
      <c r="G751" s="105"/>
      <c r="H751" s="105"/>
      <c r="I751" s="105"/>
      <c r="J751" s="105"/>
      <c r="K751" s="105"/>
      <c r="L751" s="105"/>
      <c r="M751" s="106"/>
      <c r="N751" s="106"/>
      <c r="O751" s="105"/>
      <c r="P751" s="107"/>
      <c r="Q751" s="105"/>
      <c r="R751" s="106"/>
      <c r="S751" s="105"/>
      <c r="T751" s="105"/>
      <c r="U751" s="105"/>
    </row>
    <row r="752" ht="12.75" customHeight="1">
      <c r="A752" s="105"/>
      <c r="B752" s="105"/>
      <c r="C752" s="105"/>
      <c r="D752" s="105"/>
      <c r="E752" s="50"/>
      <c r="F752" s="105"/>
      <c r="G752" s="105"/>
      <c r="H752" s="105"/>
      <c r="I752" s="105"/>
      <c r="J752" s="105"/>
      <c r="K752" s="105"/>
      <c r="L752" s="105"/>
      <c r="M752" s="106"/>
      <c r="N752" s="106"/>
      <c r="O752" s="105"/>
      <c r="P752" s="107"/>
      <c r="Q752" s="105"/>
      <c r="R752" s="106"/>
      <c r="S752" s="105"/>
      <c r="T752" s="105"/>
      <c r="U752" s="105"/>
    </row>
    <row r="753" ht="12.75" customHeight="1">
      <c r="A753" s="105"/>
      <c r="B753" s="105"/>
      <c r="C753" s="105"/>
      <c r="D753" s="105"/>
      <c r="E753" s="50"/>
      <c r="F753" s="105"/>
      <c r="G753" s="105"/>
      <c r="H753" s="105"/>
      <c r="I753" s="105"/>
      <c r="J753" s="105"/>
      <c r="K753" s="105"/>
      <c r="L753" s="105"/>
      <c r="M753" s="106"/>
      <c r="N753" s="106"/>
      <c r="O753" s="105"/>
      <c r="P753" s="107"/>
      <c r="Q753" s="105"/>
      <c r="R753" s="106"/>
      <c r="S753" s="105"/>
      <c r="T753" s="105"/>
      <c r="U753" s="105"/>
    </row>
    <row r="754" ht="12.75" customHeight="1">
      <c r="A754" s="105"/>
      <c r="B754" s="105"/>
      <c r="C754" s="105"/>
      <c r="D754" s="105"/>
      <c r="E754" s="50"/>
      <c r="F754" s="105"/>
      <c r="G754" s="105"/>
      <c r="H754" s="105"/>
      <c r="I754" s="105"/>
      <c r="J754" s="105"/>
      <c r="K754" s="105"/>
      <c r="L754" s="105"/>
      <c r="M754" s="106"/>
      <c r="N754" s="106"/>
      <c r="O754" s="105"/>
      <c r="P754" s="107"/>
      <c r="Q754" s="105"/>
      <c r="R754" s="106"/>
      <c r="S754" s="105"/>
      <c r="T754" s="105"/>
      <c r="U754" s="105"/>
    </row>
    <row r="755" ht="12.75" customHeight="1">
      <c r="A755" s="105"/>
      <c r="B755" s="105"/>
      <c r="C755" s="105"/>
      <c r="D755" s="105"/>
      <c r="E755" s="50"/>
      <c r="F755" s="105"/>
      <c r="G755" s="105"/>
      <c r="H755" s="105"/>
      <c r="I755" s="105"/>
      <c r="J755" s="105"/>
      <c r="K755" s="105"/>
      <c r="L755" s="105"/>
      <c r="M755" s="106"/>
      <c r="N755" s="106"/>
      <c r="O755" s="105"/>
      <c r="P755" s="107"/>
      <c r="Q755" s="105"/>
      <c r="R755" s="106"/>
      <c r="S755" s="105"/>
      <c r="T755" s="105"/>
      <c r="U755" s="105"/>
    </row>
    <row r="756" ht="12.75" customHeight="1">
      <c r="A756" s="105"/>
      <c r="B756" s="105"/>
      <c r="C756" s="105"/>
      <c r="D756" s="105"/>
      <c r="E756" s="50"/>
      <c r="F756" s="105"/>
      <c r="G756" s="105"/>
      <c r="H756" s="105"/>
      <c r="I756" s="105"/>
      <c r="J756" s="105"/>
      <c r="K756" s="105"/>
      <c r="L756" s="105"/>
      <c r="M756" s="106"/>
      <c r="N756" s="106"/>
      <c r="O756" s="105"/>
      <c r="P756" s="107"/>
      <c r="Q756" s="105"/>
      <c r="R756" s="106"/>
      <c r="S756" s="105"/>
      <c r="T756" s="105"/>
      <c r="U756" s="105"/>
    </row>
    <row r="757" ht="12.75" customHeight="1">
      <c r="A757" s="105"/>
      <c r="B757" s="105"/>
      <c r="C757" s="105"/>
      <c r="D757" s="105"/>
      <c r="E757" s="50"/>
      <c r="F757" s="105"/>
      <c r="G757" s="105"/>
      <c r="H757" s="105"/>
      <c r="I757" s="105"/>
      <c r="J757" s="105"/>
      <c r="K757" s="105"/>
      <c r="L757" s="105"/>
      <c r="M757" s="106"/>
      <c r="N757" s="106"/>
      <c r="O757" s="105"/>
      <c r="P757" s="107"/>
      <c r="Q757" s="105"/>
      <c r="R757" s="106"/>
      <c r="S757" s="105"/>
      <c r="T757" s="105"/>
      <c r="U757" s="105"/>
    </row>
    <row r="758" ht="12.75" customHeight="1">
      <c r="A758" s="105"/>
      <c r="B758" s="105"/>
      <c r="C758" s="105"/>
      <c r="D758" s="105"/>
      <c r="E758" s="50"/>
      <c r="F758" s="105"/>
      <c r="G758" s="105"/>
      <c r="H758" s="105"/>
      <c r="I758" s="105"/>
      <c r="J758" s="105"/>
      <c r="K758" s="105"/>
      <c r="L758" s="105"/>
      <c r="M758" s="106"/>
      <c r="N758" s="106"/>
      <c r="O758" s="105"/>
      <c r="P758" s="107"/>
      <c r="Q758" s="105"/>
      <c r="R758" s="106"/>
      <c r="S758" s="105"/>
      <c r="T758" s="105"/>
      <c r="U758" s="105"/>
    </row>
    <row r="759" ht="12.75" customHeight="1">
      <c r="A759" s="105"/>
      <c r="B759" s="105"/>
      <c r="C759" s="105"/>
      <c r="D759" s="105"/>
      <c r="E759" s="50"/>
      <c r="F759" s="105"/>
      <c r="G759" s="105"/>
      <c r="H759" s="105"/>
      <c r="I759" s="105"/>
      <c r="J759" s="105"/>
      <c r="K759" s="105"/>
      <c r="L759" s="105"/>
      <c r="M759" s="106"/>
      <c r="N759" s="106"/>
      <c r="O759" s="105"/>
      <c r="P759" s="107"/>
      <c r="Q759" s="105"/>
      <c r="R759" s="106"/>
      <c r="S759" s="105"/>
      <c r="T759" s="105"/>
      <c r="U759" s="105"/>
    </row>
    <row r="760" ht="12.75" customHeight="1">
      <c r="A760" s="105"/>
      <c r="B760" s="105"/>
      <c r="C760" s="105"/>
      <c r="D760" s="105"/>
      <c r="E760" s="50"/>
      <c r="F760" s="105"/>
      <c r="G760" s="105"/>
      <c r="H760" s="105"/>
      <c r="I760" s="105"/>
      <c r="J760" s="105"/>
      <c r="K760" s="105"/>
      <c r="L760" s="105"/>
      <c r="M760" s="106"/>
      <c r="N760" s="106"/>
      <c r="O760" s="105"/>
      <c r="P760" s="107"/>
      <c r="Q760" s="105"/>
      <c r="R760" s="106"/>
      <c r="S760" s="105"/>
      <c r="T760" s="105"/>
      <c r="U760" s="105"/>
    </row>
    <row r="761" ht="12.75" customHeight="1">
      <c r="A761" s="105"/>
      <c r="B761" s="105"/>
      <c r="C761" s="105"/>
      <c r="D761" s="105"/>
      <c r="E761" s="50"/>
      <c r="F761" s="105"/>
      <c r="G761" s="105"/>
      <c r="H761" s="105"/>
      <c r="I761" s="105"/>
      <c r="J761" s="105"/>
      <c r="K761" s="105"/>
      <c r="L761" s="105"/>
      <c r="M761" s="106"/>
      <c r="N761" s="106"/>
      <c r="O761" s="105"/>
      <c r="P761" s="107"/>
      <c r="Q761" s="105"/>
      <c r="R761" s="106"/>
      <c r="S761" s="105"/>
      <c r="T761" s="105"/>
      <c r="U761" s="105"/>
    </row>
    <row r="762" ht="12.75" customHeight="1">
      <c r="A762" s="105"/>
      <c r="B762" s="105"/>
      <c r="C762" s="105"/>
      <c r="D762" s="105"/>
      <c r="E762" s="50"/>
      <c r="F762" s="105"/>
      <c r="G762" s="105"/>
      <c r="H762" s="105"/>
      <c r="I762" s="105"/>
      <c r="J762" s="105"/>
      <c r="K762" s="105"/>
      <c r="L762" s="105"/>
      <c r="M762" s="106"/>
      <c r="N762" s="106"/>
      <c r="O762" s="105"/>
      <c r="P762" s="107"/>
      <c r="Q762" s="105"/>
      <c r="R762" s="106"/>
      <c r="S762" s="105"/>
      <c r="T762" s="105"/>
      <c r="U762" s="105"/>
    </row>
    <row r="763" ht="12.75" customHeight="1">
      <c r="A763" s="105"/>
      <c r="B763" s="105"/>
      <c r="C763" s="105"/>
      <c r="D763" s="105"/>
      <c r="E763" s="50"/>
      <c r="F763" s="105"/>
      <c r="G763" s="105"/>
      <c r="H763" s="105"/>
      <c r="I763" s="105"/>
      <c r="J763" s="105"/>
      <c r="K763" s="105"/>
      <c r="L763" s="105"/>
      <c r="M763" s="106"/>
      <c r="N763" s="106"/>
      <c r="O763" s="105"/>
      <c r="P763" s="107"/>
      <c r="Q763" s="105"/>
      <c r="R763" s="106"/>
      <c r="S763" s="105"/>
      <c r="T763" s="105"/>
      <c r="U763" s="105"/>
    </row>
    <row r="764" ht="12.75" customHeight="1">
      <c r="A764" s="105"/>
      <c r="B764" s="105"/>
      <c r="C764" s="105"/>
      <c r="D764" s="105"/>
      <c r="E764" s="50"/>
      <c r="F764" s="105"/>
      <c r="G764" s="105"/>
      <c r="H764" s="105"/>
      <c r="I764" s="105"/>
      <c r="J764" s="105"/>
      <c r="K764" s="105"/>
      <c r="L764" s="105"/>
      <c r="M764" s="106"/>
      <c r="N764" s="106"/>
      <c r="O764" s="105"/>
      <c r="P764" s="107"/>
      <c r="Q764" s="105"/>
      <c r="R764" s="106"/>
      <c r="S764" s="105"/>
      <c r="T764" s="105"/>
      <c r="U764" s="105"/>
    </row>
    <row r="765" ht="12.75" customHeight="1">
      <c r="A765" s="105"/>
      <c r="B765" s="105"/>
      <c r="C765" s="105"/>
      <c r="D765" s="105"/>
      <c r="E765" s="50"/>
      <c r="F765" s="105"/>
      <c r="G765" s="105"/>
      <c r="H765" s="105"/>
      <c r="I765" s="105"/>
      <c r="J765" s="105"/>
      <c r="K765" s="105"/>
      <c r="L765" s="105"/>
      <c r="M765" s="106"/>
      <c r="N765" s="106"/>
      <c r="O765" s="105"/>
      <c r="P765" s="107"/>
      <c r="Q765" s="105"/>
      <c r="R765" s="106"/>
      <c r="S765" s="105"/>
      <c r="T765" s="105"/>
      <c r="U765" s="105"/>
    </row>
    <row r="766" ht="12.75" customHeight="1">
      <c r="A766" s="105"/>
      <c r="B766" s="105"/>
      <c r="C766" s="105"/>
      <c r="D766" s="105"/>
      <c r="E766" s="50"/>
      <c r="F766" s="105"/>
      <c r="G766" s="105"/>
      <c r="H766" s="105"/>
      <c r="I766" s="105"/>
      <c r="J766" s="105"/>
      <c r="K766" s="105"/>
      <c r="L766" s="105"/>
      <c r="M766" s="106"/>
      <c r="N766" s="106"/>
      <c r="O766" s="105"/>
      <c r="P766" s="107"/>
      <c r="Q766" s="105"/>
      <c r="R766" s="106"/>
      <c r="S766" s="105"/>
      <c r="T766" s="105"/>
      <c r="U766" s="105"/>
    </row>
    <row r="767" ht="12.75" customHeight="1">
      <c r="A767" s="105"/>
      <c r="B767" s="105"/>
      <c r="C767" s="105"/>
      <c r="D767" s="105"/>
      <c r="E767" s="50"/>
      <c r="F767" s="105"/>
      <c r="G767" s="105"/>
      <c r="H767" s="105"/>
      <c r="I767" s="105"/>
      <c r="J767" s="105"/>
      <c r="K767" s="105"/>
      <c r="L767" s="105"/>
      <c r="M767" s="106"/>
      <c r="N767" s="106"/>
      <c r="O767" s="105"/>
      <c r="P767" s="107"/>
      <c r="Q767" s="105"/>
      <c r="R767" s="106"/>
      <c r="S767" s="105"/>
      <c r="T767" s="105"/>
      <c r="U767" s="105"/>
    </row>
    <row r="768" ht="12.75" customHeight="1">
      <c r="A768" s="105"/>
      <c r="B768" s="105"/>
      <c r="C768" s="105"/>
      <c r="D768" s="105"/>
      <c r="E768" s="50"/>
      <c r="F768" s="105"/>
      <c r="G768" s="105"/>
      <c r="H768" s="105"/>
      <c r="I768" s="105"/>
      <c r="J768" s="105"/>
      <c r="K768" s="105"/>
      <c r="L768" s="105"/>
      <c r="M768" s="106"/>
      <c r="N768" s="106"/>
      <c r="O768" s="105"/>
      <c r="P768" s="107"/>
      <c r="Q768" s="105"/>
      <c r="R768" s="106"/>
      <c r="S768" s="105"/>
      <c r="T768" s="105"/>
      <c r="U768" s="105"/>
    </row>
    <row r="769" ht="12.75" customHeight="1">
      <c r="A769" s="105"/>
      <c r="B769" s="105"/>
      <c r="C769" s="105"/>
      <c r="D769" s="105"/>
      <c r="E769" s="50"/>
      <c r="F769" s="105"/>
      <c r="G769" s="105"/>
      <c r="H769" s="105"/>
      <c r="I769" s="105"/>
      <c r="J769" s="105"/>
      <c r="K769" s="105"/>
      <c r="L769" s="105"/>
      <c r="M769" s="106"/>
      <c r="N769" s="106"/>
      <c r="O769" s="105"/>
      <c r="P769" s="107"/>
      <c r="Q769" s="105"/>
      <c r="R769" s="106"/>
      <c r="S769" s="105"/>
      <c r="T769" s="105"/>
      <c r="U769" s="105"/>
    </row>
    <row r="770" ht="12.75" customHeight="1">
      <c r="A770" s="105"/>
      <c r="B770" s="105"/>
      <c r="C770" s="105"/>
      <c r="D770" s="105"/>
      <c r="E770" s="50"/>
      <c r="F770" s="105"/>
      <c r="G770" s="105"/>
      <c r="H770" s="105"/>
      <c r="I770" s="105"/>
      <c r="J770" s="105"/>
      <c r="K770" s="105"/>
      <c r="L770" s="105"/>
      <c r="M770" s="106"/>
      <c r="N770" s="106"/>
      <c r="O770" s="105"/>
      <c r="P770" s="107"/>
      <c r="Q770" s="105"/>
      <c r="R770" s="106"/>
      <c r="S770" s="105"/>
      <c r="T770" s="105"/>
      <c r="U770" s="105"/>
    </row>
    <row r="771" ht="12.75" customHeight="1">
      <c r="A771" s="105"/>
      <c r="B771" s="105"/>
      <c r="C771" s="105"/>
      <c r="D771" s="105"/>
      <c r="E771" s="50"/>
      <c r="F771" s="105"/>
      <c r="G771" s="105"/>
      <c r="H771" s="105"/>
      <c r="I771" s="105"/>
      <c r="J771" s="105"/>
      <c r="K771" s="105"/>
      <c r="L771" s="105"/>
      <c r="M771" s="106"/>
      <c r="N771" s="106"/>
      <c r="O771" s="105"/>
      <c r="P771" s="107"/>
      <c r="Q771" s="105"/>
      <c r="R771" s="106"/>
      <c r="S771" s="105"/>
      <c r="T771" s="105"/>
      <c r="U771" s="105"/>
    </row>
    <row r="772" ht="12.75" customHeight="1">
      <c r="A772" s="105"/>
      <c r="B772" s="105"/>
      <c r="C772" s="105"/>
      <c r="D772" s="105"/>
      <c r="E772" s="50"/>
      <c r="F772" s="105"/>
      <c r="G772" s="105"/>
      <c r="H772" s="105"/>
      <c r="I772" s="105"/>
      <c r="J772" s="105"/>
      <c r="K772" s="105"/>
      <c r="L772" s="105"/>
      <c r="M772" s="106"/>
      <c r="N772" s="106"/>
      <c r="O772" s="105"/>
      <c r="P772" s="107"/>
      <c r="Q772" s="105"/>
      <c r="R772" s="106"/>
      <c r="S772" s="105"/>
      <c r="T772" s="105"/>
      <c r="U772" s="105"/>
    </row>
    <row r="773" ht="12.75" customHeight="1">
      <c r="A773" s="105"/>
      <c r="B773" s="105"/>
      <c r="C773" s="105"/>
      <c r="D773" s="105"/>
      <c r="E773" s="50"/>
      <c r="F773" s="105"/>
      <c r="G773" s="105"/>
      <c r="H773" s="105"/>
      <c r="I773" s="105"/>
      <c r="J773" s="105"/>
      <c r="K773" s="105"/>
      <c r="L773" s="105"/>
      <c r="M773" s="106"/>
      <c r="N773" s="106"/>
      <c r="O773" s="105"/>
      <c r="P773" s="107"/>
      <c r="Q773" s="105"/>
      <c r="R773" s="106"/>
      <c r="S773" s="105"/>
      <c r="T773" s="105"/>
      <c r="U773" s="105"/>
    </row>
    <row r="774" ht="12.75" customHeight="1">
      <c r="A774" s="105"/>
      <c r="B774" s="105"/>
      <c r="C774" s="105"/>
      <c r="D774" s="105"/>
      <c r="E774" s="50"/>
      <c r="F774" s="105"/>
      <c r="G774" s="105"/>
      <c r="H774" s="105"/>
      <c r="I774" s="105"/>
      <c r="J774" s="105"/>
      <c r="K774" s="105"/>
      <c r="L774" s="105"/>
      <c r="M774" s="106"/>
      <c r="N774" s="106"/>
      <c r="O774" s="105"/>
      <c r="P774" s="107"/>
      <c r="Q774" s="105"/>
      <c r="R774" s="106"/>
      <c r="S774" s="105"/>
      <c r="T774" s="105"/>
      <c r="U774" s="105"/>
    </row>
    <row r="775" ht="12.75" customHeight="1">
      <c r="A775" s="105"/>
      <c r="B775" s="105"/>
      <c r="C775" s="105"/>
      <c r="D775" s="105"/>
      <c r="E775" s="50"/>
      <c r="F775" s="105"/>
      <c r="G775" s="105"/>
      <c r="H775" s="105"/>
      <c r="I775" s="105"/>
      <c r="J775" s="105"/>
      <c r="K775" s="105"/>
      <c r="L775" s="105"/>
      <c r="M775" s="106"/>
      <c r="N775" s="106"/>
      <c r="O775" s="105"/>
      <c r="P775" s="107"/>
      <c r="Q775" s="105"/>
      <c r="R775" s="106"/>
      <c r="S775" s="105"/>
      <c r="T775" s="105"/>
      <c r="U775" s="105"/>
    </row>
    <row r="776" ht="12.75" customHeight="1">
      <c r="A776" s="105"/>
      <c r="B776" s="105"/>
      <c r="C776" s="105"/>
      <c r="D776" s="105"/>
      <c r="E776" s="50"/>
      <c r="F776" s="105"/>
      <c r="G776" s="105"/>
      <c r="H776" s="105"/>
      <c r="I776" s="105"/>
      <c r="J776" s="105"/>
      <c r="K776" s="105"/>
      <c r="L776" s="105"/>
      <c r="M776" s="106"/>
      <c r="N776" s="106"/>
      <c r="O776" s="105"/>
      <c r="P776" s="107"/>
      <c r="Q776" s="105"/>
      <c r="R776" s="106"/>
      <c r="S776" s="105"/>
      <c r="T776" s="105"/>
      <c r="U776" s="105"/>
    </row>
    <row r="777" ht="12.75" customHeight="1">
      <c r="A777" s="105"/>
      <c r="B777" s="105"/>
      <c r="C777" s="105"/>
      <c r="D777" s="105"/>
      <c r="E777" s="50"/>
      <c r="F777" s="105"/>
      <c r="G777" s="105"/>
      <c r="H777" s="105"/>
      <c r="I777" s="105"/>
      <c r="J777" s="105"/>
      <c r="K777" s="105"/>
      <c r="L777" s="105"/>
      <c r="M777" s="106"/>
      <c r="N777" s="106"/>
      <c r="O777" s="105"/>
      <c r="P777" s="107"/>
      <c r="Q777" s="105"/>
      <c r="R777" s="106"/>
      <c r="S777" s="105"/>
      <c r="T777" s="105"/>
      <c r="U777" s="105"/>
    </row>
    <row r="778" ht="12.75" customHeight="1">
      <c r="A778" s="105"/>
      <c r="B778" s="105"/>
      <c r="C778" s="105"/>
      <c r="D778" s="105"/>
      <c r="E778" s="50"/>
      <c r="F778" s="105"/>
      <c r="G778" s="105"/>
      <c r="H778" s="105"/>
      <c r="I778" s="105"/>
      <c r="J778" s="105"/>
      <c r="K778" s="105"/>
      <c r="L778" s="105"/>
      <c r="M778" s="106"/>
      <c r="N778" s="106"/>
      <c r="O778" s="105"/>
      <c r="P778" s="107"/>
      <c r="Q778" s="105"/>
      <c r="R778" s="106"/>
      <c r="S778" s="105"/>
      <c r="T778" s="105"/>
      <c r="U778" s="105"/>
    </row>
    <row r="779" ht="12.75" customHeight="1">
      <c r="A779" s="105"/>
      <c r="B779" s="105"/>
      <c r="C779" s="105"/>
      <c r="D779" s="105"/>
      <c r="E779" s="50"/>
      <c r="F779" s="105"/>
      <c r="G779" s="105"/>
      <c r="H779" s="105"/>
      <c r="I779" s="105"/>
      <c r="J779" s="105"/>
      <c r="K779" s="105"/>
      <c r="L779" s="105"/>
      <c r="M779" s="106"/>
      <c r="N779" s="106"/>
      <c r="O779" s="105"/>
      <c r="P779" s="107"/>
      <c r="Q779" s="105"/>
      <c r="R779" s="106"/>
      <c r="S779" s="105"/>
      <c r="T779" s="105"/>
      <c r="U779" s="105"/>
    </row>
    <row r="780" ht="12.75" customHeight="1">
      <c r="A780" s="105"/>
      <c r="B780" s="105"/>
      <c r="C780" s="105"/>
      <c r="D780" s="105"/>
      <c r="E780" s="50"/>
      <c r="F780" s="105"/>
      <c r="G780" s="105"/>
      <c r="H780" s="105"/>
      <c r="I780" s="105"/>
      <c r="J780" s="105"/>
      <c r="K780" s="105"/>
      <c r="L780" s="105"/>
      <c r="M780" s="106"/>
      <c r="N780" s="106"/>
      <c r="O780" s="105"/>
      <c r="P780" s="107"/>
      <c r="Q780" s="105"/>
      <c r="R780" s="106"/>
      <c r="S780" s="105"/>
      <c r="T780" s="105"/>
      <c r="U780" s="105"/>
    </row>
    <row r="781" ht="12.75" customHeight="1">
      <c r="A781" s="105"/>
      <c r="B781" s="105"/>
      <c r="C781" s="105"/>
      <c r="D781" s="105"/>
      <c r="E781" s="50"/>
      <c r="F781" s="105"/>
      <c r="G781" s="105"/>
      <c r="H781" s="105"/>
      <c r="I781" s="105"/>
      <c r="J781" s="105"/>
      <c r="K781" s="105"/>
      <c r="L781" s="105"/>
      <c r="M781" s="106"/>
      <c r="N781" s="106"/>
      <c r="O781" s="105"/>
      <c r="P781" s="107"/>
      <c r="Q781" s="105"/>
      <c r="R781" s="106"/>
      <c r="S781" s="105"/>
      <c r="T781" s="105"/>
      <c r="U781" s="105"/>
    </row>
    <row r="782" ht="12.75" customHeight="1">
      <c r="A782" s="105"/>
      <c r="B782" s="105"/>
      <c r="C782" s="105"/>
      <c r="D782" s="105"/>
      <c r="E782" s="50"/>
      <c r="F782" s="105"/>
      <c r="G782" s="105"/>
      <c r="H782" s="105"/>
      <c r="I782" s="105"/>
      <c r="J782" s="105"/>
      <c r="K782" s="105"/>
      <c r="L782" s="105"/>
      <c r="M782" s="106"/>
      <c r="N782" s="106"/>
      <c r="O782" s="105"/>
      <c r="P782" s="107"/>
      <c r="Q782" s="105"/>
      <c r="R782" s="106"/>
      <c r="S782" s="105"/>
      <c r="T782" s="105"/>
      <c r="U782" s="105"/>
    </row>
    <row r="783" ht="12.75" customHeight="1">
      <c r="A783" s="105"/>
      <c r="B783" s="105"/>
      <c r="C783" s="105"/>
      <c r="D783" s="105"/>
      <c r="E783" s="50"/>
      <c r="F783" s="105"/>
      <c r="G783" s="105"/>
      <c r="H783" s="105"/>
      <c r="I783" s="105"/>
      <c r="J783" s="105"/>
      <c r="K783" s="105"/>
      <c r="L783" s="105"/>
      <c r="M783" s="106"/>
      <c r="N783" s="106"/>
      <c r="O783" s="105"/>
      <c r="P783" s="107"/>
      <c r="Q783" s="105"/>
      <c r="R783" s="106"/>
      <c r="S783" s="105"/>
      <c r="T783" s="105"/>
      <c r="U783" s="105"/>
    </row>
    <row r="784" ht="12.75" customHeight="1">
      <c r="A784" s="105"/>
      <c r="B784" s="105"/>
      <c r="C784" s="105"/>
      <c r="D784" s="105"/>
      <c r="E784" s="50"/>
      <c r="F784" s="105"/>
      <c r="G784" s="105"/>
      <c r="H784" s="105"/>
      <c r="I784" s="105"/>
      <c r="J784" s="105"/>
      <c r="K784" s="105"/>
      <c r="L784" s="105"/>
      <c r="M784" s="106"/>
      <c r="N784" s="106"/>
      <c r="O784" s="105"/>
      <c r="P784" s="107"/>
      <c r="Q784" s="105"/>
      <c r="R784" s="106"/>
      <c r="S784" s="105"/>
      <c r="T784" s="105"/>
      <c r="U784" s="105"/>
    </row>
    <row r="785" ht="12.75" customHeight="1">
      <c r="A785" s="105"/>
      <c r="B785" s="105"/>
      <c r="C785" s="105"/>
      <c r="D785" s="105"/>
      <c r="E785" s="50"/>
      <c r="F785" s="105"/>
      <c r="G785" s="105"/>
      <c r="H785" s="105"/>
      <c r="I785" s="105"/>
      <c r="J785" s="105"/>
      <c r="K785" s="105"/>
      <c r="L785" s="105"/>
      <c r="M785" s="106"/>
      <c r="N785" s="106"/>
      <c r="O785" s="105"/>
      <c r="P785" s="107"/>
      <c r="Q785" s="105"/>
      <c r="R785" s="106"/>
      <c r="S785" s="105"/>
      <c r="T785" s="105"/>
      <c r="U785" s="105"/>
    </row>
    <row r="786" ht="12.75" customHeight="1">
      <c r="A786" s="105"/>
      <c r="B786" s="105"/>
      <c r="C786" s="105"/>
      <c r="D786" s="105"/>
      <c r="E786" s="50"/>
      <c r="F786" s="105"/>
      <c r="G786" s="105"/>
      <c r="H786" s="105"/>
      <c r="I786" s="105"/>
      <c r="J786" s="105"/>
      <c r="K786" s="105"/>
      <c r="L786" s="105"/>
      <c r="M786" s="106"/>
      <c r="N786" s="106"/>
      <c r="O786" s="105"/>
      <c r="P786" s="107"/>
      <c r="Q786" s="105"/>
      <c r="R786" s="106"/>
      <c r="S786" s="105"/>
      <c r="T786" s="105"/>
      <c r="U786" s="105"/>
    </row>
    <row r="787" ht="12.75" customHeight="1">
      <c r="A787" s="105"/>
      <c r="B787" s="105"/>
      <c r="C787" s="105"/>
      <c r="D787" s="105"/>
      <c r="E787" s="50"/>
      <c r="F787" s="105"/>
      <c r="G787" s="105"/>
      <c r="H787" s="105"/>
      <c r="I787" s="105"/>
      <c r="J787" s="105"/>
      <c r="K787" s="105"/>
      <c r="L787" s="105"/>
      <c r="M787" s="106"/>
      <c r="N787" s="106"/>
      <c r="O787" s="105"/>
      <c r="P787" s="107"/>
      <c r="Q787" s="105"/>
      <c r="R787" s="106"/>
      <c r="S787" s="105"/>
      <c r="T787" s="105"/>
      <c r="U787" s="105"/>
    </row>
    <row r="788" ht="12.75" customHeight="1">
      <c r="A788" s="105"/>
      <c r="B788" s="105"/>
      <c r="C788" s="105"/>
      <c r="D788" s="105"/>
      <c r="E788" s="50"/>
      <c r="F788" s="105"/>
      <c r="G788" s="105"/>
      <c r="H788" s="105"/>
      <c r="I788" s="105"/>
      <c r="J788" s="105"/>
      <c r="K788" s="105"/>
      <c r="L788" s="105"/>
      <c r="M788" s="106"/>
      <c r="N788" s="106"/>
      <c r="O788" s="105"/>
      <c r="P788" s="107"/>
      <c r="Q788" s="105"/>
      <c r="R788" s="106"/>
      <c r="S788" s="105"/>
      <c r="T788" s="105"/>
      <c r="U788" s="105"/>
    </row>
    <row r="789" ht="12.75" customHeight="1">
      <c r="A789" s="105"/>
      <c r="B789" s="105"/>
      <c r="C789" s="105"/>
      <c r="D789" s="105"/>
      <c r="E789" s="50"/>
      <c r="F789" s="105"/>
      <c r="G789" s="105"/>
      <c r="H789" s="105"/>
      <c r="I789" s="105"/>
      <c r="J789" s="105"/>
      <c r="K789" s="105"/>
      <c r="L789" s="105"/>
      <c r="M789" s="106"/>
      <c r="N789" s="106"/>
      <c r="O789" s="105"/>
      <c r="P789" s="107"/>
      <c r="Q789" s="105"/>
      <c r="R789" s="106"/>
      <c r="S789" s="105"/>
      <c r="T789" s="105"/>
      <c r="U789" s="105"/>
    </row>
    <row r="790" ht="12.75" customHeight="1">
      <c r="A790" s="105"/>
      <c r="B790" s="105"/>
      <c r="C790" s="105"/>
      <c r="D790" s="105"/>
      <c r="E790" s="50"/>
      <c r="F790" s="105"/>
      <c r="G790" s="105"/>
      <c r="H790" s="105"/>
      <c r="I790" s="105"/>
      <c r="J790" s="105"/>
      <c r="K790" s="105"/>
      <c r="L790" s="105"/>
      <c r="M790" s="106"/>
      <c r="N790" s="106"/>
      <c r="O790" s="105"/>
      <c r="P790" s="107"/>
      <c r="Q790" s="105"/>
      <c r="R790" s="106"/>
      <c r="S790" s="105"/>
      <c r="T790" s="105"/>
      <c r="U790" s="105"/>
    </row>
    <row r="791" ht="12.75" customHeight="1">
      <c r="A791" s="105"/>
      <c r="B791" s="105"/>
      <c r="C791" s="105"/>
      <c r="D791" s="105"/>
      <c r="E791" s="50"/>
      <c r="F791" s="105"/>
      <c r="G791" s="105"/>
      <c r="H791" s="105"/>
      <c r="I791" s="105"/>
      <c r="J791" s="105"/>
      <c r="K791" s="105"/>
      <c r="L791" s="105"/>
      <c r="M791" s="106"/>
      <c r="N791" s="106"/>
      <c r="O791" s="105"/>
      <c r="P791" s="107"/>
      <c r="Q791" s="105"/>
      <c r="R791" s="106"/>
      <c r="S791" s="105"/>
      <c r="T791" s="105"/>
      <c r="U791" s="105"/>
    </row>
    <row r="792" ht="12.75" customHeight="1">
      <c r="A792" s="105"/>
      <c r="B792" s="105"/>
      <c r="C792" s="105"/>
      <c r="D792" s="105"/>
      <c r="E792" s="50"/>
      <c r="F792" s="105"/>
      <c r="G792" s="105"/>
      <c r="H792" s="105"/>
      <c r="I792" s="105"/>
      <c r="J792" s="105"/>
      <c r="K792" s="105"/>
      <c r="L792" s="105"/>
      <c r="M792" s="106"/>
      <c r="N792" s="106"/>
      <c r="O792" s="105"/>
      <c r="P792" s="107"/>
      <c r="Q792" s="105"/>
      <c r="R792" s="106"/>
      <c r="S792" s="105"/>
      <c r="T792" s="105"/>
      <c r="U792" s="105"/>
    </row>
    <row r="793" ht="12.75" customHeight="1">
      <c r="A793" s="105"/>
      <c r="B793" s="105"/>
      <c r="C793" s="105"/>
      <c r="D793" s="105"/>
      <c r="E793" s="50"/>
      <c r="F793" s="105"/>
      <c r="G793" s="105"/>
      <c r="H793" s="105"/>
      <c r="I793" s="105"/>
      <c r="J793" s="105"/>
      <c r="K793" s="105"/>
      <c r="L793" s="105"/>
      <c r="M793" s="106"/>
      <c r="N793" s="106"/>
      <c r="O793" s="105"/>
      <c r="P793" s="107"/>
      <c r="Q793" s="105"/>
      <c r="R793" s="106"/>
      <c r="S793" s="105"/>
      <c r="T793" s="105"/>
      <c r="U793" s="105"/>
    </row>
    <row r="794" ht="12.75" customHeight="1">
      <c r="A794" s="105"/>
      <c r="B794" s="105"/>
      <c r="C794" s="105"/>
      <c r="D794" s="105"/>
      <c r="E794" s="50"/>
      <c r="F794" s="105"/>
      <c r="G794" s="105"/>
      <c r="H794" s="105"/>
      <c r="I794" s="105"/>
      <c r="J794" s="105"/>
      <c r="K794" s="105"/>
      <c r="L794" s="105"/>
      <c r="M794" s="106"/>
      <c r="N794" s="106"/>
      <c r="O794" s="105"/>
      <c r="P794" s="107"/>
      <c r="Q794" s="105"/>
      <c r="R794" s="106"/>
      <c r="S794" s="105"/>
      <c r="T794" s="105"/>
      <c r="U794" s="105"/>
    </row>
    <row r="795" ht="12.75" customHeight="1">
      <c r="A795" s="105"/>
      <c r="B795" s="105"/>
      <c r="C795" s="105"/>
      <c r="D795" s="105"/>
      <c r="E795" s="50"/>
      <c r="F795" s="105"/>
      <c r="G795" s="105"/>
      <c r="H795" s="105"/>
      <c r="I795" s="105"/>
      <c r="J795" s="105"/>
      <c r="K795" s="105"/>
      <c r="L795" s="105"/>
      <c r="M795" s="106"/>
      <c r="N795" s="106"/>
      <c r="O795" s="105"/>
      <c r="P795" s="107"/>
      <c r="Q795" s="105"/>
      <c r="R795" s="106"/>
      <c r="S795" s="105"/>
      <c r="T795" s="105"/>
      <c r="U795" s="105"/>
    </row>
    <row r="796" ht="12.75" customHeight="1">
      <c r="A796" s="105"/>
      <c r="B796" s="105"/>
      <c r="C796" s="105"/>
      <c r="D796" s="105"/>
      <c r="E796" s="50"/>
      <c r="F796" s="105"/>
      <c r="G796" s="105"/>
      <c r="H796" s="105"/>
      <c r="I796" s="105"/>
      <c r="J796" s="105"/>
      <c r="K796" s="105"/>
      <c r="L796" s="105"/>
      <c r="M796" s="106"/>
      <c r="N796" s="106"/>
      <c r="O796" s="105"/>
      <c r="P796" s="107"/>
      <c r="Q796" s="105"/>
      <c r="R796" s="106"/>
      <c r="S796" s="105"/>
      <c r="T796" s="105"/>
      <c r="U796" s="105"/>
    </row>
    <row r="797" ht="12.75" customHeight="1">
      <c r="A797" s="105"/>
      <c r="B797" s="105"/>
      <c r="C797" s="105"/>
      <c r="D797" s="105"/>
      <c r="E797" s="50"/>
      <c r="F797" s="105"/>
      <c r="G797" s="105"/>
      <c r="H797" s="105"/>
      <c r="I797" s="105"/>
      <c r="J797" s="105"/>
      <c r="K797" s="105"/>
      <c r="L797" s="105"/>
      <c r="M797" s="106"/>
      <c r="N797" s="106"/>
      <c r="O797" s="105"/>
      <c r="P797" s="107"/>
      <c r="Q797" s="105"/>
      <c r="R797" s="106"/>
      <c r="S797" s="105"/>
      <c r="T797" s="105"/>
      <c r="U797" s="105"/>
    </row>
    <row r="798" ht="12.75" customHeight="1">
      <c r="A798" s="105"/>
      <c r="B798" s="105"/>
      <c r="C798" s="105"/>
      <c r="D798" s="105"/>
      <c r="E798" s="50"/>
      <c r="F798" s="105"/>
      <c r="G798" s="105"/>
      <c r="H798" s="105"/>
      <c r="I798" s="105"/>
      <c r="J798" s="105"/>
      <c r="K798" s="105"/>
      <c r="L798" s="105"/>
      <c r="M798" s="106"/>
      <c r="N798" s="106"/>
      <c r="O798" s="105"/>
      <c r="P798" s="107"/>
      <c r="Q798" s="105"/>
      <c r="R798" s="106"/>
      <c r="S798" s="105"/>
      <c r="T798" s="105"/>
      <c r="U798" s="105"/>
    </row>
    <row r="799" ht="12.75" customHeight="1">
      <c r="A799" s="105"/>
      <c r="B799" s="105"/>
      <c r="C799" s="105"/>
      <c r="D799" s="105"/>
      <c r="E799" s="50"/>
      <c r="F799" s="105"/>
      <c r="G799" s="105"/>
      <c r="H799" s="105"/>
      <c r="I799" s="105"/>
      <c r="J799" s="105"/>
      <c r="K799" s="105"/>
      <c r="L799" s="105"/>
      <c r="M799" s="106"/>
      <c r="N799" s="106"/>
      <c r="O799" s="105"/>
      <c r="P799" s="107"/>
      <c r="Q799" s="105"/>
      <c r="R799" s="106"/>
      <c r="S799" s="105"/>
      <c r="T799" s="105"/>
      <c r="U799" s="105"/>
    </row>
    <row r="800" ht="12.75" customHeight="1">
      <c r="A800" s="105"/>
      <c r="B800" s="105"/>
      <c r="C800" s="105"/>
      <c r="D800" s="105"/>
      <c r="E800" s="50"/>
      <c r="F800" s="105"/>
      <c r="G800" s="105"/>
      <c r="H800" s="105"/>
      <c r="I800" s="105"/>
      <c r="J800" s="105"/>
      <c r="K800" s="105"/>
      <c r="L800" s="105"/>
      <c r="M800" s="106"/>
      <c r="N800" s="106"/>
      <c r="O800" s="105"/>
      <c r="P800" s="107"/>
      <c r="Q800" s="105"/>
      <c r="R800" s="106"/>
      <c r="S800" s="105"/>
      <c r="T800" s="105"/>
      <c r="U800" s="105"/>
    </row>
    <row r="801" ht="12.75" customHeight="1">
      <c r="A801" s="105"/>
      <c r="B801" s="105"/>
      <c r="C801" s="105"/>
      <c r="D801" s="105"/>
      <c r="E801" s="50"/>
      <c r="F801" s="105"/>
      <c r="G801" s="105"/>
      <c r="H801" s="105"/>
      <c r="I801" s="105"/>
      <c r="J801" s="105"/>
      <c r="K801" s="105"/>
      <c r="L801" s="105"/>
      <c r="M801" s="106"/>
      <c r="N801" s="106"/>
      <c r="O801" s="105"/>
      <c r="P801" s="107"/>
      <c r="Q801" s="105"/>
      <c r="R801" s="106"/>
      <c r="S801" s="105"/>
      <c r="T801" s="105"/>
      <c r="U801" s="105"/>
    </row>
    <row r="802" ht="12.75" customHeight="1">
      <c r="A802" s="105"/>
      <c r="B802" s="105"/>
      <c r="C802" s="105"/>
      <c r="D802" s="105"/>
      <c r="E802" s="50"/>
      <c r="F802" s="105"/>
      <c r="G802" s="105"/>
      <c r="H802" s="105"/>
      <c r="I802" s="105"/>
      <c r="J802" s="105"/>
      <c r="K802" s="105"/>
      <c r="L802" s="105"/>
      <c r="M802" s="106"/>
      <c r="N802" s="106"/>
      <c r="O802" s="105"/>
      <c r="P802" s="107"/>
      <c r="Q802" s="105"/>
      <c r="R802" s="106"/>
      <c r="S802" s="105"/>
      <c r="T802" s="105"/>
      <c r="U802" s="105"/>
    </row>
    <row r="803" ht="12.75" customHeight="1">
      <c r="A803" s="105"/>
      <c r="B803" s="105"/>
      <c r="C803" s="105"/>
      <c r="D803" s="105"/>
      <c r="E803" s="50"/>
      <c r="F803" s="105"/>
      <c r="G803" s="105"/>
      <c r="H803" s="105"/>
      <c r="I803" s="105"/>
      <c r="J803" s="105"/>
      <c r="K803" s="105"/>
      <c r="L803" s="105"/>
      <c r="M803" s="106"/>
      <c r="N803" s="106"/>
      <c r="O803" s="105"/>
      <c r="P803" s="107"/>
      <c r="Q803" s="105"/>
      <c r="R803" s="106"/>
      <c r="S803" s="105"/>
      <c r="T803" s="105"/>
      <c r="U803" s="105"/>
    </row>
    <row r="804" ht="12.75" customHeight="1">
      <c r="A804" s="105"/>
      <c r="B804" s="105"/>
      <c r="C804" s="105"/>
      <c r="D804" s="105"/>
      <c r="E804" s="50"/>
      <c r="F804" s="105"/>
      <c r="G804" s="105"/>
      <c r="H804" s="105"/>
      <c r="I804" s="105"/>
      <c r="J804" s="105"/>
      <c r="K804" s="105"/>
      <c r="L804" s="105"/>
      <c r="M804" s="106"/>
      <c r="N804" s="106"/>
      <c r="O804" s="105"/>
      <c r="P804" s="107"/>
      <c r="Q804" s="105"/>
      <c r="R804" s="106"/>
      <c r="S804" s="105"/>
      <c r="T804" s="105"/>
      <c r="U804" s="105"/>
    </row>
    <row r="805" ht="12.75" customHeight="1">
      <c r="A805" s="105"/>
      <c r="B805" s="105"/>
      <c r="C805" s="105"/>
      <c r="D805" s="105"/>
      <c r="E805" s="50"/>
      <c r="F805" s="105"/>
      <c r="G805" s="105"/>
      <c r="H805" s="105"/>
      <c r="I805" s="105"/>
      <c r="J805" s="105"/>
      <c r="K805" s="105"/>
      <c r="L805" s="105"/>
      <c r="M805" s="106"/>
      <c r="N805" s="106"/>
      <c r="O805" s="105"/>
      <c r="P805" s="107"/>
      <c r="Q805" s="105"/>
      <c r="R805" s="106"/>
      <c r="S805" s="105"/>
      <c r="T805" s="105"/>
      <c r="U805" s="105"/>
    </row>
    <row r="806" ht="12.75" customHeight="1">
      <c r="A806" s="105"/>
      <c r="B806" s="105"/>
      <c r="C806" s="105"/>
      <c r="D806" s="105"/>
      <c r="E806" s="50"/>
      <c r="F806" s="105"/>
      <c r="G806" s="105"/>
      <c r="H806" s="105"/>
      <c r="I806" s="105"/>
      <c r="J806" s="105"/>
      <c r="K806" s="105"/>
      <c r="L806" s="105"/>
      <c r="M806" s="106"/>
      <c r="N806" s="106"/>
      <c r="O806" s="105"/>
      <c r="P806" s="107"/>
      <c r="Q806" s="105"/>
      <c r="R806" s="106"/>
      <c r="S806" s="105"/>
      <c r="T806" s="105"/>
      <c r="U806" s="105"/>
    </row>
    <row r="807" ht="12.75" customHeight="1">
      <c r="A807" s="105"/>
      <c r="B807" s="105"/>
      <c r="C807" s="105"/>
      <c r="D807" s="105"/>
      <c r="E807" s="50"/>
      <c r="F807" s="105"/>
      <c r="G807" s="105"/>
      <c r="H807" s="105"/>
      <c r="I807" s="105"/>
      <c r="J807" s="105"/>
      <c r="K807" s="105"/>
      <c r="L807" s="105"/>
      <c r="M807" s="106"/>
      <c r="N807" s="106"/>
      <c r="O807" s="105"/>
      <c r="P807" s="107"/>
      <c r="Q807" s="105"/>
      <c r="R807" s="106"/>
      <c r="S807" s="105"/>
      <c r="T807" s="105"/>
      <c r="U807" s="105"/>
    </row>
    <row r="808" ht="12.75" customHeight="1">
      <c r="A808" s="105"/>
      <c r="B808" s="105"/>
      <c r="C808" s="105"/>
      <c r="D808" s="105"/>
      <c r="E808" s="50"/>
      <c r="F808" s="105"/>
      <c r="G808" s="105"/>
      <c r="H808" s="105"/>
      <c r="I808" s="105"/>
      <c r="J808" s="105"/>
      <c r="K808" s="105"/>
      <c r="L808" s="105"/>
      <c r="M808" s="106"/>
      <c r="N808" s="106"/>
      <c r="O808" s="105"/>
      <c r="P808" s="107"/>
      <c r="Q808" s="105"/>
      <c r="R808" s="106"/>
      <c r="S808" s="105"/>
      <c r="T808" s="105"/>
      <c r="U808" s="105"/>
    </row>
    <row r="809" ht="12.75" customHeight="1">
      <c r="A809" s="105"/>
      <c r="B809" s="105"/>
      <c r="C809" s="105"/>
      <c r="D809" s="105"/>
      <c r="E809" s="50"/>
      <c r="F809" s="105"/>
      <c r="G809" s="105"/>
      <c r="H809" s="105"/>
      <c r="I809" s="105"/>
      <c r="J809" s="105"/>
      <c r="K809" s="105"/>
      <c r="L809" s="105"/>
      <c r="M809" s="106"/>
      <c r="N809" s="106"/>
      <c r="O809" s="105"/>
      <c r="P809" s="107"/>
      <c r="Q809" s="105"/>
      <c r="R809" s="106"/>
      <c r="S809" s="105"/>
      <c r="T809" s="105"/>
      <c r="U809" s="105"/>
    </row>
    <row r="810" ht="12.75" customHeight="1">
      <c r="A810" s="105"/>
      <c r="B810" s="105"/>
      <c r="C810" s="105"/>
      <c r="D810" s="105"/>
      <c r="E810" s="50"/>
      <c r="F810" s="105"/>
      <c r="G810" s="105"/>
      <c r="H810" s="105"/>
      <c r="I810" s="105"/>
      <c r="J810" s="105"/>
      <c r="K810" s="105"/>
      <c r="L810" s="105"/>
      <c r="M810" s="106"/>
      <c r="N810" s="106"/>
      <c r="O810" s="105"/>
      <c r="P810" s="107"/>
      <c r="Q810" s="105"/>
      <c r="R810" s="106"/>
      <c r="S810" s="105"/>
      <c r="T810" s="105"/>
      <c r="U810" s="105"/>
    </row>
    <row r="811" ht="12.75" customHeight="1">
      <c r="A811" s="105"/>
      <c r="B811" s="105"/>
      <c r="C811" s="105"/>
      <c r="D811" s="105"/>
      <c r="E811" s="50"/>
      <c r="F811" s="105"/>
      <c r="G811" s="105"/>
      <c r="H811" s="105"/>
      <c r="I811" s="105"/>
      <c r="J811" s="105"/>
      <c r="K811" s="105"/>
      <c r="L811" s="105"/>
      <c r="M811" s="106"/>
      <c r="N811" s="106"/>
      <c r="O811" s="105"/>
      <c r="P811" s="107"/>
      <c r="Q811" s="105"/>
      <c r="R811" s="106"/>
      <c r="S811" s="105"/>
      <c r="T811" s="105"/>
      <c r="U811" s="105"/>
    </row>
    <row r="812" ht="12.75" customHeight="1">
      <c r="A812" s="105"/>
      <c r="B812" s="105"/>
      <c r="C812" s="105"/>
      <c r="D812" s="105"/>
      <c r="E812" s="50"/>
      <c r="F812" s="105"/>
      <c r="G812" s="105"/>
      <c r="H812" s="105"/>
      <c r="I812" s="105"/>
      <c r="J812" s="105"/>
      <c r="K812" s="105"/>
      <c r="L812" s="105"/>
      <c r="M812" s="106"/>
      <c r="N812" s="106"/>
      <c r="O812" s="105"/>
      <c r="P812" s="107"/>
      <c r="Q812" s="105"/>
      <c r="R812" s="106"/>
      <c r="S812" s="105"/>
      <c r="T812" s="105"/>
      <c r="U812" s="105"/>
    </row>
    <row r="813" ht="12.75" customHeight="1">
      <c r="A813" s="105"/>
      <c r="B813" s="105"/>
      <c r="C813" s="105"/>
      <c r="D813" s="105"/>
      <c r="E813" s="50"/>
      <c r="F813" s="105"/>
      <c r="G813" s="105"/>
      <c r="H813" s="105"/>
      <c r="I813" s="105"/>
      <c r="J813" s="105"/>
      <c r="K813" s="105"/>
      <c r="L813" s="105"/>
      <c r="M813" s="106"/>
      <c r="N813" s="106"/>
      <c r="O813" s="105"/>
      <c r="P813" s="107"/>
      <c r="Q813" s="105"/>
      <c r="R813" s="106"/>
      <c r="S813" s="105"/>
      <c r="T813" s="105"/>
      <c r="U813" s="105"/>
    </row>
    <row r="814" ht="12.75" customHeight="1">
      <c r="A814" s="105"/>
      <c r="B814" s="105"/>
      <c r="C814" s="105"/>
      <c r="D814" s="105"/>
      <c r="E814" s="50"/>
      <c r="F814" s="105"/>
      <c r="G814" s="105"/>
      <c r="H814" s="105"/>
      <c r="I814" s="105"/>
      <c r="J814" s="105"/>
      <c r="K814" s="105"/>
      <c r="L814" s="105"/>
      <c r="M814" s="106"/>
      <c r="N814" s="106"/>
      <c r="O814" s="105"/>
      <c r="P814" s="107"/>
      <c r="Q814" s="105"/>
      <c r="R814" s="106"/>
      <c r="S814" s="105"/>
      <c r="T814" s="105"/>
      <c r="U814" s="105"/>
    </row>
    <row r="815" ht="12.75" customHeight="1">
      <c r="A815" s="105"/>
      <c r="B815" s="105"/>
      <c r="C815" s="105"/>
      <c r="D815" s="105"/>
      <c r="E815" s="50"/>
      <c r="F815" s="105"/>
      <c r="G815" s="105"/>
      <c r="H815" s="105"/>
      <c r="I815" s="105"/>
      <c r="J815" s="105"/>
      <c r="K815" s="105"/>
      <c r="L815" s="105"/>
      <c r="M815" s="106"/>
      <c r="N815" s="106"/>
      <c r="O815" s="105"/>
      <c r="P815" s="107"/>
      <c r="Q815" s="105"/>
      <c r="R815" s="106"/>
      <c r="S815" s="105"/>
      <c r="T815" s="105"/>
      <c r="U815" s="105"/>
    </row>
    <row r="816" ht="12.75" customHeight="1">
      <c r="A816" s="105"/>
      <c r="B816" s="105"/>
      <c r="C816" s="105"/>
      <c r="D816" s="105"/>
      <c r="E816" s="50"/>
      <c r="F816" s="105"/>
      <c r="G816" s="105"/>
      <c r="H816" s="105"/>
      <c r="I816" s="105"/>
      <c r="J816" s="105"/>
      <c r="K816" s="105"/>
      <c r="L816" s="105"/>
      <c r="M816" s="106"/>
      <c r="N816" s="106"/>
      <c r="O816" s="105"/>
      <c r="P816" s="107"/>
      <c r="Q816" s="105"/>
      <c r="R816" s="106"/>
      <c r="S816" s="105"/>
      <c r="T816" s="105"/>
      <c r="U816" s="105"/>
    </row>
    <row r="817" ht="12.75" customHeight="1">
      <c r="A817" s="105"/>
      <c r="B817" s="105"/>
      <c r="C817" s="105"/>
      <c r="D817" s="105"/>
      <c r="E817" s="50"/>
      <c r="F817" s="105"/>
      <c r="G817" s="105"/>
      <c r="H817" s="105"/>
      <c r="I817" s="105"/>
      <c r="J817" s="105"/>
      <c r="K817" s="105"/>
      <c r="L817" s="105"/>
      <c r="M817" s="106"/>
      <c r="N817" s="106"/>
      <c r="O817" s="105"/>
      <c r="P817" s="107"/>
      <c r="Q817" s="105"/>
      <c r="R817" s="106"/>
      <c r="S817" s="105"/>
      <c r="T817" s="105"/>
      <c r="U817" s="105"/>
    </row>
    <row r="818" ht="12.75" customHeight="1">
      <c r="A818" s="105"/>
      <c r="B818" s="105"/>
      <c r="C818" s="105"/>
      <c r="D818" s="105"/>
      <c r="E818" s="50"/>
      <c r="F818" s="105"/>
      <c r="G818" s="105"/>
      <c r="H818" s="105"/>
      <c r="I818" s="105"/>
      <c r="J818" s="105"/>
      <c r="K818" s="105"/>
      <c r="L818" s="105"/>
      <c r="M818" s="106"/>
      <c r="N818" s="106"/>
      <c r="O818" s="105"/>
      <c r="P818" s="107"/>
      <c r="Q818" s="105"/>
      <c r="R818" s="106"/>
      <c r="S818" s="105"/>
      <c r="T818" s="105"/>
      <c r="U818" s="105"/>
    </row>
    <row r="819" ht="12.75" customHeight="1">
      <c r="A819" s="105"/>
      <c r="B819" s="105"/>
      <c r="C819" s="105"/>
      <c r="D819" s="105"/>
      <c r="E819" s="50"/>
      <c r="F819" s="105"/>
      <c r="G819" s="105"/>
      <c r="H819" s="105"/>
      <c r="I819" s="105"/>
      <c r="J819" s="105"/>
      <c r="K819" s="105"/>
      <c r="L819" s="105"/>
      <c r="M819" s="106"/>
      <c r="N819" s="106"/>
      <c r="O819" s="105"/>
      <c r="P819" s="107"/>
      <c r="Q819" s="105"/>
      <c r="R819" s="106"/>
      <c r="S819" s="105"/>
      <c r="T819" s="105"/>
      <c r="U819" s="105"/>
    </row>
    <row r="820" ht="12.75" customHeight="1">
      <c r="A820" s="105"/>
      <c r="B820" s="105"/>
      <c r="C820" s="105"/>
      <c r="D820" s="105"/>
      <c r="E820" s="50"/>
      <c r="F820" s="105"/>
      <c r="G820" s="105"/>
      <c r="H820" s="105"/>
      <c r="I820" s="105"/>
      <c r="J820" s="105"/>
      <c r="K820" s="105"/>
      <c r="L820" s="105"/>
      <c r="M820" s="106"/>
      <c r="N820" s="106"/>
      <c r="O820" s="105"/>
      <c r="P820" s="107"/>
      <c r="Q820" s="105"/>
      <c r="R820" s="106"/>
      <c r="S820" s="105"/>
      <c r="T820" s="105"/>
      <c r="U820" s="105"/>
    </row>
    <row r="821" ht="12.75" customHeight="1">
      <c r="A821" s="105"/>
      <c r="B821" s="105"/>
      <c r="C821" s="105"/>
      <c r="D821" s="105"/>
      <c r="E821" s="50"/>
      <c r="F821" s="105"/>
      <c r="G821" s="105"/>
      <c r="H821" s="105"/>
      <c r="I821" s="105"/>
      <c r="J821" s="105"/>
      <c r="K821" s="105"/>
      <c r="L821" s="105"/>
      <c r="M821" s="106"/>
      <c r="N821" s="106"/>
      <c r="O821" s="105"/>
      <c r="P821" s="107"/>
      <c r="Q821" s="105"/>
      <c r="R821" s="106"/>
      <c r="S821" s="105"/>
      <c r="T821" s="105"/>
      <c r="U821" s="105"/>
    </row>
    <row r="822" ht="12.75" customHeight="1">
      <c r="A822" s="105"/>
      <c r="B822" s="105"/>
      <c r="C822" s="105"/>
      <c r="D822" s="105"/>
      <c r="E822" s="50"/>
      <c r="F822" s="105"/>
      <c r="G822" s="105"/>
      <c r="H822" s="105"/>
      <c r="I822" s="105"/>
      <c r="J822" s="105"/>
      <c r="K822" s="105"/>
      <c r="L822" s="105"/>
      <c r="M822" s="106"/>
      <c r="N822" s="106"/>
      <c r="O822" s="105"/>
      <c r="P822" s="107"/>
      <c r="Q822" s="105"/>
      <c r="R822" s="106"/>
      <c r="S822" s="105"/>
      <c r="T822" s="105"/>
      <c r="U822" s="105"/>
    </row>
    <row r="823" ht="12.75" customHeight="1">
      <c r="A823" s="105"/>
      <c r="B823" s="105"/>
      <c r="C823" s="105"/>
      <c r="D823" s="105"/>
      <c r="E823" s="50"/>
      <c r="F823" s="105"/>
      <c r="G823" s="105"/>
      <c r="H823" s="105"/>
      <c r="I823" s="105"/>
      <c r="J823" s="105"/>
      <c r="K823" s="105"/>
      <c r="L823" s="105"/>
      <c r="M823" s="106"/>
      <c r="N823" s="106"/>
      <c r="O823" s="105"/>
      <c r="P823" s="107"/>
      <c r="Q823" s="105"/>
      <c r="R823" s="106"/>
      <c r="S823" s="105"/>
      <c r="T823" s="105"/>
      <c r="U823" s="105"/>
    </row>
    <row r="824" ht="12.75" customHeight="1">
      <c r="A824" s="105"/>
      <c r="B824" s="105"/>
      <c r="C824" s="105"/>
      <c r="D824" s="105"/>
      <c r="E824" s="50"/>
      <c r="F824" s="105"/>
      <c r="G824" s="105"/>
      <c r="H824" s="105"/>
      <c r="I824" s="105"/>
      <c r="J824" s="105"/>
      <c r="K824" s="105"/>
      <c r="L824" s="105"/>
      <c r="M824" s="106"/>
      <c r="N824" s="106"/>
      <c r="O824" s="105"/>
      <c r="P824" s="107"/>
      <c r="Q824" s="105"/>
      <c r="R824" s="106"/>
      <c r="S824" s="105"/>
      <c r="T824" s="105"/>
      <c r="U824" s="105"/>
    </row>
    <row r="825" ht="12.75" customHeight="1">
      <c r="A825" s="105"/>
      <c r="B825" s="105"/>
      <c r="C825" s="105"/>
      <c r="D825" s="105"/>
      <c r="E825" s="50"/>
      <c r="F825" s="105"/>
      <c r="G825" s="105"/>
      <c r="H825" s="105"/>
      <c r="I825" s="105"/>
      <c r="J825" s="105"/>
      <c r="K825" s="105"/>
      <c r="L825" s="105"/>
      <c r="M825" s="106"/>
      <c r="N825" s="106"/>
      <c r="O825" s="105"/>
      <c r="P825" s="107"/>
      <c r="Q825" s="105"/>
      <c r="R825" s="106"/>
      <c r="S825" s="105"/>
      <c r="T825" s="105"/>
      <c r="U825" s="105"/>
    </row>
    <row r="826" ht="12.75" customHeight="1">
      <c r="A826" s="105"/>
      <c r="B826" s="105"/>
      <c r="C826" s="105"/>
      <c r="D826" s="105"/>
      <c r="E826" s="50"/>
      <c r="F826" s="105"/>
      <c r="G826" s="105"/>
      <c r="H826" s="105"/>
      <c r="I826" s="105"/>
      <c r="J826" s="105"/>
      <c r="K826" s="105"/>
      <c r="L826" s="105"/>
      <c r="M826" s="106"/>
      <c r="N826" s="106"/>
      <c r="O826" s="105"/>
      <c r="P826" s="107"/>
      <c r="Q826" s="105"/>
      <c r="R826" s="106"/>
      <c r="S826" s="105"/>
      <c r="T826" s="105"/>
      <c r="U826" s="105"/>
    </row>
    <row r="827" ht="12.75" customHeight="1">
      <c r="A827" s="105"/>
      <c r="B827" s="105"/>
      <c r="C827" s="105"/>
      <c r="D827" s="105"/>
      <c r="E827" s="50"/>
      <c r="F827" s="105"/>
      <c r="G827" s="105"/>
      <c r="H827" s="105"/>
      <c r="I827" s="105"/>
      <c r="J827" s="105"/>
      <c r="K827" s="105"/>
      <c r="L827" s="105"/>
      <c r="M827" s="106"/>
      <c r="N827" s="106"/>
      <c r="O827" s="105"/>
      <c r="P827" s="107"/>
      <c r="Q827" s="105"/>
      <c r="R827" s="106"/>
      <c r="S827" s="105"/>
      <c r="T827" s="105"/>
      <c r="U827" s="105"/>
    </row>
    <row r="828" ht="12.75" customHeight="1">
      <c r="A828" s="105"/>
      <c r="B828" s="105"/>
      <c r="C828" s="105"/>
      <c r="D828" s="105"/>
      <c r="E828" s="50"/>
      <c r="F828" s="105"/>
      <c r="G828" s="105"/>
      <c r="H828" s="105"/>
      <c r="I828" s="105"/>
      <c r="J828" s="105"/>
      <c r="K828" s="105"/>
      <c r="L828" s="105"/>
      <c r="M828" s="106"/>
      <c r="N828" s="106"/>
      <c r="O828" s="105"/>
      <c r="P828" s="107"/>
      <c r="Q828" s="105"/>
      <c r="R828" s="106"/>
      <c r="S828" s="105"/>
      <c r="T828" s="105"/>
      <c r="U828" s="105"/>
    </row>
    <row r="829" ht="12.75" customHeight="1">
      <c r="A829" s="105"/>
      <c r="B829" s="105"/>
      <c r="C829" s="105"/>
      <c r="D829" s="105"/>
      <c r="E829" s="50"/>
      <c r="F829" s="105"/>
      <c r="G829" s="105"/>
      <c r="H829" s="105"/>
      <c r="I829" s="105"/>
      <c r="J829" s="105"/>
      <c r="K829" s="105"/>
      <c r="L829" s="105"/>
      <c r="M829" s="106"/>
      <c r="N829" s="106"/>
      <c r="O829" s="105"/>
      <c r="P829" s="107"/>
      <c r="Q829" s="105"/>
      <c r="R829" s="106"/>
      <c r="S829" s="105"/>
      <c r="T829" s="105"/>
      <c r="U829" s="105"/>
    </row>
    <row r="830" ht="12.75" customHeight="1">
      <c r="A830" s="105"/>
      <c r="B830" s="105"/>
      <c r="C830" s="105"/>
      <c r="D830" s="105"/>
      <c r="E830" s="50"/>
      <c r="F830" s="105"/>
      <c r="G830" s="105"/>
      <c r="H830" s="105"/>
      <c r="I830" s="105"/>
      <c r="J830" s="105"/>
      <c r="K830" s="105"/>
      <c r="L830" s="105"/>
      <c r="M830" s="106"/>
      <c r="N830" s="106"/>
      <c r="O830" s="105"/>
      <c r="P830" s="107"/>
      <c r="Q830" s="105"/>
      <c r="R830" s="106"/>
      <c r="S830" s="105"/>
      <c r="T830" s="105"/>
      <c r="U830" s="105"/>
    </row>
    <row r="831" ht="12.75" customHeight="1">
      <c r="A831" s="105"/>
      <c r="B831" s="105"/>
      <c r="C831" s="105"/>
      <c r="D831" s="105"/>
      <c r="E831" s="50"/>
      <c r="F831" s="105"/>
      <c r="G831" s="105"/>
      <c r="H831" s="105"/>
      <c r="I831" s="105"/>
      <c r="J831" s="105"/>
      <c r="K831" s="105"/>
      <c r="L831" s="105"/>
      <c r="M831" s="106"/>
      <c r="N831" s="106"/>
      <c r="O831" s="105"/>
      <c r="P831" s="107"/>
      <c r="Q831" s="105"/>
      <c r="R831" s="106"/>
      <c r="S831" s="105"/>
      <c r="T831" s="105"/>
      <c r="U831" s="105"/>
    </row>
    <row r="832" ht="12.75" customHeight="1">
      <c r="A832" s="105"/>
      <c r="B832" s="105"/>
      <c r="C832" s="105"/>
      <c r="D832" s="105"/>
      <c r="E832" s="50"/>
      <c r="F832" s="105"/>
      <c r="G832" s="105"/>
      <c r="H832" s="105"/>
      <c r="I832" s="105"/>
      <c r="J832" s="105"/>
      <c r="K832" s="105"/>
      <c r="L832" s="105"/>
      <c r="M832" s="106"/>
      <c r="N832" s="106"/>
      <c r="O832" s="105"/>
      <c r="P832" s="107"/>
      <c r="Q832" s="105"/>
      <c r="R832" s="106"/>
      <c r="S832" s="105"/>
      <c r="T832" s="105"/>
      <c r="U832" s="105"/>
    </row>
    <row r="833" ht="12.75" customHeight="1">
      <c r="A833" s="105"/>
      <c r="B833" s="105"/>
      <c r="C833" s="105"/>
      <c r="D833" s="105"/>
      <c r="E833" s="50"/>
      <c r="F833" s="105"/>
      <c r="G833" s="105"/>
      <c r="H833" s="105"/>
      <c r="I833" s="105"/>
      <c r="J833" s="105"/>
      <c r="K833" s="105"/>
      <c r="L833" s="105"/>
      <c r="M833" s="106"/>
      <c r="N833" s="106"/>
      <c r="O833" s="105"/>
      <c r="P833" s="107"/>
      <c r="Q833" s="105"/>
      <c r="R833" s="106"/>
      <c r="S833" s="105"/>
      <c r="T833" s="105"/>
      <c r="U833" s="105"/>
    </row>
    <row r="834" ht="12.75" customHeight="1">
      <c r="A834" s="105"/>
      <c r="B834" s="105"/>
      <c r="C834" s="105"/>
      <c r="D834" s="105"/>
      <c r="E834" s="50"/>
      <c r="F834" s="105"/>
      <c r="G834" s="105"/>
      <c r="H834" s="105"/>
      <c r="I834" s="105"/>
      <c r="J834" s="105"/>
      <c r="K834" s="105"/>
      <c r="L834" s="105"/>
      <c r="M834" s="106"/>
      <c r="N834" s="106"/>
      <c r="O834" s="105"/>
      <c r="P834" s="107"/>
      <c r="Q834" s="105"/>
      <c r="R834" s="106"/>
      <c r="S834" s="105"/>
      <c r="T834" s="105"/>
      <c r="U834" s="105"/>
    </row>
    <row r="835" ht="12.75" customHeight="1">
      <c r="A835" s="105"/>
      <c r="B835" s="105"/>
      <c r="C835" s="105"/>
      <c r="D835" s="105"/>
      <c r="E835" s="50"/>
      <c r="F835" s="105"/>
      <c r="G835" s="105"/>
      <c r="H835" s="105"/>
      <c r="I835" s="105"/>
      <c r="J835" s="105"/>
      <c r="K835" s="105"/>
      <c r="L835" s="105"/>
      <c r="M835" s="106"/>
      <c r="N835" s="106"/>
      <c r="O835" s="105"/>
      <c r="P835" s="107"/>
      <c r="Q835" s="105"/>
      <c r="R835" s="106"/>
      <c r="S835" s="105"/>
      <c r="T835" s="105"/>
      <c r="U835" s="105"/>
    </row>
    <row r="836" ht="12.75" customHeight="1">
      <c r="A836" s="105"/>
      <c r="B836" s="105"/>
      <c r="C836" s="105"/>
      <c r="D836" s="105"/>
      <c r="E836" s="50"/>
      <c r="F836" s="105"/>
      <c r="G836" s="105"/>
      <c r="H836" s="105"/>
      <c r="I836" s="105"/>
      <c r="J836" s="105"/>
      <c r="K836" s="105"/>
      <c r="L836" s="105"/>
      <c r="M836" s="106"/>
      <c r="N836" s="106"/>
      <c r="O836" s="105"/>
      <c r="P836" s="107"/>
      <c r="Q836" s="105"/>
      <c r="R836" s="106"/>
      <c r="S836" s="105"/>
      <c r="T836" s="105"/>
      <c r="U836" s="105"/>
    </row>
    <row r="837" ht="12.75" customHeight="1">
      <c r="A837" s="105"/>
      <c r="B837" s="105"/>
      <c r="C837" s="105"/>
      <c r="D837" s="105"/>
      <c r="E837" s="50"/>
      <c r="F837" s="105"/>
      <c r="G837" s="105"/>
      <c r="H837" s="105"/>
      <c r="I837" s="105"/>
      <c r="J837" s="105"/>
      <c r="K837" s="105"/>
      <c r="L837" s="105"/>
      <c r="M837" s="106"/>
      <c r="N837" s="106"/>
      <c r="O837" s="105"/>
      <c r="P837" s="107"/>
      <c r="Q837" s="105"/>
      <c r="R837" s="106"/>
      <c r="S837" s="105"/>
      <c r="T837" s="105"/>
      <c r="U837" s="105"/>
    </row>
    <row r="838" ht="12.75" customHeight="1">
      <c r="A838" s="105"/>
      <c r="B838" s="105"/>
      <c r="C838" s="105"/>
      <c r="D838" s="105"/>
      <c r="E838" s="50"/>
      <c r="F838" s="105"/>
      <c r="G838" s="105"/>
      <c r="H838" s="105"/>
      <c r="I838" s="105"/>
      <c r="J838" s="105"/>
      <c r="K838" s="105"/>
      <c r="L838" s="105"/>
      <c r="M838" s="106"/>
      <c r="N838" s="106"/>
      <c r="O838" s="105"/>
      <c r="P838" s="107"/>
      <c r="Q838" s="105"/>
      <c r="R838" s="106"/>
      <c r="S838" s="105"/>
      <c r="T838" s="105"/>
      <c r="U838" s="105"/>
    </row>
    <row r="839" ht="12.75" customHeight="1">
      <c r="A839" s="105"/>
      <c r="B839" s="105"/>
      <c r="C839" s="105"/>
      <c r="D839" s="105"/>
      <c r="E839" s="50"/>
      <c r="F839" s="105"/>
      <c r="G839" s="105"/>
      <c r="H839" s="105"/>
      <c r="I839" s="105"/>
      <c r="J839" s="105"/>
      <c r="K839" s="105"/>
      <c r="L839" s="105"/>
      <c r="M839" s="106"/>
      <c r="N839" s="106"/>
      <c r="O839" s="105"/>
      <c r="P839" s="107"/>
      <c r="Q839" s="105"/>
      <c r="R839" s="106"/>
      <c r="S839" s="105"/>
      <c r="T839" s="105"/>
      <c r="U839" s="105"/>
    </row>
    <row r="840" ht="12.75" customHeight="1">
      <c r="A840" s="105"/>
      <c r="B840" s="105"/>
      <c r="C840" s="105"/>
      <c r="D840" s="105"/>
      <c r="E840" s="50"/>
      <c r="F840" s="105"/>
      <c r="G840" s="105"/>
      <c r="H840" s="105"/>
      <c r="I840" s="105"/>
      <c r="J840" s="105"/>
      <c r="K840" s="105"/>
      <c r="L840" s="105"/>
      <c r="M840" s="106"/>
      <c r="N840" s="106"/>
      <c r="O840" s="105"/>
      <c r="P840" s="107"/>
      <c r="Q840" s="105"/>
      <c r="R840" s="106"/>
      <c r="S840" s="105"/>
      <c r="T840" s="105"/>
      <c r="U840" s="105"/>
    </row>
    <row r="841" ht="12.75" customHeight="1">
      <c r="A841" s="105"/>
      <c r="B841" s="105"/>
      <c r="C841" s="105"/>
      <c r="D841" s="105"/>
      <c r="E841" s="50"/>
      <c r="F841" s="105"/>
      <c r="G841" s="105"/>
      <c r="H841" s="105"/>
      <c r="I841" s="105"/>
      <c r="J841" s="105"/>
      <c r="K841" s="105"/>
      <c r="L841" s="105"/>
      <c r="M841" s="106"/>
      <c r="N841" s="106"/>
      <c r="O841" s="105"/>
      <c r="P841" s="107"/>
      <c r="Q841" s="105"/>
      <c r="R841" s="106"/>
      <c r="S841" s="105"/>
      <c r="T841" s="105"/>
      <c r="U841" s="105"/>
    </row>
    <row r="842" ht="12.75" customHeight="1">
      <c r="A842" s="105"/>
      <c r="B842" s="105"/>
      <c r="C842" s="105"/>
      <c r="D842" s="105"/>
      <c r="E842" s="50"/>
      <c r="F842" s="105"/>
      <c r="G842" s="105"/>
      <c r="H842" s="105"/>
      <c r="I842" s="105"/>
      <c r="J842" s="105"/>
      <c r="K842" s="105"/>
      <c r="L842" s="105"/>
      <c r="M842" s="106"/>
      <c r="N842" s="106"/>
      <c r="O842" s="105"/>
      <c r="P842" s="107"/>
      <c r="Q842" s="105"/>
      <c r="R842" s="106"/>
      <c r="S842" s="105"/>
      <c r="T842" s="105"/>
      <c r="U842" s="105"/>
    </row>
    <row r="843" ht="12.75" customHeight="1">
      <c r="A843" s="105"/>
      <c r="B843" s="105"/>
      <c r="C843" s="105"/>
      <c r="D843" s="105"/>
      <c r="E843" s="50"/>
      <c r="F843" s="105"/>
      <c r="G843" s="105"/>
      <c r="H843" s="105"/>
      <c r="I843" s="105"/>
      <c r="J843" s="105"/>
      <c r="K843" s="105"/>
      <c r="L843" s="105"/>
      <c r="M843" s="106"/>
      <c r="N843" s="106"/>
      <c r="O843" s="105"/>
      <c r="P843" s="107"/>
      <c r="Q843" s="105"/>
      <c r="R843" s="106"/>
      <c r="S843" s="105"/>
      <c r="T843" s="105"/>
      <c r="U843" s="105"/>
    </row>
    <row r="844" ht="12.75" customHeight="1">
      <c r="A844" s="105"/>
      <c r="B844" s="105"/>
      <c r="C844" s="105"/>
      <c r="D844" s="105"/>
      <c r="E844" s="50"/>
      <c r="F844" s="105"/>
      <c r="G844" s="105"/>
      <c r="H844" s="105"/>
      <c r="I844" s="105"/>
      <c r="J844" s="105"/>
      <c r="K844" s="105"/>
      <c r="L844" s="105"/>
      <c r="M844" s="106"/>
      <c r="N844" s="106"/>
      <c r="O844" s="105"/>
      <c r="P844" s="107"/>
      <c r="Q844" s="105"/>
      <c r="R844" s="106"/>
      <c r="S844" s="105"/>
      <c r="T844" s="105"/>
      <c r="U844" s="105"/>
    </row>
    <row r="845" ht="12.75" customHeight="1">
      <c r="A845" s="105"/>
      <c r="B845" s="105"/>
      <c r="C845" s="105"/>
      <c r="D845" s="105"/>
      <c r="E845" s="50"/>
      <c r="F845" s="105"/>
      <c r="G845" s="105"/>
      <c r="H845" s="105"/>
      <c r="I845" s="105"/>
      <c r="J845" s="105"/>
      <c r="K845" s="105"/>
      <c r="L845" s="105"/>
      <c r="M845" s="106"/>
      <c r="N845" s="106"/>
      <c r="O845" s="105"/>
      <c r="P845" s="107"/>
      <c r="Q845" s="105"/>
      <c r="R845" s="106"/>
      <c r="S845" s="105"/>
      <c r="T845" s="105"/>
      <c r="U845" s="105"/>
    </row>
    <row r="846" ht="12.75" customHeight="1">
      <c r="A846" s="105"/>
      <c r="B846" s="105"/>
      <c r="C846" s="105"/>
      <c r="D846" s="105"/>
      <c r="E846" s="50"/>
      <c r="F846" s="105"/>
      <c r="G846" s="105"/>
      <c r="H846" s="105"/>
      <c r="I846" s="105"/>
      <c r="J846" s="105"/>
      <c r="K846" s="105"/>
      <c r="L846" s="105"/>
      <c r="M846" s="106"/>
      <c r="N846" s="106"/>
      <c r="O846" s="105"/>
      <c r="P846" s="107"/>
      <c r="Q846" s="105"/>
      <c r="R846" s="106"/>
      <c r="S846" s="105"/>
      <c r="T846" s="105"/>
      <c r="U846" s="105"/>
    </row>
    <row r="847" ht="12.75" customHeight="1">
      <c r="A847" s="105"/>
      <c r="B847" s="105"/>
      <c r="C847" s="105"/>
      <c r="D847" s="105"/>
      <c r="E847" s="50"/>
      <c r="F847" s="105"/>
      <c r="G847" s="105"/>
      <c r="H847" s="105"/>
      <c r="I847" s="105"/>
      <c r="J847" s="105"/>
      <c r="K847" s="105"/>
      <c r="L847" s="105"/>
      <c r="M847" s="106"/>
      <c r="N847" s="106"/>
      <c r="O847" s="105"/>
      <c r="P847" s="107"/>
      <c r="Q847" s="105"/>
      <c r="R847" s="106"/>
      <c r="S847" s="105"/>
      <c r="T847" s="105"/>
      <c r="U847" s="105"/>
    </row>
    <row r="848" ht="12.75" customHeight="1">
      <c r="A848" s="105"/>
      <c r="B848" s="105"/>
      <c r="C848" s="105"/>
      <c r="D848" s="105"/>
      <c r="E848" s="50"/>
      <c r="F848" s="105"/>
      <c r="G848" s="105"/>
      <c r="H848" s="105"/>
      <c r="I848" s="105"/>
      <c r="J848" s="105"/>
      <c r="K848" s="105"/>
      <c r="L848" s="105"/>
      <c r="M848" s="106"/>
      <c r="N848" s="106"/>
      <c r="O848" s="105"/>
      <c r="P848" s="107"/>
      <c r="Q848" s="105"/>
      <c r="R848" s="106"/>
      <c r="S848" s="105"/>
      <c r="T848" s="105"/>
      <c r="U848" s="105"/>
    </row>
    <row r="849" ht="12.75" customHeight="1">
      <c r="A849" s="105"/>
      <c r="B849" s="105"/>
      <c r="C849" s="105"/>
      <c r="D849" s="105"/>
      <c r="E849" s="50"/>
      <c r="F849" s="105"/>
      <c r="G849" s="105"/>
      <c r="H849" s="105"/>
      <c r="I849" s="105"/>
      <c r="J849" s="105"/>
      <c r="K849" s="105"/>
      <c r="L849" s="105"/>
      <c r="M849" s="106"/>
      <c r="N849" s="106"/>
      <c r="O849" s="105"/>
      <c r="P849" s="107"/>
      <c r="Q849" s="105"/>
      <c r="R849" s="106"/>
      <c r="S849" s="105"/>
      <c r="T849" s="105"/>
      <c r="U849" s="105"/>
    </row>
    <row r="850" ht="12.75" customHeight="1">
      <c r="A850" s="105"/>
      <c r="B850" s="105"/>
      <c r="C850" s="105"/>
      <c r="D850" s="105"/>
      <c r="E850" s="50"/>
      <c r="F850" s="105"/>
      <c r="G850" s="105"/>
      <c r="H850" s="105"/>
      <c r="I850" s="105"/>
      <c r="J850" s="105"/>
      <c r="K850" s="105"/>
      <c r="L850" s="105"/>
      <c r="M850" s="106"/>
      <c r="N850" s="106"/>
      <c r="O850" s="105"/>
      <c r="P850" s="107"/>
      <c r="Q850" s="105"/>
      <c r="R850" s="106"/>
      <c r="S850" s="105"/>
      <c r="T850" s="105"/>
      <c r="U850" s="105"/>
    </row>
    <row r="851" ht="12.75" customHeight="1">
      <c r="A851" s="105"/>
      <c r="B851" s="105"/>
      <c r="C851" s="105"/>
      <c r="D851" s="105"/>
      <c r="E851" s="50"/>
      <c r="F851" s="105"/>
      <c r="G851" s="105"/>
      <c r="H851" s="105"/>
      <c r="I851" s="105"/>
      <c r="J851" s="105"/>
      <c r="K851" s="105"/>
      <c r="L851" s="105"/>
      <c r="M851" s="106"/>
      <c r="N851" s="106"/>
      <c r="O851" s="105"/>
      <c r="P851" s="107"/>
      <c r="Q851" s="105"/>
      <c r="R851" s="106"/>
      <c r="S851" s="105"/>
      <c r="T851" s="105"/>
      <c r="U851" s="105"/>
    </row>
    <row r="852" ht="12.75" customHeight="1">
      <c r="A852" s="105"/>
      <c r="B852" s="105"/>
      <c r="C852" s="105"/>
      <c r="D852" s="105"/>
      <c r="E852" s="50"/>
      <c r="F852" s="105"/>
      <c r="G852" s="105"/>
      <c r="H852" s="105"/>
      <c r="I852" s="105"/>
      <c r="J852" s="105"/>
      <c r="K852" s="105"/>
      <c r="L852" s="105"/>
      <c r="M852" s="106"/>
      <c r="N852" s="106"/>
      <c r="O852" s="105"/>
      <c r="P852" s="107"/>
      <c r="Q852" s="105"/>
      <c r="R852" s="106"/>
      <c r="S852" s="105"/>
      <c r="T852" s="105"/>
      <c r="U852" s="105"/>
    </row>
    <row r="853" ht="12.75" customHeight="1">
      <c r="A853" s="105"/>
      <c r="B853" s="105"/>
      <c r="C853" s="105"/>
      <c r="D853" s="105"/>
      <c r="E853" s="50"/>
      <c r="F853" s="105"/>
      <c r="G853" s="105"/>
      <c r="H853" s="105"/>
      <c r="I853" s="105"/>
      <c r="J853" s="105"/>
      <c r="K853" s="105"/>
      <c r="L853" s="105"/>
      <c r="M853" s="106"/>
      <c r="N853" s="106"/>
      <c r="O853" s="105"/>
      <c r="P853" s="107"/>
      <c r="Q853" s="105"/>
      <c r="R853" s="106"/>
      <c r="S853" s="105"/>
      <c r="T853" s="105"/>
      <c r="U853" s="105"/>
    </row>
    <row r="854" ht="12.75" customHeight="1">
      <c r="A854" s="105"/>
      <c r="B854" s="105"/>
      <c r="C854" s="105"/>
      <c r="D854" s="105"/>
      <c r="E854" s="50"/>
      <c r="F854" s="105"/>
      <c r="G854" s="105"/>
      <c r="H854" s="105"/>
      <c r="I854" s="105"/>
      <c r="J854" s="105"/>
      <c r="K854" s="105"/>
      <c r="L854" s="105"/>
      <c r="M854" s="106"/>
      <c r="N854" s="106"/>
      <c r="O854" s="105"/>
      <c r="P854" s="107"/>
      <c r="Q854" s="105"/>
      <c r="R854" s="106"/>
      <c r="S854" s="105"/>
      <c r="T854" s="105"/>
      <c r="U854" s="105"/>
    </row>
    <row r="855" ht="12.75" customHeight="1">
      <c r="A855" s="105"/>
      <c r="B855" s="105"/>
      <c r="C855" s="105"/>
      <c r="D855" s="105"/>
      <c r="E855" s="50"/>
      <c r="F855" s="105"/>
      <c r="G855" s="105"/>
      <c r="H855" s="105"/>
      <c r="I855" s="105"/>
      <c r="J855" s="105"/>
      <c r="K855" s="105"/>
      <c r="L855" s="105"/>
      <c r="M855" s="106"/>
      <c r="N855" s="106"/>
      <c r="O855" s="105"/>
      <c r="P855" s="107"/>
      <c r="Q855" s="105"/>
      <c r="R855" s="106"/>
      <c r="S855" s="105"/>
      <c r="T855" s="105"/>
      <c r="U855" s="105"/>
    </row>
    <row r="856" ht="12.75" customHeight="1">
      <c r="A856" s="105"/>
      <c r="B856" s="105"/>
      <c r="C856" s="105"/>
      <c r="D856" s="105"/>
      <c r="E856" s="50"/>
      <c r="F856" s="105"/>
      <c r="G856" s="105"/>
      <c r="H856" s="105"/>
      <c r="I856" s="105"/>
      <c r="J856" s="105"/>
      <c r="K856" s="105"/>
      <c r="L856" s="105"/>
      <c r="M856" s="106"/>
      <c r="N856" s="106"/>
      <c r="O856" s="105"/>
      <c r="P856" s="107"/>
      <c r="Q856" s="105"/>
      <c r="R856" s="106"/>
      <c r="S856" s="105"/>
      <c r="T856" s="105"/>
      <c r="U856" s="105"/>
    </row>
    <row r="857" ht="12.75" customHeight="1">
      <c r="A857" s="105"/>
      <c r="B857" s="105"/>
      <c r="C857" s="105"/>
      <c r="D857" s="105"/>
      <c r="E857" s="50"/>
      <c r="F857" s="105"/>
      <c r="G857" s="105"/>
      <c r="H857" s="105"/>
      <c r="I857" s="105"/>
      <c r="J857" s="105"/>
      <c r="K857" s="105"/>
      <c r="L857" s="105"/>
      <c r="M857" s="106"/>
      <c r="N857" s="106"/>
      <c r="O857" s="105"/>
      <c r="P857" s="107"/>
      <c r="Q857" s="105"/>
      <c r="R857" s="106"/>
      <c r="S857" s="105"/>
      <c r="T857" s="105"/>
      <c r="U857" s="105"/>
    </row>
    <row r="858" ht="12.75" customHeight="1">
      <c r="A858" s="105"/>
      <c r="B858" s="105"/>
      <c r="C858" s="105"/>
      <c r="D858" s="105"/>
      <c r="E858" s="50"/>
      <c r="F858" s="105"/>
      <c r="G858" s="105"/>
      <c r="H858" s="105"/>
      <c r="I858" s="105"/>
      <c r="J858" s="105"/>
      <c r="K858" s="105"/>
      <c r="L858" s="105"/>
      <c r="M858" s="106"/>
      <c r="N858" s="106"/>
      <c r="O858" s="105"/>
      <c r="P858" s="107"/>
      <c r="Q858" s="105"/>
      <c r="R858" s="106"/>
      <c r="S858" s="105"/>
      <c r="T858" s="105"/>
      <c r="U858" s="105"/>
    </row>
    <row r="859" ht="12.75" customHeight="1">
      <c r="A859" s="105"/>
      <c r="B859" s="105"/>
      <c r="C859" s="105"/>
      <c r="D859" s="105"/>
      <c r="E859" s="50"/>
      <c r="F859" s="105"/>
      <c r="G859" s="105"/>
      <c r="H859" s="105"/>
      <c r="I859" s="105"/>
      <c r="J859" s="105"/>
      <c r="K859" s="105"/>
      <c r="L859" s="105"/>
      <c r="M859" s="106"/>
      <c r="N859" s="106"/>
      <c r="O859" s="105"/>
      <c r="P859" s="107"/>
      <c r="Q859" s="105"/>
      <c r="R859" s="106"/>
      <c r="S859" s="105"/>
      <c r="T859" s="105"/>
      <c r="U859" s="105"/>
    </row>
    <row r="860" ht="12.75" customHeight="1">
      <c r="A860" s="105"/>
      <c r="B860" s="105"/>
      <c r="C860" s="105"/>
      <c r="D860" s="105"/>
      <c r="E860" s="50"/>
      <c r="F860" s="105"/>
      <c r="G860" s="105"/>
      <c r="H860" s="105"/>
      <c r="I860" s="105"/>
      <c r="J860" s="105"/>
      <c r="K860" s="105"/>
      <c r="L860" s="105"/>
      <c r="M860" s="106"/>
      <c r="N860" s="106"/>
      <c r="O860" s="105"/>
      <c r="P860" s="107"/>
      <c r="Q860" s="105"/>
      <c r="R860" s="106"/>
      <c r="S860" s="105"/>
      <c r="T860" s="105"/>
      <c r="U860" s="105"/>
    </row>
    <row r="861" ht="12.75" customHeight="1">
      <c r="A861" s="105"/>
      <c r="B861" s="105"/>
      <c r="C861" s="105"/>
      <c r="D861" s="105"/>
      <c r="E861" s="50"/>
      <c r="F861" s="105"/>
      <c r="G861" s="105"/>
      <c r="H861" s="105"/>
      <c r="I861" s="105"/>
      <c r="J861" s="105"/>
      <c r="K861" s="105"/>
      <c r="L861" s="105"/>
      <c r="M861" s="106"/>
      <c r="N861" s="106"/>
      <c r="O861" s="105"/>
      <c r="P861" s="107"/>
      <c r="Q861" s="105"/>
      <c r="R861" s="106"/>
      <c r="S861" s="105"/>
      <c r="T861" s="105"/>
      <c r="U861" s="105"/>
    </row>
    <row r="862" ht="12.75" customHeight="1">
      <c r="A862" s="105"/>
      <c r="B862" s="105"/>
      <c r="C862" s="105"/>
      <c r="D862" s="105"/>
      <c r="E862" s="50"/>
      <c r="F862" s="105"/>
      <c r="G862" s="105"/>
      <c r="H862" s="105"/>
      <c r="I862" s="105"/>
      <c r="J862" s="105"/>
      <c r="K862" s="105"/>
      <c r="L862" s="105"/>
      <c r="M862" s="106"/>
      <c r="N862" s="106"/>
      <c r="O862" s="105"/>
      <c r="P862" s="107"/>
      <c r="Q862" s="105"/>
      <c r="R862" s="106"/>
      <c r="S862" s="105"/>
      <c r="T862" s="105"/>
      <c r="U862" s="105"/>
    </row>
    <row r="863" ht="12.75" customHeight="1">
      <c r="A863" s="105"/>
      <c r="B863" s="105"/>
      <c r="C863" s="105"/>
      <c r="D863" s="105"/>
      <c r="E863" s="50"/>
      <c r="F863" s="105"/>
      <c r="G863" s="105"/>
      <c r="H863" s="105"/>
      <c r="I863" s="105"/>
      <c r="J863" s="105"/>
      <c r="K863" s="105"/>
      <c r="L863" s="105"/>
      <c r="M863" s="106"/>
      <c r="N863" s="106"/>
      <c r="O863" s="105"/>
      <c r="P863" s="107"/>
      <c r="Q863" s="105"/>
      <c r="R863" s="106"/>
      <c r="S863" s="105"/>
      <c r="T863" s="105"/>
      <c r="U863" s="105"/>
    </row>
    <row r="864" ht="12.75" customHeight="1">
      <c r="A864" s="105"/>
      <c r="B864" s="105"/>
      <c r="C864" s="105"/>
      <c r="D864" s="105"/>
      <c r="E864" s="50"/>
      <c r="F864" s="105"/>
      <c r="G864" s="105"/>
      <c r="H864" s="105"/>
      <c r="I864" s="105"/>
      <c r="J864" s="105"/>
      <c r="K864" s="105"/>
      <c r="L864" s="105"/>
      <c r="M864" s="106"/>
      <c r="N864" s="106"/>
      <c r="O864" s="105"/>
      <c r="P864" s="107"/>
      <c r="Q864" s="105"/>
      <c r="R864" s="106"/>
      <c r="S864" s="105"/>
      <c r="T864" s="105"/>
      <c r="U864" s="105"/>
    </row>
    <row r="865" ht="12.75" customHeight="1">
      <c r="A865" s="105"/>
      <c r="B865" s="105"/>
      <c r="C865" s="105"/>
      <c r="D865" s="105"/>
      <c r="E865" s="50"/>
      <c r="F865" s="105"/>
      <c r="G865" s="105"/>
      <c r="H865" s="105"/>
      <c r="I865" s="105"/>
      <c r="J865" s="105"/>
      <c r="K865" s="105"/>
      <c r="L865" s="105"/>
      <c r="M865" s="106"/>
      <c r="N865" s="106"/>
      <c r="O865" s="105"/>
      <c r="P865" s="107"/>
      <c r="Q865" s="105"/>
      <c r="R865" s="106"/>
      <c r="S865" s="105"/>
      <c r="T865" s="105"/>
      <c r="U865" s="105"/>
    </row>
    <row r="866" ht="12.75" customHeight="1">
      <c r="A866" s="105"/>
      <c r="B866" s="105"/>
      <c r="C866" s="105"/>
      <c r="D866" s="105"/>
      <c r="E866" s="50"/>
      <c r="F866" s="105"/>
      <c r="G866" s="105"/>
      <c r="H866" s="105"/>
      <c r="I866" s="105"/>
      <c r="J866" s="105"/>
      <c r="K866" s="105"/>
      <c r="L866" s="105"/>
      <c r="M866" s="106"/>
      <c r="N866" s="106"/>
      <c r="O866" s="105"/>
      <c r="P866" s="107"/>
      <c r="Q866" s="105"/>
      <c r="R866" s="106"/>
      <c r="S866" s="105"/>
      <c r="T866" s="105"/>
      <c r="U866" s="105"/>
    </row>
    <row r="867" ht="12.75" customHeight="1">
      <c r="A867" s="105"/>
      <c r="B867" s="105"/>
      <c r="C867" s="105"/>
      <c r="D867" s="105"/>
      <c r="E867" s="50"/>
      <c r="F867" s="105"/>
      <c r="G867" s="105"/>
      <c r="H867" s="105"/>
      <c r="I867" s="105"/>
      <c r="J867" s="105"/>
      <c r="K867" s="105"/>
      <c r="L867" s="105"/>
      <c r="M867" s="106"/>
      <c r="N867" s="106"/>
      <c r="O867" s="105"/>
      <c r="P867" s="107"/>
      <c r="Q867" s="105"/>
      <c r="R867" s="106"/>
      <c r="S867" s="105"/>
      <c r="T867" s="105"/>
      <c r="U867" s="105"/>
    </row>
    <row r="868" ht="12.75" customHeight="1">
      <c r="A868" s="105"/>
      <c r="B868" s="105"/>
      <c r="C868" s="105"/>
      <c r="D868" s="105"/>
      <c r="E868" s="50"/>
      <c r="F868" s="105"/>
      <c r="G868" s="105"/>
      <c r="H868" s="105"/>
      <c r="I868" s="105"/>
      <c r="J868" s="105"/>
      <c r="K868" s="105"/>
      <c r="L868" s="105"/>
      <c r="M868" s="106"/>
      <c r="N868" s="106"/>
      <c r="O868" s="105"/>
      <c r="P868" s="107"/>
      <c r="Q868" s="105"/>
      <c r="R868" s="106"/>
      <c r="S868" s="105"/>
      <c r="T868" s="105"/>
      <c r="U868" s="105"/>
    </row>
    <row r="869" ht="12.75" customHeight="1">
      <c r="A869" s="105"/>
      <c r="B869" s="105"/>
      <c r="C869" s="105"/>
      <c r="D869" s="105"/>
      <c r="E869" s="50"/>
      <c r="F869" s="105"/>
      <c r="G869" s="105"/>
      <c r="H869" s="105"/>
      <c r="I869" s="105"/>
      <c r="J869" s="105"/>
      <c r="K869" s="105"/>
      <c r="L869" s="105"/>
      <c r="M869" s="106"/>
      <c r="N869" s="106"/>
      <c r="O869" s="105"/>
      <c r="P869" s="107"/>
      <c r="Q869" s="105"/>
      <c r="R869" s="106"/>
      <c r="S869" s="105"/>
      <c r="T869" s="105"/>
      <c r="U869" s="105"/>
    </row>
    <row r="870" ht="12.75" customHeight="1">
      <c r="A870" s="105"/>
      <c r="B870" s="105"/>
      <c r="C870" s="105"/>
      <c r="D870" s="105"/>
      <c r="E870" s="50"/>
      <c r="F870" s="105"/>
      <c r="G870" s="105"/>
      <c r="H870" s="105"/>
      <c r="I870" s="105"/>
      <c r="J870" s="105"/>
      <c r="K870" s="105"/>
      <c r="L870" s="105"/>
      <c r="M870" s="106"/>
      <c r="N870" s="106"/>
      <c r="O870" s="105"/>
      <c r="P870" s="107"/>
      <c r="Q870" s="105"/>
      <c r="R870" s="106"/>
      <c r="S870" s="105"/>
      <c r="T870" s="105"/>
      <c r="U870" s="105"/>
    </row>
    <row r="871" ht="12.75" customHeight="1">
      <c r="A871" s="105"/>
      <c r="B871" s="105"/>
      <c r="C871" s="105"/>
      <c r="D871" s="105"/>
      <c r="E871" s="50"/>
      <c r="F871" s="105"/>
      <c r="G871" s="105"/>
      <c r="H871" s="105"/>
      <c r="I871" s="105"/>
      <c r="J871" s="105"/>
      <c r="K871" s="105"/>
      <c r="L871" s="105"/>
      <c r="M871" s="106"/>
      <c r="N871" s="106"/>
      <c r="O871" s="105"/>
      <c r="P871" s="107"/>
      <c r="Q871" s="105"/>
      <c r="R871" s="106"/>
      <c r="S871" s="105"/>
      <c r="T871" s="105"/>
      <c r="U871" s="105"/>
    </row>
    <row r="872" ht="12.75" customHeight="1">
      <c r="A872" s="105"/>
      <c r="B872" s="105"/>
      <c r="C872" s="105"/>
      <c r="D872" s="105"/>
      <c r="E872" s="50"/>
      <c r="F872" s="105"/>
      <c r="G872" s="105"/>
      <c r="H872" s="105"/>
      <c r="I872" s="105"/>
      <c r="J872" s="105"/>
      <c r="K872" s="105"/>
      <c r="L872" s="105"/>
      <c r="M872" s="106"/>
      <c r="N872" s="106"/>
      <c r="O872" s="105"/>
      <c r="P872" s="107"/>
      <c r="Q872" s="105"/>
      <c r="R872" s="106"/>
      <c r="S872" s="105"/>
      <c r="T872" s="105"/>
      <c r="U872" s="105"/>
    </row>
    <row r="873" ht="12.75" customHeight="1">
      <c r="A873" s="105"/>
      <c r="B873" s="105"/>
      <c r="C873" s="105"/>
      <c r="D873" s="105"/>
      <c r="E873" s="50"/>
      <c r="F873" s="105"/>
      <c r="G873" s="105"/>
      <c r="H873" s="105"/>
      <c r="I873" s="105"/>
      <c r="J873" s="105"/>
      <c r="K873" s="105"/>
      <c r="L873" s="105"/>
      <c r="M873" s="106"/>
      <c r="N873" s="106"/>
      <c r="O873" s="105"/>
      <c r="P873" s="107"/>
      <c r="Q873" s="105"/>
      <c r="R873" s="106"/>
      <c r="S873" s="105"/>
      <c r="T873" s="105"/>
      <c r="U873" s="105"/>
    </row>
    <row r="874" ht="12.75" customHeight="1">
      <c r="A874" s="105"/>
      <c r="B874" s="105"/>
      <c r="C874" s="105"/>
      <c r="D874" s="105"/>
      <c r="E874" s="50"/>
      <c r="F874" s="105"/>
      <c r="G874" s="105"/>
      <c r="H874" s="105"/>
      <c r="I874" s="105"/>
      <c r="J874" s="105"/>
      <c r="K874" s="105"/>
      <c r="L874" s="105"/>
      <c r="M874" s="106"/>
      <c r="N874" s="106"/>
      <c r="O874" s="105"/>
      <c r="P874" s="107"/>
      <c r="Q874" s="105"/>
      <c r="R874" s="106"/>
      <c r="S874" s="105"/>
      <c r="T874" s="105"/>
      <c r="U874" s="105"/>
    </row>
    <row r="875" ht="12.75" customHeight="1">
      <c r="A875" s="105"/>
      <c r="B875" s="105"/>
      <c r="C875" s="105"/>
      <c r="D875" s="105"/>
      <c r="E875" s="50"/>
      <c r="F875" s="105"/>
      <c r="G875" s="105"/>
      <c r="H875" s="105"/>
      <c r="I875" s="105"/>
      <c r="J875" s="105"/>
      <c r="K875" s="105"/>
      <c r="L875" s="105"/>
      <c r="M875" s="106"/>
      <c r="N875" s="106"/>
      <c r="O875" s="105"/>
      <c r="P875" s="107"/>
      <c r="Q875" s="105"/>
      <c r="R875" s="106"/>
      <c r="S875" s="105"/>
      <c r="T875" s="105"/>
      <c r="U875" s="105"/>
    </row>
    <row r="876" ht="12.75" customHeight="1">
      <c r="A876" s="105"/>
      <c r="B876" s="105"/>
      <c r="C876" s="105"/>
      <c r="D876" s="105"/>
      <c r="E876" s="50"/>
      <c r="F876" s="105"/>
      <c r="G876" s="105"/>
      <c r="H876" s="105"/>
      <c r="I876" s="105"/>
      <c r="J876" s="105"/>
      <c r="K876" s="105"/>
      <c r="L876" s="105"/>
      <c r="M876" s="106"/>
      <c r="N876" s="106"/>
      <c r="O876" s="105"/>
      <c r="P876" s="107"/>
      <c r="Q876" s="105"/>
      <c r="R876" s="106"/>
      <c r="S876" s="105"/>
      <c r="T876" s="105"/>
      <c r="U876" s="105"/>
    </row>
    <row r="877" ht="12.75" customHeight="1">
      <c r="A877" s="105"/>
      <c r="B877" s="105"/>
      <c r="C877" s="105"/>
      <c r="D877" s="105"/>
      <c r="E877" s="50"/>
      <c r="F877" s="105"/>
      <c r="G877" s="105"/>
      <c r="H877" s="105"/>
      <c r="I877" s="105"/>
      <c r="J877" s="105"/>
      <c r="K877" s="105"/>
      <c r="L877" s="105"/>
      <c r="M877" s="106"/>
      <c r="N877" s="106"/>
      <c r="O877" s="105"/>
      <c r="P877" s="107"/>
      <c r="Q877" s="105"/>
      <c r="R877" s="106"/>
      <c r="S877" s="105"/>
      <c r="T877" s="105"/>
      <c r="U877" s="105"/>
    </row>
    <row r="878" ht="12.75" customHeight="1">
      <c r="A878" s="105"/>
      <c r="B878" s="105"/>
      <c r="C878" s="105"/>
      <c r="D878" s="105"/>
      <c r="E878" s="50"/>
      <c r="F878" s="105"/>
      <c r="G878" s="105"/>
      <c r="H878" s="105"/>
      <c r="I878" s="105"/>
      <c r="J878" s="105"/>
      <c r="K878" s="105"/>
      <c r="L878" s="105"/>
      <c r="M878" s="106"/>
      <c r="N878" s="106"/>
      <c r="O878" s="105"/>
      <c r="P878" s="107"/>
      <c r="Q878" s="105"/>
      <c r="R878" s="106"/>
      <c r="S878" s="105"/>
      <c r="T878" s="105"/>
      <c r="U878" s="105"/>
    </row>
    <row r="879" ht="12.75" customHeight="1">
      <c r="A879" s="105"/>
      <c r="B879" s="105"/>
      <c r="C879" s="105"/>
      <c r="D879" s="105"/>
      <c r="E879" s="50"/>
      <c r="F879" s="105"/>
      <c r="G879" s="105"/>
      <c r="H879" s="105"/>
      <c r="I879" s="105"/>
      <c r="J879" s="105"/>
      <c r="K879" s="105"/>
      <c r="L879" s="105"/>
      <c r="M879" s="106"/>
      <c r="N879" s="106"/>
      <c r="O879" s="105"/>
      <c r="P879" s="107"/>
      <c r="Q879" s="105"/>
      <c r="R879" s="106"/>
      <c r="S879" s="105"/>
      <c r="T879" s="105"/>
      <c r="U879" s="105"/>
    </row>
    <row r="880" ht="12.75" customHeight="1">
      <c r="A880" s="105"/>
      <c r="B880" s="105"/>
      <c r="C880" s="105"/>
      <c r="D880" s="105"/>
      <c r="E880" s="50"/>
      <c r="F880" s="105"/>
      <c r="G880" s="105"/>
      <c r="H880" s="105"/>
      <c r="I880" s="105"/>
      <c r="J880" s="105"/>
      <c r="K880" s="105"/>
      <c r="L880" s="105"/>
      <c r="M880" s="106"/>
      <c r="N880" s="106"/>
      <c r="O880" s="105"/>
      <c r="P880" s="107"/>
      <c r="Q880" s="105"/>
      <c r="R880" s="106"/>
      <c r="S880" s="105"/>
      <c r="T880" s="105"/>
      <c r="U880" s="105"/>
    </row>
    <row r="881" ht="12.75" customHeight="1">
      <c r="A881" s="105"/>
      <c r="B881" s="105"/>
      <c r="C881" s="105"/>
      <c r="D881" s="105"/>
      <c r="E881" s="50"/>
      <c r="F881" s="105"/>
      <c r="G881" s="105"/>
      <c r="H881" s="105"/>
      <c r="I881" s="105"/>
      <c r="J881" s="105"/>
      <c r="K881" s="105"/>
      <c r="L881" s="105"/>
      <c r="M881" s="106"/>
      <c r="N881" s="106"/>
      <c r="O881" s="105"/>
      <c r="P881" s="107"/>
      <c r="Q881" s="105"/>
      <c r="R881" s="106"/>
      <c r="S881" s="105"/>
      <c r="T881" s="105"/>
      <c r="U881" s="105"/>
    </row>
    <row r="882" ht="12.75" customHeight="1">
      <c r="A882" s="105"/>
      <c r="B882" s="105"/>
      <c r="C882" s="105"/>
      <c r="D882" s="105"/>
      <c r="E882" s="50"/>
      <c r="F882" s="105"/>
      <c r="G882" s="105"/>
      <c r="H882" s="105"/>
      <c r="I882" s="105"/>
      <c r="J882" s="105"/>
      <c r="K882" s="105"/>
      <c r="L882" s="105"/>
      <c r="M882" s="106"/>
      <c r="N882" s="106"/>
      <c r="O882" s="105"/>
      <c r="P882" s="107"/>
      <c r="Q882" s="105"/>
      <c r="R882" s="106"/>
      <c r="S882" s="105"/>
      <c r="T882" s="105"/>
      <c r="U882" s="105"/>
    </row>
    <row r="883" ht="12.75" customHeight="1">
      <c r="A883" s="105"/>
      <c r="B883" s="105"/>
      <c r="C883" s="105"/>
      <c r="D883" s="105"/>
      <c r="E883" s="50"/>
      <c r="F883" s="105"/>
      <c r="G883" s="105"/>
      <c r="H883" s="105"/>
      <c r="I883" s="105"/>
      <c r="J883" s="105"/>
      <c r="K883" s="105"/>
      <c r="L883" s="105"/>
      <c r="M883" s="106"/>
      <c r="N883" s="106"/>
      <c r="O883" s="105"/>
      <c r="P883" s="107"/>
      <c r="Q883" s="105"/>
      <c r="R883" s="106"/>
      <c r="S883" s="105"/>
      <c r="T883" s="105"/>
      <c r="U883" s="105"/>
    </row>
    <row r="884" ht="12.75" customHeight="1">
      <c r="A884" s="105"/>
      <c r="B884" s="105"/>
      <c r="C884" s="105"/>
      <c r="D884" s="105"/>
      <c r="E884" s="50"/>
      <c r="F884" s="105"/>
      <c r="G884" s="105"/>
      <c r="H884" s="105"/>
      <c r="I884" s="105"/>
      <c r="J884" s="105"/>
      <c r="K884" s="105"/>
      <c r="L884" s="105"/>
      <c r="M884" s="106"/>
      <c r="N884" s="106"/>
      <c r="O884" s="105"/>
      <c r="P884" s="107"/>
      <c r="Q884" s="105"/>
      <c r="R884" s="106"/>
      <c r="S884" s="105"/>
      <c r="T884" s="105"/>
      <c r="U884" s="105"/>
    </row>
    <row r="885" ht="12.75" customHeight="1">
      <c r="A885" s="105"/>
      <c r="B885" s="105"/>
      <c r="C885" s="105"/>
      <c r="D885" s="105"/>
      <c r="E885" s="50"/>
      <c r="F885" s="105"/>
      <c r="G885" s="105"/>
      <c r="H885" s="105"/>
      <c r="I885" s="105"/>
      <c r="J885" s="105"/>
      <c r="K885" s="105"/>
      <c r="L885" s="105"/>
      <c r="M885" s="106"/>
      <c r="N885" s="106"/>
      <c r="O885" s="105"/>
      <c r="P885" s="107"/>
      <c r="Q885" s="105"/>
      <c r="R885" s="106"/>
      <c r="S885" s="105"/>
      <c r="T885" s="105"/>
      <c r="U885" s="105"/>
    </row>
    <row r="886" ht="12.75" customHeight="1">
      <c r="A886" s="105"/>
      <c r="B886" s="105"/>
      <c r="C886" s="105"/>
      <c r="D886" s="105"/>
      <c r="E886" s="50"/>
      <c r="F886" s="105"/>
      <c r="G886" s="105"/>
      <c r="H886" s="105"/>
      <c r="I886" s="105"/>
      <c r="J886" s="105"/>
      <c r="K886" s="105"/>
      <c r="L886" s="105"/>
      <c r="M886" s="106"/>
      <c r="N886" s="106"/>
      <c r="O886" s="105"/>
      <c r="P886" s="107"/>
      <c r="Q886" s="105"/>
      <c r="R886" s="106"/>
      <c r="S886" s="105"/>
      <c r="T886" s="105"/>
      <c r="U886" s="105"/>
    </row>
    <row r="887" ht="12.75" customHeight="1">
      <c r="A887" s="105"/>
      <c r="B887" s="105"/>
      <c r="C887" s="105"/>
      <c r="D887" s="105"/>
      <c r="E887" s="50"/>
      <c r="F887" s="105"/>
      <c r="G887" s="105"/>
      <c r="H887" s="105"/>
      <c r="I887" s="105"/>
      <c r="J887" s="105"/>
      <c r="K887" s="105"/>
      <c r="L887" s="105"/>
      <c r="M887" s="106"/>
      <c r="N887" s="106"/>
      <c r="O887" s="105"/>
      <c r="P887" s="107"/>
      <c r="Q887" s="105"/>
      <c r="R887" s="106"/>
      <c r="S887" s="105"/>
      <c r="T887" s="105"/>
      <c r="U887" s="105"/>
    </row>
    <row r="888" ht="12.75" customHeight="1">
      <c r="A888" s="105"/>
      <c r="B888" s="105"/>
      <c r="C888" s="105"/>
      <c r="D888" s="105"/>
      <c r="E888" s="50"/>
      <c r="F888" s="105"/>
      <c r="G888" s="105"/>
      <c r="H888" s="105"/>
      <c r="I888" s="105"/>
      <c r="J888" s="105"/>
      <c r="K888" s="105"/>
      <c r="L888" s="105"/>
      <c r="M888" s="106"/>
      <c r="N888" s="106"/>
      <c r="O888" s="105"/>
      <c r="P888" s="107"/>
      <c r="Q888" s="105"/>
      <c r="R888" s="106"/>
      <c r="S888" s="105"/>
      <c r="T888" s="105"/>
      <c r="U888" s="105"/>
    </row>
    <row r="889" ht="12.75" customHeight="1">
      <c r="A889" s="105"/>
      <c r="B889" s="105"/>
      <c r="C889" s="105"/>
      <c r="D889" s="105"/>
      <c r="E889" s="50"/>
      <c r="F889" s="105"/>
      <c r="G889" s="105"/>
      <c r="H889" s="105"/>
      <c r="I889" s="105"/>
      <c r="J889" s="105"/>
      <c r="K889" s="105"/>
      <c r="L889" s="105"/>
      <c r="M889" s="106"/>
      <c r="N889" s="106"/>
      <c r="O889" s="105"/>
      <c r="P889" s="107"/>
      <c r="Q889" s="105"/>
      <c r="R889" s="106"/>
      <c r="S889" s="105"/>
      <c r="T889" s="105"/>
      <c r="U889" s="105"/>
    </row>
    <row r="890" ht="12.75" customHeight="1">
      <c r="A890" s="105"/>
      <c r="B890" s="105"/>
      <c r="C890" s="105"/>
      <c r="D890" s="105"/>
      <c r="E890" s="50"/>
      <c r="F890" s="105"/>
      <c r="G890" s="105"/>
      <c r="H890" s="105"/>
      <c r="I890" s="105"/>
      <c r="J890" s="105"/>
      <c r="K890" s="105"/>
      <c r="L890" s="105"/>
      <c r="M890" s="106"/>
      <c r="N890" s="106"/>
      <c r="O890" s="105"/>
      <c r="P890" s="107"/>
      <c r="Q890" s="105"/>
      <c r="R890" s="106"/>
      <c r="S890" s="105"/>
      <c r="T890" s="105"/>
      <c r="U890" s="105"/>
    </row>
    <row r="891" ht="12.75" customHeight="1">
      <c r="A891" s="105"/>
      <c r="B891" s="105"/>
      <c r="C891" s="105"/>
      <c r="D891" s="105"/>
      <c r="E891" s="50"/>
      <c r="F891" s="105"/>
      <c r="G891" s="105"/>
      <c r="H891" s="105"/>
      <c r="I891" s="105"/>
      <c r="J891" s="105"/>
      <c r="K891" s="105"/>
      <c r="L891" s="105"/>
      <c r="M891" s="106"/>
      <c r="N891" s="106"/>
      <c r="O891" s="105"/>
      <c r="P891" s="107"/>
      <c r="Q891" s="105"/>
      <c r="R891" s="106"/>
      <c r="S891" s="105"/>
      <c r="T891" s="105"/>
      <c r="U891" s="105"/>
    </row>
    <row r="892" ht="12.75" customHeight="1">
      <c r="A892" s="105"/>
      <c r="B892" s="105"/>
      <c r="C892" s="105"/>
      <c r="D892" s="105"/>
      <c r="E892" s="50"/>
      <c r="F892" s="105"/>
      <c r="G892" s="105"/>
      <c r="H892" s="105"/>
      <c r="I892" s="105"/>
      <c r="J892" s="105"/>
      <c r="K892" s="105"/>
      <c r="L892" s="105"/>
      <c r="M892" s="106"/>
      <c r="N892" s="106"/>
      <c r="O892" s="105"/>
      <c r="P892" s="107"/>
      <c r="Q892" s="105"/>
      <c r="R892" s="106"/>
      <c r="S892" s="105"/>
      <c r="T892" s="105"/>
      <c r="U892" s="105"/>
    </row>
    <row r="893" ht="12.75" customHeight="1">
      <c r="A893" s="105"/>
      <c r="B893" s="105"/>
      <c r="C893" s="105"/>
      <c r="D893" s="105"/>
      <c r="E893" s="50"/>
      <c r="F893" s="105"/>
      <c r="G893" s="105"/>
      <c r="H893" s="105"/>
      <c r="I893" s="105"/>
      <c r="J893" s="105"/>
      <c r="K893" s="105"/>
      <c r="L893" s="105"/>
      <c r="M893" s="106"/>
      <c r="N893" s="106"/>
      <c r="O893" s="105"/>
      <c r="P893" s="107"/>
      <c r="Q893" s="105"/>
      <c r="R893" s="106"/>
      <c r="S893" s="105"/>
      <c r="T893" s="105"/>
      <c r="U893" s="105"/>
    </row>
    <row r="894" ht="12.75" customHeight="1">
      <c r="A894" s="105"/>
      <c r="B894" s="105"/>
      <c r="C894" s="105"/>
      <c r="D894" s="105"/>
      <c r="E894" s="50"/>
      <c r="F894" s="105"/>
      <c r="G894" s="105"/>
      <c r="H894" s="105"/>
      <c r="I894" s="105"/>
      <c r="J894" s="105"/>
      <c r="K894" s="105"/>
      <c r="L894" s="105"/>
      <c r="M894" s="106"/>
      <c r="N894" s="106"/>
      <c r="O894" s="105"/>
      <c r="P894" s="107"/>
      <c r="Q894" s="105"/>
      <c r="R894" s="106"/>
      <c r="S894" s="105"/>
      <c r="T894" s="105"/>
      <c r="U894" s="105"/>
    </row>
    <row r="895" ht="12.75" customHeight="1">
      <c r="A895" s="105"/>
      <c r="B895" s="105"/>
      <c r="C895" s="105"/>
      <c r="D895" s="105"/>
      <c r="E895" s="50"/>
      <c r="F895" s="105"/>
      <c r="G895" s="105"/>
      <c r="H895" s="105"/>
      <c r="I895" s="105"/>
      <c r="J895" s="105"/>
      <c r="K895" s="105"/>
      <c r="L895" s="105"/>
      <c r="M895" s="106"/>
      <c r="N895" s="106"/>
      <c r="O895" s="105"/>
      <c r="P895" s="107"/>
      <c r="Q895" s="105"/>
      <c r="R895" s="106"/>
      <c r="S895" s="105"/>
      <c r="T895" s="105"/>
      <c r="U895" s="105"/>
    </row>
    <row r="896" ht="12.75" customHeight="1">
      <c r="A896" s="105"/>
      <c r="B896" s="105"/>
      <c r="C896" s="105"/>
      <c r="D896" s="105"/>
      <c r="E896" s="50"/>
      <c r="F896" s="105"/>
      <c r="G896" s="105"/>
      <c r="H896" s="105"/>
      <c r="I896" s="105"/>
      <c r="J896" s="105"/>
      <c r="K896" s="105"/>
      <c r="L896" s="105"/>
      <c r="M896" s="106"/>
      <c r="N896" s="106"/>
      <c r="O896" s="105"/>
      <c r="P896" s="107"/>
      <c r="Q896" s="105"/>
      <c r="R896" s="106"/>
      <c r="S896" s="105"/>
      <c r="T896" s="105"/>
      <c r="U896" s="105"/>
    </row>
    <row r="897" ht="12.75" customHeight="1">
      <c r="A897" s="105"/>
      <c r="B897" s="105"/>
      <c r="C897" s="105"/>
      <c r="D897" s="105"/>
      <c r="E897" s="50"/>
      <c r="F897" s="105"/>
      <c r="G897" s="105"/>
      <c r="H897" s="105"/>
      <c r="I897" s="105"/>
      <c r="J897" s="105"/>
      <c r="K897" s="105"/>
      <c r="L897" s="105"/>
      <c r="M897" s="106"/>
      <c r="N897" s="106"/>
      <c r="O897" s="105"/>
      <c r="P897" s="107"/>
      <c r="Q897" s="105"/>
      <c r="R897" s="106"/>
      <c r="S897" s="105"/>
      <c r="T897" s="105"/>
      <c r="U897" s="105"/>
    </row>
    <row r="898" ht="12.75" customHeight="1">
      <c r="A898" s="105"/>
      <c r="B898" s="105"/>
      <c r="C898" s="105"/>
      <c r="D898" s="105"/>
      <c r="E898" s="50"/>
      <c r="F898" s="105"/>
      <c r="G898" s="105"/>
      <c r="H898" s="105"/>
      <c r="I898" s="105"/>
      <c r="J898" s="105"/>
      <c r="K898" s="105"/>
      <c r="L898" s="105"/>
      <c r="M898" s="106"/>
      <c r="N898" s="106"/>
      <c r="O898" s="105"/>
      <c r="P898" s="107"/>
      <c r="Q898" s="105"/>
      <c r="R898" s="106"/>
      <c r="S898" s="105"/>
      <c r="T898" s="105"/>
      <c r="U898" s="105"/>
    </row>
    <row r="899" ht="12.75" customHeight="1">
      <c r="A899" s="105"/>
      <c r="B899" s="105"/>
      <c r="C899" s="105"/>
      <c r="D899" s="105"/>
      <c r="E899" s="50"/>
      <c r="F899" s="105"/>
      <c r="G899" s="105"/>
      <c r="H899" s="105"/>
      <c r="I899" s="105"/>
      <c r="J899" s="105"/>
      <c r="K899" s="105"/>
      <c r="L899" s="105"/>
      <c r="M899" s="106"/>
      <c r="N899" s="106"/>
      <c r="O899" s="105"/>
      <c r="P899" s="107"/>
      <c r="Q899" s="105"/>
      <c r="R899" s="106"/>
      <c r="S899" s="105"/>
      <c r="T899" s="105"/>
      <c r="U899" s="105"/>
    </row>
    <row r="900" ht="12.75" customHeight="1">
      <c r="A900" s="105"/>
      <c r="B900" s="105"/>
      <c r="C900" s="105"/>
      <c r="D900" s="105"/>
      <c r="E900" s="50"/>
      <c r="F900" s="105"/>
      <c r="G900" s="105"/>
      <c r="H900" s="105"/>
      <c r="I900" s="105"/>
      <c r="J900" s="105"/>
      <c r="K900" s="105"/>
      <c r="L900" s="105"/>
      <c r="M900" s="106"/>
      <c r="N900" s="106"/>
      <c r="O900" s="105"/>
      <c r="P900" s="107"/>
      <c r="Q900" s="105"/>
      <c r="R900" s="106"/>
      <c r="S900" s="105"/>
      <c r="T900" s="105"/>
      <c r="U900" s="105"/>
    </row>
    <row r="901" ht="12.75" customHeight="1">
      <c r="A901" s="105"/>
      <c r="B901" s="105"/>
      <c r="C901" s="105"/>
      <c r="D901" s="105"/>
      <c r="E901" s="50"/>
      <c r="F901" s="105"/>
      <c r="G901" s="105"/>
      <c r="H901" s="105"/>
      <c r="I901" s="105"/>
      <c r="J901" s="105"/>
      <c r="K901" s="105"/>
      <c r="L901" s="105"/>
      <c r="M901" s="106"/>
      <c r="N901" s="106"/>
      <c r="O901" s="105"/>
      <c r="P901" s="107"/>
      <c r="Q901" s="105"/>
      <c r="R901" s="106"/>
      <c r="S901" s="105"/>
      <c r="T901" s="105"/>
      <c r="U901" s="105"/>
    </row>
    <row r="902" ht="12.75" customHeight="1">
      <c r="A902" s="105"/>
      <c r="B902" s="105"/>
      <c r="C902" s="105"/>
      <c r="D902" s="105"/>
      <c r="E902" s="50"/>
      <c r="F902" s="105"/>
      <c r="G902" s="105"/>
      <c r="H902" s="105"/>
      <c r="I902" s="105"/>
      <c r="J902" s="105"/>
      <c r="K902" s="105"/>
      <c r="L902" s="105"/>
      <c r="M902" s="106"/>
      <c r="N902" s="106"/>
      <c r="O902" s="105"/>
      <c r="P902" s="107"/>
      <c r="Q902" s="105"/>
      <c r="R902" s="106"/>
      <c r="S902" s="105"/>
      <c r="T902" s="105"/>
      <c r="U902" s="105"/>
    </row>
    <row r="903" ht="12.75" customHeight="1">
      <c r="A903" s="105"/>
      <c r="B903" s="105"/>
      <c r="C903" s="105"/>
      <c r="D903" s="105"/>
      <c r="E903" s="50"/>
      <c r="F903" s="105"/>
      <c r="G903" s="105"/>
      <c r="H903" s="105"/>
      <c r="I903" s="105"/>
      <c r="J903" s="105"/>
      <c r="K903" s="105"/>
      <c r="L903" s="105"/>
      <c r="M903" s="106"/>
      <c r="N903" s="106"/>
      <c r="O903" s="105"/>
      <c r="P903" s="107"/>
      <c r="Q903" s="105"/>
      <c r="R903" s="106"/>
      <c r="S903" s="105"/>
      <c r="T903" s="105"/>
      <c r="U903" s="105"/>
    </row>
    <row r="904" ht="12.75" customHeight="1">
      <c r="A904" s="105"/>
      <c r="B904" s="105"/>
      <c r="C904" s="105"/>
      <c r="D904" s="105"/>
      <c r="E904" s="50"/>
      <c r="F904" s="105"/>
      <c r="G904" s="105"/>
      <c r="H904" s="105"/>
      <c r="I904" s="105"/>
      <c r="J904" s="105"/>
      <c r="K904" s="105"/>
      <c r="L904" s="105"/>
      <c r="M904" s="106"/>
      <c r="N904" s="106"/>
      <c r="O904" s="105"/>
      <c r="P904" s="107"/>
      <c r="Q904" s="105"/>
      <c r="R904" s="106"/>
      <c r="S904" s="105"/>
      <c r="T904" s="105"/>
      <c r="U904" s="105"/>
    </row>
    <row r="905" ht="12.75" customHeight="1">
      <c r="A905" s="105"/>
      <c r="B905" s="105"/>
      <c r="C905" s="105"/>
      <c r="D905" s="105"/>
      <c r="E905" s="50"/>
      <c r="F905" s="105"/>
      <c r="G905" s="105"/>
      <c r="H905" s="105"/>
      <c r="I905" s="105"/>
      <c r="J905" s="105"/>
      <c r="K905" s="105"/>
      <c r="L905" s="105"/>
      <c r="M905" s="106"/>
      <c r="N905" s="106"/>
      <c r="O905" s="105"/>
      <c r="P905" s="107"/>
      <c r="Q905" s="105"/>
      <c r="R905" s="106"/>
      <c r="S905" s="105"/>
      <c r="T905" s="105"/>
      <c r="U905" s="105"/>
    </row>
    <row r="906" ht="12.75" customHeight="1">
      <c r="A906" s="105"/>
      <c r="B906" s="105"/>
      <c r="C906" s="105"/>
      <c r="D906" s="105"/>
      <c r="E906" s="50"/>
      <c r="F906" s="105"/>
      <c r="G906" s="105"/>
      <c r="H906" s="105"/>
      <c r="I906" s="105"/>
      <c r="J906" s="105"/>
      <c r="K906" s="105"/>
      <c r="L906" s="105"/>
      <c r="M906" s="106"/>
      <c r="N906" s="106"/>
      <c r="O906" s="105"/>
      <c r="P906" s="107"/>
      <c r="Q906" s="105"/>
      <c r="R906" s="106"/>
      <c r="S906" s="105"/>
      <c r="T906" s="105"/>
      <c r="U906" s="105"/>
    </row>
    <row r="907" ht="12.75" customHeight="1">
      <c r="A907" s="105"/>
      <c r="B907" s="105"/>
      <c r="C907" s="105"/>
      <c r="D907" s="105"/>
      <c r="E907" s="50"/>
      <c r="F907" s="105"/>
      <c r="G907" s="105"/>
      <c r="H907" s="105"/>
      <c r="I907" s="105"/>
      <c r="J907" s="105"/>
      <c r="K907" s="105"/>
      <c r="L907" s="105"/>
      <c r="M907" s="106"/>
      <c r="N907" s="106"/>
      <c r="O907" s="105"/>
      <c r="P907" s="107"/>
      <c r="Q907" s="105"/>
      <c r="R907" s="106"/>
      <c r="S907" s="105"/>
      <c r="T907" s="105"/>
      <c r="U907" s="105"/>
    </row>
    <row r="908" ht="12.75" customHeight="1">
      <c r="A908" s="105"/>
      <c r="B908" s="105"/>
      <c r="C908" s="105"/>
      <c r="D908" s="105"/>
      <c r="E908" s="50"/>
      <c r="F908" s="105"/>
      <c r="G908" s="105"/>
      <c r="H908" s="105"/>
      <c r="I908" s="105"/>
      <c r="J908" s="105"/>
      <c r="K908" s="105"/>
      <c r="L908" s="105"/>
      <c r="M908" s="106"/>
      <c r="N908" s="106"/>
      <c r="O908" s="105"/>
      <c r="P908" s="107"/>
      <c r="Q908" s="105"/>
      <c r="R908" s="106"/>
      <c r="S908" s="105"/>
      <c r="T908" s="105"/>
      <c r="U908" s="105"/>
    </row>
    <row r="909" ht="12.75" customHeight="1">
      <c r="A909" s="105"/>
      <c r="B909" s="105"/>
      <c r="C909" s="105"/>
      <c r="D909" s="105"/>
      <c r="E909" s="50"/>
      <c r="F909" s="105"/>
      <c r="G909" s="105"/>
      <c r="H909" s="105"/>
      <c r="I909" s="105"/>
      <c r="J909" s="105"/>
      <c r="K909" s="105"/>
      <c r="L909" s="105"/>
      <c r="M909" s="106"/>
      <c r="N909" s="106"/>
      <c r="O909" s="105"/>
      <c r="P909" s="107"/>
      <c r="Q909" s="105"/>
      <c r="R909" s="106"/>
      <c r="S909" s="105"/>
      <c r="T909" s="105"/>
      <c r="U909" s="105"/>
    </row>
    <row r="910" ht="12.75" customHeight="1">
      <c r="A910" s="105"/>
      <c r="B910" s="105"/>
      <c r="C910" s="105"/>
      <c r="D910" s="105"/>
      <c r="E910" s="50"/>
      <c r="F910" s="105"/>
      <c r="G910" s="105"/>
      <c r="H910" s="105"/>
      <c r="I910" s="105"/>
      <c r="J910" s="105"/>
      <c r="K910" s="105"/>
      <c r="L910" s="105"/>
      <c r="M910" s="106"/>
      <c r="N910" s="106"/>
      <c r="O910" s="105"/>
      <c r="P910" s="107"/>
      <c r="Q910" s="105"/>
      <c r="R910" s="106"/>
      <c r="S910" s="105"/>
      <c r="T910" s="105"/>
      <c r="U910" s="105"/>
    </row>
    <row r="911" ht="12.75" customHeight="1">
      <c r="A911" s="105"/>
      <c r="B911" s="105"/>
      <c r="C911" s="105"/>
      <c r="D911" s="105"/>
      <c r="E911" s="50"/>
      <c r="F911" s="105"/>
      <c r="G911" s="105"/>
      <c r="H911" s="105"/>
      <c r="I911" s="105"/>
      <c r="J911" s="105"/>
      <c r="K911" s="105"/>
      <c r="L911" s="105"/>
      <c r="M911" s="106"/>
      <c r="N911" s="106"/>
      <c r="O911" s="105"/>
      <c r="P911" s="107"/>
      <c r="Q911" s="105"/>
      <c r="R911" s="106"/>
      <c r="S911" s="105"/>
      <c r="T911" s="105"/>
      <c r="U911" s="105"/>
    </row>
    <row r="912" ht="12.75" customHeight="1">
      <c r="A912" s="105"/>
      <c r="B912" s="105"/>
      <c r="C912" s="105"/>
      <c r="D912" s="105"/>
      <c r="E912" s="50"/>
      <c r="F912" s="105"/>
      <c r="G912" s="105"/>
      <c r="H912" s="105"/>
      <c r="I912" s="105"/>
      <c r="J912" s="105"/>
      <c r="K912" s="105"/>
      <c r="L912" s="105"/>
      <c r="M912" s="106"/>
      <c r="N912" s="106"/>
      <c r="O912" s="105"/>
      <c r="P912" s="107"/>
      <c r="Q912" s="105"/>
      <c r="R912" s="106"/>
      <c r="S912" s="105"/>
      <c r="T912" s="105"/>
      <c r="U912" s="105"/>
    </row>
    <row r="913" ht="12.75" customHeight="1">
      <c r="A913" s="105"/>
      <c r="B913" s="105"/>
      <c r="C913" s="105"/>
      <c r="D913" s="105"/>
      <c r="E913" s="50"/>
      <c r="F913" s="105"/>
      <c r="G913" s="105"/>
      <c r="H913" s="105"/>
      <c r="I913" s="105"/>
      <c r="J913" s="105"/>
      <c r="K913" s="105"/>
      <c r="L913" s="105"/>
      <c r="M913" s="106"/>
      <c r="N913" s="106"/>
      <c r="O913" s="105"/>
      <c r="P913" s="107"/>
      <c r="Q913" s="105"/>
      <c r="R913" s="106"/>
      <c r="S913" s="105"/>
      <c r="T913" s="105"/>
      <c r="U913" s="105"/>
    </row>
    <row r="914" ht="12.75" customHeight="1">
      <c r="A914" s="105"/>
      <c r="B914" s="105"/>
      <c r="C914" s="105"/>
      <c r="D914" s="105"/>
      <c r="E914" s="50"/>
      <c r="F914" s="105"/>
      <c r="G914" s="105"/>
      <c r="H914" s="105"/>
      <c r="I914" s="105"/>
      <c r="J914" s="105"/>
      <c r="K914" s="105"/>
      <c r="L914" s="105"/>
      <c r="M914" s="106"/>
      <c r="N914" s="106"/>
      <c r="O914" s="105"/>
      <c r="P914" s="107"/>
      <c r="Q914" s="105"/>
      <c r="R914" s="106"/>
      <c r="S914" s="105"/>
      <c r="T914" s="105"/>
      <c r="U914" s="105"/>
    </row>
    <row r="915" ht="12.75" customHeight="1">
      <c r="A915" s="105"/>
      <c r="B915" s="105"/>
      <c r="C915" s="105"/>
      <c r="D915" s="105"/>
      <c r="E915" s="50"/>
      <c r="F915" s="105"/>
      <c r="G915" s="105"/>
      <c r="H915" s="105"/>
      <c r="I915" s="105"/>
      <c r="J915" s="105"/>
      <c r="K915" s="105"/>
      <c r="L915" s="105"/>
      <c r="M915" s="106"/>
      <c r="N915" s="106"/>
      <c r="O915" s="105"/>
      <c r="P915" s="107"/>
      <c r="Q915" s="105"/>
      <c r="R915" s="106"/>
      <c r="S915" s="105"/>
      <c r="T915" s="105"/>
      <c r="U915" s="105"/>
    </row>
    <row r="916" ht="12.75" customHeight="1">
      <c r="A916" s="105"/>
      <c r="B916" s="105"/>
      <c r="C916" s="105"/>
      <c r="D916" s="105"/>
      <c r="E916" s="50"/>
      <c r="F916" s="105"/>
      <c r="G916" s="105"/>
      <c r="H916" s="105"/>
      <c r="I916" s="105"/>
      <c r="J916" s="105"/>
      <c r="K916" s="105"/>
      <c r="L916" s="105"/>
      <c r="M916" s="106"/>
      <c r="N916" s="106"/>
      <c r="O916" s="105"/>
      <c r="P916" s="107"/>
      <c r="Q916" s="105"/>
      <c r="R916" s="106"/>
      <c r="S916" s="105"/>
      <c r="T916" s="105"/>
      <c r="U916" s="105"/>
    </row>
    <row r="917" ht="12.75" customHeight="1">
      <c r="A917" s="105"/>
      <c r="B917" s="105"/>
      <c r="C917" s="105"/>
      <c r="D917" s="105"/>
      <c r="E917" s="50"/>
      <c r="F917" s="105"/>
      <c r="G917" s="105"/>
      <c r="H917" s="105"/>
      <c r="I917" s="105"/>
      <c r="J917" s="105"/>
      <c r="K917" s="105"/>
      <c r="L917" s="105"/>
      <c r="M917" s="106"/>
      <c r="N917" s="106"/>
      <c r="O917" s="105"/>
      <c r="P917" s="107"/>
      <c r="Q917" s="105"/>
      <c r="R917" s="106"/>
      <c r="S917" s="105"/>
      <c r="T917" s="105"/>
      <c r="U917" s="105"/>
    </row>
    <row r="918" ht="12.75" customHeight="1">
      <c r="A918" s="105"/>
      <c r="B918" s="105"/>
      <c r="C918" s="105"/>
      <c r="D918" s="105"/>
      <c r="E918" s="50"/>
      <c r="F918" s="105"/>
      <c r="G918" s="105"/>
      <c r="H918" s="105"/>
      <c r="I918" s="105"/>
      <c r="J918" s="105"/>
      <c r="K918" s="105"/>
      <c r="L918" s="105"/>
      <c r="M918" s="106"/>
      <c r="N918" s="106"/>
      <c r="O918" s="105"/>
      <c r="P918" s="107"/>
      <c r="Q918" s="105"/>
      <c r="R918" s="106"/>
      <c r="S918" s="105"/>
      <c r="T918" s="105"/>
      <c r="U918" s="105"/>
    </row>
    <row r="919" ht="12.75" customHeight="1">
      <c r="A919" s="105"/>
      <c r="B919" s="105"/>
      <c r="C919" s="105"/>
      <c r="D919" s="105"/>
      <c r="E919" s="50"/>
      <c r="F919" s="105"/>
      <c r="G919" s="105"/>
      <c r="H919" s="105"/>
      <c r="I919" s="105"/>
      <c r="J919" s="105"/>
      <c r="K919" s="105"/>
      <c r="L919" s="105"/>
      <c r="M919" s="106"/>
      <c r="N919" s="106"/>
      <c r="O919" s="105"/>
      <c r="P919" s="107"/>
      <c r="Q919" s="105"/>
      <c r="R919" s="106"/>
      <c r="S919" s="105"/>
      <c r="T919" s="105"/>
      <c r="U919" s="105"/>
    </row>
    <row r="920" ht="12.75" customHeight="1">
      <c r="A920" s="105"/>
      <c r="B920" s="105"/>
      <c r="C920" s="105"/>
      <c r="D920" s="105"/>
      <c r="E920" s="50"/>
      <c r="F920" s="105"/>
      <c r="G920" s="105"/>
      <c r="H920" s="105"/>
      <c r="I920" s="105"/>
      <c r="J920" s="105"/>
      <c r="K920" s="105"/>
      <c r="L920" s="105"/>
      <c r="M920" s="106"/>
      <c r="N920" s="106"/>
      <c r="O920" s="105"/>
      <c r="P920" s="107"/>
      <c r="Q920" s="105"/>
      <c r="R920" s="106"/>
      <c r="S920" s="105"/>
      <c r="T920" s="105"/>
      <c r="U920" s="105"/>
    </row>
    <row r="921" ht="12.75" customHeight="1">
      <c r="A921" s="105"/>
      <c r="B921" s="105"/>
      <c r="C921" s="105"/>
      <c r="D921" s="105"/>
      <c r="E921" s="50"/>
      <c r="F921" s="105"/>
      <c r="G921" s="105"/>
      <c r="H921" s="105"/>
      <c r="I921" s="105"/>
      <c r="J921" s="105"/>
      <c r="K921" s="105"/>
      <c r="L921" s="105"/>
      <c r="M921" s="106"/>
      <c r="N921" s="106"/>
      <c r="O921" s="105"/>
      <c r="P921" s="107"/>
      <c r="Q921" s="105"/>
      <c r="R921" s="106"/>
      <c r="S921" s="105"/>
      <c r="T921" s="105"/>
      <c r="U921" s="105"/>
    </row>
    <row r="922" ht="12.75" customHeight="1">
      <c r="A922" s="105"/>
      <c r="B922" s="105"/>
      <c r="C922" s="105"/>
      <c r="D922" s="105"/>
      <c r="E922" s="50"/>
      <c r="F922" s="105"/>
      <c r="G922" s="105"/>
      <c r="H922" s="105"/>
      <c r="I922" s="105"/>
      <c r="J922" s="105"/>
      <c r="K922" s="105"/>
      <c r="L922" s="105"/>
      <c r="M922" s="106"/>
      <c r="N922" s="106"/>
      <c r="O922" s="105"/>
      <c r="P922" s="107"/>
      <c r="Q922" s="105"/>
      <c r="R922" s="106"/>
      <c r="S922" s="105"/>
      <c r="T922" s="105"/>
      <c r="U922" s="105"/>
    </row>
    <row r="923" ht="12.75" customHeight="1">
      <c r="A923" s="105"/>
      <c r="B923" s="105"/>
      <c r="C923" s="105"/>
      <c r="D923" s="105"/>
      <c r="E923" s="50"/>
      <c r="F923" s="105"/>
      <c r="G923" s="105"/>
      <c r="H923" s="105"/>
      <c r="I923" s="105"/>
      <c r="J923" s="105"/>
      <c r="K923" s="105"/>
      <c r="L923" s="105"/>
      <c r="M923" s="106"/>
      <c r="N923" s="106"/>
      <c r="O923" s="105"/>
      <c r="P923" s="107"/>
      <c r="Q923" s="105"/>
      <c r="R923" s="106"/>
      <c r="S923" s="105"/>
      <c r="T923" s="105"/>
      <c r="U923" s="105"/>
    </row>
    <row r="924" ht="12.75" customHeight="1">
      <c r="A924" s="105"/>
      <c r="B924" s="105"/>
      <c r="C924" s="105"/>
      <c r="D924" s="105"/>
      <c r="E924" s="50"/>
      <c r="F924" s="105"/>
      <c r="G924" s="105"/>
      <c r="H924" s="105"/>
      <c r="I924" s="105"/>
      <c r="J924" s="105"/>
      <c r="K924" s="105"/>
      <c r="L924" s="105"/>
      <c r="M924" s="106"/>
      <c r="N924" s="106"/>
      <c r="O924" s="105"/>
      <c r="P924" s="107"/>
      <c r="Q924" s="105"/>
      <c r="R924" s="106"/>
      <c r="S924" s="105"/>
      <c r="T924" s="105"/>
      <c r="U924" s="105"/>
    </row>
    <row r="925" ht="12.75" customHeight="1">
      <c r="A925" s="105"/>
      <c r="B925" s="105"/>
      <c r="C925" s="105"/>
      <c r="D925" s="105"/>
      <c r="E925" s="50"/>
      <c r="F925" s="105"/>
      <c r="G925" s="105"/>
      <c r="H925" s="105"/>
      <c r="I925" s="105"/>
      <c r="J925" s="105"/>
      <c r="K925" s="105"/>
      <c r="L925" s="105"/>
      <c r="M925" s="106"/>
      <c r="N925" s="106"/>
      <c r="O925" s="105"/>
      <c r="P925" s="107"/>
      <c r="Q925" s="105"/>
      <c r="R925" s="106"/>
      <c r="S925" s="105"/>
      <c r="T925" s="105"/>
      <c r="U925" s="105"/>
    </row>
    <row r="926" ht="12.75" customHeight="1">
      <c r="A926" s="105"/>
      <c r="B926" s="105"/>
      <c r="C926" s="105"/>
      <c r="D926" s="105"/>
      <c r="E926" s="50"/>
      <c r="F926" s="105"/>
      <c r="G926" s="105"/>
      <c r="H926" s="105"/>
      <c r="I926" s="105"/>
      <c r="J926" s="105"/>
      <c r="K926" s="105"/>
      <c r="L926" s="105"/>
      <c r="M926" s="106"/>
      <c r="N926" s="106"/>
      <c r="O926" s="105"/>
      <c r="P926" s="107"/>
      <c r="Q926" s="105"/>
      <c r="R926" s="106"/>
      <c r="S926" s="105"/>
      <c r="T926" s="105"/>
      <c r="U926" s="105"/>
    </row>
    <row r="927" ht="12.75" customHeight="1">
      <c r="A927" s="105"/>
      <c r="B927" s="105"/>
      <c r="C927" s="105"/>
      <c r="D927" s="105"/>
      <c r="E927" s="50"/>
      <c r="F927" s="105"/>
      <c r="G927" s="105"/>
      <c r="H927" s="105"/>
      <c r="I927" s="105"/>
      <c r="J927" s="105"/>
      <c r="K927" s="105"/>
      <c r="L927" s="105"/>
      <c r="M927" s="106"/>
      <c r="N927" s="106"/>
      <c r="O927" s="105"/>
      <c r="P927" s="107"/>
      <c r="Q927" s="105"/>
      <c r="R927" s="106"/>
      <c r="S927" s="105"/>
      <c r="T927" s="105"/>
      <c r="U927" s="105"/>
    </row>
    <row r="928" ht="12.75" customHeight="1">
      <c r="A928" s="105"/>
      <c r="B928" s="105"/>
      <c r="C928" s="105"/>
      <c r="D928" s="105"/>
      <c r="E928" s="50"/>
      <c r="F928" s="105"/>
      <c r="G928" s="105"/>
      <c r="H928" s="105"/>
      <c r="I928" s="105"/>
      <c r="J928" s="105"/>
      <c r="K928" s="105"/>
      <c r="L928" s="105"/>
      <c r="M928" s="106"/>
      <c r="N928" s="106"/>
      <c r="O928" s="105"/>
      <c r="P928" s="107"/>
      <c r="Q928" s="105"/>
      <c r="R928" s="106"/>
      <c r="S928" s="105"/>
      <c r="T928" s="105"/>
      <c r="U928" s="105"/>
    </row>
    <row r="929" ht="12.75" customHeight="1">
      <c r="A929" s="105"/>
      <c r="B929" s="105"/>
      <c r="C929" s="105"/>
      <c r="D929" s="105"/>
      <c r="E929" s="50"/>
      <c r="F929" s="105"/>
      <c r="G929" s="105"/>
      <c r="H929" s="105"/>
      <c r="I929" s="105"/>
      <c r="J929" s="105"/>
      <c r="K929" s="105"/>
      <c r="L929" s="105"/>
      <c r="M929" s="106"/>
      <c r="N929" s="106"/>
      <c r="O929" s="105"/>
      <c r="P929" s="107"/>
      <c r="Q929" s="105"/>
      <c r="R929" s="106"/>
      <c r="S929" s="105"/>
      <c r="T929" s="105"/>
      <c r="U929" s="105"/>
    </row>
    <row r="930" ht="12.75" customHeight="1">
      <c r="A930" s="105"/>
      <c r="B930" s="105"/>
      <c r="C930" s="105"/>
      <c r="D930" s="105"/>
      <c r="E930" s="50"/>
      <c r="F930" s="105"/>
      <c r="G930" s="105"/>
      <c r="H930" s="105"/>
      <c r="I930" s="105"/>
      <c r="J930" s="105"/>
      <c r="K930" s="105"/>
      <c r="L930" s="105"/>
      <c r="M930" s="106"/>
      <c r="N930" s="106"/>
      <c r="O930" s="105"/>
      <c r="P930" s="107"/>
      <c r="Q930" s="105"/>
      <c r="R930" s="106"/>
      <c r="S930" s="105"/>
      <c r="T930" s="105"/>
      <c r="U930" s="105"/>
    </row>
    <row r="931" ht="12.75" customHeight="1">
      <c r="A931" s="105"/>
      <c r="B931" s="105"/>
      <c r="C931" s="105"/>
      <c r="D931" s="105"/>
      <c r="E931" s="50"/>
      <c r="F931" s="105"/>
      <c r="G931" s="105"/>
      <c r="H931" s="105"/>
      <c r="I931" s="105"/>
      <c r="J931" s="105"/>
      <c r="K931" s="105"/>
      <c r="L931" s="105"/>
      <c r="M931" s="106"/>
      <c r="N931" s="106"/>
      <c r="O931" s="105"/>
      <c r="P931" s="107"/>
      <c r="Q931" s="105"/>
      <c r="R931" s="106"/>
      <c r="S931" s="105"/>
      <c r="T931" s="105"/>
      <c r="U931" s="105"/>
    </row>
    <row r="932" ht="12.75" customHeight="1">
      <c r="A932" s="105"/>
      <c r="B932" s="105"/>
      <c r="C932" s="105"/>
      <c r="D932" s="105"/>
      <c r="E932" s="50"/>
      <c r="F932" s="105"/>
      <c r="G932" s="105"/>
      <c r="H932" s="105"/>
      <c r="I932" s="105"/>
      <c r="J932" s="105"/>
      <c r="K932" s="105"/>
      <c r="L932" s="105"/>
      <c r="M932" s="106"/>
      <c r="N932" s="106"/>
      <c r="O932" s="105"/>
      <c r="P932" s="107"/>
      <c r="Q932" s="105"/>
      <c r="R932" s="106"/>
      <c r="S932" s="105"/>
      <c r="T932" s="105"/>
      <c r="U932" s="105"/>
    </row>
    <row r="933" ht="12.75" customHeight="1">
      <c r="A933" s="105"/>
      <c r="B933" s="105"/>
      <c r="C933" s="105"/>
      <c r="D933" s="105"/>
      <c r="E933" s="50"/>
      <c r="F933" s="105"/>
      <c r="G933" s="105"/>
      <c r="H933" s="105"/>
      <c r="I933" s="105"/>
      <c r="J933" s="105"/>
      <c r="K933" s="105"/>
      <c r="L933" s="105"/>
      <c r="M933" s="106"/>
      <c r="N933" s="106"/>
      <c r="O933" s="105"/>
      <c r="P933" s="107"/>
      <c r="Q933" s="105"/>
      <c r="R933" s="106"/>
      <c r="S933" s="105"/>
      <c r="T933" s="105"/>
      <c r="U933" s="105"/>
    </row>
    <row r="934" ht="12.75" customHeight="1">
      <c r="A934" s="105"/>
      <c r="B934" s="105"/>
      <c r="C934" s="105"/>
      <c r="D934" s="105"/>
      <c r="E934" s="50"/>
      <c r="F934" s="105"/>
      <c r="G934" s="105"/>
      <c r="H934" s="105"/>
      <c r="I934" s="105"/>
      <c r="J934" s="105"/>
      <c r="K934" s="105"/>
      <c r="L934" s="105"/>
      <c r="M934" s="106"/>
      <c r="N934" s="106"/>
      <c r="O934" s="105"/>
      <c r="P934" s="107"/>
      <c r="Q934" s="105"/>
      <c r="R934" s="106"/>
      <c r="S934" s="105"/>
      <c r="T934" s="105"/>
      <c r="U934" s="105"/>
    </row>
    <row r="935" ht="12.75" customHeight="1">
      <c r="A935" s="105"/>
      <c r="B935" s="105"/>
      <c r="C935" s="105"/>
      <c r="D935" s="105"/>
      <c r="E935" s="50"/>
      <c r="F935" s="105"/>
      <c r="G935" s="105"/>
      <c r="H935" s="105"/>
      <c r="I935" s="105"/>
      <c r="J935" s="105"/>
      <c r="K935" s="105"/>
      <c r="L935" s="105"/>
      <c r="M935" s="106"/>
      <c r="N935" s="106"/>
      <c r="O935" s="105"/>
      <c r="P935" s="107"/>
      <c r="Q935" s="105"/>
      <c r="R935" s="106"/>
      <c r="S935" s="105"/>
      <c r="T935" s="105"/>
      <c r="U935" s="105"/>
    </row>
    <row r="936" ht="12.75" customHeight="1">
      <c r="A936" s="105"/>
      <c r="B936" s="105"/>
      <c r="C936" s="105"/>
      <c r="D936" s="105"/>
      <c r="E936" s="50"/>
      <c r="F936" s="105"/>
      <c r="G936" s="105"/>
      <c r="H936" s="105"/>
      <c r="I936" s="105"/>
      <c r="J936" s="105"/>
      <c r="K936" s="105"/>
      <c r="L936" s="105"/>
      <c r="M936" s="106"/>
      <c r="N936" s="106"/>
      <c r="O936" s="105"/>
      <c r="P936" s="107"/>
      <c r="Q936" s="105"/>
      <c r="R936" s="106"/>
      <c r="S936" s="105"/>
      <c r="T936" s="105"/>
      <c r="U936" s="105"/>
    </row>
    <row r="937" ht="12.75" customHeight="1">
      <c r="A937" s="105"/>
      <c r="B937" s="105"/>
      <c r="C937" s="105"/>
      <c r="D937" s="105"/>
      <c r="E937" s="50"/>
      <c r="F937" s="105"/>
      <c r="G937" s="105"/>
      <c r="H937" s="105"/>
      <c r="I937" s="105"/>
      <c r="J937" s="105"/>
      <c r="K937" s="105"/>
      <c r="L937" s="105"/>
      <c r="M937" s="106"/>
      <c r="N937" s="106"/>
      <c r="O937" s="105"/>
      <c r="P937" s="107"/>
      <c r="Q937" s="105"/>
      <c r="R937" s="106"/>
      <c r="S937" s="105"/>
      <c r="T937" s="105"/>
      <c r="U937" s="105"/>
    </row>
    <row r="938" ht="12.75" customHeight="1">
      <c r="A938" s="105"/>
      <c r="B938" s="105"/>
      <c r="C938" s="105"/>
      <c r="D938" s="105"/>
      <c r="E938" s="50"/>
      <c r="F938" s="105"/>
      <c r="G938" s="105"/>
      <c r="H938" s="105"/>
      <c r="I938" s="105"/>
      <c r="J938" s="105"/>
      <c r="K938" s="105"/>
      <c r="L938" s="105"/>
      <c r="M938" s="106"/>
      <c r="N938" s="106"/>
      <c r="O938" s="105"/>
      <c r="P938" s="107"/>
      <c r="Q938" s="105"/>
      <c r="R938" s="106"/>
      <c r="S938" s="105"/>
      <c r="T938" s="105"/>
      <c r="U938" s="105"/>
    </row>
    <row r="939" ht="12.75" customHeight="1">
      <c r="A939" s="105"/>
      <c r="B939" s="105"/>
      <c r="C939" s="105"/>
      <c r="D939" s="105"/>
      <c r="E939" s="50"/>
      <c r="F939" s="105"/>
      <c r="G939" s="105"/>
      <c r="H939" s="105"/>
      <c r="I939" s="105"/>
      <c r="J939" s="105"/>
      <c r="K939" s="105"/>
      <c r="L939" s="105"/>
      <c r="M939" s="106"/>
      <c r="N939" s="106"/>
      <c r="O939" s="105"/>
      <c r="P939" s="107"/>
      <c r="Q939" s="105"/>
      <c r="R939" s="106"/>
      <c r="S939" s="105"/>
      <c r="T939" s="105"/>
      <c r="U939" s="105"/>
    </row>
    <row r="940" ht="12.75" customHeight="1">
      <c r="A940" s="105"/>
      <c r="B940" s="105"/>
      <c r="C940" s="105"/>
      <c r="D940" s="105"/>
      <c r="E940" s="50"/>
      <c r="F940" s="105"/>
      <c r="G940" s="105"/>
      <c r="H940" s="105"/>
      <c r="I940" s="105"/>
      <c r="J940" s="105"/>
      <c r="K940" s="105"/>
      <c r="L940" s="105"/>
      <c r="M940" s="106"/>
      <c r="N940" s="106"/>
      <c r="O940" s="105"/>
      <c r="P940" s="107"/>
      <c r="Q940" s="105"/>
      <c r="R940" s="106"/>
      <c r="S940" s="105"/>
      <c r="T940" s="105"/>
      <c r="U940" s="105"/>
    </row>
    <row r="941" ht="12.75" customHeight="1">
      <c r="A941" s="105"/>
      <c r="B941" s="105"/>
      <c r="C941" s="105"/>
      <c r="D941" s="105"/>
      <c r="E941" s="50"/>
      <c r="F941" s="105"/>
      <c r="G941" s="105"/>
      <c r="H941" s="105"/>
      <c r="I941" s="105"/>
      <c r="J941" s="105"/>
      <c r="K941" s="105"/>
      <c r="L941" s="105"/>
      <c r="M941" s="106"/>
      <c r="N941" s="106"/>
      <c r="O941" s="105"/>
      <c r="P941" s="107"/>
      <c r="Q941" s="105"/>
      <c r="R941" s="106"/>
      <c r="S941" s="105"/>
      <c r="T941" s="105"/>
      <c r="U941" s="105"/>
    </row>
    <row r="942" ht="12.75" customHeight="1">
      <c r="A942" s="105"/>
      <c r="B942" s="105"/>
      <c r="C942" s="105"/>
      <c r="D942" s="105"/>
      <c r="E942" s="50"/>
      <c r="F942" s="105"/>
      <c r="G942" s="105"/>
      <c r="H942" s="105"/>
      <c r="I942" s="105"/>
      <c r="J942" s="105"/>
      <c r="K942" s="105"/>
      <c r="L942" s="105"/>
      <c r="M942" s="106"/>
      <c r="N942" s="106"/>
      <c r="O942" s="105"/>
      <c r="P942" s="107"/>
      <c r="Q942" s="105"/>
      <c r="R942" s="106"/>
      <c r="S942" s="105"/>
      <c r="T942" s="105"/>
      <c r="U942" s="105"/>
    </row>
    <row r="943" ht="12.75" customHeight="1">
      <c r="A943" s="105"/>
      <c r="B943" s="105"/>
      <c r="C943" s="105"/>
      <c r="D943" s="105"/>
      <c r="E943" s="50"/>
      <c r="F943" s="105"/>
      <c r="G943" s="105"/>
      <c r="H943" s="105"/>
      <c r="I943" s="105"/>
      <c r="J943" s="105"/>
      <c r="K943" s="105"/>
      <c r="L943" s="105"/>
      <c r="M943" s="106"/>
      <c r="N943" s="106"/>
      <c r="O943" s="105"/>
      <c r="P943" s="107"/>
      <c r="Q943" s="105"/>
      <c r="R943" s="106"/>
      <c r="S943" s="105"/>
      <c r="T943" s="105"/>
      <c r="U943" s="105"/>
    </row>
    <row r="944" ht="12.75" customHeight="1">
      <c r="A944" s="105"/>
      <c r="B944" s="105"/>
      <c r="C944" s="105"/>
      <c r="D944" s="105"/>
      <c r="E944" s="50"/>
      <c r="F944" s="105"/>
      <c r="G944" s="105"/>
      <c r="H944" s="105"/>
      <c r="I944" s="105"/>
      <c r="J944" s="105"/>
      <c r="K944" s="105"/>
      <c r="L944" s="105"/>
      <c r="M944" s="106"/>
      <c r="N944" s="106"/>
      <c r="O944" s="105"/>
      <c r="P944" s="107"/>
      <c r="Q944" s="105"/>
      <c r="R944" s="106"/>
      <c r="S944" s="105"/>
      <c r="T944" s="105"/>
      <c r="U944" s="105"/>
    </row>
    <row r="945" ht="12.75" customHeight="1">
      <c r="A945" s="105"/>
      <c r="B945" s="105"/>
      <c r="C945" s="105"/>
      <c r="D945" s="105"/>
      <c r="E945" s="50"/>
      <c r="F945" s="105"/>
      <c r="G945" s="105"/>
      <c r="H945" s="105"/>
      <c r="I945" s="105"/>
      <c r="J945" s="105"/>
      <c r="K945" s="105"/>
      <c r="L945" s="105"/>
      <c r="M945" s="106"/>
      <c r="N945" s="106"/>
      <c r="O945" s="105"/>
      <c r="P945" s="107"/>
      <c r="Q945" s="105"/>
      <c r="R945" s="106"/>
      <c r="S945" s="105"/>
      <c r="T945" s="105"/>
      <c r="U945" s="105"/>
    </row>
    <row r="946" ht="12.75" customHeight="1">
      <c r="A946" s="105"/>
      <c r="B946" s="105"/>
      <c r="C946" s="105"/>
      <c r="D946" s="105"/>
      <c r="E946" s="50"/>
      <c r="F946" s="105"/>
      <c r="G946" s="105"/>
      <c r="H946" s="105"/>
      <c r="I946" s="105"/>
      <c r="J946" s="105"/>
      <c r="K946" s="105"/>
      <c r="L946" s="105"/>
      <c r="M946" s="106"/>
      <c r="N946" s="106"/>
      <c r="O946" s="105"/>
      <c r="P946" s="107"/>
      <c r="Q946" s="105"/>
      <c r="R946" s="106"/>
      <c r="S946" s="105"/>
      <c r="T946" s="105"/>
      <c r="U946" s="105"/>
    </row>
    <row r="947" ht="12.75" customHeight="1">
      <c r="A947" s="105"/>
      <c r="B947" s="105"/>
      <c r="C947" s="105"/>
      <c r="D947" s="105"/>
      <c r="E947" s="50"/>
      <c r="F947" s="105"/>
      <c r="G947" s="105"/>
      <c r="H947" s="105"/>
      <c r="I947" s="105"/>
      <c r="J947" s="105"/>
      <c r="K947" s="105"/>
      <c r="L947" s="105"/>
      <c r="M947" s="106"/>
      <c r="N947" s="106"/>
      <c r="O947" s="105"/>
      <c r="P947" s="107"/>
      <c r="Q947" s="105"/>
      <c r="R947" s="106"/>
      <c r="S947" s="105"/>
      <c r="T947" s="105"/>
      <c r="U947" s="105"/>
    </row>
    <row r="948" ht="12.75" customHeight="1">
      <c r="A948" s="105"/>
      <c r="B948" s="105"/>
      <c r="C948" s="105"/>
      <c r="D948" s="105"/>
      <c r="E948" s="50"/>
      <c r="F948" s="105"/>
      <c r="G948" s="105"/>
      <c r="H948" s="105"/>
      <c r="I948" s="105"/>
      <c r="J948" s="105"/>
      <c r="K948" s="105"/>
      <c r="L948" s="105"/>
      <c r="M948" s="106"/>
      <c r="N948" s="106"/>
      <c r="O948" s="105"/>
      <c r="P948" s="107"/>
      <c r="Q948" s="105"/>
      <c r="R948" s="106"/>
      <c r="S948" s="105"/>
      <c r="T948" s="105"/>
      <c r="U948" s="105"/>
    </row>
    <row r="949" ht="12.75" customHeight="1">
      <c r="A949" s="105"/>
      <c r="B949" s="105"/>
      <c r="C949" s="105"/>
      <c r="D949" s="105"/>
      <c r="E949" s="50"/>
      <c r="F949" s="105"/>
      <c r="G949" s="105"/>
      <c r="H949" s="105"/>
      <c r="I949" s="105"/>
      <c r="J949" s="105"/>
      <c r="K949" s="105"/>
      <c r="L949" s="105"/>
      <c r="M949" s="106"/>
      <c r="N949" s="106"/>
      <c r="O949" s="105"/>
      <c r="P949" s="107"/>
      <c r="Q949" s="105"/>
      <c r="R949" s="106"/>
      <c r="S949" s="105"/>
      <c r="T949" s="105"/>
      <c r="U949" s="105"/>
    </row>
    <row r="950" ht="12.75" customHeight="1">
      <c r="A950" s="105"/>
      <c r="B950" s="105"/>
      <c r="C950" s="105"/>
      <c r="D950" s="105"/>
      <c r="E950" s="50"/>
      <c r="F950" s="105"/>
      <c r="G950" s="105"/>
      <c r="H950" s="105"/>
      <c r="I950" s="105"/>
      <c r="J950" s="105"/>
      <c r="K950" s="105"/>
      <c r="L950" s="105"/>
      <c r="M950" s="106"/>
      <c r="N950" s="106"/>
      <c r="O950" s="105"/>
      <c r="P950" s="107"/>
      <c r="Q950" s="105"/>
      <c r="R950" s="106"/>
      <c r="S950" s="105"/>
      <c r="T950" s="105"/>
      <c r="U950" s="105"/>
    </row>
    <row r="951" ht="12.75" customHeight="1">
      <c r="A951" s="105"/>
      <c r="B951" s="105"/>
      <c r="C951" s="105"/>
      <c r="D951" s="105"/>
      <c r="E951" s="50"/>
      <c r="F951" s="105"/>
      <c r="G951" s="105"/>
      <c r="H951" s="105"/>
      <c r="I951" s="105"/>
      <c r="J951" s="105"/>
      <c r="K951" s="105"/>
      <c r="L951" s="105"/>
      <c r="M951" s="106"/>
      <c r="N951" s="106"/>
      <c r="O951" s="105"/>
      <c r="P951" s="107"/>
      <c r="Q951" s="105"/>
      <c r="R951" s="106"/>
      <c r="S951" s="105"/>
      <c r="T951" s="105"/>
      <c r="U951" s="105"/>
    </row>
    <row r="952" ht="12.75" customHeight="1">
      <c r="A952" s="105"/>
      <c r="B952" s="105"/>
      <c r="C952" s="105"/>
      <c r="D952" s="105"/>
      <c r="E952" s="50"/>
      <c r="F952" s="105"/>
      <c r="G952" s="105"/>
      <c r="H952" s="105"/>
      <c r="I952" s="105"/>
      <c r="J952" s="105"/>
      <c r="K952" s="105"/>
      <c r="L952" s="105"/>
      <c r="M952" s="106"/>
      <c r="N952" s="106"/>
      <c r="O952" s="105"/>
      <c r="P952" s="107"/>
      <c r="Q952" s="105"/>
      <c r="R952" s="106"/>
      <c r="S952" s="105"/>
      <c r="T952" s="105"/>
      <c r="U952" s="105"/>
    </row>
    <row r="953" ht="12.75" customHeight="1">
      <c r="A953" s="105"/>
      <c r="B953" s="105"/>
      <c r="C953" s="105"/>
      <c r="D953" s="105"/>
      <c r="E953" s="50"/>
      <c r="F953" s="105"/>
      <c r="G953" s="105"/>
      <c r="H953" s="105"/>
      <c r="I953" s="105"/>
      <c r="J953" s="105"/>
      <c r="K953" s="105"/>
      <c r="L953" s="105"/>
      <c r="M953" s="106"/>
      <c r="N953" s="106"/>
      <c r="O953" s="105"/>
      <c r="P953" s="107"/>
      <c r="Q953" s="105"/>
      <c r="R953" s="106"/>
      <c r="S953" s="105"/>
      <c r="T953" s="105"/>
      <c r="U953" s="105"/>
    </row>
    <row r="954" ht="12.75" customHeight="1">
      <c r="A954" s="105"/>
      <c r="B954" s="105"/>
      <c r="C954" s="105"/>
      <c r="D954" s="105"/>
      <c r="E954" s="50"/>
      <c r="F954" s="105"/>
      <c r="G954" s="105"/>
      <c r="H954" s="105"/>
      <c r="I954" s="105"/>
      <c r="J954" s="105"/>
      <c r="K954" s="105"/>
      <c r="L954" s="105"/>
      <c r="M954" s="106"/>
      <c r="N954" s="106"/>
      <c r="O954" s="105"/>
      <c r="P954" s="107"/>
      <c r="Q954" s="105"/>
      <c r="R954" s="106"/>
      <c r="S954" s="105"/>
      <c r="T954" s="105"/>
      <c r="U954" s="105"/>
    </row>
    <row r="955" ht="12.75" customHeight="1">
      <c r="A955" s="105"/>
      <c r="B955" s="105"/>
      <c r="C955" s="105"/>
      <c r="D955" s="105"/>
      <c r="E955" s="50"/>
      <c r="F955" s="105"/>
      <c r="G955" s="105"/>
      <c r="H955" s="105"/>
      <c r="I955" s="105"/>
      <c r="J955" s="105"/>
      <c r="K955" s="105"/>
      <c r="L955" s="105"/>
      <c r="M955" s="106"/>
      <c r="N955" s="106"/>
      <c r="O955" s="105"/>
      <c r="P955" s="107"/>
      <c r="Q955" s="105"/>
      <c r="R955" s="106"/>
      <c r="S955" s="105"/>
      <c r="T955" s="105"/>
      <c r="U955" s="105"/>
    </row>
    <row r="956" ht="12.75" customHeight="1">
      <c r="A956" s="105"/>
      <c r="B956" s="105"/>
      <c r="C956" s="105"/>
      <c r="D956" s="105"/>
      <c r="E956" s="50"/>
      <c r="F956" s="105"/>
      <c r="G956" s="105"/>
      <c r="H956" s="105"/>
      <c r="I956" s="105"/>
      <c r="J956" s="105"/>
      <c r="K956" s="105"/>
      <c r="L956" s="105"/>
      <c r="M956" s="106"/>
      <c r="N956" s="106"/>
      <c r="O956" s="105"/>
      <c r="P956" s="107"/>
      <c r="Q956" s="105"/>
      <c r="R956" s="106"/>
      <c r="S956" s="105"/>
      <c r="T956" s="105"/>
      <c r="U956" s="105"/>
    </row>
    <row r="957" ht="12.75" customHeight="1">
      <c r="A957" s="105"/>
      <c r="B957" s="105"/>
      <c r="C957" s="105"/>
      <c r="D957" s="105"/>
      <c r="E957" s="50"/>
      <c r="F957" s="105"/>
      <c r="G957" s="105"/>
      <c r="H957" s="105"/>
      <c r="I957" s="105"/>
      <c r="J957" s="105"/>
      <c r="K957" s="105"/>
      <c r="L957" s="105"/>
      <c r="M957" s="106"/>
      <c r="N957" s="106"/>
      <c r="O957" s="105"/>
      <c r="P957" s="107"/>
      <c r="Q957" s="105"/>
      <c r="R957" s="106"/>
      <c r="S957" s="105"/>
      <c r="T957" s="105"/>
      <c r="U957" s="105"/>
    </row>
    <row r="958" ht="12.75" customHeight="1">
      <c r="A958" s="105"/>
      <c r="B958" s="105"/>
      <c r="C958" s="105"/>
      <c r="D958" s="105"/>
      <c r="E958" s="50"/>
      <c r="F958" s="105"/>
      <c r="G958" s="105"/>
      <c r="H958" s="105"/>
      <c r="I958" s="105"/>
      <c r="J958" s="105"/>
      <c r="K958" s="105"/>
      <c r="L958" s="105"/>
      <c r="M958" s="106"/>
      <c r="N958" s="106"/>
      <c r="O958" s="105"/>
      <c r="P958" s="107"/>
      <c r="Q958" s="105"/>
      <c r="R958" s="106"/>
      <c r="S958" s="105"/>
      <c r="T958" s="105"/>
      <c r="U958" s="105"/>
    </row>
    <row r="959" ht="12.75" customHeight="1">
      <c r="A959" s="105"/>
      <c r="B959" s="105"/>
      <c r="C959" s="105"/>
      <c r="D959" s="105"/>
      <c r="E959" s="50"/>
      <c r="F959" s="105"/>
      <c r="G959" s="105"/>
      <c r="H959" s="105"/>
      <c r="I959" s="105"/>
      <c r="J959" s="105"/>
      <c r="K959" s="105"/>
      <c r="L959" s="105"/>
      <c r="M959" s="106"/>
      <c r="N959" s="106"/>
      <c r="O959" s="105"/>
      <c r="P959" s="107"/>
      <c r="Q959" s="105"/>
      <c r="R959" s="106"/>
      <c r="S959" s="105"/>
      <c r="T959" s="105"/>
      <c r="U959" s="105"/>
    </row>
    <row r="960" ht="12.75" customHeight="1">
      <c r="A960" s="105"/>
      <c r="B960" s="105"/>
      <c r="C960" s="105"/>
      <c r="D960" s="105"/>
      <c r="E960" s="50"/>
      <c r="F960" s="105"/>
      <c r="G960" s="105"/>
      <c r="H960" s="105"/>
      <c r="I960" s="105"/>
      <c r="J960" s="105"/>
      <c r="K960" s="105"/>
      <c r="L960" s="105"/>
      <c r="M960" s="106"/>
      <c r="N960" s="106"/>
      <c r="O960" s="105"/>
      <c r="P960" s="107"/>
      <c r="Q960" s="105"/>
      <c r="R960" s="106"/>
      <c r="S960" s="105"/>
      <c r="T960" s="105"/>
      <c r="U960" s="105"/>
    </row>
    <row r="961" ht="12.75" customHeight="1">
      <c r="A961" s="105"/>
      <c r="B961" s="105"/>
      <c r="C961" s="105"/>
      <c r="D961" s="105"/>
      <c r="E961" s="50"/>
      <c r="F961" s="105"/>
      <c r="G961" s="105"/>
      <c r="H961" s="105"/>
      <c r="I961" s="105"/>
      <c r="J961" s="105"/>
      <c r="K961" s="105"/>
      <c r="L961" s="105"/>
      <c r="M961" s="106"/>
      <c r="N961" s="106"/>
      <c r="O961" s="105"/>
      <c r="P961" s="107"/>
      <c r="Q961" s="105"/>
      <c r="R961" s="106"/>
      <c r="S961" s="105"/>
      <c r="T961" s="105"/>
      <c r="U961" s="105"/>
    </row>
    <row r="962" ht="12.75" customHeight="1">
      <c r="A962" s="105"/>
      <c r="B962" s="105"/>
      <c r="C962" s="105"/>
      <c r="D962" s="105"/>
      <c r="E962" s="50"/>
      <c r="F962" s="105"/>
      <c r="G962" s="105"/>
      <c r="H962" s="105"/>
      <c r="I962" s="105"/>
      <c r="J962" s="105"/>
      <c r="K962" s="105"/>
      <c r="L962" s="105"/>
      <c r="M962" s="106"/>
      <c r="N962" s="106"/>
      <c r="O962" s="105"/>
      <c r="P962" s="107"/>
      <c r="Q962" s="105"/>
      <c r="R962" s="106"/>
      <c r="S962" s="105"/>
      <c r="T962" s="105"/>
      <c r="U962" s="105"/>
    </row>
    <row r="963" ht="12.75" customHeight="1">
      <c r="A963" s="105"/>
      <c r="B963" s="105"/>
      <c r="C963" s="105"/>
      <c r="D963" s="105"/>
      <c r="E963" s="50"/>
      <c r="F963" s="105"/>
      <c r="G963" s="105"/>
      <c r="H963" s="105"/>
      <c r="I963" s="105"/>
      <c r="J963" s="105"/>
      <c r="K963" s="105"/>
      <c r="L963" s="105"/>
      <c r="M963" s="106"/>
      <c r="N963" s="106"/>
      <c r="O963" s="105"/>
      <c r="P963" s="107"/>
      <c r="Q963" s="105"/>
      <c r="R963" s="106"/>
      <c r="S963" s="105"/>
      <c r="T963" s="105"/>
      <c r="U963" s="105"/>
    </row>
    <row r="964" ht="12.75" customHeight="1">
      <c r="A964" s="105"/>
      <c r="B964" s="105"/>
      <c r="C964" s="105"/>
      <c r="D964" s="105"/>
      <c r="E964" s="50"/>
      <c r="F964" s="105"/>
      <c r="G964" s="105"/>
      <c r="H964" s="105"/>
      <c r="I964" s="105"/>
      <c r="J964" s="105"/>
      <c r="K964" s="105"/>
      <c r="L964" s="105"/>
      <c r="M964" s="106"/>
      <c r="N964" s="106"/>
      <c r="O964" s="105"/>
      <c r="P964" s="107"/>
      <c r="Q964" s="105"/>
      <c r="R964" s="106"/>
      <c r="S964" s="105"/>
      <c r="T964" s="105"/>
      <c r="U964" s="105"/>
    </row>
    <row r="965" ht="12.75" customHeight="1">
      <c r="A965" s="105"/>
      <c r="B965" s="105"/>
      <c r="C965" s="105"/>
      <c r="D965" s="105"/>
      <c r="E965" s="50"/>
      <c r="F965" s="105"/>
      <c r="G965" s="105"/>
      <c r="H965" s="105"/>
      <c r="I965" s="105"/>
      <c r="J965" s="105"/>
      <c r="K965" s="105"/>
      <c r="L965" s="105"/>
      <c r="M965" s="106"/>
      <c r="N965" s="106"/>
      <c r="O965" s="105"/>
      <c r="P965" s="107"/>
      <c r="Q965" s="105"/>
      <c r="R965" s="106"/>
      <c r="S965" s="105"/>
      <c r="T965" s="105"/>
      <c r="U965" s="105"/>
    </row>
    <row r="966" ht="12.75" customHeight="1">
      <c r="A966" s="105"/>
      <c r="B966" s="105"/>
      <c r="C966" s="105"/>
      <c r="D966" s="105"/>
      <c r="E966" s="50"/>
      <c r="F966" s="105"/>
      <c r="G966" s="105"/>
      <c r="H966" s="105"/>
      <c r="I966" s="105"/>
      <c r="J966" s="105"/>
      <c r="K966" s="105"/>
      <c r="L966" s="105"/>
      <c r="M966" s="106"/>
      <c r="N966" s="106"/>
      <c r="O966" s="105"/>
      <c r="P966" s="107"/>
      <c r="Q966" s="105"/>
      <c r="R966" s="106"/>
      <c r="S966" s="105"/>
      <c r="T966" s="105"/>
      <c r="U966" s="105"/>
    </row>
    <row r="967" ht="12.75" customHeight="1">
      <c r="A967" s="105"/>
      <c r="B967" s="105"/>
      <c r="C967" s="105"/>
      <c r="D967" s="105"/>
      <c r="E967" s="50"/>
      <c r="F967" s="105"/>
      <c r="G967" s="105"/>
      <c r="H967" s="105"/>
      <c r="I967" s="105"/>
      <c r="J967" s="105"/>
      <c r="K967" s="105"/>
      <c r="L967" s="105"/>
      <c r="M967" s="106"/>
      <c r="N967" s="106"/>
      <c r="O967" s="105"/>
      <c r="P967" s="107"/>
      <c r="Q967" s="105"/>
      <c r="R967" s="106"/>
      <c r="S967" s="105"/>
      <c r="T967" s="105"/>
      <c r="U967" s="105"/>
    </row>
    <row r="968" ht="12.75" customHeight="1">
      <c r="A968" s="105"/>
      <c r="B968" s="105"/>
      <c r="C968" s="105"/>
      <c r="D968" s="105"/>
      <c r="E968" s="50"/>
      <c r="F968" s="105"/>
      <c r="G968" s="105"/>
      <c r="H968" s="105"/>
      <c r="I968" s="105"/>
      <c r="J968" s="105"/>
      <c r="K968" s="105"/>
      <c r="L968" s="105"/>
      <c r="M968" s="106"/>
      <c r="N968" s="106"/>
      <c r="O968" s="105"/>
      <c r="P968" s="107"/>
      <c r="Q968" s="105"/>
      <c r="R968" s="106"/>
      <c r="S968" s="105"/>
      <c r="T968" s="105"/>
      <c r="U968" s="105"/>
    </row>
    <row r="969" ht="12.75" customHeight="1">
      <c r="A969" s="105"/>
      <c r="B969" s="105"/>
      <c r="C969" s="105"/>
      <c r="D969" s="105"/>
      <c r="E969" s="50"/>
      <c r="F969" s="105"/>
      <c r="G969" s="105"/>
      <c r="H969" s="105"/>
      <c r="I969" s="105"/>
      <c r="J969" s="105"/>
      <c r="K969" s="105"/>
      <c r="L969" s="105"/>
      <c r="M969" s="106"/>
      <c r="N969" s="106"/>
      <c r="O969" s="105"/>
      <c r="P969" s="107"/>
      <c r="Q969" s="105"/>
      <c r="R969" s="106"/>
      <c r="S969" s="105"/>
      <c r="T969" s="105"/>
      <c r="U969" s="105"/>
    </row>
    <row r="970" ht="12.75" customHeight="1">
      <c r="A970" s="105"/>
      <c r="B970" s="105"/>
      <c r="C970" s="105"/>
      <c r="D970" s="105"/>
      <c r="E970" s="50"/>
      <c r="F970" s="105"/>
      <c r="G970" s="105"/>
      <c r="H970" s="105"/>
      <c r="I970" s="105"/>
      <c r="J970" s="105"/>
      <c r="K970" s="105"/>
      <c r="L970" s="105"/>
      <c r="M970" s="106"/>
      <c r="N970" s="106"/>
      <c r="O970" s="105"/>
      <c r="P970" s="107"/>
      <c r="Q970" s="105"/>
      <c r="R970" s="106"/>
      <c r="S970" s="105"/>
      <c r="T970" s="105"/>
      <c r="U970" s="105"/>
    </row>
    <row r="971" ht="12.75" customHeight="1">
      <c r="A971" s="105"/>
      <c r="B971" s="105"/>
      <c r="C971" s="105"/>
      <c r="D971" s="105"/>
      <c r="E971" s="50"/>
      <c r="F971" s="105"/>
      <c r="G971" s="105"/>
      <c r="H971" s="105"/>
      <c r="I971" s="105"/>
      <c r="J971" s="105"/>
      <c r="K971" s="105"/>
      <c r="L971" s="105"/>
      <c r="M971" s="106"/>
      <c r="N971" s="106"/>
      <c r="O971" s="105"/>
      <c r="P971" s="107"/>
      <c r="Q971" s="105"/>
      <c r="R971" s="106"/>
      <c r="S971" s="105"/>
      <c r="T971" s="105"/>
      <c r="U971" s="105"/>
    </row>
    <row r="972" ht="12.75" customHeight="1">
      <c r="A972" s="105"/>
      <c r="B972" s="105"/>
      <c r="C972" s="105"/>
      <c r="D972" s="105"/>
      <c r="E972" s="50"/>
      <c r="F972" s="105"/>
      <c r="G972" s="105"/>
      <c r="H972" s="105"/>
      <c r="I972" s="105"/>
      <c r="J972" s="105"/>
      <c r="K972" s="105"/>
      <c r="L972" s="105"/>
      <c r="M972" s="106"/>
      <c r="N972" s="106"/>
      <c r="O972" s="105"/>
      <c r="P972" s="107"/>
      <c r="Q972" s="105"/>
      <c r="R972" s="106"/>
      <c r="S972" s="105"/>
      <c r="T972" s="105"/>
      <c r="U972" s="105"/>
    </row>
    <row r="973" ht="12.75" customHeight="1">
      <c r="A973" s="105"/>
      <c r="B973" s="105"/>
      <c r="C973" s="105"/>
      <c r="D973" s="105"/>
      <c r="E973" s="50"/>
      <c r="F973" s="105"/>
      <c r="G973" s="105"/>
      <c r="H973" s="105"/>
      <c r="I973" s="105"/>
      <c r="J973" s="105"/>
      <c r="K973" s="105"/>
      <c r="L973" s="105"/>
      <c r="M973" s="106"/>
      <c r="N973" s="106"/>
      <c r="O973" s="105"/>
      <c r="P973" s="107"/>
      <c r="Q973" s="105"/>
      <c r="R973" s="106"/>
      <c r="S973" s="105"/>
      <c r="T973" s="105"/>
      <c r="U973" s="105"/>
    </row>
    <row r="974" ht="12.75" customHeight="1">
      <c r="A974" s="105"/>
      <c r="B974" s="105"/>
      <c r="C974" s="105"/>
      <c r="D974" s="105"/>
      <c r="E974" s="50"/>
      <c r="F974" s="105"/>
      <c r="G974" s="105"/>
      <c r="H974" s="105"/>
      <c r="I974" s="105"/>
      <c r="J974" s="105"/>
      <c r="K974" s="105"/>
      <c r="L974" s="105"/>
      <c r="M974" s="106"/>
      <c r="N974" s="106"/>
      <c r="O974" s="105"/>
      <c r="P974" s="107"/>
      <c r="Q974" s="105"/>
      <c r="R974" s="106"/>
      <c r="S974" s="105"/>
      <c r="T974" s="105"/>
      <c r="U974" s="105"/>
    </row>
    <row r="975" ht="12.75" customHeight="1">
      <c r="A975" s="105"/>
      <c r="B975" s="105"/>
      <c r="C975" s="105"/>
      <c r="D975" s="105"/>
      <c r="E975" s="50"/>
      <c r="F975" s="105"/>
      <c r="G975" s="105"/>
      <c r="H975" s="105"/>
      <c r="I975" s="105"/>
      <c r="J975" s="105"/>
      <c r="K975" s="105"/>
      <c r="L975" s="105"/>
      <c r="M975" s="106"/>
      <c r="N975" s="106"/>
      <c r="O975" s="105"/>
      <c r="P975" s="107"/>
      <c r="Q975" s="105"/>
      <c r="R975" s="106"/>
      <c r="S975" s="105"/>
      <c r="T975" s="105"/>
      <c r="U975" s="105"/>
    </row>
    <row r="976" ht="12.75" customHeight="1">
      <c r="A976" s="105"/>
      <c r="B976" s="105"/>
      <c r="C976" s="105"/>
      <c r="D976" s="105"/>
      <c r="E976" s="50"/>
      <c r="F976" s="105"/>
      <c r="G976" s="105"/>
      <c r="H976" s="105"/>
      <c r="I976" s="105"/>
      <c r="J976" s="105"/>
      <c r="K976" s="105"/>
      <c r="L976" s="105"/>
      <c r="M976" s="106"/>
      <c r="N976" s="106"/>
      <c r="O976" s="105"/>
      <c r="P976" s="107"/>
      <c r="Q976" s="105"/>
      <c r="R976" s="106"/>
      <c r="S976" s="105"/>
      <c r="T976" s="105"/>
      <c r="U976" s="105"/>
    </row>
    <row r="977" ht="12.75" customHeight="1">
      <c r="A977" s="105"/>
      <c r="B977" s="105"/>
      <c r="C977" s="105"/>
      <c r="D977" s="105"/>
      <c r="E977" s="50"/>
      <c r="F977" s="105"/>
      <c r="G977" s="105"/>
      <c r="H977" s="105"/>
      <c r="I977" s="105"/>
      <c r="J977" s="105"/>
      <c r="K977" s="105"/>
      <c r="L977" s="105"/>
      <c r="M977" s="106"/>
      <c r="N977" s="106"/>
      <c r="O977" s="105"/>
      <c r="P977" s="107"/>
      <c r="Q977" s="105"/>
      <c r="R977" s="106"/>
      <c r="S977" s="105"/>
      <c r="T977" s="105"/>
      <c r="U977" s="105"/>
    </row>
    <row r="978" ht="12.75" customHeight="1">
      <c r="A978" s="105"/>
      <c r="B978" s="105"/>
      <c r="C978" s="105"/>
      <c r="D978" s="105"/>
      <c r="E978" s="50"/>
      <c r="F978" s="105"/>
      <c r="G978" s="105"/>
      <c r="H978" s="105"/>
      <c r="I978" s="105"/>
      <c r="J978" s="105"/>
      <c r="K978" s="105"/>
      <c r="L978" s="105"/>
      <c r="M978" s="106"/>
      <c r="N978" s="106"/>
      <c r="O978" s="105"/>
      <c r="P978" s="107"/>
      <c r="Q978" s="105"/>
      <c r="R978" s="106"/>
      <c r="S978" s="105"/>
      <c r="T978" s="105"/>
      <c r="U978" s="105"/>
    </row>
    <row r="979" ht="12.75" customHeight="1">
      <c r="A979" s="105"/>
      <c r="B979" s="105"/>
      <c r="C979" s="105"/>
      <c r="D979" s="105"/>
      <c r="E979" s="50"/>
      <c r="F979" s="105"/>
      <c r="G979" s="105"/>
      <c r="H979" s="105"/>
      <c r="I979" s="105"/>
      <c r="J979" s="105"/>
      <c r="K979" s="105"/>
      <c r="L979" s="105"/>
      <c r="M979" s="106"/>
      <c r="N979" s="106"/>
      <c r="O979" s="105"/>
      <c r="P979" s="107"/>
      <c r="Q979" s="105"/>
      <c r="R979" s="106"/>
      <c r="S979" s="105"/>
      <c r="T979" s="105"/>
      <c r="U979" s="105"/>
    </row>
    <row r="980" ht="12.75" customHeight="1">
      <c r="A980" s="105"/>
      <c r="B980" s="105"/>
      <c r="C980" s="105"/>
      <c r="D980" s="105"/>
      <c r="E980" s="50"/>
      <c r="F980" s="105"/>
      <c r="G980" s="105"/>
      <c r="H980" s="105"/>
      <c r="I980" s="105"/>
      <c r="J980" s="105"/>
      <c r="K980" s="105"/>
      <c r="L980" s="105"/>
      <c r="M980" s="106"/>
      <c r="N980" s="106"/>
      <c r="O980" s="105"/>
      <c r="P980" s="107"/>
      <c r="Q980" s="105"/>
      <c r="R980" s="106"/>
      <c r="S980" s="105"/>
      <c r="T980" s="105"/>
      <c r="U980" s="105"/>
    </row>
    <row r="981" ht="12.75" customHeight="1">
      <c r="A981" s="105"/>
      <c r="B981" s="105"/>
      <c r="C981" s="105"/>
      <c r="D981" s="105"/>
      <c r="E981" s="50"/>
      <c r="F981" s="105"/>
      <c r="G981" s="105"/>
      <c r="H981" s="105"/>
      <c r="I981" s="105"/>
      <c r="J981" s="105"/>
      <c r="K981" s="105"/>
      <c r="L981" s="105"/>
      <c r="M981" s="106"/>
      <c r="N981" s="106"/>
      <c r="O981" s="105"/>
      <c r="P981" s="107"/>
      <c r="Q981" s="105"/>
      <c r="R981" s="106"/>
      <c r="S981" s="105"/>
      <c r="T981" s="105"/>
      <c r="U981" s="105"/>
    </row>
  </sheetData>
  <autoFilter ref="$A$8:$U$16"/>
  <customSheetViews>
    <customSheetView guid="{FCFD10EC-2647-4E16-B05D-B2E7B5D1202E}" filter="1" showAutoFilter="1">
      <autoFilter ref="$A$8:$U$31"/>
    </customSheetView>
    <customSheetView guid="{89023A0F-9263-4A4B-8EC8-C02B1E4A7FC1}" filter="1" showAutoFilter="1">
      <autoFilter ref="$A$8:$U$31"/>
    </customSheetView>
    <customSheetView guid="{313E50D4-9924-48C8-9269-9E286B502DE8}" filter="1" showAutoFilter="1">
      <autoFilter ref="$A$8:$U$31"/>
    </customSheetView>
    <customSheetView guid="{A4D5AEAB-EA30-4929-94A0-C8A29AE42D1E}" filter="1" showAutoFilter="1">
      <autoFilter ref="$A$8:$U$17">
        <filterColumn colId="0">
          <filters blank="1">
            <filter val="SEGTRANSPARENCIA2021-2"/>
            <filter val="SEGTRANSPARENCIA2021-1"/>
            <filter val="IATICS16-14"/>
          </filters>
        </filterColumn>
      </autoFilter>
    </customSheetView>
  </customSheetViews>
  <mergeCells count="3">
    <mergeCell ref="A1:R3"/>
    <mergeCell ref="A7:N7"/>
    <mergeCell ref="P7:U7"/>
  </mergeCells>
  <conditionalFormatting sqref="S1:T3 S8:T8 S6:T6">
    <cfRule type="cellIs" dxfId="0" priority="1" stopIfTrue="1" operator="equal">
      <formula>"1: Cumple Parcialmente"</formula>
    </cfRule>
  </conditionalFormatting>
  <conditionalFormatting sqref="U1:U3 U8 U6">
    <cfRule type="cellIs" dxfId="1" priority="2" stopIfTrue="1" operator="equal">
      <formula>"ABIERTA"</formula>
    </cfRule>
  </conditionalFormatting>
  <conditionalFormatting sqref="U1:U3 U8 U6">
    <cfRule type="cellIs" dxfId="2" priority="3" stopIfTrue="1" operator="equal">
      <formula>"CERRADA"</formula>
    </cfRule>
  </conditionalFormatting>
  <conditionalFormatting sqref="S1:T3 S8:T8 S6:T6">
    <cfRule type="cellIs" dxfId="2" priority="4" stopIfTrue="1" operator="equal">
      <formula>"2: Cumple "</formula>
    </cfRule>
  </conditionalFormatting>
  <conditionalFormatting sqref="S1:T3 S8:T8 S6:T6">
    <cfRule type="cellIs" dxfId="1" priority="5" stopIfTrue="1" operator="equal">
      <formula>"0: No cumple"</formula>
    </cfRule>
  </conditionalFormatting>
  <conditionalFormatting sqref="S4:T5">
    <cfRule type="cellIs" dxfId="0" priority="6" stopIfTrue="1" operator="equal">
      <formula>"1: Cumple Parcialmente"</formula>
    </cfRule>
  </conditionalFormatting>
  <conditionalFormatting sqref="U4:U5">
    <cfRule type="cellIs" dxfId="1" priority="7" stopIfTrue="1" operator="equal">
      <formula>"ABIERTA"</formula>
    </cfRule>
  </conditionalFormatting>
  <conditionalFormatting sqref="U4:U5">
    <cfRule type="cellIs" dxfId="2" priority="8" stopIfTrue="1" operator="equal">
      <formula>"CERRADA"</formula>
    </cfRule>
  </conditionalFormatting>
  <conditionalFormatting sqref="S4:T5">
    <cfRule type="cellIs" dxfId="2" priority="9" stopIfTrue="1" operator="equal">
      <formula>"2: Cumple "</formula>
    </cfRule>
  </conditionalFormatting>
  <conditionalFormatting sqref="S4:T5">
    <cfRule type="cellIs" dxfId="1" priority="10" stopIfTrue="1" operator="equal">
      <formula>"0: No cumple"</formula>
    </cfRule>
  </conditionalFormatting>
  <conditionalFormatting sqref="D5">
    <cfRule type="cellIs" dxfId="2" priority="11" operator="equal">
      <formula>$B$5</formula>
    </cfRule>
  </conditionalFormatting>
  <conditionalFormatting sqref="D5">
    <cfRule type="cellIs" dxfId="1" priority="12" operator="equal">
      <formula>0</formula>
    </cfRule>
  </conditionalFormatting>
  <conditionalFormatting sqref="F5">
    <cfRule type="cellIs" dxfId="2" priority="13" operator="equal">
      <formula>0</formula>
    </cfRule>
  </conditionalFormatting>
  <conditionalFormatting sqref="F5">
    <cfRule type="cellIs" dxfId="1" priority="14" operator="equal">
      <formula>$B$5</formula>
    </cfRule>
  </conditionalFormatting>
  <dataValidations>
    <dataValidation type="list" allowBlank="1" showErrorMessage="1" sqref="S9:S31">
      <formula1>'DICCIONARIO DE DATOS'!$E$2:$E$3</formula1>
    </dataValidation>
    <dataValidation type="list" allowBlank="1" showErrorMessage="1" sqref="E9:E31">
      <formula1>'DICCIONARIO DE DATOS'!$C$2:$C$3</formula1>
    </dataValidation>
    <dataValidation type="date" allowBlank="1" showErrorMessage="1" sqref="M10:N202 R10:R202">
      <formula1>41640.0</formula1>
      <formula2>55153.0</formula2>
    </dataValidation>
    <dataValidation type="list" allowBlank="1" showErrorMessage="1" sqref="K9:K31">
      <formula1>'DICCIONARIO DE DATOS'!$B$2:$B$18</formula1>
    </dataValidation>
    <dataValidation type="list" allowBlank="1" showErrorMessage="1" sqref="T9:T31">
      <formula1>'DICCIONARIO DE DATOS'!$F$2:$F$3</formula1>
    </dataValidation>
    <dataValidation type="list" allowBlank="1" showErrorMessage="1" sqref="U9:U31">
      <formula1>'DICCIONARIO DE DATOS'!$G$2:$G$5</formula1>
    </dataValidation>
    <dataValidation type="decimal" allowBlank="1" showErrorMessage="1" sqref="B10:B202">
      <formula1>2014.0</formula1>
      <formula2>2050.0</formula2>
    </dataValidation>
    <dataValidation type="list" allowBlank="1" showErrorMessage="1" sqref="I9:I31">
      <formula1>'DICCIONARIO DE DATOS'!$D$2:$D$4</formula1>
    </dataValidation>
    <dataValidation type="list" allowBlank="1" showErrorMessage="1" sqref="J9:J31">
      <formula1>'DICCIONARIO DE DATOS'!$A$2:$A$10</formula1>
    </dataValidation>
  </dataValidations>
  <hyperlinks>
    <hyperlink r:id="rId1" ref="O9"/>
    <hyperlink r:id="rId2" ref="O14"/>
    <hyperlink r:id="rId3" ref="O15"/>
    <hyperlink r:id="rId4" ref="O16"/>
  </hyperlinks>
  <printOptions/>
  <pageMargins bottom="0.75" footer="0.0" header="0.0" left="0.7" right="0.7" top="0.75"/>
  <pageSetup orientation="landscape"/>
  <drawing r:id="rId5"/>
</worksheet>
</file>